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2\Passivo\"/>
    </mc:Choice>
  </mc:AlternateContent>
  <xr:revisionPtr revIDLastSave="0" documentId="13_ncr:1_{4B5016CC-A7C1-43AE-BCEA-D57BDB1A6E62}" xr6:coauthVersionLast="47" xr6:coauthVersionMax="47" xr10:uidLastSave="{00000000-0000-0000-0000-000000000000}"/>
  <bookViews>
    <workbookView xWindow="-108" yWindow="-108" windowWidth="23256" windowHeight="12576" tabRatio="479" xr2:uid="{00000000-000D-0000-FFFF-FFFF00000000}"/>
  </bookViews>
  <sheets>
    <sheet name="Flx_CIVIL_FIN_GA" sheetId="1" r:id="rId1"/>
    <sheet name="2022 CV FIN GA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0" i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0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J32" i="1"/>
  <c r="AK32" i="1"/>
  <c r="AL32" i="1"/>
  <c r="AM32" i="1"/>
  <c r="AN32" i="1"/>
  <c r="AJ33" i="1"/>
  <c r="AK33" i="1"/>
  <c r="AL33" i="1"/>
  <c r="AM33" i="1"/>
  <c r="AN33" i="1"/>
  <c r="AJ34" i="1"/>
  <c r="AK34" i="1"/>
  <c r="AL34" i="1"/>
  <c r="AM34" i="1"/>
  <c r="AN34" i="1"/>
  <c r="AJ35" i="1"/>
  <c r="AK35" i="1"/>
  <c r="AL35" i="1"/>
  <c r="AM35" i="1"/>
  <c r="AN35" i="1"/>
  <c r="AJ36" i="1"/>
  <c r="AK36" i="1"/>
  <c r="AL36" i="1"/>
  <c r="AM36" i="1"/>
  <c r="AN36" i="1"/>
  <c r="AJ37" i="1"/>
  <c r="AK37" i="1"/>
  <c r="AL37" i="1"/>
  <c r="AM37" i="1"/>
  <c r="AN37" i="1"/>
  <c r="AJ38" i="1"/>
  <c r="AK38" i="1"/>
  <c r="AL38" i="1"/>
  <c r="AM38" i="1"/>
  <c r="AN38" i="1"/>
  <c r="AJ39" i="1"/>
  <c r="AK39" i="1"/>
  <c r="AL39" i="1"/>
  <c r="AM39" i="1"/>
  <c r="AN39" i="1"/>
  <c r="AJ40" i="1"/>
  <c r="AK40" i="1"/>
  <c r="AL40" i="1"/>
  <c r="AM40" i="1"/>
  <c r="AN40" i="1"/>
  <c r="AJ41" i="1"/>
  <c r="AK41" i="1"/>
  <c r="AL41" i="1"/>
  <c r="AM41" i="1"/>
  <c r="AN41" i="1"/>
  <c r="AJ42" i="1"/>
  <c r="AK42" i="1"/>
  <c r="AL42" i="1"/>
  <c r="AM42" i="1"/>
  <c r="AN42" i="1"/>
  <c r="AJ43" i="1"/>
  <c r="AK43" i="1"/>
  <c r="AL43" i="1"/>
  <c r="AM43" i="1"/>
  <c r="AN43" i="1"/>
  <c r="AJ44" i="1"/>
  <c r="AK44" i="1"/>
  <c r="AL44" i="1"/>
  <c r="AM44" i="1"/>
  <c r="AN44" i="1"/>
  <c r="AJ45" i="1"/>
  <c r="AK45" i="1"/>
  <c r="AL45" i="1"/>
  <c r="AM45" i="1"/>
  <c r="AN45" i="1"/>
  <c r="AJ46" i="1"/>
  <c r="AK46" i="1"/>
  <c r="AL46" i="1"/>
  <c r="AM46" i="1"/>
  <c r="AN46" i="1"/>
  <c r="AJ47" i="1"/>
  <c r="AK47" i="1"/>
  <c r="AL47" i="1"/>
  <c r="AM47" i="1"/>
  <c r="AN47" i="1"/>
  <c r="AJ48" i="1"/>
  <c r="AK48" i="1"/>
  <c r="AL48" i="1"/>
  <c r="AM48" i="1"/>
  <c r="AN48" i="1"/>
  <c r="AJ49" i="1"/>
  <c r="AK49" i="1"/>
  <c r="AL49" i="1"/>
  <c r="AM49" i="1"/>
  <c r="AN49" i="1"/>
  <c r="AJ50" i="1"/>
  <c r="AK50" i="1"/>
  <c r="AL50" i="1"/>
  <c r="AM50" i="1"/>
  <c r="AN50" i="1"/>
  <c r="AJ51" i="1"/>
  <c r="AK51" i="1"/>
  <c r="AL51" i="1"/>
  <c r="AM51" i="1"/>
  <c r="AN51" i="1"/>
  <c r="AJ52" i="1"/>
  <c r="AK52" i="1"/>
  <c r="AL52" i="1"/>
  <c r="AM52" i="1"/>
  <c r="AN52" i="1"/>
  <c r="AJ53" i="1"/>
  <c r="AK53" i="1"/>
  <c r="AL53" i="1"/>
  <c r="AM53" i="1"/>
  <c r="AN53" i="1"/>
  <c r="AJ54" i="1"/>
  <c r="AK54" i="1"/>
  <c r="AL54" i="1"/>
  <c r="AM54" i="1"/>
  <c r="AN54" i="1"/>
  <c r="AJ55" i="1"/>
  <c r="AK55" i="1"/>
  <c r="AL55" i="1"/>
  <c r="AM55" i="1"/>
  <c r="AN55" i="1"/>
  <c r="AJ56" i="1"/>
  <c r="AK56" i="1"/>
  <c r="AL56" i="1"/>
  <c r="AM56" i="1"/>
  <c r="AN56" i="1"/>
  <c r="AJ57" i="1"/>
  <c r="AK57" i="1"/>
  <c r="AL57" i="1"/>
  <c r="AM57" i="1"/>
  <c r="AN57" i="1"/>
  <c r="AJ58" i="1"/>
  <c r="AK58" i="1"/>
  <c r="AL58" i="1"/>
  <c r="AM58" i="1"/>
  <c r="AN58" i="1"/>
  <c r="AJ59" i="1"/>
  <c r="AK59" i="1"/>
  <c r="AL59" i="1"/>
  <c r="AM59" i="1"/>
  <c r="AN59" i="1"/>
  <c r="AJ60" i="1"/>
  <c r="AK60" i="1"/>
  <c r="AL60" i="1"/>
  <c r="AM60" i="1"/>
  <c r="AN60" i="1"/>
  <c r="AJ61" i="1"/>
  <c r="AK61" i="1"/>
  <c r="AL61" i="1"/>
  <c r="AM61" i="1"/>
  <c r="AN61" i="1"/>
  <c r="AJ62" i="1"/>
  <c r="AK62" i="1"/>
  <c r="AL62" i="1"/>
  <c r="AM62" i="1"/>
  <c r="AN62" i="1"/>
  <c r="AJ63" i="1"/>
  <c r="AK63" i="1"/>
  <c r="AL63" i="1"/>
  <c r="AM63" i="1"/>
  <c r="AN63" i="1"/>
  <c r="AJ64" i="1"/>
  <c r="AK64" i="1"/>
  <c r="AL64" i="1"/>
  <c r="AM64" i="1"/>
  <c r="AN64" i="1"/>
  <c r="AJ65" i="1"/>
  <c r="AK65" i="1"/>
  <c r="AL65" i="1"/>
  <c r="AM65" i="1"/>
  <c r="AN65" i="1"/>
  <c r="AJ66" i="1"/>
  <c r="AK66" i="1"/>
  <c r="AL66" i="1"/>
  <c r="AM66" i="1"/>
  <c r="AN66" i="1"/>
  <c r="AJ67" i="1"/>
  <c r="AK67" i="1"/>
  <c r="AL67" i="1"/>
  <c r="AM67" i="1"/>
  <c r="AN67" i="1"/>
  <c r="AJ68" i="1"/>
  <c r="AK68" i="1"/>
  <c r="AL68" i="1"/>
  <c r="AM68" i="1"/>
  <c r="AN68" i="1"/>
  <c r="AJ69" i="1"/>
  <c r="AK69" i="1"/>
  <c r="AL69" i="1"/>
  <c r="AM69" i="1"/>
  <c r="AN69" i="1"/>
  <c r="AJ70" i="1"/>
  <c r="AK70" i="1"/>
  <c r="AL70" i="1"/>
  <c r="AM70" i="1"/>
  <c r="AN70" i="1"/>
  <c r="AJ71" i="1"/>
  <c r="AK71" i="1"/>
  <c r="AL71" i="1"/>
  <c r="AM71" i="1"/>
  <c r="AN71" i="1"/>
  <c r="AJ72" i="1"/>
  <c r="AK72" i="1"/>
  <c r="AL72" i="1"/>
  <c r="AM72" i="1"/>
  <c r="AN72" i="1"/>
  <c r="AJ73" i="1"/>
  <c r="AK73" i="1"/>
  <c r="AL73" i="1"/>
  <c r="AM73" i="1"/>
  <c r="AN73" i="1"/>
  <c r="AJ74" i="1"/>
  <c r="AK74" i="1"/>
  <c r="AL74" i="1"/>
  <c r="AM74" i="1"/>
  <c r="AN74" i="1"/>
  <c r="AJ75" i="1"/>
  <c r="AK75" i="1"/>
  <c r="AL75" i="1"/>
  <c r="AM75" i="1"/>
  <c r="AN75" i="1"/>
  <c r="AJ76" i="1"/>
  <c r="AK76" i="1"/>
  <c r="AL76" i="1"/>
  <c r="AM76" i="1"/>
  <c r="AN76" i="1"/>
  <c r="AJ77" i="1"/>
  <c r="AK77" i="1"/>
  <c r="AL77" i="1"/>
  <c r="AM77" i="1"/>
  <c r="AN77" i="1"/>
  <c r="AJ78" i="1"/>
  <c r="AK78" i="1"/>
  <c r="AL78" i="1"/>
  <c r="AM78" i="1"/>
  <c r="AN78" i="1"/>
  <c r="AJ79" i="1"/>
  <c r="AK79" i="1"/>
  <c r="AL79" i="1"/>
  <c r="AM79" i="1"/>
  <c r="AN79" i="1"/>
  <c r="AJ80" i="1"/>
  <c r="AK80" i="1"/>
  <c r="AL80" i="1"/>
  <c r="AM80" i="1"/>
  <c r="AN80" i="1"/>
  <c r="AJ81" i="1"/>
  <c r="AK81" i="1"/>
  <c r="AL81" i="1"/>
  <c r="AM81" i="1"/>
  <c r="AN81" i="1"/>
  <c r="AJ82" i="1"/>
  <c r="AK82" i="1"/>
  <c r="AL82" i="1"/>
  <c r="AM82" i="1"/>
  <c r="AN82" i="1"/>
  <c r="AJ83" i="1"/>
  <c r="AK83" i="1"/>
  <c r="AL83" i="1"/>
  <c r="AM83" i="1"/>
  <c r="AN83" i="1"/>
  <c r="AJ84" i="1"/>
  <c r="AK84" i="1"/>
  <c r="AL84" i="1"/>
  <c r="AM84" i="1"/>
  <c r="AN84" i="1"/>
  <c r="AJ85" i="1"/>
  <c r="AK85" i="1"/>
  <c r="AL85" i="1"/>
  <c r="AM85" i="1"/>
  <c r="AN85" i="1"/>
  <c r="AJ86" i="1"/>
  <c r="AK86" i="1"/>
  <c r="AL86" i="1"/>
  <c r="AM86" i="1"/>
  <c r="AN86" i="1"/>
  <c r="AJ87" i="1"/>
  <c r="AK87" i="1"/>
  <c r="AL87" i="1"/>
  <c r="AM87" i="1"/>
  <c r="AN87" i="1"/>
  <c r="AJ88" i="1"/>
  <c r="AK88" i="1"/>
  <c r="AL88" i="1"/>
  <c r="AM88" i="1"/>
  <c r="AN88" i="1"/>
  <c r="AJ89" i="1"/>
  <c r="AK89" i="1"/>
  <c r="AL89" i="1"/>
  <c r="AM89" i="1"/>
  <c r="AN89" i="1"/>
  <c r="AJ90" i="1"/>
  <c r="AK90" i="1"/>
  <c r="AL90" i="1"/>
  <c r="AM90" i="1"/>
  <c r="AN90" i="1"/>
  <c r="AJ91" i="1"/>
  <c r="AK91" i="1"/>
  <c r="AL91" i="1"/>
  <c r="AM91" i="1"/>
  <c r="AN91" i="1"/>
  <c r="AJ92" i="1"/>
  <c r="AK92" i="1"/>
  <c r="AL92" i="1"/>
  <c r="AM92" i="1"/>
  <c r="AN92" i="1"/>
  <c r="AJ93" i="1"/>
  <c r="AK93" i="1"/>
  <c r="AL93" i="1"/>
  <c r="AM93" i="1"/>
  <c r="AN93" i="1"/>
  <c r="AJ94" i="1"/>
  <c r="AK94" i="1"/>
  <c r="AL94" i="1"/>
  <c r="AM94" i="1"/>
  <c r="AN94" i="1"/>
  <c r="AJ95" i="1"/>
  <c r="AK95" i="1"/>
  <c r="AL95" i="1"/>
  <c r="AM95" i="1"/>
  <c r="AN95" i="1"/>
  <c r="AJ96" i="1"/>
  <c r="AK96" i="1"/>
  <c r="AL96" i="1"/>
  <c r="AM96" i="1"/>
  <c r="AN96" i="1"/>
  <c r="AJ97" i="1"/>
  <c r="AK97" i="1"/>
  <c r="AL97" i="1"/>
  <c r="AM97" i="1"/>
  <c r="AN97" i="1"/>
  <c r="AJ98" i="1"/>
  <c r="AK98" i="1"/>
  <c r="AL98" i="1"/>
  <c r="AM98" i="1"/>
  <c r="AN98" i="1"/>
  <c r="AJ99" i="1"/>
  <c r="AK99" i="1"/>
  <c r="AL99" i="1"/>
  <c r="AM99" i="1"/>
  <c r="AN99" i="1"/>
  <c r="AJ100" i="1"/>
  <c r="AK100" i="1"/>
  <c r="AL100" i="1"/>
  <c r="AM100" i="1"/>
  <c r="AN100" i="1"/>
  <c r="AJ101" i="1"/>
  <c r="AK101" i="1"/>
  <c r="AL101" i="1"/>
  <c r="AM101" i="1"/>
  <c r="AN101" i="1"/>
  <c r="AJ102" i="1"/>
  <c r="AK102" i="1"/>
  <c r="AL102" i="1"/>
  <c r="AM102" i="1"/>
  <c r="AN102" i="1"/>
  <c r="AJ103" i="1"/>
  <c r="AK103" i="1"/>
  <c r="AL103" i="1"/>
  <c r="AM103" i="1"/>
  <c r="AN103" i="1"/>
  <c r="AJ104" i="1"/>
  <c r="AK104" i="1"/>
  <c r="AL104" i="1"/>
  <c r="AM104" i="1"/>
  <c r="AN104" i="1"/>
  <c r="AJ105" i="1"/>
  <c r="AK105" i="1"/>
  <c r="AL105" i="1"/>
  <c r="AM105" i="1"/>
  <c r="AN105" i="1"/>
  <c r="AJ106" i="1"/>
  <c r="AK106" i="1"/>
  <c r="AL106" i="1"/>
  <c r="AM106" i="1"/>
  <c r="AN106" i="1"/>
  <c r="AJ107" i="1"/>
  <c r="AK107" i="1"/>
  <c r="AL107" i="1"/>
  <c r="AM107" i="1"/>
  <c r="AN107" i="1"/>
  <c r="AJ108" i="1"/>
  <c r="AK108" i="1"/>
  <c r="AL108" i="1"/>
  <c r="AM108" i="1"/>
  <c r="AN108" i="1"/>
  <c r="AJ109" i="1"/>
  <c r="AK109" i="1"/>
  <c r="AL109" i="1"/>
  <c r="AM109" i="1"/>
  <c r="AN109" i="1"/>
  <c r="AJ110" i="1"/>
  <c r="AK110" i="1"/>
  <c r="AL110" i="1"/>
  <c r="AM110" i="1"/>
  <c r="AN110" i="1"/>
  <c r="AJ111" i="1"/>
  <c r="AK111" i="1"/>
  <c r="AL111" i="1"/>
  <c r="AM111" i="1"/>
  <c r="AN111" i="1"/>
  <c r="AJ112" i="1"/>
  <c r="AK112" i="1"/>
  <c r="AL112" i="1"/>
  <c r="AM112" i="1"/>
  <c r="AN112" i="1"/>
  <c r="AJ113" i="1"/>
  <c r="AK113" i="1"/>
  <c r="AL113" i="1"/>
  <c r="AM113" i="1"/>
  <c r="AN113" i="1"/>
  <c r="AJ114" i="1"/>
  <c r="AK114" i="1"/>
  <c r="AL114" i="1"/>
  <c r="AM114" i="1"/>
  <c r="AN114" i="1"/>
  <c r="AJ115" i="1"/>
  <c r="AK115" i="1"/>
  <c r="AL115" i="1"/>
  <c r="AM115" i="1"/>
  <c r="AN115" i="1"/>
  <c r="AJ116" i="1"/>
  <c r="AK116" i="1"/>
  <c r="AL116" i="1"/>
  <c r="AM116" i="1"/>
  <c r="AN116" i="1"/>
  <c r="AJ117" i="1"/>
  <c r="AK117" i="1"/>
  <c r="AL117" i="1"/>
  <c r="AM117" i="1"/>
  <c r="AN117" i="1"/>
  <c r="AJ118" i="1"/>
  <c r="AK118" i="1"/>
  <c r="AL118" i="1"/>
  <c r="AM118" i="1"/>
  <c r="AN118" i="1"/>
  <c r="AJ119" i="1"/>
  <c r="AK119" i="1"/>
  <c r="AL119" i="1"/>
  <c r="AM119" i="1"/>
  <c r="AN119" i="1"/>
  <c r="AJ120" i="1"/>
  <c r="AK120" i="1"/>
  <c r="AL120" i="1"/>
  <c r="AM120" i="1"/>
  <c r="AN120" i="1"/>
  <c r="AJ121" i="1"/>
  <c r="AK121" i="1"/>
  <c r="AL121" i="1"/>
  <c r="AM121" i="1"/>
  <c r="AN121" i="1"/>
  <c r="AJ122" i="1"/>
  <c r="AK122" i="1"/>
  <c r="AL122" i="1"/>
  <c r="AM122" i="1"/>
  <c r="AN122" i="1"/>
  <c r="AJ123" i="1"/>
  <c r="AK123" i="1"/>
  <c r="AL123" i="1"/>
  <c r="AM123" i="1"/>
  <c r="AN123" i="1"/>
  <c r="AJ124" i="1"/>
  <c r="AK124" i="1"/>
  <c r="AL124" i="1"/>
  <c r="AM124" i="1"/>
  <c r="AN124" i="1"/>
  <c r="AJ125" i="1"/>
  <c r="AK125" i="1"/>
  <c r="AL125" i="1"/>
  <c r="AM125" i="1"/>
  <c r="AN125" i="1"/>
  <c r="AJ126" i="1"/>
  <c r="AK126" i="1"/>
  <c r="AL126" i="1"/>
  <c r="AM126" i="1"/>
  <c r="AN126" i="1"/>
  <c r="AJ127" i="1"/>
  <c r="AK127" i="1"/>
  <c r="AL127" i="1"/>
  <c r="AM127" i="1"/>
  <c r="AN127" i="1"/>
  <c r="AJ128" i="1"/>
  <c r="AK128" i="1"/>
  <c r="AL128" i="1"/>
  <c r="AM128" i="1"/>
  <c r="AN128" i="1"/>
  <c r="AJ129" i="1"/>
  <c r="AK129" i="1"/>
  <c r="AL129" i="1"/>
  <c r="AM129" i="1"/>
  <c r="AN129" i="1"/>
  <c r="AJ130" i="1"/>
  <c r="AK130" i="1"/>
  <c r="AL130" i="1"/>
  <c r="AM130" i="1"/>
  <c r="AN130" i="1"/>
  <c r="AJ131" i="1"/>
  <c r="AK131" i="1"/>
  <c r="AL131" i="1"/>
  <c r="AM131" i="1"/>
  <c r="AN131" i="1"/>
  <c r="AJ132" i="1"/>
  <c r="AK132" i="1"/>
  <c r="AL132" i="1"/>
  <c r="AM132" i="1"/>
  <c r="AN132" i="1"/>
  <c r="AJ133" i="1"/>
  <c r="AK133" i="1"/>
  <c r="AL133" i="1"/>
  <c r="AM133" i="1"/>
  <c r="AN133" i="1"/>
  <c r="AJ134" i="1"/>
  <c r="AK134" i="1"/>
  <c r="AL134" i="1"/>
  <c r="AM134" i="1"/>
  <c r="AN134" i="1"/>
  <c r="AJ135" i="1"/>
  <c r="AK135" i="1"/>
  <c r="AL135" i="1"/>
  <c r="AM135" i="1"/>
  <c r="AN135" i="1"/>
  <c r="AJ136" i="1"/>
  <c r="AK136" i="1"/>
  <c r="AL136" i="1"/>
  <c r="AM136" i="1"/>
  <c r="AN136" i="1"/>
  <c r="AJ137" i="1"/>
  <c r="AK137" i="1"/>
  <c r="AL137" i="1"/>
  <c r="AM137" i="1"/>
  <c r="AN137" i="1"/>
  <c r="AJ138" i="1"/>
  <c r="AK138" i="1"/>
  <c r="AL138" i="1"/>
  <c r="AM138" i="1"/>
  <c r="AN138" i="1"/>
  <c r="AJ139" i="1"/>
  <c r="AK139" i="1"/>
  <c r="AL139" i="1"/>
  <c r="AM139" i="1"/>
  <c r="AN139" i="1"/>
  <c r="AJ140" i="1"/>
  <c r="AK140" i="1"/>
  <c r="AL140" i="1"/>
  <c r="AM140" i="1"/>
  <c r="AN140" i="1"/>
  <c r="AJ141" i="1"/>
  <c r="AK141" i="1"/>
  <c r="AL141" i="1"/>
  <c r="AM141" i="1"/>
  <c r="AN141" i="1"/>
  <c r="AJ142" i="1"/>
  <c r="AK142" i="1"/>
  <c r="AL142" i="1"/>
  <c r="AM142" i="1"/>
  <c r="AN142" i="1"/>
  <c r="AJ143" i="1"/>
  <c r="AK143" i="1"/>
  <c r="AL143" i="1"/>
  <c r="AM143" i="1"/>
  <c r="AN143" i="1"/>
  <c r="AJ144" i="1"/>
  <c r="AK144" i="1"/>
  <c r="AL144" i="1"/>
  <c r="AM144" i="1"/>
  <c r="AN144" i="1"/>
  <c r="AJ145" i="1"/>
  <c r="AK145" i="1"/>
  <c r="AL145" i="1"/>
  <c r="AM145" i="1"/>
  <c r="AN145" i="1"/>
  <c r="AJ146" i="1"/>
  <c r="AK146" i="1"/>
  <c r="AL146" i="1"/>
  <c r="AM146" i="1"/>
  <c r="AN146" i="1"/>
  <c r="AJ147" i="1"/>
  <c r="AK147" i="1"/>
  <c r="AL147" i="1"/>
  <c r="AM147" i="1"/>
  <c r="AN147" i="1"/>
  <c r="AJ148" i="1"/>
  <c r="AK148" i="1"/>
  <c r="AL148" i="1"/>
  <c r="AM148" i="1"/>
  <c r="AN148" i="1"/>
  <c r="AJ149" i="1"/>
  <c r="AK149" i="1"/>
  <c r="AL149" i="1"/>
  <c r="AM149" i="1"/>
  <c r="AN149" i="1"/>
  <c r="AJ150" i="1"/>
  <c r="AK150" i="1"/>
  <c r="AL150" i="1"/>
  <c r="AM150" i="1"/>
  <c r="AN150" i="1"/>
  <c r="AJ151" i="1"/>
  <c r="AK151" i="1"/>
  <c r="AL151" i="1"/>
  <c r="AM151" i="1"/>
  <c r="AN151" i="1"/>
  <c r="AJ152" i="1"/>
  <c r="AK152" i="1"/>
  <c r="AL152" i="1"/>
  <c r="AM152" i="1"/>
  <c r="AN152" i="1"/>
  <c r="AJ153" i="1"/>
  <c r="AK153" i="1"/>
  <c r="AL153" i="1"/>
  <c r="AM153" i="1"/>
  <c r="AN153" i="1"/>
  <c r="AJ154" i="1"/>
  <c r="AK154" i="1"/>
  <c r="AL154" i="1"/>
  <c r="AM154" i="1"/>
  <c r="AN154" i="1"/>
  <c r="AJ155" i="1"/>
  <c r="AK155" i="1"/>
  <c r="AL155" i="1"/>
  <c r="AM155" i="1"/>
  <c r="AN155" i="1"/>
  <c r="AJ156" i="1"/>
  <c r="AK156" i="1"/>
  <c r="AL156" i="1"/>
  <c r="AM156" i="1"/>
  <c r="AN156" i="1"/>
  <c r="AJ157" i="1"/>
  <c r="AK157" i="1"/>
  <c r="AL157" i="1"/>
  <c r="AM157" i="1"/>
  <c r="AN157" i="1"/>
  <c r="AJ158" i="1"/>
  <c r="AK158" i="1"/>
  <c r="AL158" i="1"/>
  <c r="AM158" i="1"/>
  <c r="AN158" i="1"/>
  <c r="AJ159" i="1"/>
  <c r="AK159" i="1"/>
  <c r="AL159" i="1"/>
  <c r="AM159" i="1"/>
  <c r="AN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F10" i="1" s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BN10" i="1" l="1"/>
  <c r="E160" i="1" l="1"/>
  <c r="D10" i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AZ159" i="1"/>
  <c r="AS159" i="1"/>
  <c r="AH159" i="1"/>
  <c r="AC159" i="1"/>
  <c r="U159" i="1"/>
  <c r="M159" i="1"/>
  <c r="F159" i="1"/>
  <c r="AZ158" i="1"/>
  <c r="AS158" i="1"/>
  <c r="AH158" i="1"/>
  <c r="AC158" i="1"/>
  <c r="U158" i="1"/>
  <c r="M158" i="1"/>
  <c r="F158" i="1"/>
  <c r="AZ157" i="1"/>
  <c r="AS157" i="1"/>
  <c r="AH157" i="1"/>
  <c r="AC157" i="1"/>
  <c r="U157" i="1"/>
  <c r="M157" i="1"/>
  <c r="F157" i="1"/>
  <c r="AZ156" i="1"/>
  <c r="AS156" i="1"/>
  <c r="AH156" i="1"/>
  <c r="AC156" i="1"/>
  <c r="U156" i="1"/>
  <c r="M156" i="1"/>
  <c r="F156" i="1"/>
  <c r="AZ155" i="1"/>
  <c r="AS155" i="1"/>
  <c r="AH155" i="1"/>
  <c r="AC155" i="1"/>
  <c r="U155" i="1"/>
  <c r="M155" i="1"/>
  <c r="F155" i="1"/>
  <c r="AZ154" i="1"/>
  <c r="AS154" i="1"/>
  <c r="AH154" i="1"/>
  <c r="AC154" i="1"/>
  <c r="U154" i="1"/>
  <c r="M154" i="1"/>
  <c r="F154" i="1"/>
  <c r="AZ153" i="1"/>
  <c r="AS153" i="1"/>
  <c r="AH153" i="1"/>
  <c r="AC153" i="1"/>
  <c r="U153" i="1"/>
  <c r="M153" i="1"/>
  <c r="F153" i="1"/>
  <c r="AZ152" i="1"/>
  <c r="AS152" i="1"/>
  <c r="AH152" i="1"/>
  <c r="AC152" i="1"/>
  <c r="U152" i="1"/>
  <c r="M152" i="1"/>
  <c r="F152" i="1"/>
  <c r="AZ151" i="1"/>
  <c r="AS151" i="1"/>
  <c r="AH151" i="1"/>
  <c r="AC151" i="1"/>
  <c r="U151" i="1"/>
  <c r="M151" i="1"/>
  <c r="F151" i="1"/>
  <c r="AZ150" i="1"/>
  <c r="AS150" i="1"/>
  <c r="AH150" i="1"/>
  <c r="AC150" i="1"/>
  <c r="U150" i="1"/>
  <c r="M150" i="1"/>
  <c r="F150" i="1"/>
  <c r="AZ149" i="1"/>
  <c r="AS149" i="1"/>
  <c r="AH149" i="1"/>
  <c r="AC149" i="1"/>
  <c r="U149" i="1"/>
  <c r="M149" i="1"/>
  <c r="F149" i="1"/>
  <c r="AZ148" i="1"/>
  <c r="AS148" i="1"/>
  <c r="AH148" i="1"/>
  <c r="AC148" i="1"/>
  <c r="U148" i="1"/>
  <c r="M148" i="1"/>
  <c r="F148" i="1"/>
  <c r="AZ147" i="1"/>
  <c r="AS147" i="1"/>
  <c r="AH147" i="1"/>
  <c r="AC147" i="1"/>
  <c r="U147" i="1"/>
  <c r="M147" i="1"/>
  <c r="F147" i="1"/>
  <c r="AZ146" i="1"/>
  <c r="AS146" i="1"/>
  <c r="AH146" i="1"/>
  <c r="AC146" i="1"/>
  <c r="U146" i="1"/>
  <c r="M146" i="1"/>
  <c r="F146" i="1"/>
  <c r="AZ145" i="1"/>
  <c r="AS145" i="1"/>
  <c r="AH145" i="1"/>
  <c r="AC145" i="1"/>
  <c r="U145" i="1"/>
  <c r="M145" i="1"/>
  <c r="F145" i="1"/>
  <c r="AZ144" i="1"/>
  <c r="AS144" i="1"/>
  <c r="AH144" i="1"/>
  <c r="AC144" i="1"/>
  <c r="U144" i="1"/>
  <c r="M144" i="1"/>
  <c r="F144" i="1"/>
  <c r="AZ143" i="1"/>
  <c r="AS143" i="1"/>
  <c r="AH143" i="1"/>
  <c r="AC143" i="1"/>
  <c r="U143" i="1"/>
  <c r="M143" i="1"/>
  <c r="F143" i="1"/>
  <c r="BP143" i="1" s="1"/>
  <c r="AZ142" i="1"/>
  <c r="AS142" i="1"/>
  <c r="AH142" i="1"/>
  <c r="AC142" i="1"/>
  <c r="U142" i="1"/>
  <c r="M142" i="1"/>
  <c r="F142" i="1"/>
  <c r="AZ141" i="1"/>
  <c r="AS141" i="1"/>
  <c r="AH141" i="1"/>
  <c r="AC141" i="1"/>
  <c r="U141" i="1"/>
  <c r="M141" i="1"/>
  <c r="F141" i="1"/>
  <c r="AZ140" i="1"/>
  <c r="AS140" i="1"/>
  <c r="AH140" i="1"/>
  <c r="AC140" i="1"/>
  <c r="U140" i="1"/>
  <c r="M140" i="1"/>
  <c r="F140" i="1"/>
  <c r="AZ139" i="1"/>
  <c r="AS139" i="1"/>
  <c r="AH139" i="1"/>
  <c r="AC139" i="1"/>
  <c r="U139" i="1"/>
  <c r="M139" i="1"/>
  <c r="F139" i="1"/>
  <c r="AZ138" i="1"/>
  <c r="AS138" i="1"/>
  <c r="AH138" i="1"/>
  <c r="AC138" i="1"/>
  <c r="U138" i="1"/>
  <c r="M138" i="1"/>
  <c r="F138" i="1"/>
  <c r="AZ137" i="1"/>
  <c r="AS137" i="1"/>
  <c r="AH137" i="1"/>
  <c r="AC137" i="1"/>
  <c r="U137" i="1"/>
  <c r="M137" i="1"/>
  <c r="F137" i="1"/>
  <c r="AZ136" i="1"/>
  <c r="AS136" i="1"/>
  <c r="AH136" i="1"/>
  <c r="AC136" i="1"/>
  <c r="U136" i="1"/>
  <c r="M136" i="1"/>
  <c r="F136" i="1"/>
  <c r="AZ135" i="1"/>
  <c r="AS135" i="1"/>
  <c r="AH135" i="1"/>
  <c r="AC135" i="1"/>
  <c r="U135" i="1"/>
  <c r="M135" i="1"/>
  <c r="F135" i="1"/>
  <c r="AZ134" i="1"/>
  <c r="AS134" i="1"/>
  <c r="AH134" i="1"/>
  <c r="AC134" i="1"/>
  <c r="U134" i="1"/>
  <c r="M134" i="1"/>
  <c r="F134" i="1"/>
  <c r="AZ133" i="1"/>
  <c r="AS133" i="1"/>
  <c r="AH133" i="1"/>
  <c r="AC133" i="1"/>
  <c r="U133" i="1"/>
  <c r="M133" i="1"/>
  <c r="F133" i="1"/>
  <c r="AZ132" i="1"/>
  <c r="AS132" i="1"/>
  <c r="BJ132" i="1" s="1"/>
  <c r="AH132" i="1"/>
  <c r="AC132" i="1"/>
  <c r="U132" i="1"/>
  <c r="M132" i="1"/>
  <c r="F132" i="1"/>
  <c r="AZ131" i="1"/>
  <c r="AS131" i="1"/>
  <c r="AH131" i="1"/>
  <c r="AC131" i="1"/>
  <c r="U131" i="1"/>
  <c r="M131" i="1"/>
  <c r="F131" i="1"/>
  <c r="AZ130" i="1"/>
  <c r="AS130" i="1"/>
  <c r="AH130" i="1"/>
  <c r="AC130" i="1"/>
  <c r="U130" i="1"/>
  <c r="M130" i="1"/>
  <c r="F130" i="1"/>
  <c r="AZ129" i="1"/>
  <c r="AS129" i="1"/>
  <c r="BJ129" i="1" s="1"/>
  <c r="AH129" i="1"/>
  <c r="AC129" i="1"/>
  <c r="U129" i="1"/>
  <c r="M129" i="1"/>
  <c r="F129" i="1"/>
  <c r="AZ128" i="1"/>
  <c r="AS128" i="1"/>
  <c r="AH128" i="1"/>
  <c r="AC128" i="1"/>
  <c r="U128" i="1"/>
  <c r="M128" i="1"/>
  <c r="F128" i="1"/>
  <c r="AZ127" i="1"/>
  <c r="AS127" i="1"/>
  <c r="AH127" i="1"/>
  <c r="AC127" i="1"/>
  <c r="U127" i="1"/>
  <c r="M127" i="1"/>
  <c r="F127" i="1"/>
  <c r="AZ126" i="1"/>
  <c r="AS126" i="1"/>
  <c r="AH126" i="1"/>
  <c r="AC126" i="1"/>
  <c r="U126" i="1"/>
  <c r="M126" i="1"/>
  <c r="F126" i="1"/>
  <c r="AZ125" i="1"/>
  <c r="AS125" i="1"/>
  <c r="AH125" i="1"/>
  <c r="AC125" i="1"/>
  <c r="U125" i="1"/>
  <c r="M125" i="1"/>
  <c r="F125" i="1"/>
  <c r="AZ124" i="1"/>
  <c r="AS124" i="1"/>
  <c r="AH124" i="1"/>
  <c r="AC124" i="1"/>
  <c r="U124" i="1"/>
  <c r="M124" i="1"/>
  <c r="F124" i="1"/>
  <c r="AZ123" i="1"/>
  <c r="AS123" i="1"/>
  <c r="AH123" i="1"/>
  <c r="AC123" i="1"/>
  <c r="U123" i="1"/>
  <c r="M123" i="1"/>
  <c r="F123" i="1"/>
  <c r="AZ122" i="1"/>
  <c r="AS122" i="1"/>
  <c r="AH122" i="1"/>
  <c r="AC122" i="1"/>
  <c r="U122" i="1"/>
  <c r="M122" i="1"/>
  <c r="F122" i="1"/>
  <c r="AZ121" i="1"/>
  <c r="AS121" i="1"/>
  <c r="AH121" i="1"/>
  <c r="AC121" i="1"/>
  <c r="U121" i="1"/>
  <c r="M121" i="1"/>
  <c r="F121" i="1"/>
  <c r="AZ120" i="1"/>
  <c r="AS120" i="1"/>
  <c r="AH120" i="1"/>
  <c r="AC120" i="1"/>
  <c r="U120" i="1"/>
  <c r="M120" i="1"/>
  <c r="F120" i="1"/>
  <c r="AZ119" i="1"/>
  <c r="AS119" i="1"/>
  <c r="AH119" i="1"/>
  <c r="AC119" i="1"/>
  <c r="U119" i="1"/>
  <c r="M119" i="1"/>
  <c r="F119" i="1"/>
  <c r="AZ118" i="1"/>
  <c r="AS118" i="1"/>
  <c r="AH118" i="1"/>
  <c r="AC118" i="1"/>
  <c r="U118" i="1"/>
  <c r="M118" i="1"/>
  <c r="F118" i="1"/>
  <c r="AZ117" i="1"/>
  <c r="AS117" i="1"/>
  <c r="AH117" i="1"/>
  <c r="AC117" i="1"/>
  <c r="U117" i="1"/>
  <c r="M117" i="1"/>
  <c r="F117" i="1"/>
  <c r="AZ116" i="1"/>
  <c r="AS116" i="1"/>
  <c r="BJ116" i="1" s="1"/>
  <c r="AH116" i="1"/>
  <c r="AC116" i="1"/>
  <c r="U116" i="1"/>
  <c r="M116" i="1"/>
  <c r="F116" i="1"/>
  <c r="AZ115" i="1"/>
  <c r="AS115" i="1"/>
  <c r="AH115" i="1"/>
  <c r="AC115" i="1"/>
  <c r="U115" i="1"/>
  <c r="M115" i="1"/>
  <c r="F115" i="1"/>
  <c r="AZ114" i="1"/>
  <c r="AS114" i="1"/>
  <c r="AH114" i="1"/>
  <c r="AC114" i="1"/>
  <c r="U114" i="1"/>
  <c r="M114" i="1"/>
  <c r="F114" i="1"/>
  <c r="AZ113" i="1"/>
  <c r="AS113" i="1"/>
  <c r="AH113" i="1"/>
  <c r="AC113" i="1"/>
  <c r="U113" i="1"/>
  <c r="M113" i="1"/>
  <c r="F113" i="1"/>
  <c r="AZ112" i="1"/>
  <c r="AS112" i="1"/>
  <c r="AH112" i="1"/>
  <c r="AC112" i="1"/>
  <c r="U112" i="1"/>
  <c r="M112" i="1"/>
  <c r="F112" i="1"/>
  <c r="AZ111" i="1"/>
  <c r="AS111" i="1"/>
  <c r="AH111" i="1"/>
  <c r="AC111" i="1"/>
  <c r="U111" i="1"/>
  <c r="M111" i="1"/>
  <c r="F111" i="1"/>
  <c r="AZ110" i="1"/>
  <c r="AS110" i="1"/>
  <c r="AH110" i="1"/>
  <c r="AC110" i="1"/>
  <c r="U110" i="1"/>
  <c r="M110" i="1"/>
  <c r="F110" i="1"/>
  <c r="AZ109" i="1"/>
  <c r="AS109" i="1"/>
  <c r="AH109" i="1"/>
  <c r="AC109" i="1"/>
  <c r="U109" i="1"/>
  <c r="M109" i="1"/>
  <c r="F109" i="1"/>
  <c r="AZ108" i="1"/>
  <c r="AS108" i="1"/>
  <c r="BJ108" i="1" s="1"/>
  <c r="AH108" i="1"/>
  <c r="AC108" i="1"/>
  <c r="U108" i="1"/>
  <c r="M108" i="1"/>
  <c r="F108" i="1"/>
  <c r="AZ107" i="1"/>
  <c r="AS107" i="1"/>
  <c r="AH107" i="1"/>
  <c r="AC107" i="1"/>
  <c r="U107" i="1"/>
  <c r="M107" i="1"/>
  <c r="F107" i="1"/>
  <c r="AZ106" i="1"/>
  <c r="AS106" i="1"/>
  <c r="AH106" i="1"/>
  <c r="AC106" i="1"/>
  <c r="U106" i="1"/>
  <c r="M106" i="1"/>
  <c r="F106" i="1"/>
  <c r="AZ105" i="1"/>
  <c r="AS105" i="1"/>
  <c r="AH105" i="1"/>
  <c r="AC105" i="1"/>
  <c r="U105" i="1"/>
  <c r="M105" i="1"/>
  <c r="F105" i="1"/>
  <c r="AZ104" i="1"/>
  <c r="AS104" i="1"/>
  <c r="AH104" i="1"/>
  <c r="AC104" i="1"/>
  <c r="U104" i="1"/>
  <c r="M104" i="1"/>
  <c r="F104" i="1"/>
  <c r="AZ103" i="1"/>
  <c r="AS103" i="1"/>
  <c r="AH103" i="1"/>
  <c r="AC103" i="1"/>
  <c r="U103" i="1"/>
  <c r="M103" i="1"/>
  <c r="F103" i="1"/>
  <c r="AZ102" i="1"/>
  <c r="AS102" i="1"/>
  <c r="AH102" i="1"/>
  <c r="AC102" i="1"/>
  <c r="U102" i="1"/>
  <c r="M102" i="1"/>
  <c r="F102" i="1"/>
  <c r="AZ101" i="1"/>
  <c r="AS101" i="1"/>
  <c r="AH101" i="1"/>
  <c r="AC101" i="1"/>
  <c r="U101" i="1"/>
  <c r="M101" i="1"/>
  <c r="F101" i="1"/>
  <c r="AZ100" i="1"/>
  <c r="AS100" i="1"/>
  <c r="AH100" i="1"/>
  <c r="AC100" i="1"/>
  <c r="U100" i="1"/>
  <c r="M100" i="1"/>
  <c r="F100" i="1"/>
  <c r="AZ99" i="1"/>
  <c r="AS99" i="1"/>
  <c r="AH99" i="1"/>
  <c r="AC99" i="1"/>
  <c r="U99" i="1"/>
  <c r="M99" i="1"/>
  <c r="F99" i="1"/>
  <c r="AZ98" i="1"/>
  <c r="AS98" i="1"/>
  <c r="AH98" i="1"/>
  <c r="AC98" i="1"/>
  <c r="U98" i="1"/>
  <c r="M98" i="1"/>
  <c r="F98" i="1"/>
  <c r="AZ97" i="1"/>
  <c r="AS97" i="1"/>
  <c r="AH97" i="1"/>
  <c r="AC97" i="1"/>
  <c r="U97" i="1"/>
  <c r="M97" i="1"/>
  <c r="F97" i="1"/>
  <c r="AZ96" i="1"/>
  <c r="AS96" i="1"/>
  <c r="AH96" i="1"/>
  <c r="AC96" i="1"/>
  <c r="U96" i="1"/>
  <c r="M96" i="1"/>
  <c r="F96" i="1"/>
  <c r="AZ95" i="1"/>
  <c r="AS95" i="1"/>
  <c r="AH95" i="1"/>
  <c r="AC95" i="1"/>
  <c r="U95" i="1"/>
  <c r="M95" i="1"/>
  <c r="F95" i="1"/>
  <c r="AZ94" i="1"/>
  <c r="AS94" i="1"/>
  <c r="AH94" i="1"/>
  <c r="AC94" i="1"/>
  <c r="U94" i="1"/>
  <c r="M94" i="1"/>
  <c r="F94" i="1"/>
  <c r="AZ93" i="1"/>
  <c r="AS93" i="1"/>
  <c r="AH93" i="1"/>
  <c r="AC93" i="1"/>
  <c r="U93" i="1"/>
  <c r="M93" i="1"/>
  <c r="F93" i="1"/>
  <c r="AZ92" i="1"/>
  <c r="AS92" i="1"/>
  <c r="AH92" i="1"/>
  <c r="AC92" i="1"/>
  <c r="U92" i="1"/>
  <c r="M92" i="1"/>
  <c r="F92" i="1"/>
  <c r="AZ91" i="1"/>
  <c r="AS91" i="1"/>
  <c r="AH91" i="1"/>
  <c r="AC91" i="1"/>
  <c r="U91" i="1"/>
  <c r="M91" i="1"/>
  <c r="F91" i="1"/>
  <c r="AZ90" i="1"/>
  <c r="AS90" i="1"/>
  <c r="AH90" i="1"/>
  <c r="AC90" i="1"/>
  <c r="U90" i="1"/>
  <c r="M90" i="1"/>
  <c r="F90" i="1"/>
  <c r="AZ89" i="1"/>
  <c r="AS89" i="1"/>
  <c r="AH89" i="1"/>
  <c r="AC89" i="1"/>
  <c r="U89" i="1"/>
  <c r="M89" i="1"/>
  <c r="F89" i="1"/>
  <c r="AZ88" i="1"/>
  <c r="AS88" i="1"/>
  <c r="AH88" i="1"/>
  <c r="AC88" i="1"/>
  <c r="U88" i="1"/>
  <c r="M88" i="1"/>
  <c r="F88" i="1"/>
  <c r="AZ87" i="1"/>
  <c r="AS87" i="1"/>
  <c r="AH87" i="1"/>
  <c r="AC87" i="1"/>
  <c r="U87" i="1"/>
  <c r="M87" i="1"/>
  <c r="F87" i="1"/>
  <c r="AZ86" i="1"/>
  <c r="AS86" i="1"/>
  <c r="AH86" i="1"/>
  <c r="AC86" i="1"/>
  <c r="U86" i="1"/>
  <c r="M86" i="1"/>
  <c r="F86" i="1"/>
  <c r="AZ85" i="1"/>
  <c r="BJ85" i="1" s="1"/>
  <c r="AS85" i="1"/>
  <c r="AH85" i="1"/>
  <c r="AC85" i="1"/>
  <c r="U85" i="1"/>
  <c r="M85" i="1"/>
  <c r="F85" i="1"/>
  <c r="AZ84" i="1"/>
  <c r="AS84" i="1"/>
  <c r="AH84" i="1"/>
  <c r="AC84" i="1"/>
  <c r="U84" i="1"/>
  <c r="M84" i="1"/>
  <c r="F84" i="1"/>
  <c r="AZ83" i="1"/>
  <c r="AS83" i="1"/>
  <c r="AH83" i="1"/>
  <c r="AC83" i="1"/>
  <c r="U83" i="1"/>
  <c r="M83" i="1"/>
  <c r="F83" i="1"/>
  <c r="AZ82" i="1"/>
  <c r="AS82" i="1"/>
  <c r="AH82" i="1"/>
  <c r="AC82" i="1"/>
  <c r="U82" i="1"/>
  <c r="M82" i="1"/>
  <c r="F82" i="1"/>
  <c r="AZ81" i="1"/>
  <c r="AS81" i="1"/>
  <c r="AH81" i="1"/>
  <c r="AC81" i="1"/>
  <c r="U81" i="1"/>
  <c r="M81" i="1"/>
  <c r="F81" i="1"/>
  <c r="AZ80" i="1"/>
  <c r="AS80" i="1"/>
  <c r="AH80" i="1"/>
  <c r="AC80" i="1"/>
  <c r="U80" i="1"/>
  <c r="M80" i="1"/>
  <c r="F80" i="1"/>
  <c r="AZ79" i="1"/>
  <c r="AS79" i="1"/>
  <c r="AH79" i="1"/>
  <c r="AC79" i="1"/>
  <c r="U79" i="1"/>
  <c r="M79" i="1"/>
  <c r="F79" i="1"/>
  <c r="AZ78" i="1"/>
  <c r="AS78" i="1"/>
  <c r="AH78" i="1"/>
  <c r="AC78" i="1"/>
  <c r="U78" i="1"/>
  <c r="M78" i="1"/>
  <c r="F78" i="1"/>
  <c r="AZ77" i="1"/>
  <c r="AS77" i="1"/>
  <c r="AH77" i="1"/>
  <c r="AC77" i="1"/>
  <c r="U77" i="1"/>
  <c r="M77" i="1"/>
  <c r="F77" i="1"/>
  <c r="AZ76" i="1"/>
  <c r="AS76" i="1"/>
  <c r="AH76" i="1"/>
  <c r="AC76" i="1"/>
  <c r="U76" i="1"/>
  <c r="M76" i="1"/>
  <c r="F76" i="1"/>
  <c r="AZ75" i="1"/>
  <c r="AS75" i="1"/>
  <c r="AH75" i="1"/>
  <c r="AC75" i="1"/>
  <c r="U75" i="1"/>
  <c r="M75" i="1"/>
  <c r="F75" i="1"/>
  <c r="AZ74" i="1"/>
  <c r="AS74" i="1"/>
  <c r="AH74" i="1"/>
  <c r="AC74" i="1"/>
  <c r="U74" i="1"/>
  <c r="M74" i="1"/>
  <c r="F74" i="1"/>
  <c r="AZ73" i="1"/>
  <c r="AS73" i="1"/>
  <c r="AH73" i="1"/>
  <c r="AC73" i="1"/>
  <c r="U73" i="1"/>
  <c r="M73" i="1"/>
  <c r="F73" i="1"/>
  <c r="AZ72" i="1"/>
  <c r="AS72" i="1"/>
  <c r="AH72" i="1"/>
  <c r="AC72" i="1"/>
  <c r="U72" i="1"/>
  <c r="M72" i="1"/>
  <c r="F72" i="1"/>
  <c r="AZ71" i="1"/>
  <c r="AS71" i="1"/>
  <c r="AH71" i="1"/>
  <c r="AC71" i="1"/>
  <c r="U71" i="1"/>
  <c r="M71" i="1"/>
  <c r="F71" i="1"/>
  <c r="AZ70" i="1"/>
  <c r="AS70" i="1"/>
  <c r="AH70" i="1"/>
  <c r="AC70" i="1"/>
  <c r="U70" i="1"/>
  <c r="M70" i="1"/>
  <c r="F70" i="1"/>
  <c r="AZ69" i="1"/>
  <c r="AS69" i="1"/>
  <c r="AH69" i="1"/>
  <c r="AC69" i="1"/>
  <c r="U69" i="1"/>
  <c r="M69" i="1"/>
  <c r="F69" i="1"/>
  <c r="AZ68" i="1"/>
  <c r="AS68" i="1"/>
  <c r="AH68" i="1"/>
  <c r="AC68" i="1"/>
  <c r="U68" i="1"/>
  <c r="M68" i="1"/>
  <c r="F68" i="1"/>
  <c r="AZ67" i="1"/>
  <c r="AS67" i="1"/>
  <c r="AH67" i="1"/>
  <c r="AC67" i="1"/>
  <c r="U67" i="1"/>
  <c r="M67" i="1"/>
  <c r="F67" i="1"/>
  <c r="AZ66" i="1"/>
  <c r="AS66" i="1"/>
  <c r="AH66" i="1"/>
  <c r="AC66" i="1"/>
  <c r="U66" i="1"/>
  <c r="M66" i="1"/>
  <c r="F66" i="1"/>
  <c r="AZ65" i="1"/>
  <c r="AS65" i="1"/>
  <c r="AH65" i="1"/>
  <c r="AC65" i="1"/>
  <c r="U65" i="1"/>
  <c r="M65" i="1"/>
  <c r="F65" i="1"/>
  <c r="AZ64" i="1"/>
  <c r="AS64" i="1"/>
  <c r="AH64" i="1"/>
  <c r="AC64" i="1"/>
  <c r="U64" i="1"/>
  <c r="M64" i="1"/>
  <c r="F64" i="1"/>
  <c r="AZ63" i="1"/>
  <c r="AS63" i="1"/>
  <c r="AH63" i="1"/>
  <c r="AC63" i="1"/>
  <c r="U63" i="1"/>
  <c r="M63" i="1"/>
  <c r="F63" i="1"/>
  <c r="AZ62" i="1"/>
  <c r="AS62" i="1"/>
  <c r="AH62" i="1"/>
  <c r="AC62" i="1"/>
  <c r="U62" i="1"/>
  <c r="M62" i="1"/>
  <c r="F62" i="1"/>
  <c r="AZ61" i="1"/>
  <c r="AS61" i="1"/>
  <c r="AH61" i="1"/>
  <c r="AC61" i="1"/>
  <c r="U61" i="1"/>
  <c r="M61" i="1"/>
  <c r="F61" i="1"/>
  <c r="AZ60" i="1"/>
  <c r="AS60" i="1"/>
  <c r="AH60" i="1"/>
  <c r="AC60" i="1"/>
  <c r="U60" i="1"/>
  <c r="M60" i="1"/>
  <c r="F60" i="1"/>
  <c r="AZ59" i="1"/>
  <c r="AS59" i="1"/>
  <c r="AH59" i="1"/>
  <c r="AC59" i="1"/>
  <c r="U59" i="1"/>
  <c r="M59" i="1"/>
  <c r="F59" i="1"/>
  <c r="AZ58" i="1"/>
  <c r="AS58" i="1"/>
  <c r="AH58" i="1"/>
  <c r="AC58" i="1"/>
  <c r="U58" i="1"/>
  <c r="M58" i="1"/>
  <c r="F58" i="1"/>
  <c r="AZ57" i="1"/>
  <c r="AS57" i="1"/>
  <c r="AH57" i="1"/>
  <c r="AC57" i="1"/>
  <c r="U57" i="1"/>
  <c r="M57" i="1"/>
  <c r="F57" i="1"/>
  <c r="AZ56" i="1"/>
  <c r="AS56" i="1"/>
  <c r="AH56" i="1"/>
  <c r="AC56" i="1"/>
  <c r="U56" i="1"/>
  <c r="M56" i="1"/>
  <c r="F56" i="1"/>
  <c r="AZ55" i="1"/>
  <c r="AS55" i="1"/>
  <c r="AH55" i="1"/>
  <c r="AC55" i="1"/>
  <c r="U55" i="1"/>
  <c r="M55" i="1"/>
  <c r="F55" i="1"/>
  <c r="AZ54" i="1"/>
  <c r="AS54" i="1"/>
  <c r="AH54" i="1"/>
  <c r="AC54" i="1"/>
  <c r="U54" i="1"/>
  <c r="M54" i="1"/>
  <c r="F54" i="1"/>
  <c r="AZ53" i="1"/>
  <c r="AS53" i="1"/>
  <c r="AH53" i="1"/>
  <c r="AC53" i="1"/>
  <c r="U53" i="1"/>
  <c r="M53" i="1"/>
  <c r="F53" i="1"/>
  <c r="AZ52" i="1"/>
  <c r="AS52" i="1"/>
  <c r="AH52" i="1"/>
  <c r="AC52" i="1"/>
  <c r="U52" i="1"/>
  <c r="M52" i="1"/>
  <c r="F52" i="1"/>
  <c r="AZ51" i="1"/>
  <c r="AS51" i="1"/>
  <c r="AH51" i="1"/>
  <c r="AC51" i="1"/>
  <c r="U51" i="1"/>
  <c r="M51" i="1"/>
  <c r="F51" i="1"/>
  <c r="AZ50" i="1"/>
  <c r="AS50" i="1"/>
  <c r="AH50" i="1"/>
  <c r="AC50" i="1"/>
  <c r="U50" i="1"/>
  <c r="M50" i="1"/>
  <c r="F50" i="1"/>
  <c r="AZ49" i="1"/>
  <c r="AS49" i="1"/>
  <c r="AH49" i="1"/>
  <c r="AC49" i="1"/>
  <c r="U49" i="1"/>
  <c r="M49" i="1"/>
  <c r="F49" i="1"/>
  <c r="AZ48" i="1"/>
  <c r="AS48" i="1"/>
  <c r="AH48" i="1"/>
  <c r="AC48" i="1"/>
  <c r="U48" i="1"/>
  <c r="M48" i="1"/>
  <c r="F48" i="1"/>
  <c r="AZ47" i="1"/>
  <c r="AS47" i="1"/>
  <c r="AH47" i="1"/>
  <c r="AC47" i="1"/>
  <c r="U47" i="1"/>
  <c r="M47" i="1"/>
  <c r="F47" i="1"/>
  <c r="AZ46" i="1"/>
  <c r="AS46" i="1"/>
  <c r="AH46" i="1"/>
  <c r="AC46" i="1"/>
  <c r="U46" i="1"/>
  <c r="M46" i="1"/>
  <c r="F46" i="1"/>
  <c r="AZ45" i="1"/>
  <c r="AS45" i="1"/>
  <c r="AH45" i="1"/>
  <c r="AC45" i="1"/>
  <c r="U45" i="1"/>
  <c r="M45" i="1"/>
  <c r="F45" i="1"/>
  <c r="AZ44" i="1"/>
  <c r="AS44" i="1"/>
  <c r="AH44" i="1"/>
  <c r="AC44" i="1"/>
  <c r="U44" i="1"/>
  <c r="M44" i="1"/>
  <c r="F44" i="1"/>
  <c r="AZ43" i="1"/>
  <c r="AS43" i="1"/>
  <c r="AH43" i="1"/>
  <c r="AC43" i="1"/>
  <c r="U43" i="1"/>
  <c r="M43" i="1"/>
  <c r="F43" i="1"/>
  <c r="AZ42" i="1"/>
  <c r="AS42" i="1"/>
  <c r="AH42" i="1"/>
  <c r="AC42" i="1"/>
  <c r="U42" i="1"/>
  <c r="M42" i="1"/>
  <c r="F42" i="1"/>
  <c r="AZ41" i="1"/>
  <c r="AS41" i="1"/>
  <c r="AH41" i="1"/>
  <c r="AC41" i="1"/>
  <c r="U41" i="1"/>
  <c r="M41" i="1"/>
  <c r="F41" i="1"/>
  <c r="AZ40" i="1"/>
  <c r="AS40" i="1"/>
  <c r="AH40" i="1"/>
  <c r="AC40" i="1"/>
  <c r="U40" i="1"/>
  <c r="M40" i="1"/>
  <c r="F40" i="1"/>
  <c r="AZ39" i="1"/>
  <c r="AS39" i="1"/>
  <c r="AH39" i="1"/>
  <c r="AC39" i="1"/>
  <c r="U39" i="1"/>
  <c r="M39" i="1"/>
  <c r="F39" i="1"/>
  <c r="AZ38" i="1"/>
  <c r="AS38" i="1"/>
  <c r="AH38" i="1"/>
  <c r="AC38" i="1"/>
  <c r="U38" i="1"/>
  <c r="M38" i="1"/>
  <c r="F38" i="1"/>
  <c r="AZ37" i="1"/>
  <c r="AS37" i="1"/>
  <c r="AH37" i="1"/>
  <c r="AC37" i="1"/>
  <c r="U37" i="1"/>
  <c r="M37" i="1"/>
  <c r="F37" i="1"/>
  <c r="AZ36" i="1"/>
  <c r="AS36" i="1"/>
  <c r="AH36" i="1"/>
  <c r="AC36" i="1"/>
  <c r="U36" i="1"/>
  <c r="M36" i="1"/>
  <c r="F36" i="1"/>
  <c r="AZ35" i="1"/>
  <c r="AS35" i="1"/>
  <c r="AH35" i="1"/>
  <c r="AC35" i="1"/>
  <c r="U35" i="1"/>
  <c r="M35" i="1"/>
  <c r="F35" i="1"/>
  <c r="AZ34" i="1"/>
  <c r="AS34" i="1"/>
  <c r="AH34" i="1"/>
  <c r="AC34" i="1"/>
  <c r="U34" i="1"/>
  <c r="M34" i="1"/>
  <c r="F34" i="1"/>
  <c r="AZ33" i="1"/>
  <c r="AS33" i="1"/>
  <c r="AH33" i="1"/>
  <c r="AC33" i="1"/>
  <c r="U33" i="1"/>
  <c r="M33" i="1"/>
  <c r="F33" i="1"/>
  <c r="AZ32" i="1"/>
  <c r="AS32" i="1"/>
  <c r="AH32" i="1"/>
  <c r="AC32" i="1"/>
  <c r="U32" i="1"/>
  <c r="M32" i="1"/>
  <c r="F32" i="1"/>
  <c r="AZ31" i="1"/>
  <c r="AS31" i="1"/>
  <c r="AH31" i="1"/>
  <c r="AC31" i="1"/>
  <c r="U31" i="1"/>
  <c r="M31" i="1"/>
  <c r="F31" i="1"/>
  <c r="AZ30" i="1"/>
  <c r="AS30" i="1"/>
  <c r="AH30" i="1"/>
  <c r="AC30" i="1"/>
  <c r="U30" i="1"/>
  <c r="M30" i="1"/>
  <c r="F30" i="1"/>
  <c r="AZ29" i="1"/>
  <c r="AS29" i="1"/>
  <c r="AH29" i="1"/>
  <c r="AC29" i="1"/>
  <c r="U29" i="1"/>
  <c r="M29" i="1"/>
  <c r="F29" i="1"/>
  <c r="AZ28" i="1"/>
  <c r="AS28" i="1"/>
  <c r="AH28" i="1"/>
  <c r="AC28" i="1"/>
  <c r="U28" i="1"/>
  <c r="M28" i="1"/>
  <c r="F28" i="1"/>
  <c r="AZ27" i="1"/>
  <c r="AS27" i="1"/>
  <c r="AH27" i="1"/>
  <c r="AC27" i="1"/>
  <c r="U27" i="1"/>
  <c r="M27" i="1"/>
  <c r="F27" i="1"/>
  <c r="AZ26" i="1"/>
  <c r="AS26" i="1"/>
  <c r="AH26" i="1"/>
  <c r="AC26" i="1"/>
  <c r="U26" i="1"/>
  <c r="M26" i="1"/>
  <c r="F26" i="1"/>
  <c r="AZ25" i="1"/>
  <c r="AS25" i="1"/>
  <c r="AH25" i="1"/>
  <c r="AC25" i="1"/>
  <c r="U25" i="1"/>
  <c r="M25" i="1"/>
  <c r="F25" i="1"/>
  <c r="AZ24" i="1"/>
  <c r="AS24" i="1"/>
  <c r="AH24" i="1"/>
  <c r="AC24" i="1"/>
  <c r="U24" i="1"/>
  <c r="M24" i="1"/>
  <c r="F24" i="1"/>
  <c r="AZ23" i="1"/>
  <c r="AS23" i="1"/>
  <c r="AH23" i="1"/>
  <c r="AC23" i="1"/>
  <c r="U23" i="1"/>
  <c r="M23" i="1"/>
  <c r="F23" i="1"/>
  <c r="AZ22" i="1"/>
  <c r="AS22" i="1"/>
  <c r="AH22" i="1"/>
  <c r="AC22" i="1"/>
  <c r="U22" i="1"/>
  <c r="M22" i="1"/>
  <c r="F22" i="1"/>
  <c r="AZ21" i="1"/>
  <c r="AS21" i="1"/>
  <c r="AH21" i="1"/>
  <c r="AC21" i="1"/>
  <c r="U21" i="1"/>
  <c r="M21" i="1"/>
  <c r="F21" i="1"/>
  <c r="AZ20" i="1"/>
  <c r="AS20" i="1"/>
  <c r="AH20" i="1"/>
  <c r="AC20" i="1"/>
  <c r="U20" i="1"/>
  <c r="M20" i="1"/>
  <c r="F20" i="1"/>
  <c r="AZ19" i="1"/>
  <c r="AS19" i="1"/>
  <c r="AH19" i="1"/>
  <c r="AC19" i="1"/>
  <c r="U19" i="1"/>
  <c r="M19" i="1"/>
  <c r="F19" i="1"/>
  <c r="AZ18" i="1"/>
  <c r="AS18" i="1"/>
  <c r="AH18" i="1"/>
  <c r="AC18" i="1"/>
  <c r="U18" i="1"/>
  <c r="M18" i="1"/>
  <c r="F18" i="1"/>
  <c r="AZ17" i="1"/>
  <c r="AS17" i="1"/>
  <c r="AH17" i="1"/>
  <c r="AC17" i="1"/>
  <c r="U17" i="1"/>
  <c r="M17" i="1"/>
  <c r="F17" i="1"/>
  <c r="AZ16" i="1"/>
  <c r="AS16" i="1"/>
  <c r="AH16" i="1"/>
  <c r="AC16" i="1"/>
  <c r="U16" i="1"/>
  <c r="M16" i="1"/>
  <c r="F16" i="1"/>
  <c r="AZ15" i="1"/>
  <c r="AS15" i="1"/>
  <c r="AH15" i="1"/>
  <c r="AC15" i="1"/>
  <c r="U15" i="1"/>
  <c r="M15" i="1"/>
  <c r="F15" i="1"/>
  <c r="AZ14" i="1"/>
  <c r="AS14" i="1"/>
  <c r="AH14" i="1"/>
  <c r="AC14" i="1"/>
  <c r="U14" i="1"/>
  <c r="M14" i="1"/>
  <c r="F14" i="1"/>
  <c r="AZ13" i="1"/>
  <c r="AS13" i="1"/>
  <c r="AH13" i="1"/>
  <c r="AC13" i="1"/>
  <c r="U13" i="1"/>
  <c r="M13" i="1"/>
  <c r="F13" i="1"/>
  <c r="AZ12" i="1"/>
  <c r="AS12" i="1"/>
  <c r="AH12" i="1"/>
  <c r="AC12" i="1"/>
  <c r="U12" i="1"/>
  <c r="M12" i="1"/>
  <c r="F12" i="1"/>
  <c r="AZ11" i="1"/>
  <c r="AS11" i="1"/>
  <c r="AH11" i="1"/>
  <c r="AC11" i="1"/>
  <c r="U11" i="1"/>
  <c r="M11" i="1"/>
  <c r="F11" i="1"/>
  <c r="A11" i="1"/>
  <c r="AZ10" i="1"/>
  <c r="AS10" i="1"/>
  <c r="AH10" i="1"/>
  <c r="AC10" i="1"/>
  <c r="U10" i="1"/>
  <c r="M10" i="1"/>
  <c r="BJ34" i="1" l="1"/>
  <c r="BJ42" i="1"/>
  <c r="BJ58" i="1"/>
  <c r="BJ66" i="1"/>
  <c r="BJ22" i="1"/>
  <c r="BJ46" i="1"/>
  <c r="BJ54" i="1"/>
  <c r="BJ70" i="1"/>
  <c r="BJ104" i="1"/>
  <c r="BJ112" i="1"/>
  <c r="BJ144" i="1"/>
  <c r="BJ78" i="1"/>
  <c r="BJ133" i="1"/>
  <c r="BJ141" i="1"/>
  <c r="BP151" i="1"/>
  <c r="BP159" i="1"/>
  <c r="BJ92" i="1"/>
  <c r="BJ100" i="1"/>
  <c r="BJ147" i="1"/>
  <c r="BJ155" i="1"/>
  <c r="BP12" i="1"/>
  <c r="BP20" i="1"/>
  <c r="BP28" i="1"/>
  <c r="BP36" i="1"/>
  <c r="BP44" i="1"/>
  <c r="BP52" i="1"/>
  <c r="BP60" i="1"/>
  <c r="BJ32" i="1"/>
  <c r="BP68" i="1"/>
  <c r="BP76" i="1"/>
  <c r="BP84" i="1"/>
  <c r="BP92" i="1"/>
  <c r="BP100" i="1"/>
  <c r="BJ106" i="1"/>
  <c r="BP108" i="1"/>
  <c r="BJ114" i="1"/>
  <c r="BP116" i="1"/>
  <c r="BP124" i="1"/>
  <c r="BP132" i="1"/>
  <c r="BP140" i="1"/>
  <c r="BJ89" i="1"/>
  <c r="BJ97" i="1"/>
  <c r="BP26" i="1"/>
  <c r="BP34" i="1"/>
  <c r="BP42" i="1"/>
  <c r="BP50" i="1"/>
  <c r="BP58" i="1"/>
  <c r="BP74" i="1"/>
  <c r="BP82" i="1"/>
  <c r="BP90" i="1"/>
  <c r="BP98" i="1"/>
  <c r="BP106" i="1"/>
  <c r="BP114" i="1"/>
  <c r="BP18" i="1"/>
  <c r="BJ111" i="1"/>
  <c r="BJ119" i="1"/>
  <c r="BJ151" i="1"/>
  <c r="BJ159" i="1"/>
  <c r="BP10" i="1"/>
  <c r="BQ10" i="1" s="1"/>
  <c r="BP14" i="1"/>
  <c r="BP38" i="1"/>
  <c r="BP46" i="1"/>
  <c r="BP70" i="1"/>
  <c r="BP86" i="1"/>
  <c r="BP94" i="1"/>
  <c r="BP102" i="1"/>
  <c r="BP118" i="1"/>
  <c r="BP134" i="1"/>
  <c r="BP142" i="1"/>
  <c r="BP158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22" i="1"/>
  <c r="BP30" i="1"/>
  <c r="BP54" i="1"/>
  <c r="BP62" i="1"/>
  <c r="BP78" i="1"/>
  <c r="BP110" i="1"/>
  <c r="BP126" i="1"/>
  <c r="BP150" i="1"/>
  <c r="BP148" i="1"/>
  <c r="BP156" i="1"/>
  <c r="BP11" i="1"/>
  <c r="BQ11" i="1" s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66" i="1"/>
  <c r="BP122" i="1"/>
  <c r="BP130" i="1"/>
  <c r="BP138" i="1"/>
  <c r="BP146" i="1"/>
  <c r="BP154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AR113" i="1"/>
  <c r="BJ91" i="1"/>
  <c r="BJ95" i="1"/>
  <c r="AR124" i="1"/>
  <c r="BJ149" i="1"/>
  <c r="BJ153" i="1"/>
  <c r="A12" i="1"/>
  <c r="BQ12" i="1" s="1"/>
  <c r="BJ82" i="1"/>
  <c r="BJ86" i="1"/>
  <c r="BJ98" i="1"/>
  <c r="BJ103" i="1"/>
  <c r="BJ127" i="1"/>
  <c r="BJ135" i="1"/>
  <c r="AR21" i="1"/>
  <c r="BJ83" i="1"/>
  <c r="BJ125" i="1"/>
  <c r="BJ145" i="1"/>
  <c r="BJ16" i="1"/>
  <c r="BJ28" i="1"/>
  <c r="BJ36" i="1"/>
  <c r="BJ40" i="1"/>
  <c r="BJ48" i="1"/>
  <c r="BJ52" i="1"/>
  <c r="BJ60" i="1"/>
  <c r="BJ72" i="1"/>
  <c r="BJ76" i="1"/>
  <c r="BJ110" i="1"/>
  <c r="BJ138" i="1"/>
  <c r="AR154" i="1"/>
  <c r="AR39" i="1"/>
  <c r="AR51" i="1"/>
  <c r="BJ64" i="1"/>
  <c r="AR80" i="1"/>
  <c r="BJ87" i="1"/>
  <c r="BJ93" i="1"/>
  <c r="BJ99" i="1"/>
  <c r="BJ115" i="1"/>
  <c r="BJ139" i="1"/>
  <c r="BJ12" i="1"/>
  <c r="AR17" i="1"/>
  <c r="BJ18" i="1"/>
  <c r="BJ24" i="1"/>
  <c r="BJ29" i="1"/>
  <c r="BJ88" i="1"/>
  <c r="BJ94" i="1"/>
  <c r="AR110" i="1"/>
  <c r="AR120" i="1"/>
  <c r="BJ121" i="1"/>
  <c r="BJ128" i="1"/>
  <c r="BJ134" i="1"/>
  <c r="BJ140" i="1"/>
  <c r="AR150" i="1"/>
  <c r="BJ157" i="1"/>
  <c r="AR47" i="1"/>
  <c r="AR76" i="1"/>
  <c r="AR105" i="1"/>
  <c r="AR13" i="1"/>
  <c r="BJ14" i="1"/>
  <c r="BJ20" i="1"/>
  <c r="AR25" i="1"/>
  <c r="BJ26" i="1"/>
  <c r="BJ84" i="1"/>
  <c r="BJ90" i="1"/>
  <c r="BJ96" i="1"/>
  <c r="BJ102" i="1"/>
  <c r="BJ107" i="1"/>
  <c r="BJ118" i="1"/>
  <c r="BJ123" i="1"/>
  <c r="BJ130" i="1"/>
  <c r="BJ136" i="1"/>
  <c r="BJ142" i="1"/>
  <c r="AR146" i="1"/>
  <c r="AR158" i="1"/>
  <c r="BJ38" i="1"/>
  <c r="AR43" i="1"/>
  <c r="BJ44" i="1"/>
  <c r="BJ50" i="1"/>
  <c r="AR55" i="1"/>
  <c r="BJ56" i="1"/>
  <c r="BJ62" i="1"/>
  <c r="BJ68" i="1"/>
  <c r="BJ80" i="1"/>
  <c r="AR102" i="1"/>
  <c r="BK102" i="1" s="1"/>
  <c r="AR118" i="1"/>
  <c r="BJ131" i="1"/>
  <c r="BJ137" i="1"/>
  <c r="BJ143" i="1"/>
  <c r="AS160" i="1"/>
  <c r="AR15" i="1"/>
  <c r="U160" i="1"/>
  <c r="BJ11" i="1"/>
  <c r="AR14" i="1"/>
  <c r="BJ15" i="1"/>
  <c r="AR18" i="1"/>
  <c r="BJ19" i="1"/>
  <c r="AR22" i="1"/>
  <c r="BJ23" i="1"/>
  <c r="AR26" i="1"/>
  <c r="BJ27" i="1"/>
  <c r="AR31" i="1"/>
  <c r="BJ33" i="1"/>
  <c r="BJ61" i="1"/>
  <c r="BJ65" i="1"/>
  <c r="BJ69" i="1"/>
  <c r="AR77" i="1"/>
  <c r="BJ77" i="1"/>
  <c r="AR81" i="1"/>
  <c r="AR82" i="1"/>
  <c r="BK82" i="1" s="1"/>
  <c r="AR99" i="1"/>
  <c r="BK99" i="1" s="1"/>
  <c r="BJ101" i="1"/>
  <c r="AR104" i="1"/>
  <c r="BK104" i="1" s="1"/>
  <c r="AR107" i="1"/>
  <c r="BJ109" i="1"/>
  <c r="AR112" i="1"/>
  <c r="BK112" i="1" s="1"/>
  <c r="AR115" i="1"/>
  <c r="BJ117" i="1"/>
  <c r="AR121" i="1"/>
  <c r="BK121" i="1" s="1"/>
  <c r="BJ122" i="1"/>
  <c r="AR125" i="1"/>
  <c r="BJ126" i="1"/>
  <c r="AR147" i="1"/>
  <c r="BJ148" i="1"/>
  <c r="AR151" i="1"/>
  <c r="BK151" i="1" s="1"/>
  <c r="BJ152" i="1"/>
  <c r="AR155" i="1"/>
  <c r="BK155" i="1" s="1"/>
  <c r="BJ156" i="1"/>
  <c r="AR159" i="1"/>
  <c r="BK159" i="1" s="1"/>
  <c r="AR12" i="1"/>
  <c r="BJ13" i="1"/>
  <c r="AR16" i="1"/>
  <c r="BJ17" i="1"/>
  <c r="AR20" i="1"/>
  <c r="BJ21" i="1"/>
  <c r="AR24" i="1"/>
  <c r="BJ25" i="1"/>
  <c r="BJ30" i="1"/>
  <c r="BJ31" i="1"/>
  <c r="AR75" i="1"/>
  <c r="BJ75" i="1"/>
  <c r="AR79" i="1"/>
  <c r="BJ79" i="1"/>
  <c r="BJ81" i="1"/>
  <c r="AR100" i="1"/>
  <c r="BK100" i="1" s="1"/>
  <c r="AR103" i="1"/>
  <c r="BJ105" i="1"/>
  <c r="AR108" i="1"/>
  <c r="BK108" i="1" s="1"/>
  <c r="AR111" i="1"/>
  <c r="BK111" i="1" s="1"/>
  <c r="BJ113" i="1"/>
  <c r="AR116" i="1"/>
  <c r="BK116" i="1" s="1"/>
  <c r="AR119" i="1"/>
  <c r="BK119" i="1" s="1"/>
  <c r="BJ120" i="1"/>
  <c r="AR123" i="1"/>
  <c r="BJ124" i="1"/>
  <c r="AR127" i="1"/>
  <c r="AR128" i="1"/>
  <c r="BK128" i="1" s="1"/>
  <c r="AR129" i="1"/>
  <c r="BK129" i="1" s="1"/>
  <c r="AR130" i="1"/>
  <c r="BK130" i="1" s="1"/>
  <c r="AR131" i="1"/>
  <c r="AR132" i="1"/>
  <c r="BK132" i="1" s="1"/>
  <c r="AR133" i="1"/>
  <c r="AR134" i="1"/>
  <c r="AR135" i="1"/>
  <c r="AR136" i="1"/>
  <c r="AR137" i="1"/>
  <c r="AR138" i="1"/>
  <c r="BK138" i="1" s="1"/>
  <c r="AR139" i="1"/>
  <c r="AR140" i="1"/>
  <c r="AR141" i="1"/>
  <c r="BK141" i="1" s="1"/>
  <c r="AR142" i="1"/>
  <c r="AR143" i="1"/>
  <c r="AR144" i="1"/>
  <c r="BK144" i="1" s="1"/>
  <c r="AR145" i="1"/>
  <c r="BK145" i="1" s="1"/>
  <c r="BJ146" i="1"/>
  <c r="AR149" i="1"/>
  <c r="BJ150" i="1"/>
  <c r="AR153" i="1"/>
  <c r="BJ154" i="1"/>
  <c r="AR157" i="1"/>
  <c r="BJ158" i="1"/>
  <c r="M160" i="1"/>
  <c r="AR11" i="1"/>
  <c r="AR19" i="1"/>
  <c r="AR23" i="1"/>
  <c r="BK23" i="1" s="1"/>
  <c r="AR27" i="1"/>
  <c r="AR37" i="1"/>
  <c r="AR41" i="1"/>
  <c r="AR45" i="1"/>
  <c r="AR49" i="1"/>
  <c r="AR53" i="1"/>
  <c r="AR57" i="1"/>
  <c r="AR61" i="1"/>
  <c r="AR65" i="1"/>
  <c r="AR69" i="1"/>
  <c r="AR73" i="1"/>
  <c r="AR78" i="1"/>
  <c r="BK78" i="1" s="1"/>
  <c r="AR84" i="1"/>
  <c r="AR85" i="1"/>
  <c r="BK85" i="1" s="1"/>
  <c r="AR86" i="1"/>
  <c r="AR87" i="1"/>
  <c r="AR88" i="1"/>
  <c r="AR89" i="1"/>
  <c r="BK89" i="1" s="1"/>
  <c r="AR90" i="1"/>
  <c r="AR91" i="1"/>
  <c r="BK91" i="1" s="1"/>
  <c r="AR92" i="1"/>
  <c r="BK92" i="1" s="1"/>
  <c r="AR93" i="1"/>
  <c r="AR94" i="1"/>
  <c r="AR95" i="1"/>
  <c r="AR96" i="1"/>
  <c r="BK96" i="1" s="1"/>
  <c r="AR97" i="1"/>
  <c r="BK97" i="1" s="1"/>
  <c r="AR98" i="1"/>
  <c r="BK98" i="1" s="1"/>
  <c r="AR101" i="1"/>
  <c r="AR106" i="1"/>
  <c r="BK106" i="1" s="1"/>
  <c r="AR109" i="1"/>
  <c r="BK109" i="1" s="1"/>
  <c r="AR114" i="1"/>
  <c r="AR117" i="1"/>
  <c r="AR122" i="1"/>
  <c r="AR126" i="1"/>
  <c r="AR148" i="1"/>
  <c r="AR152" i="1"/>
  <c r="AR156" i="1"/>
  <c r="AR28" i="1"/>
  <c r="AR32" i="1"/>
  <c r="AR36" i="1"/>
  <c r="BJ37" i="1"/>
  <c r="AR38" i="1"/>
  <c r="BJ41" i="1"/>
  <c r="BK41" i="1" s="1"/>
  <c r="AR42" i="1"/>
  <c r="BK42" i="1" s="1"/>
  <c r="BJ45" i="1"/>
  <c r="AR46" i="1"/>
  <c r="BK46" i="1" s="1"/>
  <c r="BJ49" i="1"/>
  <c r="AR50" i="1"/>
  <c r="BJ53" i="1"/>
  <c r="AR54" i="1"/>
  <c r="BK54" i="1" s="1"/>
  <c r="BJ57" i="1"/>
  <c r="AR58" i="1"/>
  <c r="BK58" i="1" s="1"/>
  <c r="AR62" i="1"/>
  <c r="BK62" i="1" s="1"/>
  <c r="AR66" i="1"/>
  <c r="BK66" i="1" s="1"/>
  <c r="AR70" i="1"/>
  <c r="BK70" i="1" s="1"/>
  <c r="BJ73" i="1"/>
  <c r="AR74" i="1"/>
  <c r="AZ160" i="1"/>
  <c r="AH160" i="1"/>
  <c r="BJ10" i="1"/>
  <c r="AR29" i="1"/>
  <c r="AR33" i="1"/>
  <c r="BK33" i="1" s="1"/>
  <c r="AR35" i="1"/>
  <c r="AR59" i="1"/>
  <c r="AR63" i="1"/>
  <c r="AR67" i="1"/>
  <c r="AR71" i="1"/>
  <c r="BJ74" i="1"/>
  <c r="AC160" i="1"/>
  <c r="F160" i="1"/>
  <c r="AR10" i="1"/>
  <c r="AR30" i="1"/>
  <c r="AR34" i="1"/>
  <c r="BJ35" i="1"/>
  <c r="BJ39" i="1"/>
  <c r="AR40" i="1"/>
  <c r="BJ43" i="1"/>
  <c r="BK43" i="1" s="1"/>
  <c r="AR44" i="1"/>
  <c r="BK44" i="1" s="1"/>
  <c r="BJ47" i="1"/>
  <c r="AR48" i="1"/>
  <c r="BJ51" i="1"/>
  <c r="AR52" i="1"/>
  <c r="BJ55" i="1"/>
  <c r="AR56" i="1"/>
  <c r="BK56" i="1" s="1"/>
  <c r="BJ59" i="1"/>
  <c r="AR60" i="1"/>
  <c r="BK60" i="1" s="1"/>
  <c r="BJ63" i="1"/>
  <c r="AR64" i="1"/>
  <c r="BK64" i="1" s="1"/>
  <c r="BJ67" i="1"/>
  <c r="AR68" i="1"/>
  <c r="BK68" i="1" s="1"/>
  <c r="BJ71" i="1"/>
  <c r="AR72" i="1"/>
  <c r="BK72" i="1" s="1"/>
  <c r="AR83" i="1"/>
  <c r="BK38" i="1" l="1"/>
  <c r="BK34" i="1"/>
  <c r="BK133" i="1"/>
  <c r="BK107" i="1"/>
  <c r="BK22" i="1"/>
  <c r="BK32" i="1"/>
  <c r="BK114" i="1"/>
  <c r="BK94" i="1"/>
  <c r="BK86" i="1"/>
  <c r="BK149" i="1"/>
  <c r="BK131" i="1"/>
  <c r="BK52" i="1"/>
  <c r="BK65" i="1"/>
  <c r="BK12" i="1"/>
  <c r="BK57" i="1"/>
  <c r="BK19" i="1"/>
  <c r="BK110" i="1"/>
  <c r="BK11" i="1"/>
  <c r="BK28" i="1"/>
  <c r="BK83" i="1"/>
  <c r="BK29" i="1"/>
  <c r="BK20" i="1"/>
  <c r="BK31" i="1"/>
  <c r="BK14" i="1"/>
  <c r="BK118" i="1"/>
  <c r="BK90" i="1"/>
  <c r="BK143" i="1"/>
  <c r="BK147" i="1"/>
  <c r="BK40" i="1"/>
  <c r="BK136" i="1"/>
  <c r="BK135" i="1"/>
  <c r="BK127" i="1"/>
  <c r="BK26" i="1"/>
  <c r="BK84" i="1"/>
  <c r="BK115" i="1"/>
  <c r="BK13" i="1"/>
  <c r="BK113" i="1"/>
  <c r="BK156" i="1"/>
  <c r="BK49" i="1"/>
  <c r="BK123" i="1"/>
  <c r="BK105" i="1"/>
  <c r="BK122" i="1"/>
  <c r="BK88" i="1"/>
  <c r="BK27" i="1"/>
  <c r="BK153" i="1"/>
  <c r="BK103" i="1"/>
  <c r="BK48" i="1"/>
  <c r="BK30" i="1"/>
  <c r="BK36" i="1"/>
  <c r="BK61" i="1"/>
  <c r="BK140" i="1"/>
  <c r="BK125" i="1"/>
  <c r="BK21" i="1"/>
  <c r="BP160" i="1"/>
  <c r="BK37" i="1"/>
  <c r="BK73" i="1"/>
  <c r="BK51" i="1"/>
  <c r="BK150" i="1"/>
  <c r="BK25" i="1"/>
  <c r="BK154" i="1"/>
  <c r="BK146" i="1"/>
  <c r="BK158" i="1"/>
  <c r="BK17" i="1"/>
  <c r="BK124" i="1"/>
  <c r="BK80" i="1"/>
  <c r="BK55" i="1"/>
  <c r="BK47" i="1"/>
  <c r="BK39" i="1"/>
  <c r="BK59" i="1"/>
  <c r="BK152" i="1"/>
  <c r="BK95" i="1"/>
  <c r="BK87" i="1"/>
  <c r="BK45" i="1"/>
  <c r="BK139" i="1"/>
  <c r="BK75" i="1"/>
  <c r="BK24" i="1"/>
  <c r="BK16" i="1"/>
  <c r="BK134" i="1"/>
  <c r="A13" i="1"/>
  <c r="BQ13" i="1" s="1"/>
  <c r="BK137" i="1"/>
  <c r="BK76" i="1"/>
  <c r="BK53" i="1"/>
  <c r="BK148" i="1"/>
  <c r="BK50" i="1"/>
  <c r="BK101" i="1"/>
  <c r="BK93" i="1"/>
  <c r="BK157" i="1"/>
  <c r="BK117" i="1"/>
  <c r="BK18" i="1"/>
  <c r="BK142" i="1"/>
  <c r="BK120" i="1"/>
  <c r="BK77" i="1"/>
  <c r="BK15" i="1"/>
  <c r="BK81" i="1"/>
  <c r="BK126" i="1"/>
  <c r="BK69" i="1"/>
  <c r="BK79" i="1"/>
  <c r="BK71" i="1"/>
  <c r="BJ160" i="1"/>
  <c r="BK67" i="1"/>
  <c r="BK35" i="1"/>
  <c r="AR160" i="1"/>
  <c r="BK10" i="1"/>
  <c r="BK63" i="1"/>
  <c r="BK74" i="1"/>
  <c r="A14" i="1"/>
  <c r="BQ14" i="1" s="1"/>
  <c r="BL23" i="1" l="1"/>
  <c r="BL39" i="1"/>
  <c r="BL55" i="1"/>
  <c r="BL71" i="1"/>
  <c r="BL87" i="1"/>
  <c r="BL103" i="1"/>
  <c r="BL119" i="1"/>
  <c r="BL135" i="1"/>
  <c r="BL151" i="1"/>
  <c r="BL129" i="1"/>
  <c r="BL14" i="1"/>
  <c r="BL30" i="1"/>
  <c r="BL62" i="1"/>
  <c r="BL94" i="1"/>
  <c r="BL126" i="1"/>
  <c r="BL158" i="1"/>
  <c r="BL24" i="1"/>
  <c r="BL40" i="1"/>
  <c r="BL56" i="1"/>
  <c r="BL72" i="1"/>
  <c r="BL88" i="1"/>
  <c r="BL104" i="1"/>
  <c r="BL120" i="1"/>
  <c r="BL136" i="1"/>
  <c r="BL152" i="1"/>
  <c r="BL117" i="1"/>
  <c r="BL149" i="1"/>
  <c r="BL50" i="1"/>
  <c r="BL82" i="1"/>
  <c r="BL114" i="1"/>
  <c r="BL146" i="1"/>
  <c r="BL21" i="1"/>
  <c r="BL37" i="1"/>
  <c r="BL53" i="1"/>
  <c r="BL69" i="1"/>
  <c r="BL85" i="1"/>
  <c r="BL101" i="1"/>
  <c r="BL78" i="1"/>
  <c r="BL16" i="1"/>
  <c r="BL48" i="1"/>
  <c r="BL64" i="1"/>
  <c r="BL96" i="1"/>
  <c r="BL144" i="1"/>
  <c r="BL98" i="1"/>
  <c r="BL61" i="1"/>
  <c r="BL93" i="1"/>
  <c r="BL19" i="1"/>
  <c r="BL51" i="1"/>
  <c r="BL83" i="1"/>
  <c r="BL115" i="1"/>
  <c r="BL147" i="1"/>
  <c r="BL153" i="1"/>
  <c r="BL118" i="1"/>
  <c r="BL20" i="1"/>
  <c r="BL36" i="1"/>
  <c r="BL52" i="1"/>
  <c r="BL84" i="1"/>
  <c r="BL132" i="1"/>
  <c r="BL141" i="1"/>
  <c r="BL106" i="1"/>
  <c r="BL17" i="1"/>
  <c r="BL33" i="1"/>
  <c r="BL65" i="1"/>
  <c r="BL97" i="1"/>
  <c r="BL11" i="1"/>
  <c r="BL27" i="1"/>
  <c r="BL43" i="1"/>
  <c r="BL59" i="1"/>
  <c r="BL75" i="1"/>
  <c r="BL91" i="1"/>
  <c r="BL107" i="1"/>
  <c r="BL123" i="1"/>
  <c r="BL139" i="1"/>
  <c r="BL155" i="1"/>
  <c r="BL137" i="1"/>
  <c r="BL18" i="1"/>
  <c r="BL38" i="1"/>
  <c r="BL70" i="1"/>
  <c r="BL102" i="1"/>
  <c r="BL134" i="1"/>
  <c r="BL12" i="1"/>
  <c r="BL28" i="1"/>
  <c r="BL44" i="1"/>
  <c r="BL60" i="1"/>
  <c r="BL76" i="1"/>
  <c r="BL92" i="1"/>
  <c r="BL108" i="1"/>
  <c r="BL124" i="1"/>
  <c r="BL140" i="1"/>
  <c r="BL156" i="1"/>
  <c r="BL125" i="1"/>
  <c r="BL157" i="1"/>
  <c r="BL58" i="1"/>
  <c r="BL90" i="1"/>
  <c r="BL122" i="1"/>
  <c r="BL154" i="1"/>
  <c r="BL25" i="1"/>
  <c r="BL41" i="1"/>
  <c r="BL57" i="1"/>
  <c r="BL73" i="1"/>
  <c r="BL89" i="1"/>
  <c r="BL105" i="1"/>
  <c r="BL145" i="1"/>
  <c r="BL22" i="1"/>
  <c r="BL46" i="1"/>
  <c r="BL110" i="1"/>
  <c r="BL142" i="1"/>
  <c r="BL112" i="1"/>
  <c r="BL10" i="1"/>
  <c r="BL133" i="1"/>
  <c r="BL130" i="1"/>
  <c r="BL109" i="1"/>
  <c r="BL35" i="1"/>
  <c r="BL67" i="1"/>
  <c r="BL99" i="1"/>
  <c r="BL131" i="1"/>
  <c r="BL121" i="1"/>
  <c r="BL26" i="1"/>
  <c r="BL54" i="1"/>
  <c r="BL86" i="1"/>
  <c r="BL150" i="1"/>
  <c r="BL68" i="1"/>
  <c r="BL116" i="1"/>
  <c r="BL148" i="1"/>
  <c r="BL42" i="1"/>
  <c r="BL74" i="1"/>
  <c r="BL138" i="1"/>
  <c r="BL81" i="1"/>
  <c r="BL15" i="1"/>
  <c r="BL31" i="1"/>
  <c r="BL47" i="1"/>
  <c r="BL63" i="1"/>
  <c r="BL79" i="1"/>
  <c r="BL95" i="1"/>
  <c r="BL111" i="1"/>
  <c r="BL127" i="1"/>
  <c r="BL143" i="1"/>
  <c r="BL159" i="1"/>
  <c r="BL32" i="1"/>
  <c r="BL80" i="1"/>
  <c r="BL128" i="1"/>
  <c r="BL34" i="1"/>
  <c r="BL66" i="1"/>
  <c r="BL13" i="1"/>
  <c r="BL29" i="1"/>
  <c r="BL45" i="1"/>
  <c r="BL77" i="1"/>
  <c r="BL100" i="1"/>
  <c r="BL113" i="1"/>
  <c r="BL49" i="1"/>
  <c r="BK160" i="1"/>
  <c r="BO10" i="1"/>
  <c r="BN11" i="1" s="1"/>
  <c r="A15" i="1"/>
  <c r="BQ15" i="1" s="1"/>
  <c r="BO11" i="1" l="1"/>
  <c r="BN12" i="1" s="1"/>
  <c r="A16" i="1"/>
  <c r="BQ16" i="1" l="1"/>
  <c r="BO12" i="1"/>
  <c r="BN13" i="1" s="1"/>
  <c r="A17" i="1"/>
  <c r="BQ17" i="1" s="1"/>
  <c r="BO13" i="1" l="1"/>
  <c r="BN14" i="1" s="1"/>
  <c r="A18" i="1"/>
  <c r="BQ18" i="1" s="1"/>
  <c r="BO14" i="1" l="1"/>
  <c r="BN15" i="1" s="1"/>
  <c r="A19" i="1"/>
  <c r="BQ19" i="1" s="1"/>
  <c r="BO15" i="1" l="1"/>
  <c r="BN16" i="1" s="1"/>
  <c r="A20" i="1"/>
  <c r="BQ20" i="1" s="1"/>
  <c r="BO16" i="1" l="1"/>
  <c r="BN17" i="1" s="1"/>
  <c r="A21" i="1"/>
  <c r="BQ21" i="1" s="1"/>
  <c r="BO17" i="1" l="1"/>
  <c r="BN18" i="1" s="1"/>
  <c r="A22" i="1"/>
  <c r="BQ22" i="1" s="1"/>
  <c r="BO18" i="1" l="1"/>
  <c r="BN19" i="1" s="1"/>
  <c r="A23" i="1"/>
  <c r="BQ23" i="1" s="1"/>
  <c r="BO19" i="1" l="1"/>
  <c r="BN20" i="1" s="1"/>
  <c r="A24" i="1"/>
  <c r="BQ24" i="1" s="1"/>
  <c r="BO20" i="1" l="1"/>
  <c r="BN21" i="1" s="1"/>
  <c r="A25" i="1"/>
  <c r="BQ25" i="1" s="1"/>
  <c r="BO21" i="1" l="1"/>
  <c r="BN22" i="1" s="1"/>
  <c r="A26" i="1"/>
  <c r="BQ26" i="1" s="1"/>
  <c r="BO22" i="1" l="1"/>
  <c r="BN23" i="1" s="1"/>
  <c r="A27" i="1"/>
  <c r="BQ27" i="1" s="1"/>
  <c r="BO23" i="1" l="1"/>
  <c r="BN24" i="1" s="1"/>
  <c r="A28" i="1"/>
  <c r="BQ28" i="1" s="1"/>
  <c r="BO24" i="1" l="1"/>
  <c r="BN25" i="1" s="1"/>
  <c r="A29" i="1"/>
  <c r="BQ29" i="1" s="1"/>
  <c r="BO25" i="1" l="1"/>
  <c r="BN26" i="1" s="1"/>
  <c r="A30" i="1"/>
  <c r="BQ30" i="1" s="1"/>
  <c r="BO26" i="1" l="1"/>
  <c r="BN27" i="1" s="1"/>
  <c r="A31" i="1"/>
  <c r="BQ31" i="1" s="1"/>
  <c r="BO27" i="1" l="1"/>
  <c r="BN28" i="1" s="1"/>
  <c r="A32" i="1"/>
  <c r="BQ32" i="1" s="1"/>
  <c r="BO28" i="1" l="1"/>
  <c r="BN29" i="1" s="1"/>
  <c r="A33" i="1"/>
  <c r="BQ33" i="1" s="1"/>
  <c r="BO29" i="1" l="1"/>
  <c r="BN30" i="1" s="1"/>
  <c r="A34" i="1"/>
  <c r="BQ34" i="1" s="1"/>
  <c r="BO30" i="1" l="1"/>
  <c r="BN31" i="1" s="1"/>
  <c r="A35" i="1"/>
  <c r="BQ35" i="1" s="1"/>
  <c r="BO31" i="1" l="1"/>
  <c r="BN32" i="1" s="1"/>
  <c r="A36" i="1"/>
  <c r="BQ36" i="1" s="1"/>
  <c r="BO32" i="1" l="1"/>
  <c r="BN33" i="1" s="1"/>
  <c r="A37" i="1"/>
  <c r="BQ37" i="1" s="1"/>
  <c r="BO33" i="1" l="1"/>
  <c r="BN34" i="1" s="1"/>
  <c r="A38" i="1"/>
  <c r="BQ38" i="1" s="1"/>
  <c r="A39" i="1" l="1"/>
  <c r="BQ39" i="1" s="1"/>
  <c r="BO34" i="1"/>
  <c r="BN35" i="1" s="1"/>
  <c r="BO35" i="1" l="1"/>
  <c r="BN36" i="1" s="1"/>
  <c r="A40" i="1"/>
  <c r="BQ40" i="1" s="1"/>
  <c r="BO36" i="1" l="1"/>
  <c r="BN37" i="1" s="1"/>
  <c r="A41" i="1"/>
  <c r="BQ41" i="1" s="1"/>
  <c r="BO37" i="1" l="1"/>
  <c r="BN38" i="1" s="1"/>
  <c r="A42" i="1"/>
  <c r="BQ42" i="1" s="1"/>
  <c r="BO38" i="1" l="1"/>
  <c r="BN39" i="1" s="1"/>
  <c r="A43" i="1"/>
  <c r="BQ43" i="1" s="1"/>
  <c r="BO39" i="1" l="1"/>
  <c r="BN40" i="1" s="1"/>
  <c r="A44" i="1"/>
  <c r="BQ44" i="1" s="1"/>
  <c r="BO40" i="1" l="1"/>
  <c r="BN41" i="1" s="1"/>
  <c r="A45" i="1"/>
  <c r="BQ45" i="1" s="1"/>
  <c r="BO41" i="1" l="1"/>
  <c r="BN42" i="1" s="1"/>
  <c r="A46" i="1"/>
  <c r="BQ46" i="1" s="1"/>
  <c r="BO42" i="1" l="1"/>
  <c r="BN43" i="1" s="1"/>
  <c r="A47" i="1"/>
  <c r="BQ47" i="1" s="1"/>
  <c r="BO43" i="1" l="1"/>
  <c r="BN44" i="1" s="1"/>
  <c r="A48" i="1"/>
  <c r="BQ48" i="1" s="1"/>
  <c r="BO44" i="1" l="1"/>
  <c r="BN45" i="1" s="1"/>
  <c r="A49" i="1"/>
  <c r="BQ49" i="1" s="1"/>
  <c r="BO45" i="1" l="1"/>
  <c r="BN46" i="1" s="1"/>
  <c r="A50" i="1"/>
  <c r="BQ50" i="1" s="1"/>
  <c r="BO46" i="1" l="1"/>
  <c r="BN47" i="1" s="1"/>
  <c r="A51" i="1"/>
  <c r="BQ51" i="1" s="1"/>
  <c r="BO47" i="1" l="1"/>
  <c r="BN48" i="1" s="1"/>
  <c r="A52" i="1"/>
  <c r="BQ52" i="1" s="1"/>
  <c r="BO48" i="1" l="1"/>
  <c r="BN49" i="1" s="1"/>
  <c r="A53" i="1"/>
  <c r="BQ53" i="1" s="1"/>
  <c r="BO49" i="1" l="1"/>
  <c r="BN50" i="1" s="1"/>
  <c r="A54" i="1"/>
  <c r="BQ54" i="1" s="1"/>
  <c r="BO50" i="1" l="1"/>
  <c r="BN51" i="1" s="1"/>
  <c r="A55" i="1"/>
  <c r="BQ55" i="1" s="1"/>
  <c r="BO51" i="1" l="1"/>
  <c r="BN52" i="1" s="1"/>
  <c r="A56" i="1"/>
  <c r="BQ56" i="1" s="1"/>
  <c r="BO52" i="1" l="1"/>
  <c r="BN53" i="1" s="1"/>
  <c r="A57" i="1"/>
  <c r="BQ57" i="1" s="1"/>
  <c r="BO53" i="1" l="1"/>
  <c r="BN54" i="1" s="1"/>
  <c r="A58" i="1"/>
  <c r="BQ58" i="1" s="1"/>
  <c r="BO54" i="1" l="1"/>
  <c r="BN55" i="1" s="1"/>
  <c r="A59" i="1"/>
  <c r="BQ59" i="1" s="1"/>
  <c r="BO55" i="1" l="1"/>
  <c r="BN56" i="1" s="1"/>
  <c r="A60" i="1"/>
  <c r="BQ60" i="1" s="1"/>
  <c r="BO56" i="1" l="1"/>
  <c r="BN57" i="1" s="1"/>
  <c r="A61" i="1"/>
  <c r="BQ61" i="1" s="1"/>
  <c r="BO57" i="1" l="1"/>
  <c r="BN58" i="1" s="1"/>
  <c r="A62" i="1"/>
  <c r="BQ62" i="1" s="1"/>
  <c r="BO58" i="1" l="1"/>
  <c r="BN59" i="1" s="1"/>
  <c r="A63" i="1"/>
  <c r="BQ63" i="1" s="1"/>
  <c r="BO59" i="1" l="1"/>
  <c r="BN60" i="1" s="1"/>
  <c r="A64" i="1"/>
  <c r="BQ64" i="1" s="1"/>
  <c r="BO60" i="1" l="1"/>
  <c r="BN61" i="1" s="1"/>
  <c r="A65" i="1"/>
  <c r="BQ65" i="1" s="1"/>
  <c r="BO61" i="1" l="1"/>
  <c r="BN62" i="1" s="1"/>
  <c r="A66" i="1"/>
  <c r="BQ66" i="1" s="1"/>
  <c r="BO62" i="1" l="1"/>
  <c r="BN63" i="1" s="1"/>
  <c r="A67" i="1"/>
  <c r="BQ67" i="1" s="1"/>
  <c r="BO63" i="1" l="1"/>
  <c r="BN64" i="1" s="1"/>
  <c r="A68" i="1"/>
  <c r="BQ68" i="1" s="1"/>
  <c r="BO64" i="1" l="1"/>
  <c r="BN65" i="1" s="1"/>
  <c r="A69" i="1"/>
  <c r="BQ69" i="1" s="1"/>
  <c r="BO65" i="1" l="1"/>
  <c r="BN66" i="1" s="1"/>
  <c r="A70" i="1"/>
  <c r="BQ70" i="1" s="1"/>
  <c r="BO66" i="1" l="1"/>
  <c r="BN67" i="1" s="1"/>
  <c r="A71" i="1"/>
  <c r="BQ71" i="1" s="1"/>
  <c r="BO67" i="1" l="1"/>
  <c r="BN68" i="1" s="1"/>
  <c r="A72" i="1"/>
  <c r="BQ72" i="1" s="1"/>
  <c r="BO68" i="1" l="1"/>
  <c r="BN69" i="1" s="1"/>
  <c r="A73" i="1"/>
  <c r="BQ73" i="1" s="1"/>
  <c r="BO69" i="1" l="1"/>
  <c r="BN70" i="1" s="1"/>
  <c r="A74" i="1"/>
  <c r="BQ74" i="1" s="1"/>
  <c r="BO70" i="1" l="1"/>
  <c r="BN71" i="1" s="1"/>
  <c r="A75" i="1"/>
  <c r="BQ75" i="1" s="1"/>
  <c r="BO71" i="1" l="1"/>
  <c r="BN72" i="1" s="1"/>
  <c r="A76" i="1"/>
  <c r="BQ76" i="1" s="1"/>
  <c r="BO72" i="1" l="1"/>
  <c r="BN73" i="1" s="1"/>
  <c r="A77" i="1"/>
  <c r="BQ77" i="1" s="1"/>
  <c r="BO73" i="1" l="1"/>
  <c r="BN74" i="1" s="1"/>
  <c r="A78" i="1"/>
  <c r="BQ78" i="1" s="1"/>
  <c r="BO74" i="1" l="1"/>
  <c r="BN75" i="1" s="1"/>
  <c r="A79" i="1"/>
  <c r="BQ79" i="1" s="1"/>
  <c r="BO75" i="1" l="1"/>
  <c r="BN76" i="1" s="1"/>
  <c r="A80" i="1"/>
  <c r="BQ80" i="1" s="1"/>
  <c r="BO76" i="1" l="1"/>
  <c r="BN77" i="1" s="1"/>
  <c r="A81" i="1"/>
  <c r="BQ81" i="1" s="1"/>
  <c r="BO77" i="1" l="1"/>
  <c r="BN78" i="1" s="1"/>
  <c r="A82" i="1"/>
  <c r="BQ82" i="1" s="1"/>
  <c r="BO78" i="1" l="1"/>
  <c r="BN79" i="1" s="1"/>
  <c r="A83" i="1"/>
  <c r="BQ83" i="1" s="1"/>
  <c r="BO79" i="1" l="1"/>
  <c r="BN80" i="1" s="1"/>
  <c r="A84" i="1"/>
  <c r="BQ84" i="1" s="1"/>
  <c r="A85" i="1" l="1"/>
  <c r="BQ85" i="1" s="1"/>
  <c r="BO80" i="1"/>
  <c r="BN81" i="1" s="1"/>
  <c r="BO81" i="1" l="1"/>
  <c r="BN82" i="1" s="1"/>
  <c r="A86" i="1"/>
  <c r="BQ86" i="1" s="1"/>
  <c r="BO82" i="1" l="1"/>
  <c r="BN83" i="1" s="1"/>
  <c r="A87" i="1"/>
  <c r="BQ87" i="1" s="1"/>
  <c r="BO83" i="1" l="1"/>
  <c r="BN84" i="1" s="1"/>
  <c r="A88" i="1"/>
  <c r="BQ88" i="1" s="1"/>
  <c r="BO84" i="1" l="1"/>
  <c r="BN85" i="1" s="1"/>
  <c r="A89" i="1"/>
  <c r="BQ89" i="1" s="1"/>
  <c r="BO85" i="1" l="1"/>
  <c r="BN86" i="1" s="1"/>
  <c r="A90" i="1"/>
  <c r="BQ90" i="1" s="1"/>
  <c r="BO86" i="1" l="1"/>
  <c r="BN87" i="1" s="1"/>
  <c r="A91" i="1"/>
  <c r="BQ91" i="1" s="1"/>
  <c r="BO87" i="1" l="1"/>
  <c r="BN88" i="1" s="1"/>
  <c r="A92" i="1"/>
  <c r="BQ92" i="1" s="1"/>
  <c r="BO88" i="1" l="1"/>
  <c r="BN89" i="1" s="1"/>
  <c r="A93" i="1"/>
  <c r="BQ93" i="1" s="1"/>
  <c r="BO89" i="1" l="1"/>
  <c r="BN90" i="1" s="1"/>
  <c r="A94" i="1"/>
  <c r="BQ94" i="1" s="1"/>
  <c r="BO90" i="1" l="1"/>
  <c r="BN91" i="1" s="1"/>
  <c r="A95" i="1"/>
  <c r="BQ95" i="1" s="1"/>
  <c r="BO91" i="1" l="1"/>
  <c r="BN92" i="1" s="1"/>
  <c r="A96" i="1"/>
  <c r="BQ96" i="1" s="1"/>
  <c r="BO92" i="1" l="1"/>
  <c r="BN93" i="1" s="1"/>
  <c r="A97" i="1"/>
  <c r="BQ97" i="1" s="1"/>
  <c r="BO93" i="1" l="1"/>
  <c r="BN94" i="1" s="1"/>
  <c r="A98" i="1"/>
  <c r="BQ98" i="1" s="1"/>
  <c r="BO94" i="1" l="1"/>
  <c r="BN95" i="1" s="1"/>
  <c r="A99" i="1"/>
  <c r="BQ99" i="1" s="1"/>
  <c r="BO95" i="1" l="1"/>
  <c r="BN96" i="1" s="1"/>
  <c r="A100" i="1"/>
  <c r="BQ100" i="1" s="1"/>
  <c r="A101" i="1" l="1"/>
  <c r="BQ101" i="1" s="1"/>
  <c r="BO96" i="1"/>
  <c r="BN97" i="1" s="1"/>
  <c r="BO97" i="1" l="1"/>
  <c r="BN98" i="1" s="1"/>
  <c r="A102" i="1"/>
  <c r="BQ102" i="1" s="1"/>
  <c r="BO98" i="1" l="1"/>
  <c r="BN99" i="1" s="1"/>
  <c r="A103" i="1"/>
  <c r="BQ103" i="1" s="1"/>
  <c r="BO99" i="1" l="1"/>
  <c r="BN100" i="1" s="1"/>
  <c r="A104" i="1"/>
  <c r="BQ104" i="1" s="1"/>
  <c r="BO100" i="1" l="1"/>
  <c r="BN101" i="1" s="1"/>
  <c r="A105" i="1"/>
  <c r="BQ105" i="1" s="1"/>
  <c r="BO101" i="1" l="1"/>
  <c r="BN102" i="1" s="1"/>
  <c r="A106" i="1"/>
  <c r="BQ106" i="1" s="1"/>
  <c r="BO102" i="1" l="1"/>
  <c r="BN103" i="1" s="1"/>
  <c r="A107" i="1"/>
  <c r="BQ107" i="1" s="1"/>
  <c r="BO103" i="1" l="1"/>
  <c r="BN104" i="1" s="1"/>
  <c r="A108" i="1"/>
  <c r="BQ108" i="1" s="1"/>
  <c r="BO104" i="1" l="1"/>
  <c r="BN105" i="1" s="1"/>
  <c r="A109" i="1"/>
  <c r="BQ109" i="1" s="1"/>
  <c r="BO105" i="1" l="1"/>
  <c r="BN106" i="1" s="1"/>
  <c r="A110" i="1"/>
  <c r="BQ110" i="1" s="1"/>
  <c r="BO106" i="1" l="1"/>
  <c r="BN107" i="1" s="1"/>
  <c r="A111" i="1"/>
  <c r="BQ111" i="1" s="1"/>
  <c r="BO107" i="1" l="1"/>
  <c r="BN108" i="1" s="1"/>
  <c r="A112" i="1"/>
  <c r="BQ112" i="1" s="1"/>
  <c r="BO108" i="1" l="1"/>
  <c r="BN109" i="1" s="1"/>
  <c r="A113" i="1"/>
  <c r="BQ113" i="1" s="1"/>
  <c r="BO109" i="1" l="1"/>
  <c r="BN110" i="1" s="1"/>
  <c r="A114" i="1"/>
  <c r="BQ114" i="1" s="1"/>
  <c r="BO110" i="1" l="1"/>
  <c r="BN111" i="1" s="1"/>
  <c r="A115" i="1"/>
  <c r="BQ115" i="1" s="1"/>
  <c r="BO111" i="1" l="1"/>
  <c r="BN112" i="1" s="1"/>
  <c r="A116" i="1"/>
  <c r="BQ116" i="1" s="1"/>
  <c r="BO112" i="1" l="1"/>
  <c r="BN113" i="1" s="1"/>
  <c r="A117" i="1"/>
  <c r="BQ117" i="1" s="1"/>
  <c r="BO113" i="1" l="1"/>
  <c r="BN114" i="1" s="1"/>
  <c r="A118" i="1"/>
  <c r="BQ118" i="1" s="1"/>
  <c r="BO114" i="1" l="1"/>
  <c r="BN115" i="1" s="1"/>
  <c r="A119" i="1"/>
  <c r="BQ119" i="1" s="1"/>
  <c r="BO115" i="1" l="1"/>
  <c r="BN116" i="1" s="1"/>
  <c r="A120" i="1"/>
  <c r="BQ120" i="1" s="1"/>
  <c r="BO116" i="1" l="1"/>
  <c r="BN117" i="1" s="1"/>
  <c r="A121" i="1"/>
  <c r="BQ121" i="1" s="1"/>
  <c r="BO117" i="1" l="1"/>
  <c r="BN118" i="1" s="1"/>
  <c r="A122" i="1"/>
  <c r="BQ122" i="1" s="1"/>
  <c r="BO118" i="1" l="1"/>
  <c r="BN119" i="1" s="1"/>
  <c r="A123" i="1"/>
  <c r="BQ123" i="1" s="1"/>
  <c r="BO119" i="1" l="1"/>
  <c r="BN120" i="1" s="1"/>
  <c r="A124" i="1"/>
  <c r="BQ124" i="1" s="1"/>
  <c r="BO120" i="1" l="1"/>
  <c r="BN121" i="1" s="1"/>
  <c r="A125" i="1"/>
  <c r="BQ125" i="1" s="1"/>
  <c r="BO121" i="1" l="1"/>
  <c r="BN122" i="1" s="1"/>
  <c r="A126" i="1"/>
  <c r="BQ126" i="1" s="1"/>
  <c r="BO122" i="1" l="1"/>
  <c r="BN123" i="1" s="1"/>
  <c r="A127" i="1"/>
  <c r="BQ127" i="1" s="1"/>
  <c r="BO123" i="1" l="1"/>
  <c r="BN124" i="1" s="1"/>
  <c r="A128" i="1"/>
  <c r="BQ128" i="1" s="1"/>
  <c r="BO124" i="1" l="1"/>
  <c r="BN125" i="1" s="1"/>
  <c r="A129" i="1"/>
  <c r="BQ129" i="1" s="1"/>
  <c r="BO125" i="1" l="1"/>
  <c r="BN126" i="1" s="1"/>
  <c r="A130" i="1"/>
  <c r="BQ130" i="1" s="1"/>
  <c r="BO126" i="1" l="1"/>
  <c r="BN127" i="1" s="1"/>
  <c r="A131" i="1"/>
  <c r="BQ131" i="1" s="1"/>
  <c r="BO127" i="1" l="1"/>
  <c r="BN128" i="1" s="1"/>
  <c r="A132" i="1"/>
  <c r="BQ132" i="1" s="1"/>
  <c r="BO128" i="1" l="1"/>
  <c r="BN129" i="1" s="1"/>
  <c r="A133" i="1"/>
  <c r="BQ133" i="1" s="1"/>
  <c r="BO129" i="1" l="1"/>
  <c r="BN130" i="1" s="1"/>
  <c r="A134" i="1"/>
  <c r="BQ134" i="1" s="1"/>
  <c r="BO130" i="1" l="1"/>
  <c r="BN131" i="1" s="1"/>
  <c r="A135" i="1"/>
  <c r="BQ135" i="1" s="1"/>
  <c r="BO131" i="1" l="1"/>
  <c r="BN132" i="1" s="1"/>
  <c r="A136" i="1"/>
  <c r="BQ136" i="1" s="1"/>
  <c r="BO132" i="1" l="1"/>
  <c r="BN133" i="1" s="1"/>
  <c r="A137" i="1"/>
  <c r="BQ137" i="1" s="1"/>
  <c r="BO133" i="1" l="1"/>
  <c r="BN134" i="1" s="1"/>
  <c r="A138" i="1"/>
  <c r="BQ138" i="1" s="1"/>
  <c r="BO134" i="1" l="1"/>
  <c r="BN135" i="1" s="1"/>
  <c r="A139" i="1"/>
  <c r="BQ139" i="1" s="1"/>
  <c r="BO135" i="1" l="1"/>
  <c r="BN136" i="1" s="1"/>
  <c r="A140" i="1"/>
  <c r="BQ140" i="1" s="1"/>
  <c r="BO136" i="1" l="1"/>
  <c r="BN137" i="1" s="1"/>
  <c r="A141" i="1"/>
  <c r="BQ141" i="1" s="1"/>
  <c r="BO137" i="1" l="1"/>
  <c r="BN138" i="1" s="1"/>
  <c r="A142" i="1"/>
  <c r="BQ142" i="1" s="1"/>
  <c r="BO138" i="1" l="1"/>
  <c r="BN139" i="1" s="1"/>
  <c r="A143" i="1"/>
  <c r="BQ143" i="1" s="1"/>
  <c r="BO139" i="1" l="1"/>
  <c r="BN140" i="1" s="1"/>
  <c r="A144" i="1"/>
  <c r="BQ144" i="1" s="1"/>
  <c r="BO140" i="1" l="1"/>
  <c r="BN141" i="1" s="1"/>
  <c r="A145" i="1"/>
  <c r="BQ145" i="1" s="1"/>
  <c r="BO141" i="1" l="1"/>
  <c r="BN142" i="1" s="1"/>
  <c r="A146" i="1"/>
  <c r="BQ146" i="1" s="1"/>
  <c r="BO142" i="1" l="1"/>
  <c r="BN143" i="1" s="1"/>
  <c r="A147" i="1"/>
  <c r="BQ147" i="1" s="1"/>
  <c r="BO143" i="1" l="1"/>
  <c r="BN144" i="1" s="1"/>
  <c r="A148" i="1"/>
  <c r="BQ148" i="1" s="1"/>
  <c r="BO144" i="1" l="1"/>
  <c r="BN145" i="1" s="1"/>
  <c r="A149" i="1"/>
  <c r="BQ149" i="1" s="1"/>
  <c r="BO145" i="1" l="1"/>
  <c r="BN146" i="1" s="1"/>
  <c r="A150" i="1"/>
  <c r="BQ150" i="1" s="1"/>
  <c r="BO146" i="1" l="1"/>
  <c r="BN147" i="1" s="1"/>
  <c r="A151" i="1"/>
  <c r="BQ151" i="1" s="1"/>
  <c r="BO147" i="1" l="1"/>
  <c r="BN148" i="1" s="1"/>
  <c r="A152" i="1"/>
  <c r="BQ152" i="1" s="1"/>
  <c r="BO148" i="1" l="1"/>
  <c r="BN149" i="1" s="1"/>
  <c r="A153" i="1"/>
  <c r="BQ153" i="1" s="1"/>
  <c r="BO149" i="1" l="1"/>
  <c r="BN150" i="1" s="1"/>
  <c r="A154" i="1"/>
  <c r="BQ154" i="1" s="1"/>
  <c r="BO150" i="1" l="1"/>
  <c r="BN151" i="1" s="1"/>
  <c r="A155" i="1"/>
  <c r="BQ155" i="1" s="1"/>
  <c r="BO151" i="1" l="1"/>
  <c r="BN152" i="1" s="1"/>
  <c r="A156" i="1"/>
  <c r="BQ156" i="1" s="1"/>
  <c r="BO152" i="1" l="1"/>
  <c r="BN153" i="1" s="1"/>
  <c r="A157" i="1"/>
  <c r="BQ157" i="1" s="1"/>
  <c r="BO153" i="1" l="1"/>
  <c r="BN154" i="1" s="1"/>
  <c r="A158" i="1"/>
  <c r="BQ158" i="1" s="1"/>
  <c r="BO154" i="1" l="1"/>
  <c r="BN155" i="1" s="1"/>
  <c r="A159" i="1"/>
  <c r="BQ159" i="1" l="1"/>
  <c r="BQ160" i="1" s="1"/>
  <c r="E4" i="1" s="1"/>
  <c r="BO155" i="1"/>
  <c r="BN156" i="1" s="1"/>
  <c r="AG161" i="1"/>
  <c r="BH161" i="1"/>
  <c r="Y161" i="1"/>
  <c r="BB161" i="1"/>
  <c r="P161" i="1"/>
  <c r="I161" i="1"/>
  <c r="AW161" i="1"/>
  <c r="H161" i="1"/>
  <c r="AT161" i="1"/>
  <c r="E161" i="1"/>
  <c r="AL161" i="1"/>
  <c r="AY161" i="1"/>
  <c r="G161" i="1"/>
  <c r="AK161" i="1"/>
  <c r="BF161" i="1"/>
  <c r="K161" i="1"/>
  <c r="L161" i="1"/>
  <c r="AO161" i="1"/>
  <c r="BA161" i="1"/>
  <c r="AU161" i="1"/>
  <c r="X161" i="1"/>
  <c r="BG161" i="1"/>
  <c r="AX161" i="1"/>
  <c r="AV161" i="1"/>
  <c r="AB161" i="1"/>
  <c r="AD161" i="1"/>
  <c r="Q161" i="1"/>
  <c r="BC161" i="1"/>
  <c r="Z161" i="1"/>
  <c r="BD161" i="1"/>
  <c r="V161" i="1"/>
  <c r="J161" i="1"/>
  <c r="AQ161" i="1"/>
  <c r="R161" i="1"/>
  <c r="BI161" i="1"/>
  <c r="N161" i="1"/>
  <c r="AA161" i="1"/>
  <c r="BE161" i="1"/>
  <c r="AI161" i="1"/>
  <c r="W161" i="1"/>
  <c r="T161" i="1"/>
  <c r="AE161" i="1"/>
  <c r="AM161" i="1"/>
  <c r="AJ161" i="1"/>
  <c r="O161" i="1"/>
  <c r="AP161" i="1"/>
  <c r="AF161" i="1"/>
  <c r="S161" i="1"/>
  <c r="AN161" i="1"/>
  <c r="BO156" i="1" l="1"/>
  <c r="BN157" i="1" s="1"/>
  <c r="F161" i="1"/>
  <c r="AS161" i="1"/>
  <c r="M161" i="1"/>
  <c r="AH161" i="1"/>
  <c r="U161" i="1"/>
  <c r="AZ161" i="1"/>
  <c r="AC161" i="1"/>
  <c r="BO157" i="1" l="1"/>
  <c r="BN158" i="1" s="1"/>
  <c r="AR161" i="1"/>
  <c r="BJ161" i="1"/>
  <c r="BK161" i="1" l="1"/>
  <c r="BL161" i="1" s="1"/>
  <c r="BL160" i="1" s="1"/>
  <c r="BO158" i="1"/>
  <c r="BN159" i="1" s="1"/>
  <c r="BO159" i="1" l="1"/>
</calcChain>
</file>

<file path=xl/sharedStrings.xml><?xml version="1.0" encoding="utf-8"?>
<sst xmlns="http://schemas.openxmlformats.org/spreadsheetml/2006/main" count="373" uniqueCount="260">
  <si>
    <t>FLUXO ATUARIAL   -   CIVIL   -   PLANO FINANCEIRO   -   BENEFÍCIOS AVALIADOS EM REGIME FINANCEIRO DE REPARTIÇÃO SIMPLES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</si>
  <si>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</si>
  <si>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</si>
  <si>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</si>
  <si>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</si>
  <si>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</si>
  <si>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</si>
  <si>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</si>
  <si>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</si>
  <si>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</si>
  <si>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</si>
  <si>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</si>
  <si>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</si>
  <si>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</si>
  <si>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</si>
  <si>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</si>
  <si>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</si>
  <si>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</si>
  <si>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</si>
  <si>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</si>
  <si>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</si>
  <si>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</si>
  <si>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</si>
  <si>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</si>
  <si>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</si>
  <si>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</si>
  <si>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</si>
  <si>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</si>
  <si>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</si>
  <si>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</si>
  <si>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</si>
  <si>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</si>
  <si>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</si>
  <si>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</si>
  <si>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</si>
  <si>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</si>
  <si>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</si>
  <si>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</si>
  <si>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</si>
  <si>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</si>
  <si>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</si>
  <si>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</si>
  <si>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</si>
  <si>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</si>
  <si>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</si>
  <si>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</si>
  <si>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</si>
  <si>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</si>
  <si>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</si>
  <si>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</si>
  <si>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</si>
  <si>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</si>
  <si>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</si>
  <si>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</si>
  <si>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</si>
  <si>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</si>
  <si>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</si>
  <si>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</si>
  <si>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</si>
  <si>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</si>
  <si>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</si>
  <si>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</si>
  <si>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</si>
  <si>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</si>
  <si>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</si>
  <si>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</si>
  <si>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</si>
  <si>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</si>
  <si>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</si>
  <si>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</si>
  <si>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</si>
  <si>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</si>
  <si>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</si>
  <si>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</si>
  <si>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</si>
  <si>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</si>
  <si>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</si>
  <si>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</si>
  <si>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</si>
  <si>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</si>
  <si>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</si>
  <si>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</si>
  <si>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</si>
  <si>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</si>
  <si>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</si>
  <si>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</si>
  <si>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-110.655.738.432,89 </t>
  </si>
  <si>
    <t>-110.655.738.432,89</t>
  </si>
  <si>
    <t>169.430.572.927,20</t>
  </si>
  <si>
    <t>0,00</t>
  </si>
  <si>
    <t>8.097.016.756,37</t>
  </si>
  <si>
    <t>1.673.629.325,13</t>
  </si>
  <si>
    <t>926.521.750,61</t>
  </si>
  <si>
    <t>6.452.723.690,92</t>
  </si>
  <si>
    <t>13.699.793.404,88</t>
  </si>
  <si>
    <t>14.119.822.102,81</t>
  </si>
  <si>
    <t>44.969.507.030,72</t>
  </si>
  <si>
    <t>15.755.955.350,54</t>
  </si>
  <si>
    <t>2.992.948.842,40</t>
  </si>
  <si>
    <t>53.121.114.194,35</t>
  </si>
  <si>
    <t>52.591.047.509,19</t>
  </si>
  <si>
    <t>124.461.065.896,48</t>
  </si>
  <si>
    <t>58.774.834.494,31</t>
  </si>
  <si>
    <t>3.186.595.285,57</t>
  </si>
  <si>
    <t>149.274.595,43</t>
  </si>
  <si>
    <t>27.168.616,67</t>
  </si>
  <si>
    <t>159.663.380,69</t>
  </si>
  <si>
    <t>767.586,00</t>
  </si>
  <si>
    <t>441.049.599,90</t>
  </si>
  <si>
    <t>777.923.778,69</t>
  </si>
  <si>
    <t>91.364.102,34</t>
  </si>
  <si>
    <t>781.804.443,26</t>
  </si>
  <si>
    <t>785.020.090,68</t>
  </si>
  <si>
    <t>1.259.087.064,21</t>
  </si>
  <si>
    <t>2.917.275.700,49</t>
  </si>
  <si>
    <t>682.924.349,37</t>
  </si>
  <si>
    <t>139.393.526,88</t>
  </si>
  <si>
    <t>59.661.369,98</t>
  </si>
  <si>
    <t>375.591.759,21</t>
  </si>
  <si>
    <t>1.037.419.203,99</t>
  </si>
  <si>
    <t>945.774.303,25</t>
  </si>
  <si>
    <t>3.240.764.512,68</t>
  </si>
  <si>
    <t>2.094.437.526,33</t>
  </si>
  <si>
    <t>436.518.238,07</t>
  </si>
  <si>
    <t>277.469.600,08</t>
  </si>
  <si>
    <t>2.003.397.074,46</t>
  </si>
  <si>
    <t>3.433.670.370,36</t>
  </si>
  <si>
    <t>4.070.967.664,17</t>
  </si>
  <si>
    <t>12.316.460.473,47</t>
  </si>
  <si>
    <t>5.077.126.616,21</t>
  </si>
  <si>
    <t>732.773.642,76</t>
  </si>
  <si>
    <t>11.914.281.782,64</t>
  </si>
  <si>
    <t>18.611.632.701,80</t>
  </si>
  <si>
    <t>31.258.688.127,20</t>
  </si>
  <si>
    <t>28.880.882.546,40</t>
  </si>
  <si>
    <t>DÉFICIT ATUARIAL</t>
  </si>
  <si>
    <t>-215.246.536.801,91</t>
  </si>
  <si>
    <t>322.326.768.959,77</t>
  </si>
  <si>
    <t>33.176.978.629,98</t>
  </si>
  <si>
    <t>4.528.721.948,47</t>
  </si>
  <si>
    <t>2.267.501.341,30</t>
  </si>
  <si>
    <t>18.296.102.015,82</t>
  </si>
  <si>
    <t>30.566.042.941,72</t>
  </si>
  <si>
    <t>34.758.902.965,69</t>
  </si>
  <si>
    <t>123.594.249.842,97</t>
  </si>
  <si>
    <t>24.258.136.188,25</t>
  </si>
  <si>
    <t>5.041.583.248,58</t>
  </si>
  <si>
    <t>84.512.923.410,73</t>
  </si>
  <si>
    <t>84.919.876.269,23</t>
  </si>
  <si>
    <t>198.732.519.116,80</t>
  </si>
  <si>
    <t>107.080.232.157,86</t>
  </si>
  <si>
    <t>8.763.274.241,55</t>
  </si>
  <si>
    <t>400.950.724,98</t>
  </si>
  <si>
    <t>113.198.047,38</t>
  </si>
  <si>
    <t>743.809.646,69</t>
  </si>
  <si>
    <t>3.453.621,24</t>
  </si>
  <si>
    <t>1.683.624.168,66</t>
  </si>
  <si>
    <t>2.945.036.208,95</t>
  </si>
  <si>
    <t>223.521.269,70</t>
  </si>
  <si>
    <t>2.157.347.544,53</t>
  </si>
  <si>
    <t>1.711.820.403,06</t>
  </si>
  <si>
    <t>3.140.039.999,48</t>
  </si>
  <si>
    <t>964.032.058,15</t>
  </si>
  <si>
    <t>196.771.177,85</t>
  </si>
  <si>
    <t>84.219.391,72</t>
  </si>
  <si>
    <t>530.194.152,53</t>
  </si>
  <si>
    <t>1.464.445.324,45</t>
  </si>
  <si>
    <t>1.335.077.229,20</t>
  </si>
  <si>
    <t>4.574.739.333,90</t>
  </si>
  <si>
    <t>5.463.873.216,25</t>
  </si>
  <si>
    <t>876.299.611,48</t>
  </si>
  <si>
    <t>555.343.334,22</t>
  </si>
  <si>
    <t>4.652.005.218,18</t>
  </si>
  <si>
    <t>5.891.969.307,86</t>
  </si>
  <si>
    <t>8.105.412.441,13</t>
  </si>
  <si>
    <t>25.544.903.129,13</t>
  </si>
  <si>
    <t>7.813.765.193,19</t>
  </si>
  <si>
    <t>1.231.067.192,62</t>
  </si>
  <si>
    <t>18.914.424.282,30</t>
  </si>
  <si>
    <t>30.060.293.359,43</t>
  </si>
  <si>
    <t>50.205.784.834,36</t>
  </si>
  <si>
    <t>40.768.932.412,67</t>
  </si>
  <si>
    <t>Geração Atual</t>
  </si>
  <si>
    <t>Geração</t>
  </si>
  <si>
    <t>Financeiro</t>
  </si>
  <si>
    <t>Tipo da Plano</t>
  </si>
  <si>
    <t>Civil</t>
  </si>
  <si>
    <t>Tipo da Massa</t>
  </si>
  <si>
    <t>Data de Envio do Fluxo</t>
  </si>
  <si>
    <t>Data de Envio do DRAA (XML)</t>
  </si>
  <si>
    <t>2022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</si>
  <si>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</si>
  <si>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</si>
  <si>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</si>
  <si>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</si>
  <si>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</si>
  <si>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</si>
  <si>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</si>
  <si>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</si>
  <si>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 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</si>
  <si>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</si>
  <si>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</si>
  <si>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</si>
  <si>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
Encargos
Compensação Previdenciária a Pagar</t>
  </si>
  <si>
    <t>Benefícios a Conceder
Encargos
Outros Benefícios e Auxílios</t>
  </si>
  <si>
    <t>Benefícios a Conceder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</si>
  <si>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</si>
  <si>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</si>
  <si>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 Outras Aposentadorias Especiais</t>
  </si>
  <si>
    <t>Benefícios a Conceder
Encargos
Aposentadorias Especiais de Professores</t>
  </si>
  <si>
    <t>Benefícios a Conceder
Encargos 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</si>
  <si>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</si>
  <si>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</si>
  <si>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</si>
  <si>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</si>
  <si>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</si>
  <si>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
Encargos
Aposentadorias Especiais de Professores</t>
  </si>
  <si>
    <t>Benefícios Concedidos
Encargos 
Aposentadorias Programadas</t>
  </si>
  <si>
    <t>Benefícios Concedidos
Encargos</t>
  </si>
  <si>
    <t>(A) TOTAL DAS RECEITAS COM CONTRIBUIÇÕES E COMPENSAÇÃO PREVIDENCIÁRIA</t>
  </si>
  <si>
    <t>Valor Atual da Cobertura da Insuficiência Financeira
 (Outras Receitas)</t>
  </si>
  <si>
    <t>Parcelamentos de Débitos Previdenciário</t>
  </si>
  <si>
    <t>Benefícios a Conceder 
Compensação Previdenciária a Receber</t>
  </si>
  <si>
    <t>Benefícios a Conceder 
Contribuições Futuras dos Pensionistas
Pensão Por Morte de Segurados em Atividade</t>
  </si>
  <si>
    <t>Benefícios a Conceder
Contribuições Futuras dos Pensionistas 
Aposentadorias por Invalidez</t>
  </si>
  <si>
    <t>Benefícios a Conceder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</si>
  <si>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</si>
  <si>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 
Aposentadorias Programadas</t>
  </si>
  <si>
    <t>Benefícios a Conceder
Contribuição dos Pensionistas</t>
  </si>
  <si>
    <t>Benefícios a Conceder
Contribuições Futuras dos Aposentados 
Aposentadorias por Invalidez</t>
  </si>
  <si>
    <t>Benefícios a Conceder
Contribuições Futuras dos Aposentados  
Outras Aposentadorias Especiais</t>
  </si>
  <si>
    <t>Benefícios a Conceder
Contribuições Futuras dos Aposentados 
Aposentadorias Especiais de Professores</t>
  </si>
  <si>
    <t>Benefícios a Conceder
Contribuições Futuras dos Aposentados
Aposentadorias Programadas</t>
  </si>
  <si>
    <t>Benefícios a Conceder 
Contribuição dos Aposentados</t>
  </si>
  <si>
    <t>Benefícios a Conceder 
Contribuições Futuras dos Segurados Ativos 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</si>
  <si>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</si>
  <si>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</si>
  <si>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
Aposentadorias por Invalidez</t>
  </si>
  <si>
    <t>Benefícios a Conceder
Contribuições Futuras dos Segurados Ativos
Outras Aposentadorias Especiais</t>
  </si>
  <si>
    <t>Benefícios a Conceder 
Contribuições Futuras dos Segurados Ativos
Aposentadorias Especiais de Professores</t>
  </si>
  <si>
    <t>Benefícios a Conceder 
Contribuições Futuras dos Segurados Ativos
Aposentadorias Programadas</t>
  </si>
  <si>
    <t>Benefícios a Conceder 
Contribuição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</si>
  <si>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</si>
  <si>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</si>
  <si>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 
Contribuições Futuras do Ente
Pensão Por Morte de Servidores em Atividade</t>
  </si>
  <si>
    <t>Benefícios a Conceder
Contribuições Futuras do Ente
Aposentadorias por Invalidez</t>
  </si>
  <si>
    <t>Benefícios a Conceder
Contribuições Futuras do Ente
Outras Aposentadorias Especiais</t>
  </si>
  <si>
    <t>Benefícios a Conceder 
Contribuições Futuras do Ente
Aposentadorias Especiais de Professores</t>
  </si>
  <si>
    <t>Benefícios a Conceder
Contribuições Futuras do Ente
Aposentadorias Programadas</t>
  </si>
  <si>
    <t>Benefícios a Conceder
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</si>
  <si>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</si>
  <si>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</si>
  <si>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</si>
  <si>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</si>
  <si>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</si>
  <si>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Aposentados
Aposentadorias Programadas</t>
  </si>
  <si>
    <t>Benefícios Concedidos
Contribuição dos Aposentados</t>
  </si>
  <si>
    <t>CONTRIBUIÇÕES FUTURAS DO ENTE - BENEFÍCIOS A CONCEDER</t>
  </si>
  <si>
    <t>IDENTIFICAÇÃO DO DRAA</t>
  </si>
  <si>
    <t>FLUXO ATUARIAL
CIVIL
PLANO FINANCEIRO
BENEFÍCIOS AVALIADOS EM REGIME FINANCEIRO DE REPARTÇÃO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</si>
</sst>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############"/>
    <numFmt numFmtId="170" formatCode="#,##0.00000"/>
    <numFmt numFmtId="171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0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165" fontId="10" fillId="0" borderId="0" applyBorder="0" applyProtection="0"/>
    <xf numFmtId="0" fontId="1" fillId="0" borderId="0"/>
  </cellStyleXfs>
  <cellXfs count="124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4" borderId="11" xfId="2" applyNumberFormat="1" applyFont="1" applyFill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1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1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169" fontId="14" fillId="0" borderId="8" xfId="2" applyNumberFormat="1" applyFont="1" applyBorder="1" applyAlignment="1">
      <alignment horizontal="center"/>
    </xf>
    <xf numFmtId="4" fontId="3" fillId="0" borderId="9" xfId="2" applyNumberFormat="1" applyFont="1" applyBorder="1" applyAlignment="1" applyProtection="1">
      <alignment horizontal="center" vertical="center" wrapText="1"/>
    </xf>
    <xf numFmtId="1" fontId="3" fillId="0" borderId="8" xfId="2" applyNumberFormat="1" applyFont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0" fontId="3" fillId="7" borderId="0" xfId="2" applyNumberFormat="1" applyFont="1" applyFill="1" applyProtection="1"/>
    <xf numFmtId="0" fontId="11" fillId="5" borderId="8" xfId="2" applyNumberFormat="1" applyFont="1" applyFill="1" applyBorder="1" applyAlignment="1" applyProtection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4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NumberFormat="1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70" fontId="1" fillId="0" borderId="26" xfId="3" applyNumberFormat="1" applyBorder="1" applyAlignment="1">
      <alignment horizontal="center" vertical="center"/>
    </xf>
    <xf numFmtId="0" fontId="5" fillId="10" borderId="27" xfId="3" applyFont="1" applyFill="1" applyBorder="1" applyAlignment="1">
      <alignment horizontal="center" vertical="center"/>
    </xf>
    <xf numFmtId="170" fontId="1" fillId="0" borderId="28" xfId="3" applyNumberFormat="1" applyBorder="1" applyAlignment="1">
      <alignment horizontal="center" vertical="center"/>
    </xf>
    <xf numFmtId="170" fontId="1" fillId="0" borderId="29" xfId="3" applyNumberFormat="1" applyBorder="1" applyAlignment="1">
      <alignment horizontal="center" vertical="center"/>
    </xf>
    <xf numFmtId="170" fontId="1" fillId="0" borderId="30" xfId="3" applyNumberFormat="1" applyBorder="1" applyAlignment="1">
      <alignment horizontal="center" vertical="center"/>
    </xf>
    <xf numFmtId="170" fontId="1" fillId="0" borderId="31" xfId="3" applyNumberFormat="1" applyBorder="1" applyAlignment="1">
      <alignment horizontal="center" vertical="center"/>
    </xf>
    <xf numFmtId="4" fontId="1" fillId="0" borderId="29" xfId="3" applyNumberFormat="1" applyBorder="1" applyAlignment="1">
      <alignment horizontal="center" vertical="center"/>
    </xf>
    <xf numFmtId="0" fontId="1" fillId="0" borderId="29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5" fillId="11" borderId="27" xfId="3" applyFont="1" applyFill="1" applyBorder="1" applyAlignment="1">
      <alignment horizontal="center"/>
    </xf>
    <xf numFmtId="0" fontId="1" fillId="0" borderId="34" xfId="3" applyBorder="1" applyAlignment="1">
      <alignment horizontal="center" vertical="center"/>
    </xf>
    <xf numFmtId="171" fontId="1" fillId="0" borderId="35" xfId="3" applyNumberFormat="1" applyBorder="1" applyAlignment="1">
      <alignment horizontal="center" vertical="center"/>
    </xf>
    <xf numFmtId="0" fontId="1" fillId="0" borderId="35" xfId="3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5" fillId="11" borderId="37" xfId="3" applyFont="1" applyFill="1" applyBorder="1" applyAlignment="1">
      <alignment horizontal="center"/>
    </xf>
    <xf numFmtId="0" fontId="5" fillId="10" borderId="27" xfId="3" applyFont="1" applyFill="1" applyBorder="1" applyAlignment="1">
      <alignment horizontal="center" vertical="center" wrapText="1"/>
    </xf>
    <xf numFmtId="0" fontId="5" fillId="10" borderId="27" xfId="3" applyFont="1" applyFill="1" applyBorder="1" applyAlignment="1">
      <alignment horizontal="center" wrapText="1"/>
    </xf>
    <xf numFmtId="0" fontId="5" fillId="10" borderId="27" xfId="3" applyFont="1" applyFill="1" applyBorder="1" applyAlignment="1">
      <alignment horizontal="center" vertical="center"/>
    </xf>
    <xf numFmtId="0" fontId="5" fillId="10" borderId="38" xfId="3" applyFont="1" applyFill="1" applyBorder="1" applyAlignment="1">
      <alignment horizontal="center" vertical="center"/>
    </xf>
    <xf numFmtId="0" fontId="19" fillId="12" borderId="38" xfId="3" applyFont="1" applyFill="1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19" fillId="12" borderId="27" xfId="3" applyFont="1" applyFill="1" applyBorder="1" applyAlignment="1">
      <alignment horizontal="center"/>
    </xf>
    <xf numFmtId="0" fontId="20" fillId="13" borderId="39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2A45848C-D267-486B-852D-8186EDEC772F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0" zoomScaleNormal="70" workbookViewId="0">
      <selection activeCell="A10" sqref="A10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1.8867187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8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2" x14ac:dyDescent="0.4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1024" s="85" customFormat="1" ht="25.2" x14ac:dyDescent="0.45">
      <c r="A2" s="83"/>
      <c r="B2" s="77"/>
      <c r="C2" s="77"/>
      <c r="D2" s="84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</row>
    <row r="3" spans="1:1024" s="85" customFormat="1" ht="20.399999999999999" hidden="1" x14ac:dyDescent="0.35">
      <c r="A3" s="86" t="s">
        <v>84</v>
      </c>
      <c r="B3" s="87"/>
      <c r="C3" s="88"/>
      <c r="D3" s="88"/>
      <c r="E3" s="89">
        <v>0.06</v>
      </c>
      <c r="F3" s="77"/>
      <c r="G3" s="77"/>
      <c r="H3" s="77"/>
      <c r="I3" s="77"/>
      <c r="J3" s="77"/>
      <c r="K3" s="77"/>
      <c r="L3" s="77"/>
      <c r="M3" s="77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77"/>
      <c r="BK3" s="77"/>
      <c r="BL3" s="77"/>
      <c r="BM3" s="77"/>
      <c r="BN3" s="77"/>
      <c r="BO3" s="77"/>
      <c r="BP3" s="77"/>
      <c r="BQ3" s="77"/>
    </row>
    <row r="4" spans="1:1024" s="85" customFormat="1" ht="21" thickBot="1" x14ac:dyDescent="0.4">
      <c r="A4" s="92" t="s">
        <v>85</v>
      </c>
      <c r="B4" s="93"/>
      <c r="C4" s="93"/>
      <c r="D4" s="94"/>
      <c r="E4" s="91">
        <f>IFERROR(BQ160/BP160,"")</f>
        <v>13.718523379292648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</row>
    <row r="5" spans="1:1024" s="85" customFormat="1" ht="25.8" thickBot="1" x14ac:dyDescent="0.5">
      <c r="A5" s="83"/>
      <c r="B5" s="77"/>
      <c r="C5" s="77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</row>
    <row r="6" spans="1:1024" x14ac:dyDescent="0.3">
      <c r="A6" s="12" t="s">
        <v>1</v>
      </c>
      <c r="B6" s="13"/>
      <c r="C6" s="13"/>
      <c r="D6" s="13"/>
      <c r="E6" s="14"/>
      <c r="F6" s="15" t="s">
        <v>2</v>
      </c>
      <c r="G6" s="16"/>
      <c r="H6" s="16"/>
      <c r="I6" s="16"/>
      <c r="J6" s="16"/>
      <c r="K6" s="17"/>
      <c r="L6" s="18"/>
      <c r="M6" s="15" t="s">
        <v>3</v>
      </c>
      <c r="N6" s="13"/>
      <c r="O6" s="13"/>
      <c r="P6" s="13"/>
      <c r="Q6" s="13"/>
      <c r="R6" s="13"/>
      <c r="S6" s="13"/>
      <c r="T6" s="14"/>
      <c r="U6" s="15" t="s">
        <v>4</v>
      </c>
      <c r="V6" s="13"/>
      <c r="W6" s="13"/>
      <c r="X6" s="13"/>
      <c r="Y6" s="13"/>
      <c r="Z6" s="13"/>
      <c r="AA6" s="13"/>
      <c r="AB6" s="14"/>
      <c r="AC6" s="15" t="s">
        <v>5</v>
      </c>
      <c r="AD6" s="13"/>
      <c r="AE6" s="13"/>
      <c r="AF6" s="13"/>
      <c r="AG6" s="14"/>
      <c r="AH6" s="15" t="s">
        <v>6</v>
      </c>
      <c r="AI6" s="13"/>
      <c r="AJ6" s="13"/>
      <c r="AK6" s="13"/>
      <c r="AL6" s="13"/>
      <c r="AM6" s="14"/>
      <c r="AN6" s="12" t="s">
        <v>7</v>
      </c>
      <c r="AO6" s="13"/>
      <c r="AP6" s="13"/>
      <c r="AQ6" s="14"/>
      <c r="AR6" s="19" t="s">
        <v>8</v>
      </c>
      <c r="AS6" s="12" t="s">
        <v>9</v>
      </c>
      <c r="AT6" s="13"/>
      <c r="AU6" s="13"/>
      <c r="AV6" s="13"/>
      <c r="AW6" s="13"/>
      <c r="AX6" s="13"/>
      <c r="AY6" s="14"/>
      <c r="AZ6" s="12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2" t="s">
        <v>11</v>
      </c>
      <c r="BL6" s="23"/>
      <c r="BM6" s="24"/>
      <c r="BN6" s="23"/>
      <c r="BO6" s="25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6">
        <v>100101</v>
      </c>
      <c r="B7" s="66">
        <v>100201</v>
      </c>
      <c r="C7" s="27">
        <v>100301</v>
      </c>
      <c r="D7" s="28">
        <v>100401</v>
      </c>
      <c r="E7" s="27">
        <v>109001</v>
      </c>
      <c r="F7" s="28">
        <v>111000</v>
      </c>
      <c r="G7" s="27">
        <v>111101</v>
      </c>
      <c r="H7" s="27">
        <v>111201</v>
      </c>
      <c r="I7" s="27">
        <v>111301</v>
      </c>
      <c r="J7" s="27">
        <v>111401</v>
      </c>
      <c r="K7" s="27">
        <v>112000</v>
      </c>
      <c r="L7" s="27">
        <v>119900</v>
      </c>
      <c r="M7" s="28">
        <v>121000</v>
      </c>
      <c r="N7" s="27">
        <v>121100</v>
      </c>
      <c r="O7" s="27">
        <v>121200</v>
      </c>
      <c r="P7" s="27">
        <v>121300</v>
      </c>
      <c r="Q7" s="27">
        <v>121400</v>
      </c>
      <c r="R7" s="27">
        <v>121500</v>
      </c>
      <c r="S7" s="27">
        <v>121600</v>
      </c>
      <c r="T7" s="27">
        <v>121700</v>
      </c>
      <c r="U7" s="28">
        <v>122000</v>
      </c>
      <c r="V7" s="27">
        <v>122100</v>
      </c>
      <c r="W7" s="27">
        <v>122200</v>
      </c>
      <c r="X7" s="27">
        <v>122300</v>
      </c>
      <c r="Y7" s="27">
        <v>122400</v>
      </c>
      <c r="Z7" s="27">
        <v>122500</v>
      </c>
      <c r="AA7" s="27">
        <v>122600</v>
      </c>
      <c r="AB7" s="27">
        <v>122700</v>
      </c>
      <c r="AC7" s="28">
        <v>123000</v>
      </c>
      <c r="AD7" s="27">
        <v>123100</v>
      </c>
      <c r="AE7" s="27">
        <v>123200</v>
      </c>
      <c r="AF7" s="27">
        <v>123300</v>
      </c>
      <c r="AG7" s="27">
        <v>123400</v>
      </c>
      <c r="AH7" s="28">
        <v>124000</v>
      </c>
      <c r="AI7" s="27">
        <v>124100</v>
      </c>
      <c r="AJ7" s="27">
        <v>124200</v>
      </c>
      <c r="AK7" s="27">
        <v>124300</v>
      </c>
      <c r="AL7" s="27">
        <v>124400</v>
      </c>
      <c r="AM7" s="27">
        <v>124500</v>
      </c>
      <c r="AN7" s="29">
        <v>129000</v>
      </c>
      <c r="AO7" s="30">
        <v>130101</v>
      </c>
      <c r="AP7" s="27">
        <v>130201</v>
      </c>
      <c r="AQ7" s="27">
        <v>139901</v>
      </c>
      <c r="AR7" s="28">
        <v>190000</v>
      </c>
      <c r="AS7" s="28">
        <v>210000</v>
      </c>
      <c r="AT7" s="27">
        <v>211001</v>
      </c>
      <c r="AU7" s="27">
        <v>212001</v>
      </c>
      <c r="AV7" s="27">
        <v>213001</v>
      </c>
      <c r="AW7" s="27">
        <v>214001</v>
      </c>
      <c r="AX7" s="27">
        <v>215001</v>
      </c>
      <c r="AY7" s="27">
        <v>219901</v>
      </c>
      <c r="AZ7" s="28">
        <v>220000</v>
      </c>
      <c r="BA7" s="29">
        <v>221000</v>
      </c>
      <c r="BB7" s="29">
        <v>222000</v>
      </c>
      <c r="BC7" s="29">
        <v>223000</v>
      </c>
      <c r="BD7" s="29">
        <v>224000</v>
      </c>
      <c r="BE7" s="29">
        <v>225000</v>
      </c>
      <c r="BF7" s="29">
        <v>226000</v>
      </c>
      <c r="BG7" s="29">
        <v>227000</v>
      </c>
      <c r="BH7" s="29">
        <v>229000</v>
      </c>
      <c r="BI7" s="29">
        <v>239901</v>
      </c>
      <c r="BJ7" s="31">
        <v>240000</v>
      </c>
      <c r="BK7" s="31">
        <v>250001</v>
      </c>
      <c r="BL7" s="31">
        <v>260001</v>
      </c>
      <c r="BM7" s="27">
        <v>270001</v>
      </c>
      <c r="BN7" s="75">
        <v>280001</v>
      </c>
      <c r="BO7" s="76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2" t="s">
        <v>12</v>
      </c>
      <c r="B8" s="67" t="s">
        <v>13</v>
      </c>
      <c r="C8" s="33" t="s">
        <v>14</v>
      </c>
      <c r="D8" s="34" t="s">
        <v>15</v>
      </c>
      <c r="E8" s="33" t="s">
        <v>16</v>
      </c>
      <c r="F8" s="35" t="s">
        <v>17</v>
      </c>
      <c r="G8" s="36" t="s">
        <v>18</v>
      </c>
      <c r="H8" s="36" t="s">
        <v>19</v>
      </c>
      <c r="I8" s="36" t="s">
        <v>20</v>
      </c>
      <c r="J8" s="36" t="s">
        <v>21</v>
      </c>
      <c r="K8" s="33" t="s">
        <v>22</v>
      </c>
      <c r="L8" s="36" t="s">
        <v>23</v>
      </c>
      <c r="M8" s="35" t="s">
        <v>24</v>
      </c>
      <c r="N8" s="36" t="s">
        <v>25</v>
      </c>
      <c r="O8" s="36" t="s">
        <v>26</v>
      </c>
      <c r="P8" s="36" t="s">
        <v>27</v>
      </c>
      <c r="Q8" s="36" t="s">
        <v>28</v>
      </c>
      <c r="R8" s="36" t="s">
        <v>29</v>
      </c>
      <c r="S8" s="36" t="s">
        <v>30</v>
      </c>
      <c r="T8" s="36" t="s">
        <v>31</v>
      </c>
      <c r="U8" s="35" t="s">
        <v>32</v>
      </c>
      <c r="V8" s="36" t="s">
        <v>33</v>
      </c>
      <c r="W8" s="36" t="s">
        <v>34</v>
      </c>
      <c r="X8" s="36" t="s">
        <v>35</v>
      </c>
      <c r="Y8" s="36" t="s">
        <v>36</v>
      </c>
      <c r="Z8" s="36" t="s">
        <v>37</v>
      </c>
      <c r="AA8" s="36" t="s">
        <v>38</v>
      </c>
      <c r="AB8" s="36" t="s">
        <v>39</v>
      </c>
      <c r="AC8" s="35" t="s">
        <v>40</v>
      </c>
      <c r="AD8" s="36" t="s">
        <v>41</v>
      </c>
      <c r="AE8" s="36" t="s">
        <v>42</v>
      </c>
      <c r="AF8" s="36" t="s">
        <v>43</v>
      </c>
      <c r="AG8" s="36" t="s">
        <v>44</v>
      </c>
      <c r="AH8" s="35" t="s">
        <v>45</v>
      </c>
      <c r="AI8" s="36" t="s">
        <v>46</v>
      </c>
      <c r="AJ8" s="36" t="s">
        <v>47</v>
      </c>
      <c r="AK8" s="36" t="s">
        <v>48</v>
      </c>
      <c r="AL8" s="36" t="s">
        <v>49</v>
      </c>
      <c r="AM8" s="36" t="s">
        <v>50</v>
      </c>
      <c r="AN8" s="33" t="s">
        <v>51</v>
      </c>
      <c r="AO8" s="37" t="s">
        <v>52</v>
      </c>
      <c r="AP8" s="36" t="s">
        <v>53</v>
      </c>
      <c r="AQ8" s="36" t="s">
        <v>54</v>
      </c>
      <c r="AR8" s="35" t="s">
        <v>55</v>
      </c>
      <c r="AS8" s="35" t="s">
        <v>56</v>
      </c>
      <c r="AT8" s="36" t="s">
        <v>57</v>
      </c>
      <c r="AU8" s="36" t="s">
        <v>58</v>
      </c>
      <c r="AV8" s="36" t="s">
        <v>59</v>
      </c>
      <c r="AW8" s="36" t="s">
        <v>60</v>
      </c>
      <c r="AX8" s="36" t="s">
        <v>61</v>
      </c>
      <c r="AY8" s="36" t="s">
        <v>62</v>
      </c>
      <c r="AZ8" s="35" t="s">
        <v>63</v>
      </c>
      <c r="BA8" s="33" t="s">
        <v>64</v>
      </c>
      <c r="BB8" s="33" t="s">
        <v>65</v>
      </c>
      <c r="BC8" s="33" t="s">
        <v>66</v>
      </c>
      <c r="BD8" s="33" t="s">
        <v>67</v>
      </c>
      <c r="BE8" s="33" t="s">
        <v>68</v>
      </c>
      <c r="BF8" s="33" t="s">
        <v>69</v>
      </c>
      <c r="BG8" s="33" t="s">
        <v>70</v>
      </c>
      <c r="BH8" s="33" t="s">
        <v>71</v>
      </c>
      <c r="BI8" s="36" t="s">
        <v>72</v>
      </c>
      <c r="BJ8" s="35" t="s">
        <v>73</v>
      </c>
      <c r="BK8" s="35" t="s">
        <v>74</v>
      </c>
      <c r="BL8" s="38" t="s">
        <v>75</v>
      </c>
      <c r="BM8" s="33" t="s">
        <v>76</v>
      </c>
      <c r="BN8" s="35" t="s">
        <v>79</v>
      </c>
      <c r="BO8" s="74" t="s">
        <v>80</v>
      </c>
      <c r="BP8" s="35" t="s">
        <v>82</v>
      </c>
      <c r="BQ8" s="35" t="s">
        <v>83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5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4"/>
      <c r="BN9" s="43"/>
      <c r="BO9" s="46" t="str">
        <f>'2022 CV FIN GA 00394601000126'!BQ5</f>
        <v>0,00</v>
      </c>
      <c r="BP9" s="78"/>
      <c r="BQ9" s="7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68">
        <v>2022</v>
      </c>
      <c r="C10" s="48">
        <f>'2022 CV FIN GA 00394601000126'!E6</f>
        <v>4</v>
      </c>
      <c r="D10" s="49">
        <f>ROUND(IF(A10=0,1,(1+C10/100)^-1),5)</f>
        <v>0.96153999999999995</v>
      </c>
      <c r="E10" s="123">
        <f>'2022 CV FIN GA 00394601000126'!G6</f>
        <v>2904205905.8246198</v>
      </c>
      <c r="F10" s="49">
        <f>ROUND(SUM(G10:J10),5)</f>
        <v>2436031934.3210101</v>
      </c>
      <c r="G10" s="123">
        <f>'2022 CV FIN GA 00394601000126'!I6</f>
        <v>1455129069.5019901</v>
      </c>
      <c r="H10" s="123">
        <f>'2022 CV FIN GA 00394601000126'!J6</f>
        <v>929118024.11975002</v>
      </c>
      <c r="I10" s="123">
        <f>'2022 CV FIN GA 00394601000126'!K6</f>
        <v>0</v>
      </c>
      <c r="J10" s="123">
        <f>'2022 CV FIN GA 00394601000126'!L6</f>
        <v>51784840.699270003</v>
      </c>
      <c r="K10" s="123">
        <f>'2022 CV FIN GA 00394601000126'!M6</f>
        <v>492372833.47128999</v>
      </c>
      <c r="L10" s="123">
        <f>'2022 CV FIN GA 00394601000126'!N6</f>
        <v>0</v>
      </c>
      <c r="M10" s="49">
        <f t="shared" ref="M10:M41" si="0">ROUND(SUM(N10:T10),5)</f>
        <v>710990201.83763003</v>
      </c>
      <c r="N10" s="123">
        <f>'2022 CV FIN GA 00394601000126'!P6</f>
        <v>229583401.97474</v>
      </c>
      <c r="O10" s="123">
        <f>'2022 CV FIN GA 00394601000126'!Q6</f>
        <v>249358779.93829</v>
      </c>
      <c r="P10" s="123">
        <f>'2022 CV FIN GA 00394601000126'!R6</f>
        <v>75458726.44946</v>
      </c>
      <c r="Q10" s="123">
        <f>'2022 CV FIN GA 00394601000126'!S6</f>
        <v>12744630.70992</v>
      </c>
      <c r="R10" s="123">
        <f>'2022 CV FIN GA 00394601000126'!T6</f>
        <v>24974043.923360001</v>
      </c>
      <c r="S10" s="123">
        <f>'2022 CV FIN GA 00394601000126'!U6</f>
        <v>118870618.84186</v>
      </c>
      <c r="T10" s="123">
        <f>'2022 CV FIN GA 00394601000126'!V6</f>
        <v>0</v>
      </c>
      <c r="U10" s="49">
        <f t="shared" ref="U10:U41" si="1">ROUND(SUM(V10:AB10),5)</f>
        <v>325885035.61083001</v>
      </c>
      <c r="V10" s="123">
        <f>'2022 CV FIN GA 00394601000126'!X6</f>
        <v>95105241.76918</v>
      </c>
      <c r="W10" s="123">
        <f>'2022 CV FIN GA 00394601000126'!Y6</f>
        <v>104320876.42103</v>
      </c>
      <c r="X10" s="123">
        <f>'2022 CV FIN GA 00394601000126'!Z6</f>
        <v>37768783.676440001</v>
      </c>
      <c r="Y10" s="123">
        <f>'2022 CV FIN GA 00394601000126'!AA6</f>
        <v>5999432.4190699998</v>
      </c>
      <c r="Z10" s="123">
        <f>'2022 CV FIN GA 00394601000126'!AB6</f>
        <v>14017144.501569999</v>
      </c>
      <c r="AA10" s="123">
        <f>'2022 CV FIN GA 00394601000126'!AC6</f>
        <v>68673556.823540002</v>
      </c>
      <c r="AB10" s="123">
        <f>'2022 CV FIN GA 00394601000126'!AD6</f>
        <v>0</v>
      </c>
      <c r="AC10" s="49">
        <f t="shared" ref="AC10:AC41" si="2">ROUND(SUM(AD10:AG10),5)</f>
        <v>52525143.151239999</v>
      </c>
      <c r="AD10" s="123">
        <f>'2022 CV FIN GA 00394601000126'!AF6</f>
        <v>22746397.539999999</v>
      </c>
      <c r="AE10" s="123">
        <f>'2022 CV FIN GA 00394601000126'!AG6</f>
        <v>23522911.72769</v>
      </c>
      <c r="AF10" s="123">
        <f>'2022 CV FIN GA 00394601000126'!AH6</f>
        <v>5824992.3898700001</v>
      </c>
      <c r="AG10" s="123">
        <f>'2022 CV FIN GA 00394601000126'!AI6</f>
        <v>430841.49368000001</v>
      </c>
      <c r="AH10" s="49">
        <f t="shared" ref="AH10:AH41" si="3">ROUND(SUM(AI10:AM10),5)</f>
        <v>541650.72884999996</v>
      </c>
      <c r="AI10" s="123">
        <f>'2022 CV FIN GA 00394601000126'!AK6</f>
        <v>0</v>
      </c>
      <c r="AJ10" s="123">
        <f>'2022 CV FIN GA 00394601000126'!AL6</f>
        <v>0</v>
      </c>
      <c r="AK10" s="123">
        <f>'2022 CV FIN GA 00394601000126'!AM6</f>
        <v>0</v>
      </c>
      <c r="AL10" s="123">
        <f>'2022 CV FIN GA 00394601000126'!AN6</f>
        <v>0</v>
      </c>
      <c r="AM10" s="123">
        <f>'2022 CV FIN GA 00394601000126'!AO6</f>
        <v>541650.72884999996</v>
      </c>
      <c r="AN10" s="123">
        <f>'2022 CV FIN GA 00394601000126'!AP6</f>
        <v>51464309.85808</v>
      </c>
      <c r="AO10" s="50">
        <v>0</v>
      </c>
      <c r="AP10" s="48">
        <f>'2022 CV FIN GA 00394601000126'!AR6</f>
        <v>0</v>
      </c>
      <c r="AQ10" s="48">
        <f>'2022 CV FIN GA 00394601000126'!AS6</f>
        <v>0</v>
      </c>
      <c r="AR10" s="49">
        <f t="shared" ref="AR10:AR41" si="4">ROUND(F10+K10+L10+M10+U10+AC10+AH10+AN10+AO10+AP10+AQ10,5)</f>
        <v>4069811108.97893</v>
      </c>
      <c r="AS10" s="49">
        <f t="shared" ref="AS10:AS41" si="5">ROUND(SUM(AT10:AY10),5)</f>
        <v>9957220181.3381805</v>
      </c>
      <c r="AT10" s="123">
        <f>'2022 CV FIN GA 00394601000126'!AV6</f>
        <v>4089723955.1290898</v>
      </c>
      <c r="AU10" s="123">
        <f>'2022 CV FIN GA 00394601000126'!AW6</f>
        <v>4131587820.3436599</v>
      </c>
      <c r="AV10" s="123">
        <f>'2022 CV FIN GA 00394601000126'!AX6</f>
        <v>0</v>
      </c>
      <c r="AW10" s="123">
        <f>'2022 CV FIN GA 00394601000126'!AY6</f>
        <v>210527759.43952999</v>
      </c>
      <c r="AX10" s="123">
        <f>'2022 CV FIN GA 00394601000126'!AZ6</f>
        <v>1525380646.4259</v>
      </c>
      <c r="AY10" s="123">
        <f>'2022 CV FIN GA 00394601000126'!BA6</f>
        <v>0</v>
      </c>
      <c r="AZ10" s="49">
        <f t="shared" ref="AZ10:AZ41" si="6">ROUND(SUM(BA10:BI10),5)</f>
        <v>705584261.61136997</v>
      </c>
      <c r="BA10" s="123">
        <f>'2022 CV FIN GA 00394601000126'!BC6</f>
        <v>264702932.30566001</v>
      </c>
      <c r="BB10" s="123">
        <f>'2022 CV FIN GA 00394601000126'!BD6</f>
        <v>386838820.12445998</v>
      </c>
      <c r="BC10" s="123">
        <f>'2022 CV FIN GA 00394601000126'!BE6</f>
        <v>43086310.58004</v>
      </c>
      <c r="BD10" s="123">
        <f>'2022 CV FIN GA 00394601000126'!BF6</f>
        <v>4611177.0359399999</v>
      </c>
      <c r="BE10" s="123">
        <f>'2022 CV FIN GA 00394601000126'!BG6</f>
        <v>6345021.5652700001</v>
      </c>
      <c r="BF10" s="123">
        <f>'2022 CV FIN GA 00394601000126'!BH6</f>
        <v>0</v>
      </c>
      <c r="BG10" s="123">
        <f>'2022 CV FIN GA 00394601000126'!BI6</f>
        <v>0</v>
      </c>
      <c r="BH10" s="123">
        <f>'2022 CV FIN GA 00394601000126'!BJ6</f>
        <v>0</v>
      </c>
      <c r="BI10" s="123">
        <f>'2022 CV FIN GA 00394601000126'!BK6</f>
        <v>0</v>
      </c>
      <c r="BJ10" s="49">
        <f t="shared" ref="BJ10:BJ41" si="7">ROUND(AS10+AZ10,5)</f>
        <v>10662804442.9496</v>
      </c>
      <c r="BK10" s="49">
        <f t="shared" ref="BK10:BK41" si="8">ROUND(AR10-BJ10,5)</f>
        <v>-6592993333.9706697</v>
      </c>
      <c r="BL10" s="49">
        <f>$BO$9+SUMPRODUCT($D$10:D10,$BK$10:BK10)</f>
        <v>-6339426810.3461571</v>
      </c>
      <c r="BM10" s="48">
        <f>'2022 CV FIN GA 00394601000126'!BO6</f>
        <v>4</v>
      </c>
      <c r="BN10" s="49">
        <f>IF($A$10=0,IF(BO9+BK10&lt;0,0,ROUND(BM10/100*(BO9+BK10),5)),ROUND(BM10/100*BO9,5))</f>
        <v>0</v>
      </c>
      <c r="BO10" s="51">
        <f t="shared" ref="BO10:BO41" si="9">IF(BO9+BK10+BN10-AQ10&gt;0,ROUND(BO9+BK10+BN10-AQ10,5),0)</f>
        <v>0</v>
      </c>
      <c r="BP10" s="79">
        <f>(1/((1+$C10/100)^($A10-0.5)))*(AS10+AZ10-AY10-BH10-F10-K10-AC10-AH10)</f>
        <v>7532166586.9296398</v>
      </c>
      <c r="BQ10" s="79">
        <f>$BP10*($A10-0.5)</f>
        <v>3766083293.4648199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0">A10+1</f>
        <v>2</v>
      </c>
      <c r="B11" s="69">
        <f>B10+1</f>
        <v>2023</v>
      </c>
      <c r="C11" s="48">
        <f>'2022 CV FIN GA 00394601000126'!E7</f>
        <v>4</v>
      </c>
      <c r="D11" s="49">
        <f>ROUND((1+C11/100)^-1*D10,5)</f>
        <v>0.92456000000000005</v>
      </c>
      <c r="E11" s="123">
        <f>'2022 CV FIN GA 00394601000126'!G7</f>
        <v>2837088070.5362701</v>
      </c>
      <c r="F11" s="49">
        <f t="shared" ref="F11:F41" si="11">ROUND(SUM(G11:J11),5)</f>
        <v>2402912027.6536398</v>
      </c>
      <c r="G11" s="123">
        <f>'2022 CV FIN GA 00394601000126'!I7</f>
        <v>1433446106.2843101</v>
      </c>
      <c r="H11" s="123">
        <f>'2022 CV FIN GA 00394601000126'!J7</f>
        <v>918106469.40058994</v>
      </c>
      <c r="I11" s="123">
        <f>'2022 CV FIN GA 00394601000126'!K7</f>
        <v>0</v>
      </c>
      <c r="J11" s="123">
        <f>'2022 CV FIN GA 00394601000126'!L7</f>
        <v>51359451.968740001</v>
      </c>
      <c r="K11" s="123">
        <f>'2022 CV FIN GA 00394601000126'!M7</f>
        <v>472085329.48913997</v>
      </c>
      <c r="L11" s="123">
        <f>'2022 CV FIN GA 00394601000126'!N7</f>
        <v>0</v>
      </c>
      <c r="M11" s="49">
        <f t="shared" si="0"/>
        <v>705651164.39508998</v>
      </c>
      <c r="N11" s="123">
        <f>'2022 CV FIN GA 00394601000126'!P7</f>
        <v>228605766.53766</v>
      </c>
      <c r="O11" s="123">
        <f>'2022 CV FIN GA 00394601000126'!Q7</f>
        <v>247446304.58006001</v>
      </c>
      <c r="P11" s="123">
        <f>'2022 CV FIN GA 00394601000126'!R7</f>
        <v>74607230.177330002</v>
      </c>
      <c r="Q11" s="123">
        <f>'2022 CV FIN GA 00394601000126'!S7</f>
        <v>13254696.995719999</v>
      </c>
      <c r="R11" s="123">
        <f>'2022 CV FIN GA 00394601000126'!T7</f>
        <v>25169763.700199999</v>
      </c>
      <c r="S11" s="123">
        <f>'2022 CV FIN GA 00394601000126'!U7</f>
        <v>116567402.40412</v>
      </c>
      <c r="T11" s="123">
        <f>'2022 CV FIN GA 00394601000126'!V7</f>
        <v>0</v>
      </c>
      <c r="U11" s="49">
        <f t="shared" si="1"/>
        <v>318353648.76968998</v>
      </c>
      <c r="V11" s="123">
        <f>'2022 CV FIN GA 00394601000126'!X7</f>
        <v>92907306.030760005</v>
      </c>
      <c r="W11" s="123">
        <f>'2022 CV FIN GA 00394601000126'!Y7</f>
        <v>101909962.1719</v>
      </c>
      <c r="X11" s="123">
        <f>'2022 CV FIN GA 00394601000126'!Z7</f>
        <v>36895925.799269997</v>
      </c>
      <c r="Y11" s="123">
        <f>'2022 CV FIN GA 00394601000126'!AA7</f>
        <v>5860782.1545900004</v>
      </c>
      <c r="Z11" s="123">
        <f>'2022 CV FIN GA 00394601000126'!AB7</f>
        <v>13693200.392100001</v>
      </c>
      <c r="AA11" s="123">
        <f>'2022 CV FIN GA 00394601000126'!AC7</f>
        <v>67086472.221069999</v>
      </c>
      <c r="AB11" s="123">
        <f>'2022 CV FIN GA 00394601000126'!AD7</f>
        <v>0</v>
      </c>
      <c r="AC11" s="49">
        <f t="shared" si="2"/>
        <v>57016507.108410001</v>
      </c>
      <c r="AD11" s="123">
        <f>'2022 CV FIN GA 00394601000126'!AF7</f>
        <v>24721170.02</v>
      </c>
      <c r="AE11" s="123">
        <f>'2022 CV FIN GA 00394601000126'!AG7</f>
        <v>25203693.994369999</v>
      </c>
      <c r="AF11" s="123">
        <f>'2022 CV FIN GA 00394601000126'!AH7</f>
        <v>6205926.5419100001</v>
      </c>
      <c r="AG11" s="123">
        <f>'2022 CV FIN GA 00394601000126'!AI7</f>
        <v>885716.55212999997</v>
      </c>
      <c r="AH11" s="49">
        <f t="shared" si="3"/>
        <v>1434097.5560999999</v>
      </c>
      <c r="AI11" s="123">
        <f>'2022 CV FIN GA 00394601000126'!AK7</f>
        <v>272248.45</v>
      </c>
      <c r="AJ11" s="123">
        <f>'2022 CV FIN GA 00394601000126'!AL7</f>
        <v>124.89</v>
      </c>
      <c r="AK11" s="123">
        <f>'2022 CV FIN GA 00394601000126'!AM7</f>
        <v>27729.97565</v>
      </c>
      <c r="AL11" s="123">
        <f>'2022 CV FIN GA 00394601000126'!AN7</f>
        <v>3411.3309899999999</v>
      </c>
      <c r="AM11" s="123">
        <f>'2022 CV FIN GA 00394601000126'!AO7</f>
        <v>1130582.90946</v>
      </c>
      <c r="AN11" s="123">
        <f>'2022 CV FIN GA 00394601000126'!AP7</f>
        <v>56775023.40467</v>
      </c>
      <c r="AO11" s="50">
        <v>0</v>
      </c>
      <c r="AP11" s="48">
        <f>'2022 CV FIN GA 00394601000126'!AR7</f>
        <v>0</v>
      </c>
      <c r="AQ11" s="48">
        <f>'2022 CV FIN GA 00394601000126'!AS7</f>
        <v>0</v>
      </c>
      <c r="AR11" s="49">
        <f t="shared" si="4"/>
        <v>4014227798.37674</v>
      </c>
      <c r="AS11" s="49">
        <f t="shared" si="5"/>
        <v>9786208345.6168098</v>
      </c>
      <c r="AT11" s="123">
        <f>'2022 CV FIN GA 00394601000126'!AV7</f>
        <v>4031960257.0861001</v>
      </c>
      <c r="AU11" s="123">
        <f>'2022 CV FIN GA 00394601000126'!AW7</f>
        <v>4082425934.2859302</v>
      </c>
      <c r="AV11" s="123">
        <f>'2022 CV FIN GA 00394601000126'!AX7</f>
        <v>0</v>
      </c>
      <c r="AW11" s="123">
        <f>'2022 CV FIN GA 00394601000126'!AY7</f>
        <v>208840840.15933001</v>
      </c>
      <c r="AX11" s="123">
        <f>'2022 CV FIN GA 00394601000126'!AZ7</f>
        <v>1462981314.0854499</v>
      </c>
      <c r="AY11" s="123">
        <f>'2022 CV FIN GA 00394601000126'!BA7</f>
        <v>0</v>
      </c>
      <c r="AZ11" s="49">
        <f t="shared" si="6"/>
        <v>784484786.03578997</v>
      </c>
      <c r="BA11" s="123">
        <f>'2022 CV FIN GA 00394601000126'!BC7</f>
        <v>293955828.25292999</v>
      </c>
      <c r="BB11" s="123">
        <f>'2022 CV FIN GA 00394601000126'!BD7</f>
        <v>417347741.44474</v>
      </c>
      <c r="BC11" s="123">
        <f>'2022 CV FIN GA 00394601000126'!BE7</f>
        <v>46246724.85362</v>
      </c>
      <c r="BD11" s="123">
        <f>'2022 CV FIN GA 00394601000126'!BF7</f>
        <v>9399223.7883100007</v>
      </c>
      <c r="BE11" s="123">
        <f>'2022 CV FIN GA 00394601000126'!BG7</f>
        <v>13089535.0637</v>
      </c>
      <c r="BF11" s="123">
        <f>'2022 CV FIN GA 00394601000126'!BH7</f>
        <v>4445732.6324899998</v>
      </c>
      <c r="BG11" s="123">
        <f>'2022 CV FIN GA 00394601000126'!BI7</f>
        <v>0</v>
      </c>
      <c r="BH11" s="123">
        <f>'2022 CV FIN GA 00394601000126'!BJ7</f>
        <v>0</v>
      </c>
      <c r="BI11" s="123">
        <f>'2022 CV FIN GA 00394601000126'!BK7</f>
        <v>0</v>
      </c>
      <c r="BJ11" s="49">
        <f t="shared" si="7"/>
        <v>10570693131.652599</v>
      </c>
      <c r="BK11" s="49">
        <f t="shared" si="8"/>
        <v>-6556465333.2758598</v>
      </c>
      <c r="BL11" s="49">
        <f>$BO$9+SUMPRODUCT($D$10:D11,$BK$10:BK11)</f>
        <v>-12401272398.879686</v>
      </c>
      <c r="BM11" s="48">
        <f>'2022 CV FIN GA 00394601000126'!BO7</f>
        <v>4</v>
      </c>
      <c r="BN11" s="49">
        <f t="shared" ref="BN11:BN74" si="12">IF($A$10=0,IF(BO10+BK11&lt;0,0,ROUND(BM11/100*(BO10+BK11),5)),ROUND(BM11/100*BO10,5))</f>
        <v>0</v>
      </c>
      <c r="BO11" s="51">
        <f t="shared" si="9"/>
        <v>0</v>
      </c>
      <c r="BP11" s="79">
        <f t="shared" ref="BP11:BP74" si="13">(1/((1+$C11/100)^($A11-0.5)))*(AS11+AZ11-AY11-BH11-F11-K11-AC11-AH11)</f>
        <v>7200899066.4078169</v>
      </c>
      <c r="BQ11" s="79">
        <f t="shared" ref="BQ11:BQ74" si="14">$BP11*($A11-0.5)</f>
        <v>10801348599.611725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0"/>
        <v>3</v>
      </c>
      <c r="B12" s="69">
        <f t="shared" ref="B12:B42" si="15">B11+1</f>
        <v>2024</v>
      </c>
      <c r="C12" s="48">
        <f>'2022 CV FIN GA 00394601000126'!E8</f>
        <v>4</v>
      </c>
      <c r="D12" s="49">
        <f t="shared" ref="D12:D75" si="16">ROUND((1+C12/100)^-1*D11,5)</f>
        <v>0.88900000000000001</v>
      </c>
      <c r="E12" s="123">
        <f>'2022 CV FIN GA 00394601000126'!G8</f>
        <v>2636497588.4398198</v>
      </c>
      <c r="F12" s="49">
        <f t="shared" si="11"/>
        <v>2365790398.1858201</v>
      </c>
      <c r="G12" s="123">
        <f>'2022 CV FIN GA 00394601000126'!I8</f>
        <v>1409307409.0651901</v>
      </c>
      <c r="H12" s="123">
        <f>'2022 CV FIN GA 00394601000126'!J8</f>
        <v>905613442.67516005</v>
      </c>
      <c r="I12" s="123">
        <f>'2022 CV FIN GA 00394601000126'!K8</f>
        <v>0</v>
      </c>
      <c r="J12" s="123">
        <f>'2022 CV FIN GA 00394601000126'!L8</f>
        <v>50869546.445469998</v>
      </c>
      <c r="K12" s="123">
        <f>'2022 CV FIN GA 00394601000126'!M8</f>
        <v>451760473.89942998</v>
      </c>
      <c r="L12" s="123">
        <f>'2022 CV FIN GA 00394601000126'!N8</f>
        <v>0</v>
      </c>
      <c r="M12" s="49">
        <f t="shared" si="0"/>
        <v>693008918.76393998</v>
      </c>
      <c r="N12" s="123">
        <f>'2022 CV FIN GA 00394601000126'!P8</f>
        <v>229494891.76925001</v>
      </c>
      <c r="O12" s="123">
        <f>'2022 CV FIN GA 00394601000126'!Q8</f>
        <v>241651415.19487</v>
      </c>
      <c r="P12" s="123">
        <f>'2022 CV FIN GA 00394601000126'!R8</f>
        <v>75733839.354310006</v>
      </c>
      <c r="Q12" s="123">
        <f>'2022 CV FIN GA 00394601000126'!S8</f>
        <v>13078348.936480001</v>
      </c>
      <c r="R12" s="123">
        <f>'2022 CV FIN GA 00394601000126'!T8</f>
        <v>24179648.028560001</v>
      </c>
      <c r="S12" s="123">
        <f>'2022 CV FIN GA 00394601000126'!U8</f>
        <v>108870775.48047</v>
      </c>
      <c r="T12" s="123">
        <f>'2022 CV FIN GA 00394601000126'!V8</f>
        <v>0</v>
      </c>
      <c r="U12" s="49">
        <f t="shared" si="1"/>
        <v>295845108.21816999</v>
      </c>
      <c r="V12" s="123">
        <f>'2022 CV FIN GA 00394601000126'!X8</f>
        <v>86338485.873030007</v>
      </c>
      <c r="W12" s="123">
        <f>'2022 CV FIN GA 00394601000126'!Y8</f>
        <v>94704627.711260006</v>
      </c>
      <c r="X12" s="123">
        <f>'2022 CV FIN GA 00394601000126'!Z8</f>
        <v>34287275.183049999</v>
      </c>
      <c r="Y12" s="123">
        <f>'2022 CV FIN GA 00394601000126'!AA8</f>
        <v>5446407.5956699997</v>
      </c>
      <c r="Z12" s="123">
        <f>'2022 CV FIN GA 00394601000126'!AB8</f>
        <v>12725050.796530001</v>
      </c>
      <c r="AA12" s="123">
        <f>'2022 CV FIN GA 00394601000126'!AC8</f>
        <v>62343261.058629997</v>
      </c>
      <c r="AB12" s="123">
        <f>'2022 CV FIN GA 00394601000126'!AD8</f>
        <v>0</v>
      </c>
      <c r="AC12" s="49">
        <f t="shared" si="2"/>
        <v>73733901.185990006</v>
      </c>
      <c r="AD12" s="123">
        <f>'2022 CV FIN GA 00394601000126'!AF8</f>
        <v>32824668.510000002</v>
      </c>
      <c r="AE12" s="123">
        <f>'2022 CV FIN GA 00394601000126'!AG8</f>
        <v>30181174.816020001</v>
      </c>
      <c r="AF12" s="123">
        <f>'2022 CV FIN GA 00394601000126'!AH8</f>
        <v>9465438.2378899995</v>
      </c>
      <c r="AG12" s="123">
        <f>'2022 CV FIN GA 00394601000126'!AI8</f>
        <v>1262619.6220799999</v>
      </c>
      <c r="AH12" s="49">
        <f t="shared" si="3"/>
        <v>2308544.52783</v>
      </c>
      <c r="AI12" s="123">
        <f>'2022 CV FIN GA 00394601000126'!AK8</f>
        <v>576049.44999999995</v>
      </c>
      <c r="AJ12" s="123">
        <f>'2022 CV FIN GA 00394601000126'!AL8</f>
        <v>272.51</v>
      </c>
      <c r="AK12" s="123">
        <f>'2022 CV FIN GA 00394601000126'!AM8</f>
        <v>60028.204640000004</v>
      </c>
      <c r="AL12" s="123">
        <f>'2022 CV FIN GA 00394601000126'!AN8</f>
        <v>11184.05581</v>
      </c>
      <c r="AM12" s="123">
        <f>'2022 CV FIN GA 00394601000126'!AO8</f>
        <v>1661010.3073799999</v>
      </c>
      <c r="AN12" s="123">
        <f>'2022 CV FIN GA 00394601000126'!AP8</f>
        <v>71489524.126729995</v>
      </c>
      <c r="AO12" s="50">
        <v>0</v>
      </c>
      <c r="AP12" s="48">
        <f>'2022 CV FIN GA 00394601000126'!AR8</f>
        <v>0</v>
      </c>
      <c r="AQ12" s="48">
        <f>'2022 CV FIN GA 00394601000126'!AS8</f>
        <v>0</v>
      </c>
      <c r="AR12" s="49">
        <f t="shared" si="4"/>
        <v>3953936868.9079099</v>
      </c>
      <c r="AS12" s="49">
        <f t="shared" si="5"/>
        <v>9601503010.6942902</v>
      </c>
      <c r="AT12" s="123">
        <f>'2022 CV FIN GA 00394601000126'!AV8</f>
        <v>3967280517.1841898</v>
      </c>
      <c r="AU12" s="123">
        <f>'2022 CV FIN GA 00394601000126'!AW8</f>
        <v>4026877307.3987398</v>
      </c>
      <c r="AV12" s="123">
        <f>'2022 CV FIN GA 00394601000126'!AX8</f>
        <v>0</v>
      </c>
      <c r="AW12" s="123">
        <f>'2022 CV FIN GA 00394601000126'!AY8</f>
        <v>206885136.64978999</v>
      </c>
      <c r="AX12" s="123">
        <f>'2022 CV FIN GA 00394601000126'!AZ8</f>
        <v>1400460049.46157</v>
      </c>
      <c r="AY12" s="123">
        <f>'2022 CV FIN GA 00394601000126'!BA8</f>
        <v>0</v>
      </c>
      <c r="AZ12" s="49">
        <f t="shared" si="6"/>
        <v>990463078.36785996</v>
      </c>
      <c r="BA12" s="123">
        <f>'2022 CV FIN GA 00394601000126'!BC8</f>
        <v>384843241.15581</v>
      </c>
      <c r="BB12" s="123">
        <f>'2022 CV FIN GA 00394601000126'!BD8</f>
        <v>492284446.01617002</v>
      </c>
      <c r="BC12" s="123">
        <f>'2022 CV FIN GA 00394601000126'!BE8</f>
        <v>71295410.897009999</v>
      </c>
      <c r="BD12" s="123">
        <f>'2022 CV FIN GA 00394601000126'!BF8</f>
        <v>13334176.564139999</v>
      </c>
      <c r="BE12" s="123">
        <f>'2022 CV FIN GA 00394601000126'!BG8</f>
        <v>19143718.223390002</v>
      </c>
      <c r="BF12" s="123">
        <f>'2022 CV FIN GA 00394601000126'!BH8</f>
        <v>9562085.5113399997</v>
      </c>
      <c r="BG12" s="123">
        <f>'2022 CV FIN GA 00394601000126'!BI8</f>
        <v>0</v>
      </c>
      <c r="BH12" s="123">
        <f>'2022 CV FIN GA 00394601000126'!BJ8</f>
        <v>0</v>
      </c>
      <c r="BI12" s="123">
        <f>'2022 CV FIN GA 00394601000126'!BK8</f>
        <v>0</v>
      </c>
      <c r="BJ12" s="49">
        <f t="shared" si="7"/>
        <v>10591966089.062201</v>
      </c>
      <c r="BK12" s="49">
        <f t="shared" si="8"/>
        <v>-6638029220.1542902</v>
      </c>
      <c r="BL12" s="49">
        <f>$BO$9+SUMPRODUCT($D$10:D12,$BK$10:BK12)</f>
        <v>-18302480375.596851</v>
      </c>
      <c r="BM12" s="48">
        <f>'2022 CV FIN GA 00394601000126'!BO8</f>
        <v>4</v>
      </c>
      <c r="BN12" s="49">
        <f t="shared" si="12"/>
        <v>0</v>
      </c>
      <c r="BO12" s="51">
        <f t="shared" si="9"/>
        <v>0</v>
      </c>
      <c r="BP12" s="79">
        <f t="shared" si="13"/>
        <v>6979359813.0230513</v>
      </c>
      <c r="BQ12" s="79">
        <f t="shared" si="14"/>
        <v>17448399532.557629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0"/>
        <v>4</v>
      </c>
      <c r="B13" s="69">
        <f t="shared" si="15"/>
        <v>2025</v>
      </c>
      <c r="C13" s="48">
        <f>'2022 CV FIN GA 00394601000126'!E9</f>
        <v>4</v>
      </c>
      <c r="D13" s="49">
        <f t="shared" si="16"/>
        <v>0.85480999999999996</v>
      </c>
      <c r="E13" s="123">
        <f>'2022 CV FIN GA 00394601000126'!G9</f>
        <v>2591263782.62994</v>
      </c>
      <c r="F13" s="49">
        <f t="shared" si="11"/>
        <v>2324794098.7032299</v>
      </c>
      <c r="G13" s="123">
        <f>'2022 CV FIN GA 00394601000126'!I9</f>
        <v>1382826952.34953</v>
      </c>
      <c r="H13" s="123">
        <f>'2022 CV FIN GA 00394601000126'!J9</f>
        <v>891646041.81937003</v>
      </c>
      <c r="I13" s="123">
        <f>'2022 CV FIN GA 00394601000126'!K9</f>
        <v>0</v>
      </c>
      <c r="J13" s="123">
        <f>'2022 CV FIN GA 00394601000126'!L9</f>
        <v>50321104.534330003</v>
      </c>
      <c r="K13" s="123">
        <f>'2022 CV FIN GA 00394601000126'!M9</f>
        <v>431482358.33388001</v>
      </c>
      <c r="L13" s="123">
        <f>'2022 CV FIN GA 00394601000126'!N9</f>
        <v>0</v>
      </c>
      <c r="M13" s="49">
        <f t="shared" si="0"/>
        <v>690042724.26393998</v>
      </c>
      <c r="N13" s="123">
        <f>'2022 CV FIN GA 00394601000126'!P9</f>
        <v>229349612.89754</v>
      </c>
      <c r="O13" s="123">
        <f>'2022 CV FIN GA 00394601000126'!Q9</f>
        <v>239697656.67613</v>
      </c>
      <c r="P13" s="123">
        <f>'2022 CV FIN GA 00394601000126'!R9</f>
        <v>75141870.385969996</v>
      </c>
      <c r="Q13" s="123">
        <f>'2022 CV FIN GA 00394601000126'!S9</f>
        <v>13585473.025760001</v>
      </c>
      <c r="R13" s="123">
        <f>'2022 CV FIN GA 00394601000126'!T9</f>
        <v>24533413.088649999</v>
      </c>
      <c r="S13" s="123">
        <f>'2022 CV FIN GA 00394601000126'!U9</f>
        <v>107734698.18989</v>
      </c>
      <c r="T13" s="123">
        <f>'2022 CV FIN GA 00394601000126'!V9</f>
        <v>0</v>
      </c>
      <c r="U13" s="49">
        <f t="shared" si="1"/>
        <v>290769359.15108001</v>
      </c>
      <c r="V13" s="123">
        <f>'2022 CV FIN GA 00394601000126'!X9</f>
        <v>84857195.572970003</v>
      </c>
      <c r="W13" s="123">
        <f>'2022 CV FIN GA 00394601000126'!Y9</f>
        <v>93079801.366659999</v>
      </c>
      <c r="X13" s="123">
        <f>'2022 CV FIN GA 00394601000126'!Z9</f>
        <v>33699015.98866</v>
      </c>
      <c r="Y13" s="123">
        <f>'2022 CV FIN GA 00394601000126'!AA9</f>
        <v>5352964.7855500001</v>
      </c>
      <c r="Z13" s="123">
        <f>'2022 CV FIN GA 00394601000126'!AB9</f>
        <v>12506729.915379999</v>
      </c>
      <c r="AA13" s="123">
        <f>'2022 CV FIN GA 00394601000126'!AC9</f>
        <v>61273651.521860003</v>
      </c>
      <c r="AB13" s="123">
        <f>'2022 CV FIN GA 00394601000126'!AD9</f>
        <v>0</v>
      </c>
      <c r="AC13" s="49">
        <f t="shared" si="2"/>
        <v>76757373.522860005</v>
      </c>
      <c r="AD13" s="123">
        <f>'2022 CV FIN GA 00394601000126'!AF9</f>
        <v>34452271.130000003</v>
      </c>
      <c r="AE13" s="123">
        <f>'2022 CV FIN GA 00394601000126'!AG9</f>
        <v>30929834.685199998</v>
      </c>
      <c r="AF13" s="123">
        <f>'2022 CV FIN GA 00394601000126'!AH9</f>
        <v>9711706.9978</v>
      </c>
      <c r="AG13" s="123">
        <f>'2022 CV FIN GA 00394601000126'!AI9</f>
        <v>1663560.7098600001</v>
      </c>
      <c r="AH13" s="49">
        <f t="shared" si="3"/>
        <v>3383014.0838500001</v>
      </c>
      <c r="AI13" s="123">
        <f>'2022 CV FIN GA 00394601000126'!AK9</f>
        <v>1016232.36</v>
      </c>
      <c r="AJ13" s="123">
        <f>'2022 CV FIN GA 00394601000126'!AL9</f>
        <v>550.91999999999996</v>
      </c>
      <c r="AK13" s="123">
        <f>'2022 CV FIN GA 00394601000126'!AM9</f>
        <v>111929.98192000001</v>
      </c>
      <c r="AL13" s="123">
        <f>'2022 CV FIN GA 00394601000126'!AN9</f>
        <v>21994.4061</v>
      </c>
      <c r="AM13" s="123">
        <f>'2022 CV FIN GA 00394601000126'!AO9</f>
        <v>2232306.4158299998</v>
      </c>
      <c r="AN13" s="123">
        <f>'2022 CV FIN GA 00394601000126'!AP9</f>
        <v>75001221.211999997</v>
      </c>
      <c r="AO13" s="50">
        <v>0</v>
      </c>
      <c r="AP13" s="48">
        <f>'2022 CV FIN GA 00394601000126'!AR9</f>
        <v>0</v>
      </c>
      <c r="AQ13" s="48">
        <f>'2022 CV FIN GA 00394601000126'!AS9</f>
        <v>0</v>
      </c>
      <c r="AR13" s="49">
        <f t="shared" si="4"/>
        <v>3892230149.2708402</v>
      </c>
      <c r="AS13" s="49">
        <f t="shared" si="5"/>
        <v>9403297208.6252594</v>
      </c>
      <c r="AT13" s="123">
        <f>'2022 CV FIN GA 00394601000126'!AV9</f>
        <v>3895900362.8383098</v>
      </c>
      <c r="AU13" s="123">
        <f>'2022 CV FIN GA 00394601000126'!AW9</f>
        <v>3964779561.6617098</v>
      </c>
      <c r="AV13" s="123">
        <f>'2022 CV FIN GA 00394601000126'!AX9</f>
        <v>0</v>
      </c>
      <c r="AW13" s="123">
        <f>'2022 CV FIN GA 00394601000126'!AY9</f>
        <v>204683413.435</v>
      </c>
      <c r="AX13" s="123">
        <f>'2022 CV FIN GA 00394601000126'!AZ9</f>
        <v>1337933870.6902399</v>
      </c>
      <c r="AY13" s="123">
        <f>'2022 CV FIN GA 00394601000126'!BA9</f>
        <v>0</v>
      </c>
      <c r="AZ13" s="49">
        <f t="shared" si="6"/>
        <v>1044625517.58796</v>
      </c>
      <c r="BA13" s="123">
        <f>'2022 CV FIN GA 00394601000126'!BC9</f>
        <v>404134494.77872002</v>
      </c>
      <c r="BB13" s="123">
        <f>'2022 CV FIN GA 00394601000126'!BD9</f>
        <v>507266964.92328</v>
      </c>
      <c r="BC13" s="123">
        <f>'2022 CV FIN GA 00394601000126'!BE9</f>
        <v>73568447.237299994</v>
      </c>
      <c r="BD13" s="123">
        <f>'2022 CV FIN GA 00394601000126'!BF9</f>
        <v>17481136.93025</v>
      </c>
      <c r="BE13" s="123">
        <f>'2022 CV FIN GA 00394601000126'!BG9</f>
        <v>25593161.62263</v>
      </c>
      <c r="BF13" s="123">
        <f>'2022 CV FIN GA 00394601000126'!BH9</f>
        <v>16581312.09578</v>
      </c>
      <c r="BG13" s="123">
        <f>'2022 CV FIN GA 00394601000126'!BI9</f>
        <v>0</v>
      </c>
      <c r="BH13" s="123">
        <f>'2022 CV FIN GA 00394601000126'!BJ9</f>
        <v>0</v>
      </c>
      <c r="BI13" s="123">
        <f>'2022 CV FIN GA 00394601000126'!BK9</f>
        <v>0</v>
      </c>
      <c r="BJ13" s="49">
        <f t="shared" si="7"/>
        <v>10447922726.2132</v>
      </c>
      <c r="BK13" s="49">
        <f t="shared" si="8"/>
        <v>-6555692576.9423599</v>
      </c>
      <c r="BL13" s="49">
        <f>$BO$9+SUMPRODUCT($D$10:D13,$BK$10:BK13)</f>
        <v>-23906351947.29295</v>
      </c>
      <c r="BM13" s="48">
        <f>'2022 CV FIN GA 00394601000126'!BO9</f>
        <v>4</v>
      </c>
      <c r="BN13" s="49">
        <f t="shared" si="12"/>
        <v>0</v>
      </c>
      <c r="BO13" s="51">
        <f t="shared" si="9"/>
        <v>0</v>
      </c>
      <c r="BP13" s="79">
        <f t="shared" si="13"/>
        <v>6635198193.1813383</v>
      </c>
      <c r="BQ13" s="79">
        <f t="shared" si="14"/>
        <v>23223193676.134686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0"/>
        <v>5</v>
      </c>
      <c r="B14" s="69">
        <f t="shared" si="15"/>
        <v>2026</v>
      </c>
      <c r="C14" s="48">
        <f>'2022 CV FIN GA 00394601000126'!E10</f>
        <v>4</v>
      </c>
      <c r="D14" s="49">
        <f t="shared" si="16"/>
        <v>0.82193000000000005</v>
      </c>
      <c r="E14" s="123">
        <f>'2022 CV FIN GA 00394601000126'!G10</f>
        <v>2472616504.3888402</v>
      </c>
      <c r="F14" s="49">
        <f t="shared" si="11"/>
        <v>2280012414.2105398</v>
      </c>
      <c r="G14" s="123">
        <f>'2022 CV FIN GA 00394601000126'!I10</f>
        <v>1354160037.19754</v>
      </c>
      <c r="H14" s="123">
        <f>'2022 CV FIN GA 00394601000126'!J10</f>
        <v>876144049.43728995</v>
      </c>
      <c r="I14" s="123">
        <f>'2022 CV FIN GA 00394601000126'!K10</f>
        <v>0</v>
      </c>
      <c r="J14" s="123">
        <f>'2022 CV FIN GA 00394601000126'!L10</f>
        <v>49708327.575709999</v>
      </c>
      <c r="K14" s="123">
        <f>'2022 CV FIN GA 00394601000126'!M10</f>
        <v>410929017.07694</v>
      </c>
      <c r="L14" s="123">
        <f>'2022 CV FIN GA 00394601000126'!N10</f>
        <v>0</v>
      </c>
      <c r="M14" s="49">
        <f t="shared" si="0"/>
        <v>682199573.10763001</v>
      </c>
      <c r="N14" s="123">
        <f>'2022 CV FIN GA 00394601000126'!P10</f>
        <v>229666370.81726</v>
      </c>
      <c r="O14" s="123">
        <f>'2022 CV FIN GA 00394601000126'!Q10</f>
        <v>234926833.28075001</v>
      </c>
      <c r="P14" s="123">
        <f>'2022 CV FIN GA 00394601000126'!R10</f>
        <v>75866434.634580001</v>
      </c>
      <c r="Q14" s="123">
        <f>'2022 CV FIN GA 00394601000126'!S10</f>
        <v>13781488.149490001</v>
      </c>
      <c r="R14" s="123">
        <f>'2022 CV FIN GA 00394601000126'!T10</f>
        <v>24277823.887290001</v>
      </c>
      <c r="S14" s="123">
        <f>'2022 CV FIN GA 00394601000126'!U10</f>
        <v>103680622.33825999</v>
      </c>
      <c r="T14" s="123">
        <f>'2022 CV FIN GA 00394601000126'!V10</f>
        <v>0</v>
      </c>
      <c r="U14" s="49">
        <f t="shared" si="1"/>
        <v>277455780.93088001</v>
      </c>
      <c r="V14" s="123">
        <f>'2022 CV FIN GA 00394601000126'!X10</f>
        <v>80971803.679869995</v>
      </c>
      <c r="W14" s="123">
        <f>'2022 CV FIN GA 00394601000126'!Y10</f>
        <v>88817917.584150001</v>
      </c>
      <c r="X14" s="123">
        <f>'2022 CV FIN GA 00394601000126'!Z10</f>
        <v>32156025.053789999</v>
      </c>
      <c r="Y14" s="123">
        <f>'2022 CV FIN GA 00394601000126'!AA10</f>
        <v>5107866.3487999998</v>
      </c>
      <c r="Z14" s="123">
        <f>'2022 CV FIN GA 00394601000126'!AB10</f>
        <v>11934079.04359</v>
      </c>
      <c r="AA14" s="123">
        <f>'2022 CV FIN GA 00394601000126'!AC10</f>
        <v>58468089.220679998</v>
      </c>
      <c r="AB14" s="123">
        <f>'2022 CV FIN GA 00394601000126'!AD10</f>
        <v>0</v>
      </c>
      <c r="AC14" s="49">
        <f t="shared" si="2"/>
        <v>85955841.575210005</v>
      </c>
      <c r="AD14" s="123">
        <f>'2022 CV FIN GA 00394601000126'!AF10</f>
        <v>39124580.07</v>
      </c>
      <c r="AE14" s="123">
        <f>'2022 CV FIN GA 00394601000126'!AG10</f>
        <v>33097973.685369998</v>
      </c>
      <c r="AF14" s="123">
        <f>'2022 CV FIN GA 00394601000126'!AH10</f>
        <v>11673290.89182</v>
      </c>
      <c r="AG14" s="123">
        <f>'2022 CV FIN GA 00394601000126'!AI10</f>
        <v>2059996.92802</v>
      </c>
      <c r="AH14" s="49">
        <f t="shared" si="3"/>
        <v>4523232.7510700002</v>
      </c>
      <c r="AI14" s="123">
        <f>'2022 CV FIN GA 00394601000126'!AK10</f>
        <v>1506390.31</v>
      </c>
      <c r="AJ14" s="123">
        <f>'2022 CV FIN GA 00394601000126'!AL10</f>
        <v>873.62</v>
      </c>
      <c r="AK14" s="123">
        <f>'2022 CV FIN GA 00394601000126'!AM10</f>
        <v>170185.31302999999</v>
      </c>
      <c r="AL14" s="123">
        <f>'2022 CV FIN GA 00394601000126'!AN10</f>
        <v>36470.793559999998</v>
      </c>
      <c r="AM14" s="123">
        <f>'2022 CV FIN GA 00394601000126'!AO10</f>
        <v>2809312.7144800001</v>
      </c>
      <c r="AN14" s="123">
        <f>'2022 CV FIN GA 00394601000126'!AP10</f>
        <v>83773106.477579996</v>
      </c>
      <c r="AO14" s="50">
        <v>0</v>
      </c>
      <c r="AP14" s="48">
        <f>'2022 CV FIN GA 00394601000126'!AR10</f>
        <v>0</v>
      </c>
      <c r="AQ14" s="48">
        <f>'2022 CV FIN GA 00394601000126'!AS10</f>
        <v>0</v>
      </c>
      <c r="AR14" s="49">
        <f t="shared" si="4"/>
        <v>3824848966.1298499</v>
      </c>
      <c r="AS14" s="49">
        <f t="shared" si="5"/>
        <v>9191344740.1429405</v>
      </c>
      <c r="AT14" s="123">
        <f>'2022 CV FIN GA 00394601000126'!AV10</f>
        <v>3818414469.87535</v>
      </c>
      <c r="AU14" s="123">
        <f>'2022 CV FIN GA 00394601000126'!AW10</f>
        <v>3895944833.31322</v>
      </c>
      <c r="AV14" s="123">
        <f>'2022 CV FIN GA 00394601000126'!AX10</f>
        <v>0</v>
      </c>
      <c r="AW14" s="123">
        <f>'2022 CV FIN GA 00394601000126'!AY10</f>
        <v>202215969.93461001</v>
      </c>
      <c r="AX14" s="123">
        <f>'2022 CV FIN GA 00394601000126'!AZ10</f>
        <v>1274769467.0197599</v>
      </c>
      <c r="AY14" s="123">
        <f>'2022 CV FIN GA 00394601000126'!BA10</f>
        <v>0</v>
      </c>
      <c r="AZ14" s="49">
        <f t="shared" si="6"/>
        <v>1170264064.39555</v>
      </c>
      <c r="BA14" s="123">
        <f>'2022 CV FIN GA 00394601000126'!BC10</f>
        <v>456774458.27003002</v>
      </c>
      <c r="BB14" s="123">
        <f>'2022 CV FIN GA 00394601000126'!BD10</f>
        <v>546743027.97915006</v>
      </c>
      <c r="BC14" s="123">
        <f>'2022 CV FIN GA 00394601000126'!BE10</f>
        <v>88730166.161709994</v>
      </c>
      <c r="BD14" s="123">
        <f>'2022 CV FIN GA 00394601000126'!BF10</f>
        <v>21535424.145950001</v>
      </c>
      <c r="BE14" s="123">
        <f>'2022 CV FIN GA 00394601000126'!BG10</f>
        <v>32049183.612810001</v>
      </c>
      <c r="BF14" s="123">
        <f>'2022 CV FIN GA 00394601000126'!BH10</f>
        <v>24431804.225900002</v>
      </c>
      <c r="BG14" s="123">
        <f>'2022 CV FIN GA 00394601000126'!BI10</f>
        <v>0</v>
      </c>
      <c r="BH14" s="123">
        <f>'2022 CV FIN GA 00394601000126'!BJ10</f>
        <v>0</v>
      </c>
      <c r="BI14" s="123">
        <f>'2022 CV FIN GA 00394601000126'!BK10</f>
        <v>0</v>
      </c>
      <c r="BJ14" s="49">
        <f t="shared" si="7"/>
        <v>10361608804.5385</v>
      </c>
      <c r="BK14" s="49">
        <f t="shared" si="8"/>
        <v>-6536759838.4086504</v>
      </c>
      <c r="BL14" s="49">
        <f>$BO$9+SUMPRODUCT($D$10:D14,$BK$10:BK14)</f>
        <v>-29279110961.276173</v>
      </c>
      <c r="BM14" s="48">
        <f>'2022 CV FIN GA 00394601000126'!BO10</f>
        <v>4</v>
      </c>
      <c r="BN14" s="49">
        <f t="shared" si="12"/>
        <v>0</v>
      </c>
      <c r="BO14" s="51">
        <f t="shared" si="9"/>
        <v>0</v>
      </c>
      <c r="BP14" s="79">
        <f t="shared" si="13"/>
        <v>6353747724.8736963</v>
      </c>
      <c r="BQ14" s="79">
        <f t="shared" si="14"/>
        <v>28591864761.931633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0"/>
        <v>6</v>
      </c>
      <c r="B15" s="69">
        <f t="shared" si="15"/>
        <v>2027</v>
      </c>
      <c r="C15" s="48">
        <f>'2022 CV FIN GA 00394601000126'!E11</f>
        <v>4</v>
      </c>
      <c r="D15" s="49">
        <f t="shared" si="16"/>
        <v>0.79032000000000002</v>
      </c>
      <c r="E15" s="123">
        <f>'2022 CV FIN GA 00394601000126'!G11</f>
        <v>2435454236.9430699</v>
      </c>
      <c r="F15" s="49">
        <f t="shared" si="11"/>
        <v>2231481876.7297502</v>
      </c>
      <c r="G15" s="123">
        <f>'2022 CV FIN GA 00394601000126'!I11</f>
        <v>1323367412.81938</v>
      </c>
      <c r="H15" s="123">
        <f>'2022 CV FIN GA 00394601000126'!J11</f>
        <v>859079127.29008996</v>
      </c>
      <c r="I15" s="123">
        <f>'2022 CV FIN GA 00394601000126'!K11</f>
        <v>0</v>
      </c>
      <c r="J15" s="123">
        <f>'2022 CV FIN GA 00394601000126'!L11</f>
        <v>49035336.620279998</v>
      </c>
      <c r="K15" s="123">
        <f>'2022 CV FIN GA 00394601000126'!M11</f>
        <v>391136943.58296001</v>
      </c>
      <c r="L15" s="123">
        <f>'2022 CV FIN GA 00394601000126'!N11</f>
        <v>0</v>
      </c>
      <c r="M15" s="49">
        <f t="shared" si="0"/>
        <v>679635533.19105005</v>
      </c>
      <c r="N15" s="123">
        <f>'2022 CV FIN GA 00394601000126'!P11</f>
        <v>229339237.24915999</v>
      </c>
      <c r="O15" s="123">
        <f>'2022 CV FIN GA 00394601000126'!Q11</f>
        <v>232863424.72999001</v>
      </c>
      <c r="P15" s="123">
        <f>'2022 CV FIN GA 00394601000126'!R11</f>
        <v>75207204.990189999</v>
      </c>
      <c r="Q15" s="123">
        <f>'2022 CV FIN GA 00394601000126'!S11</f>
        <v>14366563.69764</v>
      </c>
      <c r="R15" s="123">
        <f>'2022 CV FIN GA 00394601000126'!T11</f>
        <v>24755499.869910002</v>
      </c>
      <c r="S15" s="123">
        <f>'2022 CV FIN GA 00394601000126'!U11</f>
        <v>103103602.65415999</v>
      </c>
      <c r="T15" s="123">
        <f>'2022 CV FIN GA 00394601000126'!V11</f>
        <v>0</v>
      </c>
      <c r="U15" s="49">
        <f t="shared" si="1"/>
        <v>273285750.55334002</v>
      </c>
      <c r="V15" s="123">
        <f>'2022 CV FIN GA 00394601000126'!X11</f>
        <v>79754835.412220001</v>
      </c>
      <c r="W15" s="123">
        <f>'2022 CV FIN GA 00394601000126'!Y11</f>
        <v>87483025.901040003</v>
      </c>
      <c r="X15" s="123">
        <f>'2022 CV FIN GA 00394601000126'!Z11</f>
        <v>31672735.064860001</v>
      </c>
      <c r="Y15" s="123">
        <f>'2022 CV FIN GA 00394601000126'!AA11</f>
        <v>5031097.5110099996</v>
      </c>
      <c r="Z15" s="123">
        <f>'2022 CV FIN GA 00394601000126'!AB11</f>
        <v>11754715.427619999</v>
      </c>
      <c r="AA15" s="123">
        <f>'2022 CV FIN GA 00394601000126'!AC11</f>
        <v>57589341.236589998</v>
      </c>
      <c r="AB15" s="123">
        <f>'2022 CV FIN GA 00394601000126'!AD11</f>
        <v>0</v>
      </c>
      <c r="AC15" s="49">
        <f t="shared" si="2"/>
        <v>88052441.248539999</v>
      </c>
      <c r="AD15" s="123">
        <f>'2022 CV FIN GA 00394601000126'!AF11</f>
        <v>40341715.590000004</v>
      </c>
      <c r="AE15" s="123">
        <f>'2022 CV FIN GA 00394601000126'!AG11</f>
        <v>33448286.620140001</v>
      </c>
      <c r="AF15" s="123">
        <f>'2022 CV FIN GA 00394601000126'!AH11</f>
        <v>11775732.821869999</v>
      </c>
      <c r="AG15" s="123">
        <f>'2022 CV FIN GA 00394601000126'!AI11</f>
        <v>2486706.2165299999</v>
      </c>
      <c r="AH15" s="49">
        <f t="shared" si="3"/>
        <v>5816759.8412699997</v>
      </c>
      <c r="AI15" s="123">
        <f>'2022 CV FIN GA 00394601000126'!AK11</f>
        <v>2084916.35</v>
      </c>
      <c r="AJ15" s="123">
        <f>'2022 CV FIN GA 00394601000126'!AL11</f>
        <v>1247.71</v>
      </c>
      <c r="AK15" s="123">
        <f>'2022 CV FIN GA 00394601000126'!AM11</f>
        <v>243255.99872999999</v>
      </c>
      <c r="AL15" s="123">
        <f>'2022 CV FIN GA 00394601000126'!AN11</f>
        <v>54935.295209999997</v>
      </c>
      <c r="AM15" s="123">
        <f>'2022 CV FIN GA 00394601000126'!AO11</f>
        <v>3432404.4873299999</v>
      </c>
      <c r="AN15" s="123">
        <f>'2022 CV FIN GA 00394601000126'!AP11</f>
        <v>86575418.600270003</v>
      </c>
      <c r="AO15" s="50">
        <v>0</v>
      </c>
      <c r="AP15" s="48">
        <f>'2022 CV FIN GA 00394601000126'!AR11</f>
        <v>0</v>
      </c>
      <c r="AQ15" s="48">
        <f>'2022 CV FIN GA 00394601000126'!AS11</f>
        <v>0</v>
      </c>
      <c r="AR15" s="49">
        <f t="shared" si="4"/>
        <v>3755984723.74718</v>
      </c>
      <c r="AS15" s="49">
        <f t="shared" si="5"/>
        <v>8967857081.5730991</v>
      </c>
      <c r="AT15" s="123">
        <f>'2022 CV FIN GA 00394601000126'!AV11</f>
        <v>3734682593.1343098</v>
      </c>
      <c r="AU15" s="123">
        <f>'2022 CV FIN GA 00394601000126'!AW11</f>
        <v>3820165032.52384</v>
      </c>
      <c r="AV15" s="123">
        <f>'2022 CV FIN GA 00394601000126'!AX11</f>
        <v>0</v>
      </c>
      <c r="AW15" s="123">
        <f>'2022 CV FIN GA 00394601000126'!AY11</f>
        <v>199501798.48067001</v>
      </c>
      <c r="AX15" s="123">
        <f>'2022 CV FIN GA 00394601000126'!AZ11</f>
        <v>1213507657.4342799</v>
      </c>
      <c r="AY15" s="123">
        <f>'2022 CV FIN GA 00394601000126'!BA11</f>
        <v>0</v>
      </c>
      <c r="AZ15" s="49">
        <f t="shared" si="6"/>
        <v>1215248712.25049</v>
      </c>
      <c r="BA15" s="123">
        <f>'2022 CV FIN GA 00394601000126'!BC11</f>
        <v>472138745.00661999</v>
      </c>
      <c r="BB15" s="123">
        <f>'2022 CV FIN GA 00394601000126'!BD11</f>
        <v>554693964.97476006</v>
      </c>
      <c r="BC15" s="123">
        <f>'2022 CV FIN GA 00394601000126'!BE11</f>
        <v>89965140.043709993</v>
      </c>
      <c r="BD15" s="123">
        <f>'2022 CV FIN GA 00394601000126'!BF11</f>
        <v>25862056.228330001</v>
      </c>
      <c r="BE15" s="123">
        <f>'2022 CV FIN GA 00394601000126'!BG11</f>
        <v>38959161.770510003</v>
      </c>
      <c r="BF15" s="123">
        <f>'2022 CV FIN GA 00394601000126'!BH11</f>
        <v>33629644.226559997</v>
      </c>
      <c r="BG15" s="123">
        <f>'2022 CV FIN GA 00394601000126'!BI11</f>
        <v>0</v>
      </c>
      <c r="BH15" s="123">
        <f>'2022 CV FIN GA 00394601000126'!BJ11</f>
        <v>0</v>
      </c>
      <c r="BI15" s="123">
        <f>'2022 CV FIN GA 00394601000126'!BK11</f>
        <v>0</v>
      </c>
      <c r="BJ15" s="49">
        <f t="shared" si="7"/>
        <v>10183105793.823601</v>
      </c>
      <c r="BK15" s="49">
        <f t="shared" si="8"/>
        <v>-6427121070.0764198</v>
      </c>
      <c r="BL15" s="49">
        <f>$BO$9+SUMPRODUCT($D$10:D15,$BK$10:BK15)</f>
        <v>-34358593285.378967</v>
      </c>
      <c r="BM15" s="48">
        <f>'2022 CV FIN GA 00394601000126'!BO11</f>
        <v>4</v>
      </c>
      <c r="BN15" s="49">
        <f t="shared" si="12"/>
        <v>0</v>
      </c>
      <c r="BO15" s="51">
        <f t="shared" si="9"/>
        <v>0</v>
      </c>
      <c r="BP15" s="79">
        <f t="shared" si="13"/>
        <v>6017838847.8453226</v>
      </c>
      <c r="BQ15" s="79">
        <f t="shared" si="14"/>
        <v>33098113663.149273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0"/>
        <v>7</v>
      </c>
      <c r="B16" s="69">
        <f t="shared" si="15"/>
        <v>2028</v>
      </c>
      <c r="C16" s="48">
        <f>'2022 CV FIN GA 00394601000126'!E12</f>
        <v>4</v>
      </c>
      <c r="D16" s="49">
        <f t="shared" si="16"/>
        <v>0.75992000000000004</v>
      </c>
      <c r="E16" s="123">
        <f>'2022 CV FIN GA 00394601000126'!G12</f>
        <v>2317880085.6498299</v>
      </c>
      <c r="F16" s="49">
        <f t="shared" si="11"/>
        <v>2179474047.39785</v>
      </c>
      <c r="G16" s="123">
        <f>'2022 CV FIN GA 00394601000126'!I12</f>
        <v>1290699935.2664101</v>
      </c>
      <c r="H16" s="123">
        <f>'2022 CV FIN GA 00394601000126'!J12</f>
        <v>840468901.05961001</v>
      </c>
      <c r="I16" s="123">
        <f>'2022 CV FIN GA 00394601000126'!K12</f>
        <v>0</v>
      </c>
      <c r="J16" s="123">
        <f>'2022 CV FIN GA 00394601000126'!L12</f>
        <v>48305211.071829997</v>
      </c>
      <c r="K16" s="123">
        <f>'2022 CV FIN GA 00394601000126'!M12</f>
        <v>371541624.45151001</v>
      </c>
      <c r="L16" s="123">
        <f>'2022 CV FIN GA 00394601000126'!N12</f>
        <v>0</v>
      </c>
      <c r="M16" s="49">
        <f t="shared" si="0"/>
        <v>671934147.10582995</v>
      </c>
      <c r="N16" s="123">
        <f>'2022 CV FIN GA 00394601000126'!P12</f>
        <v>229108088.38266</v>
      </c>
      <c r="O16" s="123">
        <f>'2022 CV FIN GA 00394601000126'!Q12</f>
        <v>227903274.10483</v>
      </c>
      <c r="P16" s="123">
        <f>'2022 CV FIN GA 00394601000126'!R12</f>
        <v>76408650.356539994</v>
      </c>
      <c r="Q16" s="123">
        <f>'2022 CV FIN GA 00394601000126'!S12</f>
        <v>14612059.5404</v>
      </c>
      <c r="R16" s="123">
        <f>'2022 CV FIN GA 00394601000126'!T12</f>
        <v>24566330.58735</v>
      </c>
      <c r="S16" s="123">
        <f>'2022 CV FIN GA 00394601000126'!U12</f>
        <v>99335744.134049997</v>
      </c>
      <c r="T16" s="123">
        <f>'2022 CV FIN GA 00394601000126'!V12</f>
        <v>0</v>
      </c>
      <c r="U16" s="49">
        <f t="shared" si="1"/>
        <v>260092589.41960001</v>
      </c>
      <c r="V16" s="123">
        <f>'2022 CV FIN GA 00394601000126'!X12</f>
        <v>75904585.654750004</v>
      </c>
      <c r="W16" s="123">
        <f>'2022 CV FIN GA 00394601000126'!Y12</f>
        <v>83259689.50372</v>
      </c>
      <c r="X16" s="123">
        <f>'2022 CV FIN GA 00394601000126'!Z12</f>
        <v>30143699.99292</v>
      </c>
      <c r="Y16" s="123">
        <f>'2022 CV FIN GA 00394601000126'!AA12</f>
        <v>4788215.9117799997</v>
      </c>
      <c r="Z16" s="123">
        <f>'2022 CV FIN GA 00394601000126'!AB12</f>
        <v>11187244.001089999</v>
      </c>
      <c r="AA16" s="123">
        <f>'2022 CV FIN GA 00394601000126'!AC12</f>
        <v>54809154.355339997</v>
      </c>
      <c r="AB16" s="123">
        <f>'2022 CV FIN GA 00394601000126'!AD12</f>
        <v>0</v>
      </c>
      <c r="AC16" s="49">
        <f t="shared" si="2"/>
        <v>97027424.277079999</v>
      </c>
      <c r="AD16" s="123">
        <f>'2022 CV FIN GA 00394601000126'!AF12</f>
        <v>44656885.159999996</v>
      </c>
      <c r="AE16" s="123">
        <f>'2022 CV FIN GA 00394601000126'!AG12</f>
        <v>35462509.147540003</v>
      </c>
      <c r="AF16" s="123">
        <f>'2022 CV FIN GA 00394601000126'!AH12</f>
        <v>13998863.0995</v>
      </c>
      <c r="AG16" s="123">
        <f>'2022 CV FIN GA 00394601000126'!AI12</f>
        <v>2909166.87004</v>
      </c>
      <c r="AH16" s="49">
        <f t="shared" si="3"/>
        <v>7184356.0700700004</v>
      </c>
      <c r="AI16" s="123">
        <f>'2022 CV FIN GA 00394601000126'!AK12</f>
        <v>2722379.6</v>
      </c>
      <c r="AJ16" s="123">
        <f>'2022 CV FIN GA 00394601000126'!AL12</f>
        <v>1690.24</v>
      </c>
      <c r="AK16" s="123">
        <f>'2022 CV FIN GA 00394601000126'!AM12</f>
        <v>324118.18925</v>
      </c>
      <c r="AL16" s="123">
        <f>'2022 CV FIN GA 00394601000126'!AN12</f>
        <v>78206.319610000006</v>
      </c>
      <c r="AM16" s="123">
        <f>'2022 CV FIN GA 00394601000126'!AO12</f>
        <v>4057961.7212100001</v>
      </c>
      <c r="AN16" s="123">
        <f>'2022 CV FIN GA 00394601000126'!AP12</f>
        <v>95173960.595719993</v>
      </c>
      <c r="AO16" s="50">
        <v>0</v>
      </c>
      <c r="AP16" s="48">
        <f>'2022 CV FIN GA 00394601000126'!AR12</f>
        <v>0</v>
      </c>
      <c r="AQ16" s="48">
        <f>'2022 CV FIN GA 00394601000126'!AS12</f>
        <v>0</v>
      </c>
      <c r="AR16" s="49">
        <f t="shared" si="4"/>
        <v>3682428149.3176599</v>
      </c>
      <c r="AS16" s="49">
        <f t="shared" si="5"/>
        <v>8732217906.5261593</v>
      </c>
      <c r="AT16" s="123">
        <f>'2022 CV FIN GA 00394601000126'!AV12</f>
        <v>3645309991.7752399</v>
      </c>
      <c r="AU16" s="123">
        <f>'2022 CV FIN GA 00394601000126'!AW12</f>
        <v>3737606651.63273</v>
      </c>
      <c r="AV16" s="123">
        <f>'2022 CV FIN GA 00394601000126'!AX12</f>
        <v>0</v>
      </c>
      <c r="AW16" s="123">
        <f>'2022 CV FIN GA 00394601000126'!AY12</f>
        <v>196546596.2529</v>
      </c>
      <c r="AX16" s="123">
        <f>'2022 CV FIN GA 00394601000126'!AZ12</f>
        <v>1152754666.8652899</v>
      </c>
      <c r="AY16" s="123">
        <f>'2022 CV FIN GA 00394601000126'!BA12</f>
        <v>0</v>
      </c>
      <c r="AZ16" s="49">
        <f t="shared" si="6"/>
        <v>1338979811.8922501</v>
      </c>
      <c r="BA16" s="123">
        <f>'2022 CV FIN GA 00394601000126'!BC12</f>
        <v>520379292.40508997</v>
      </c>
      <c r="BB16" s="123">
        <f>'2022 CV FIN GA 00394601000126'!BD12</f>
        <v>591604791.87636995</v>
      </c>
      <c r="BC16" s="123">
        <f>'2022 CV FIN GA 00394601000126'!BE12</f>
        <v>107251261.54415999</v>
      </c>
      <c r="BD16" s="123">
        <f>'2022 CV FIN GA 00394601000126'!BF12</f>
        <v>30094840.011999998</v>
      </c>
      <c r="BE16" s="123">
        <f>'2022 CV FIN GA 00394601000126'!BG12</f>
        <v>45862930.258249998</v>
      </c>
      <c r="BF16" s="123">
        <f>'2022 CV FIN GA 00394601000126'!BH12</f>
        <v>43786695.796379998</v>
      </c>
      <c r="BG16" s="123">
        <f>'2022 CV FIN GA 00394601000126'!BI12</f>
        <v>0</v>
      </c>
      <c r="BH16" s="123">
        <f>'2022 CV FIN GA 00394601000126'!BJ12</f>
        <v>0</v>
      </c>
      <c r="BI16" s="123">
        <f>'2022 CV FIN GA 00394601000126'!BK12</f>
        <v>0</v>
      </c>
      <c r="BJ16" s="49">
        <f t="shared" si="7"/>
        <v>10071197718.4184</v>
      </c>
      <c r="BK16" s="49">
        <f t="shared" si="8"/>
        <v>-6388769569.1007404</v>
      </c>
      <c r="BL16" s="49">
        <f>$BO$9+SUMPRODUCT($D$10:D16,$BK$10:BK16)</f>
        <v>-39213547056.330002</v>
      </c>
      <c r="BM16" s="48">
        <f>'2022 CV FIN GA 00394601000126'!BO12</f>
        <v>4</v>
      </c>
      <c r="BN16" s="49">
        <f t="shared" si="12"/>
        <v>0</v>
      </c>
      <c r="BO16" s="51">
        <f t="shared" si="9"/>
        <v>0</v>
      </c>
      <c r="BP16" s="79">
        <f t="shared" si="13"/>
        <v>5747133353.9262924</v>
      </c>
      <c r="BQ16" s="79">
        <f t="shared" si="14"/>
        <v>37356366800.520905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0"/>
        <v>8</v>
      </c>
      <c r="B17" s="69">
        <f t="shared" si="15"/>
        <v>2029</v>
      </c>
      <c r="C17" s="48">
        <f>'2022 CV FIN GA 00394601000126'!E13</f>
        <v>4</v>
      </c>
      <c r="D17" s="49">
        <f t="shared" si="16"/>
        <v>0.73068999999999995</v>
      </c>
      <c r="E17" s="123">
        <f>'2022 CV FIN GA 00394601000126'!G13</f>
        <v>2282738403.0167298</v>
      </c>
      <c r="F17" s="49">
        <f t="shared" si="11"/>
        <v>2123908468.90432</v>
      </c>
      <c r="G17" s="123">
        <f>'2022 CV FIN GA 00394601000126'!I13</f>
        <v>1256158932.3542399</v>
      </c>
      <c r="H17" s="123">
        <f>'2022 CV FIN GA 00394601000126'!J13</f>
        <v>820251480.82907999</v>
      </c>
      <c r="I17" s="123">
        <f>'2022 CV FIN GA 00394601000126'!K13</f>
        <v>0</v>
      </c>
      <c r="J17" s="123">
        <f>'2022 CV FIN GA 00394601000126'!L13</f>
        <v>47498055.721000001</v>
      </c>
      <c r="K17" s="123">
        <f>'2022 CV FIN GA 00394601000126'!M13</f>
        <v>352198223.69766998</v>
      </c>
      <c r="L17" s="123">
        <f>'2022 CV FIN GA 00394601000126'!N13</f>
        <v>0</v>
      </c>
      <c r="M17" s="49">
        <f t="shared" si="0"/>
        <v>669442423.51874995</v>
      </c>
      <c r="N17" s="123">
        <f>'2022 CV FIN GA 00394601000126'!P13</f>
        <v>228275919.58543</v>
      </c>
      <c r="O17" s="123">
        <f>'2022 CV FIN GA 00394601000126'!Q13</f>
        <v>225777738.13784999</v>
      </c>
      <c r="P17" s="123">
        <f>'2022 CV FIN GA 00394601000126'!R13</f>
        <v>75903532.407609999</v>
      </c>
      <c r="Q17" s="123">
        <f>'2022 CV FIN GA 00394601000126'!S13</f>
        <v>15257990.030549999</v>
      </c>
      <c r="R17" s="123">
        <f>'2022 CV FIN GA 00394601000126'!T13</f>
        <v>25122596.075860001</v>
      </c>
      <c r="S17" s="123">
        <f>'2022 CV FIN GA 00394601000126'!U13</f>
        <v>99104647.281450003</v>
      </c>
      <c r="T17" s="123">
        <f>'2022 CV FIN GA 00394601000126'!V13</f>
        <v>0</v>
      </c>
      <c r="U17" s="49">
        <f t="shared" si="1"/>
        <v>256149291.71011999</v>
      </c>
      <c r="V17" s="123">
        <f>'2022 CV FIN GA 00394601000126'!X13</f>
        <v>74753786.320480004</v>
      </c>
      <c r="W17" s="123">
        <f>'2022 CV FIN GA 00394601000126'!Y13</f>
        <v>81997378.479619995</v>
      </c>
      <c r="X17" s="123">
        <f>'2022 CV FIN GA 00394601000126'!Z13</f>
        <v>29686687.421349999</v>
      </c>
      <c r="Y17" s="123">
        <f>'2022 CV FIN GA 00394601000126'!AA13</f>
        <v>4715621.1451300001</v>
      </c>
      <c r="Z17" s="123">
        <f>'2022 CV FIN GA 00394601000126'!AB13</f>
        <v>11017632.734030001</v>
      </c>
      <c r="AA17" s="123">
        <f>'2022 CV FIN GA 00394601000126'!AC13</f>
        <v>53978185.609509997</v>
      </c>
      <c r="AB17" s="123">
        <f>'2022 CV FIN GA 00394601000126'!AD13</f>
        <v>0</v>
      </c>
      <c r="AC17" s="49">
        <f t="shared" si="2"/>
        <v>98729138.164690003</v>
      </c>
      <c r="AD17" s="123">
        <f>'2022 CV FIN GA 00394601000126'!AF13</f>
        <v>45505799.520000003</v>
      </c>
      <c r="AE17" s="123">
        <f>'2022 CV FIN GA 00394601000126'!AG13</f>
        <v>35693067.892360002</v>
      </c>
      <c r="AF17" s="123">
        <f>'2022 CV FIN GA 00394601000126'!AH13</f>
        <v>14164060.53201</v>
      </c>
      <c r="AG17" s="123">
        <f>'2022 CV FIN GA 00394601000126'!AI13</f>
        <v>3366210.2203199998</v>
      </c>
      <c r="AH17" s="49">
        <f t="shared" si="3"/>
        <v>8732284.6790699996</v>
      </c>
      <c r="AI17" s="123">
        <f>'2022 CV FIN GA 00394601000126'!AK13</f>
        <v>3464997.03</v>
      </c>
      <c r="AJ17" s="123">
        <f>'2022 CV FIN GA 00394601000126'!AL13</f>
        <v>2209.31</v>
      </c>
      <c r="AK17" s="123">
        <f>'2022 CV FIN GA 00394601000126'!AM13</f>
        <v>422769.79817999998</v>
      </c>
      <c r="AL17" s="123">
        <f>'2022 CV FIN GA 00394601000126'!AN13</f>
        <v>106672.09662</v>
      </c>
      <c r="AM17" s="123">
        <f>'2022 CV FIN GA 00394601000126'!AO13</f>
        <v>4735636.4442699999</v>
      </c>
      <c r="AN17" s="123">
        <f>'2022 CV FIN GA 00394601000126'!AP13</f>
        <v>97737857.824019998</v>
      </c>
      <c r="AO17" s="50">
        <v>0</v>
      </c>
      <c r="AP17" s="48">
        <f>'2022 CV FIN GA 00394601000126'!AR13</f>
        <v>0</v>
      </c>
      <c r="AQ17" s="48">
        <f>'2022 CV FIN GA 00394601000126'!AS13</f>
        <v>0</v>
      </c>
      <c r="AR17" s="49">
        <f t="shared" si="4"/>
        <v>3606897688.4986401</v>
      </c>
      <c r="AS17" s="49">
        <f t="shared" si="5"/>
        <v>8485070346.8502703</v>
      </c>
      <c r="AT17" s="123">
        <f>'2022 CV FIN GA 00394601000126'!AV13</f>
        <v>3550736456.3997798</v>
      </c>
      <c r="AU17" s="123">
        <f>'2022 CV FIN GA 00394601000126'!AW13</f>
        <v>3648127922.6050501</v>
      </c>
      <c r="AV17" s="123">
        <f>'2022 CV FIN GA 00394601000126'!AX13</f>
        <v>0</v>
      </c>
      <c r="AW17" s="123">
        <f>'2022 CV FIN GA 00394601000126'!AY13</f>
        <v>193303569.27406999</v>
      </c>
      <c r="AX17" s="123">
        <f>'2022 CV FIN GA 00394601000126'!AZ13</f>
        <v>1092902398.5713699</v>
      </c>
      <c r="AY17" s="123">
        <f>'2022 CV FIN GA 00394601000126'!BA13</f>
        <v>0</v>
      </c>
      <c r="AZ17" s="49">
        <f t="shared" si="6"/>
        <v>1381225199.0327201</v>
      </c>
      <c r="BA17" s="123">
        <f>'2022 CV FIN GA 00394601000126'!BC13</f>
        <v>530947729.56059003</v>
      </c>
      <c r="BB17" s="123">
        <f>'2022 CV FIN GA 00394601000126'!BD13</f>
        <v>597855740.99092996</v>
      </c>
      <c r="BC17" s="123">
        <f>'2022 CV FIN GA 00394601000126'!BE13</f>
        <v>109010571.11915</v>
      </c>
      <c r="BD17" s="123">
        <f>'2022 CV FIN GA 00394601000126'!BF13</f>
        <v>34639031.095600002</v>
      </c>
      <c r="BE17" s="123">
        <f>'2022 CV FIN GA 00394601000126'!BG13</f>
        <v>53272961.510009997</v>
      </c>
      <c r="BF17" s="123">
        <f>'2022 CV FIN GA 00394601000126'!BH13</f>
        <v>55499164.756439999</v>
      </c>
      <c r="BG17" s="123">
        <f>'2022 CV FIN GA 00394601000126'!BI13</f>
        <v>0</v>
      </c>
      <c r="BH17" s="123">
        <f>'2022 CV FIN GA 00394601000126'!BJ13</f>
        <v>0</v>
      </c>
      <c r="BI17" s="123">
        <f>'2022 CV FIN GA 00394601000126'!BK13</f>
        <v>0</v>
      </c>
      <c r="BJ17" s="49">
        <f t="shared" si="7"/>
        <v>9866295545.8829899</v>
      </c>
      <c r="BK17" s="49">
        <f t="shared" si="8"/>
        <v>-6259397857.3843498</v>
      </c>
      <c r="BL17" s="49">
        <f>$BO$9+SUMPRODUCT($D$10:D17,$BK$10:BK17)</f>
        <v>-43787226476.742172</v>
      </c>
      <c r="BM17" s="48">
        <f>'2022 CV FIN GA 00394601000126'!BO13</f>
        <v>4</v>
      </c>
      <c r="BN17" s="49">
        <f t="shared" si="12"/>
        <v>0</v>
      </c>
      <c r="BO17" s="51">
        <f t="shared" si="9"/>
        <v>0</v>
      </c>
      <c r="BP17" s="79">
        <f t="shared" si="13"/>
        <v>5426802435.5775423</v>
      </c>
      <c r="BQ17" s="79">
        <f t="shared" si="14"/>
        <v>40701018266.831566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0"/>
        <v>9</v>
      </c>
      <c r="B18" s="69">
        <f t="shared" si="15"/>
        <v>2030</v>
      </c>
      <c r="C18" s="48">
        <f>'2022 CV FIN GA 00394601000126'!E14</f>
        <v>4</v>
      </c>
      <c r="D18" s="49">
        <f t="shared" si="16"/>
        <v>0.70259000000000005</v>
      </c>
      <c r="E18" s="123">
        <f>'2022 CV FIN GA 00394601000126'!G14</f>
        <v>2156529992.2881198</v>
      </c>
      <c r="F18" s="49">
        <f t="shared" si="11"/>
        <v>2065054820.7996199</v>
      </c>
      <c r="G18" s="123">
        <f>'2022 CV FIN GA 00394601000126'!I14</f>
        <v>1219937844.5420101</v>
      </c>
      <c r="H18" s="123">
        <f>'2022 CV FIN GA 00394601000126'!J14</f>
        <v>798483726.19937003</v>
      </c>
      <c r="I18" s="123">
        <f>'2022 CV FIN GA 00394601000126'!K14</f>
        <v>0</v>
      </c>
      <c r="J18" s="123">
        <f>'2022 CV FIN GA 00394601000126'!L14</f>
        <v>46633250.058239996</v>
      </c>
      <c r="K18" s="123">
        <f>'2022 CV FIN GA 00394601000126'!M14</f>
        <v>333214810.03213</v>
      </c>
      <c r="L18" s="123">
        <f>'2022 CV FIN GA 00394601000126'!N14</f>
        <v>0</v>
      </c>
      <c r="M18" s="49">
        <f t="shared" si="0"/>
        <v>661445013.32053995</v>
      </c>
      <c r="N18" s="123">
        <f>'2022 CV FIN GA 00394601000126'!P14</f>
        <v>227561141.7198</v>
      </c>
      <c r="O18" s="123">
        <f>'2022 CV FIN GA 00394601000126'!Q14</f>
        <v>219764797.17206001</v>
      </c>
      <c r="P18" s="123">
        <f>'2022 CV FIN GA 00394601000126'!R14</f>
        <v>78436391.604450002</v>
      </c>
      <c r="Q18" s="123">
        <f>'2022 CV FIN GA 00394601000126'!S14</f>
        <v>15507702.77008</v>
      </c>
      <c r="R18" s="123">
        <f>'2022 CV FIN GA 00394601000126'!T14</f>
        <v>24911623.512189999</v>
      </c>
      <c r="S18" s="123">
        <f>'2022 CV FIN GA 00394601000126'!U14</f>
        <v>95263356.541960001</v>
      </c>
      <c r="T18" s="123">
        <f>'2022 CV FIN GA 00394601000126'!V14</f>
        <v>0</v>
      </c>
      <c r="U18" s="49">
        <f t="shared" si="1"/>
        <v>241987268.16275999</v>
      </c>
      <c r="V18" s="123">
        <f>'2022 CV FIN GA 00394601000126'!X14</f>
        <v>70620786.869039997</v>
      </c>
      <c r="W18" s="123">
        <f>'2022 CV FIN GA 00394601000126'!Y14</f>
        <v>77463894.131109998</v>
      </c>
      <c r="X18" s="123">
        <f>'2022 CV FIN GA 00394601000126'!Z14</f>
        <v>28045365.036669999</v>
      </c>
      <c r="Y18" s="123">
        <f>'2022 CV FIN GA 00394601000126'!AA14</f>
        <v>4454903.1191199999</v>
      </c>
      <c r="Z18" s="123">
        <f>'2022 CV FIN GA 00394601000126'!AB14</f>
        <v>10408488.07009</v>
      </c>
      <c r="AA18" s="123">
        <f>'2022 CV FIN GA 00394601000126'!AC14</f>
        <v>50993830.936729997</v>
      </c>
      <c r="AB18" s="123">
        <f>'2022 CV FIN GA 00394601000126'!AD14</f>
        <v>0</v>
      </c>
      <c r="AC18" s="49">
        <f t="shared" si="2"/>
        <v>108406072.23564</v>
      </c>
      <c r="AD18" s="123">
        <f>'2022 CV FIN GA 00394601000126'!AF14</f>
        <v>49868266.979999997</v>
      </c>
      <c r="AE18" s="123">
        <f>'2022 CV FIN GA 00394601000126'!AG14</f>
        <v>37457431.10492</v>
      </c>
      <c r="AF18" s="123">
        <f>'2022 CV FIN GA 00394601000126'!AH14</f>
        <v>17268658.296870001</v>
      </c>
      <c r="AG18" s="123">
        <f>'2022 CV FIN GA 00394601000126'!AI14</f>
        <v>3811715.8538500001</v>
      </c>
      <c r="AH18" s="49">
        <f t="shared" si="3"/>
        <v>10356739.07584</v>
      </c>
      <c r="AI18" s="123">
        <f>'2022 CV FIN GA 00394601000126'!AK14</f>
        <v>4275082.9400000004</v>
      </c>
      <c r="AJ18" s="123">
        <f>'2022 CV FIN GA 00394601000126'!AL14</f>
        <v>2819.18</v>
      </c>
      <c r="AK18" s="123">
        <f>'2022 CV FIN GA 00394601000126'!AM14</f>
        <v>531674.66686</v>
      </c>
      <c r="AL18" s="123">
        <f>'2022 CV FIN GA 00394601000126'!AN14</f>
        <v>141393.8567</v>
      </c>
      <c r="AM18" s="123">
        <f>'2022 CV FIN GA 00394601000126'!AO14</f>
        <v>5405768.4322800003</v>
      </c>
      <c r="AN18" s="123">
        <f>'2022 CV FIN GA 00394601000126'!AP14</f>
        <v>106743042.86944</v>
      </c>
      <c r="AO18" s="50">
        <v>0</v>
      </c>
      <c r="AP18" s="48">
        <f>'2022 CV FIN GA 00394601000126'!AR14</f>
        <v>0</v>
      </c>
      <c r="AQ18" s="48">
        <f>'2022 CV FIN GA 00394601000126'!AS14</f>
        <v>0</v>
      </c>
      <c r="AR18" s="49">
        <f t="shared" si="4"/>
        <v>3527207766.4959698</v>
      </c>
      <c r="AS18" s="49">
        <f t="shared" si="5"/>
        <v>8226710239.9802599</v>
      </c>
      <c r="AT18" s="123">
        <f>'2022 CV FIN GA 00394601000126'!AV14</f>
        <v>3451123795.5502801</v>
      </c>
      <c r="AU18" s="123">
        <f>'2022 CV FIN GA 00394601000126'!AW14</f>
        <v>3551739121.63977</v>
      </c>
      <c r="AV18" s="123">
        <f>'2022 CV FIN GA 00394601000126'!AX14</f>
        <v>0</v>
      </c>
      <c r="AW18" s="123">
        <f>'2022 CV FIN GA 00394601000126'!AY14</f>
        <v>189825931.74627</v>
      </c>
      <c r="AX18" s="123">
        <f>'2022 CV FIN GA 00394601000126'!AZ14</f>
        <v>1034021391.0439399</v>
      </c>
      <c r="AY18" s="123">
        <f>'2022 CV FIN GA 00394601000126'!BA14</f>
        <v>0</v>
      </c>
      <c r="AZ18" s="49">
        <f t="shared" si="6"/>
        <v>1510893754.17345</v>
      </c>
      <c r="BA18" s="123">
        <f>'2022 CV FIN GA 00394601000126'!BC14</f>
        <v>578448902.52504003</v>
      </c>
      <c r="BB18" s="123">
        <f>'2022 CV FIN GA 00394601000126'!BD14</f>
        <v>631051370.04758</v>
      </c>
      <c r="BC18" s="123">
        <f>'2022 CV FIN GA 00394601000126'!BE14</f>
        <v>133459644.793</v>
      </c>
      <c r="BD18" s="123">
        <f>'2022 CV FIN GA 00394601000126'!BF14</f>
        <v>39027107.217330001</v>
      </c>
      <c r="BE18" s="123">
        <f>'2022 CV FIN GA 00394601000126'!BG14</f>
        <v>60589176.456189997</v>
      </c>
      <c r="BF18" s="123">
        <f>'2022 CV FIN GA 00394601000126'!BH14</f>
        <v>68317553.134310007</v>
      </c>
      <c r="BG18" s="123">
        <f>'2022 CV FIN GA 00394601000126'!BI14</f>
        <v>0</v>
      </c>
      <c r="BH18" s="123">
        <f>'2022 CV FIN GA 00394601000126'!BJ14</f>
        <v>0</v>
      </c>
      <c r="BI18" s="123">
        <f>'2022 CV FIN GA 00394601000126'!BK14</f>
        <v>0</v>
      </c>
      <c r="BJ18" s="49">
        <f t="shared" si="7"/>
        <v>9737603994.1537094</v>
      </c>
      <c r="BK18" s="49">
        <f t="shared" si="8"/>
        <v>-6210396227.6577396</v>
      </c>
      <c r="BL18" s="49">
        <f>$BO$9+SUMPRODUCT($D$10:D18,$BK$10:BK18)</f>
        <v>-48150588762.332222</v>
      </c>
      <c r="BM18" s="48">
        <f>'2022 CV FIN GA 00394601000126'!BO14</f>
        <v>4</v>
      </c>
      <c r="BN18" s="49">
        <f t="shared" si="12"/>
        <v>0</v>
      </c>
      <c r="BO18" s="51">
        <f t="shared" si="9"/>
        <v>0</v>
      </c>
      <c r="BP18" s="79">
        <f t="shared" si="13"/>
        <v>5173544534.8909283</v>
      </c>
      <c r="BQ18" s="79">
        <f t="shared" si="14"/>
        <v>43975128546.572891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0"/>
        <v>10</v>
      </c>
      <c r="B19" s="69">
        <f t="shared" si="15"/>
        <v>2031</v>
      </c>
      <c r="C19" s="48">
        <f>'2022 CV FIN GA 00394601000126'!E15</f>
        <v>4</v>
      </c>
      <c r="D19" s="49">
        <f t="shared" si="16"/>
        <v>0.67557</v>
      </c>
      <c r="E19" s="123">
        <f>'2022 CV FIN GA 00394601000126'!G15</f>
        <v>2053344183.16819</v>
      </c>
      <c r="F19" s="49">
        <f t="shared" si="11"/>
        <v>2003032130.3637199</v>
      </c>
      <c r="G19" s="123">
        <f>'2022 CV FIN GA 00394601000126'!I15</f>
        <v>1182179153.75565</v>
      </c>
      <c r="H19" s="123">
        <f>'2022 CV FIN GA 00394601000126'!J15</f>
        <v>775166910.92377996</v>
      </c>
      <c r="I19" s="123">
        <f>'2022 CV FIN GA 00394601000126'!K15</f>
        <v>0</v>
      </c>
      <c r="J19" s="123">
        <f>'2022 CV FIN GA 00394601000126'!L15</f>
        <v>45686065.684289999</v>
      </c>
      <c r="K19" s="123">
        <f>'2022 CV FIN GA 00394601000126'!M15</f>
        <v>314759045.24142998</v>
      </c>
      <c r="L19" s="123">
        <f>'2022 CV FIN GA 00394601000126'!N15</f>
        <v>0</v>
      </c>
      <c r="M19" s="49">
        <f t="shared" si="0"/>
        <v>654204492.62680995</v>
      </c>
      <c r="N19" s="123">
        <f>'2022 CV FIN GA 00394601000126'!P15</f>
        <v>225172501.63591</v>
      </c>
      <c r="O19" s="123">
        <f>'2022 CV FIN GA 00394601000126'!Q15</f>
        <v>215668431.98387</v>
      </c>
      <c r="P19" s="123">
        <f>'2022 CV FIN GA 00394601000126'!R15</f>
        <v>80071743.398780003</v>
      </c>
      <c r="Q19" s="123">
        <f>'2022 CV FIN GA 00394601000126'!S15</f>
        <v>15844336.524730001</v>
      </c>
      <c r="R19" s="123">
        <f>'2022 CV FIN GA 00394601000126'!T15</f>
        <v>24887471.886539999</v>
      </c>
      <c r="S19" s="123">
        <f>'2022 CV FIN GA 00394601000126'!U15</f>
        <v>92560007.19698</v>
      </c>
      <c r="T19" s="123">
        <f>'2022 CV FIN GA 00394601000126'!V15</f>
        <v>0</v>
      </c>
      <c r="U19" s="49">
        <f t="shared" si="1"/>
        <v>230408643.17196</v>
      </c>
      <c r="V19" s="123">
        <f>'2022 CV FIN GA 00394601000126'!X15</f>
        <v>67241718.152239993</v>
      </c>
      <c r="W19" s="123">
        <f>'2022 CV FIN GA 00394601000126'!Y15</f>
        <v>73757395.903819993</v>
      </c>
      <c r="X19" s="123">
        <f>'2022 CV FIN GA 00394601000126'!Z15</f>
        <v>26703448.30297</v>
      </c>
      <c r="Y19" s="123">
        <f>'2022 CV FIN GA 00394601000126'!AA15</f>
        <v>4241744.5799200004</v>
      </c>
      <c r="Z19" s="123">
        <f>'2022 CV FIN GA 00394601000126'!AB15</f>
        <v>9910461.9507899992</v>
      </c>
      <c r="AA19" s="123">
        <f>'2022 CV FIN GA 00394601000126'!AC15</f>
        <v>48553874.282219999</v>
      </c>
      <c r="AB19" s="123">
        <f>'2022 CV FIN GA 00394601000126'!AD15</f>
        <v>0</v>
      </c>
      <c r="AC19" s="49">
        <f t="shared" si="2"/>
        <v>115573934.59886999</v>
      </c>
      <c r="AD19" s="123">
        <f>'2022 CV FIN GA 00394601000126'!AF15</f>
        <v>52392599.130000003</v>
      </c>
      <c r="AE19" s="123">
        <f>'2022 CV FIN GA 00394601000126'!AG15</f>
        <v>39373504.798730001</v>
      </c>
      <c r="AF19" s="123">
        <f>'2022 CV FIN GA 00394601000126'!AH15</f>
        <v>19555345.281339999</v>
      </c>
      <c r="AG19" s="123">
        <f>'2022 CV FIN GA 00394601000126'!AI15</f>
        <v>4252485.3887999998</v>
      </c>
      <c r="AH19" s="49">
        <f t="shared" si="3"/>
        <v>12127806.22634</v>
      </c>
      <c r="AI19" s="123">
        <f>'2022 CV FIN GA 00394601000126'!AK15</f>
        <v>5208034.82</v>
      </c>
      <c r="AJ19" s="123">
        <f>'2022 CV FIN GA 00394601000126'!AL15</f>
        <v>3530.39</v>
      </c>
      <c r="AK19" s="123">
        <f>'2022 CV FIN GA 00394601000126'!AM15</f>
        <v>665215.58238000004</v>
      </c>
      <c r="AL19" s="123">
        <f>'2022 CV FIN GA 00394601000126'!AN15</f>
        <v>182817.92775</v>
      </c>
      <c r="AM19" s="123">
        <f>'2022 CV FIN GA 00394601000126'!AO15</f>
        <v>6068207.5062100003</v>
      </c>
      <c r="AN19" s="123">
        <f>'2022 CV FIN GA 00394601000126'!AP15</f>
        <v>114065188.66829</v>
      </c>
      <c r="AO19" s="50">
        <v>0</v>
      </c>
      <c r="AP19" s="48">
        <f>'2022 CV FIN GA 00394601000126'!AR15</f>
        <v>0</v>
      </c>
      <c r="AQ19" s="48">
        <f>'2022 CV FIN GA 00394601000126'!AS15</f>
        <v>0</v>
      </c>
      <c r="AR19" s="49">
        <f t="shared" si="4"/>
        <v>3444171240.8974199</v>
      </c>
      <c r="AS19" s="49">
        <f t="shared" si="5"/>
        <v>7958344401.02946</v>
      </c>
      <c r="AT19" s="123">
        <f>'2022 CV FIN GA 00394601000126'!AV15</f>
        <v>3346826749.2452998</v>
      </c>
      <c r="AU19" s="123">
        <f>'2022 CV FIN GA 00394601000126'!AW15</f>
        <v>3448727380.8362999</v>
      </c>
      <c r="AV19" s="123">
        <f>'2022 CV FIN GA 00394601000126'!AX15</f>
        <v>0</v>
      </c>
      <c r="AW19" s="123">
        <f>'2022 CV FIN GA 00394601000126'!AY15</f>
        <v>186040299.38762999</v>
      </c>
      <c r="AX19" s="123">
        <f>'2022 CV FIN GA 00394601000126'!AZ15</f>
        <v>976749971.56023002</v>
      </c>
      <c r="AY19" s="123">
        <f>'2022 CV FIN GA 00394601000126'!BA15</f>
        <v>0</v>
      </c>
      <c r="AZ19" s="49">
        <f t="shared" si="6"/>
        <v>1617617275.8037601</v>
      </c>
      <c r="BA19" s="123">
        <f>'2022 CV FIN GA 00394601000126'!BC15</f>
        <v>605310297.90576994</v>
      </c>
      <c r="BB19" s="123">
        <f>'2022 CV FIN GA 00394601000126'!BD15</f>
        <v>667081387.20905995</v>
      </c>
      <c r="BC19" s="123">
        <f>'2022 CV FIN GA 00394601000126'!BE15</f>
        <v>151104083.14585999</v>
      </c>
      <c r="BD19" s="123">
        <f>'2022 CV FIN GA 00394601000126'!BF15</f>
        <v>43327765.263070002</v>
      </c>
      <c r="BE19" s="123">
        <f>'2022 CV FIN GA 00394601000126'!BG15</f>
        <v>67827604.863409996</v>
      </c>
      <c r="BF19" s="123">
        <f>'2022 CV FIN GA 00394601000126'!BH15</f>
        <v>82966137.416590005</v>
      </c>
      <c r="BG19" s="123">
        <f>'2022 CV FIN GA 00394601000126'!BI15</f>
        <v>0</v>
      </c>
      <c r="BH19" s="123">
        <f>'2022 CV FIN GA 00394601000126'!BJ15</f>
        <v>0</v>
      </c>
      <c r="BI19" s="123">
        <f>'2022 CV FIN GA 00394601000126'!BK15</f>
        <v>0</v>
      </c>
      <c r="BJ19" s="49">
        <f t="shared" si="7"/>
        <v>9575961676.8332195</v>
      </c>
      <c r="BK19" s="49">
        <f t="shared" si="8"/>
        <v>-6131790435.9357996</v>
      </c>
      <c r="BL19" s="49">
        <f>$BO$9+SUMPRODUCT($D$10:D19,$BK$10:BK19)</f>
        <v>-52293042427.137367</v>
      </c>
      <c r="BM19" s="48">
        <f>'2022 CV FIN GA 00394601000126'!BO15</f>
        <v>4</v>
      </c>
      <c r="BN19" s="49">
        <f t="shared" si="12"/>
        <v>0</v>
      </c>
      <c r="BO19" s="51">
        <f t="shared" si="9"/>
        <v>0</v>
      </c>
      <c r="BP19" s="79">
        <f t="shared" si="13"/>
        <v>4912486367.3922033</v>
      </c>
      <c r="BQ19" s="79">
        <f t="shared" si="14"/>
        <v>46668620490.225929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0"/>
        <v>11</v>
      </c>
      <c r="B20" s="69">
        <f t="shared" si="15"/>
        <v>2032</v>
      </c>
      <c r="C20" s="48">
        <f>'2022 CV FIN GA 00394601000126'!E16</f>
        <v>4</v>
      </c>
      <c r="D20" s="49">
        <f t="shared" si="16"/>
        <v>0.64959</v>
      </c>
      <c r="E20" s="123">
        <f>'2022 CV FIN GA 00394601000126'!G16</f>
        <v>1912910083.4277301</v>
      </c>
      <c r="F20" s="49">
        <f t="shared" si="11"/>
        <v>1937990421.24805</v>
      </c>
      <c r="G20" s="123">
        <f>'2022 CV FIN GA 00394601000126'!I16</f>
        <v>1142920798.2451899</v>
      </c>
      <c r="H20" s="123">
        <f>'2022 CV FIN GA 00394601000126'!J16</f>
        <v>750385636.14951003</v>
      </c>
      <c r="I20" s="123">
        <f>'2022 CV FIN GA 00394601000126'!K16</f>
        <v>0</v>
      </c>
      <c r="J20" s="123">
        <f>'2022 CV FIN GA 00394601000126'!L16</f>
        <v>44683986.853349999</v>
      </c>
      <c r="K20" s="123">
        <f>'2022 CV FIN GA 00394601000126'!M16</f>
        <v>296639801.23040003</v>
      </c>
      <c r="L20" s="123">
        <f>'2022 CV FIN GA 00394601000126'!N16</f>
        <v>0</v>
      </c>
      <c r="M20" s="49">
        <f t="shared" si="0"/>
        <v>645268378.42428005</v>
      </c>
      <c r="N20" s="123">
        <f>'2022 CV FIN GA 00394601000126'!P16</f>
        <v>222696256.28863999</v>
      </c>
      <c r="O20" s="123">
        <f>'2022 CV FIN GA 00394601000126'!Q16</f>
        <v>209274302.02142999</v>
      </c>
      <c r="P20" s="123">
        <f>'2022 CV FIN GA 00394601000126'!R16</f>
        <v>84250509.334169999</v>
      </c>
      <c r="Q20" s="123">
        <f>'2022 CV FIN GA 00394601000126'!S16</f>
        <v>15984981.680500001</v>
      </c>
      <c r="R20" s="123">
        <f>'2022 CV FIN GA 00394601000126'!T16</f>
        <v>24525412.706409998</v>
      </c>
      <c r="S20" s="123">
        <f>'2022 CV FIN GA 00394601000126'!U16</f>
        <v>88536916.393130004</v>
      </c>
      <c r="T20" s="123">
        <f>'2022 CV FIN GA 00394601000126'!V16</f>
        <v>0</v>
      </c>
      <c r="U20" s="49">
        <f t="shared" si="1"/>
        <v>214650335.02200001</v>
      </c>
      <c r="V20" s="123">
        <f>'2022 CV FIN GA 00394601000126'!X16</f>
        <v>62642864.131020002</v>
      </c>
      <c r="W20" s="123">
        <f>'2022 CV FIN GA 00394601000126'!Y16</f>
        <v>68712915.987660006</v>
      </c>
      <c r="X20" s="123">
        <f>'2022 CV FIN GA 00394601000126'!Z16</f>
        <v>24877122.861219998</v>
      </c>
      <c r="Y20" s="123">
        <f>'2022 CV FIN GA 00394601000126'!AA16</f>
        <v>3951639.4985099998</v>
      </c>
      <c r="Z20" s="123">
        <f>'2022 CV FIN GA 00394601000126'!AB16</f>
        <v>9232657.0248099994</v>
      </c>
      <c r="AA20" s="123">
        <f>'2022 CV FIN GA 00394601000126'!AC16</f>
        <v>45233135.518780001</v>
      </c>
      <c r="AB20" s="123">
        <f>'2022 CV FIN GA 00394601000126'!AD16</f>
        <v>0</v>
      </c>
      <c r="AC20" s="49">
        <f t="shared" si="2"/>
        <v>126248521.18964</v>
      </c>
      <c r="AD20" s="123">
        <f>'2022 CV FIN GA 00394601000126'!AF16</f>
        <v>56275701.240000002</v>
      </c>
      <c r="AE20" s="123">
        <f>'2022 CV FIN GA 00394601000126'!AG16</f>
        <v>41508070.189999998</v>
      </c>
      <c r="AF20" s="123">
        <f>'2022 CV FIN GA 00394601000126'!AH16</f>
        <v>23795814.122960001</v>
      </c>
      <c r="AG20" s="123">
        <f>'2022 CV FIN GA 00394601000126'!AI16</f>
        <v>4668935.6366800005</v>
      </c>
      <c r="AH20" s="49">
        <f t="shared" si="3"/>
        <v>14040467.6096</v>
      </c>
      <c r="AI20" s="123">
        <f>'2022 CV FIN GA 00394601000126'!AK16</f>
        <v>6269801.0800000001</v>
      </c>
      <c r="AJ20" s="123">
        <f>'2022 CV FIN GA 00394601000126'!AL16</f>
        <v>4359.5</v>
      </c>
      <c r="AK20" s="123">
        <f>'2022 CV FIN GA 00394601000126'!AM16</f>
        <v>826159.81547000003</v>
      </c>
      <c r="AL20" s="123">
        <f>'2022 CV FIN GA 00394601000126'!AN16</f>
        <v>231450.61410999999</v>
      </c>
      <c r="AM20" s="123">
        <f>'2022 CV FIN GA 00394601000126'!AO16</f>
        <v>6708696.6000199998</v>
      </c>
      <c r="AN20" s="123">
        <f>'2022 CV FIN GA 00394601000126'!AP16</f>
        <v>123896954.13533001</v>
      </c>
      <c r="AO20" s="50">
        <v>0</v>
      </c>
      <c r="AP20" s="48">
        <f>'2022 CV FIN GA 00394601000126'!AR16</f>
        <v>0</v>
      </c>
      <c r="AQ20" s="48">
        <f>'2022 CV FIN GA 00394601000126'!AS16</f>
        <v>0</v>
      </c>
      <c r="AR20" s="49">
        <f t="shared" si="4"/>
        <v>3358734878.8593001</v>
      </c>
      <c r="AS20" s="49">
        <f t="shared" si="5"/>
        <v>7679914343.3250198</v>
      </c>
      <c r="AT20" s="123">
        <f>'2022 CV FIN GA 00394601000126'!AV16</f>
        <v>3238138912.2000198</v>
      </c>
      <c r="AU20" s="123">
        <f>'2022 CV FIN GA 00394601000126'!AW16</f>
        <v>3339140510.7541299</v>
      </c>
      <c r="AV20" s="123">
        <f>'2022 CV FIN GA 00394601000126'!AX16</f>
        <v>0</v>
      </c>
      <c r="AW20" s="123">
        <f>'2022 CV FIN GA 00394601000126'!AY16</f>
        <v>182025704.87018999</v>
      </c>
      <c r="AX20" s="123">
        <f>'2022 CV FIN GA 00394601000126'!AZ16</f>
        <v>920609215.50067997</v>
      </c>
      <c r="AY20" s="123">
        <f>'2022 CV FIN GA 00394601000126'!BA16</f>
        <v>0</v>
      </c>
      <c r="AZ20" s="49">
        <f t="shared" si="6"/>
        <v>1758194742.24913</v>
      </c>
      <c r="BA20" s="123">
        <f>'2022 CV FIN GA 00394601000126'!BC16</f>
        <v>646203580.60856998</v>
      </c>
      <c r="BB20" s="123">
        <f>'2022 CV FIN GA 00394601000126'!BD16</f>
        <v>706582840.02672005</v>
      </c>
      <c r="BC20" s="123">
        <f>'2022 CV FIN GA 00394601000126'!BE16</f>
        <v>183701952.2362</v>
      </c>
      <c r="BD20" s="123">
        <f>'2022 CV FIN GA 00394601000126'!BF16</f>
        <v>47363347.285209998</v>
      </c>
      <c r="BE20" s="123">
        <f>'2022 CV FIN GA 00394601000126'!BG16</f>
        <v>74822084.721760005</v>
      </c>
      <c r="BF20" s="123">
        <f>'2022 CV FIN GA 00394601000126'!BH16</f>
        <v>99520937.370670006</v>
      </c>
      <c r="BG20" s="123">
        <f>'2022 CV FIN GA 00394601000126'!BI16</f>
        <v>0</v>
      </c>
      <c r="BH20" s="123">
        <f>'2022 CV FIN GA 00394601000126'!BJ16</f>
        <v>0</v>
      </c>
      <c r="BI20" s="123">
        <f>'2022 CV FIN GA 00394601000126'!BK16</f>
        <v>0</v>
      </c>
      <c r="BJ20" s="49">
        <f t="shared" si="7"/>
        <v>9438109085.5741501</v>
      </c>
      <c r="BK20" s="49">
        <f t="shared" si="8"/>
        <v>-6079374206.7148504</v>
      </c>
      <c r="BL20" s="49">
        <f>$BO$9+SUMPRODUCT($D$10:D20,$BK$10:BK20)</f>
        <v>-56242143118.077271</v>
      </c>
      <c r="BM20" s="48">
        <f>'2022 CV FIN GA 00394601000126'!BO16</f>
        <v>4</v>
      </c>
      <c r="BN20" s="49">
        <f t="shared" si="12"/>
        <v>0</v>
      </c>
      <c r="BO20" s="51">
        <f t="shared" si="9"/>
        <v>0</v>
      </c>
      <c r="BP20" s="79">
        <f t="shared" si="13"/>
        <v>4678976010.9446754</v>
      </c>
      <c r="BQ20" s="79">
        <f t="shared" si="14"/>
        <v>49129248114.91909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0"/>
        <v>12</v>
      </c>
      <c r="B21" s="69">
        <f t="shared" si="15"/>
        <v>2033</v>
      </c>
      <c r="C21" s="48">
        <f>'2022 CV FIN GA 00394601000126'!E17</f>
        <v>4</v>
      </c>
      <c r="D21" s="49">
        <f t="shared" si="16"/>
        <v>0.62461</v>
      </c>
      <c r="E21" s="123">
        <f>'2022 CV FIN GA 00394601000126'!G17</f>
        <v>1812520654.55351</v>
      </c>
      <c r="F21" s="49">
        <f t="shared" si="11"/>
        <v>1870028058.63849</v>
      </c>
      <c r="G21" s="123">
        <f>'2022 CV FIN GA 00394601000126'!I17</f>
        <v>1102287448.6235399</v>
      </c>
      <c r="H21" s="123">
        <f>'2022 CV FIN GA 00394601000126'!J17</f>
        <v>724159998.68970001</v>
      </c>
      <c r="I21" s="123">
        <f>'2022 CV FIN GA 00394601000126'!K17</f>
        <v>0</v>
      </c>
      <c r="J21" s="123">
        <f>'2022 CV FIN GA 00394601000126'!L17</f>
        <v>43580611.32525</v>
      </c>
      <c r="K21" s="123">
        <f>'2022 CV FIN GA 00394601000126'!M17</f>
        <v>279108582.14955002</v>
      </c>
      <c r="L21" s="123">
        <f>'2022 CV FIN GA 00394601000126'!N17</f>
        <v>0</v>
      </c>
      <c r="M21" s="49">
        <f t="shared" si="0"/>
        <v>638281723.84477997</v>
      </c>
      <c r="N21" s="123">
        <f>'2022 CV FIN GA 00394601000126'!P17</f>
        <v>218980400.70646</v>
      </c>
      <c r="O21" s="123">
        <f>'2022 CV FIN GA 00394601000126'!Q17</f>
        <v>205011852.02816001</v>
      </c>
      <c r="P21" s="123">
        <f>'2022 CV FIN GA 00394601000126'!R17</f>
        <v>87134007.200519994</v>
      </c>
      <c r="Q21" s="123">
        <f>'2022 CV FIN GA 00394601000126'!S17</f>
        <v>16278550.659399999</v>
      </c>
      <c r="R21" s="123">
        <f>'2022 CV FIN GA 00394601000126'!T17</f>
        <v>24486862.013870001</v>
      </c>
      <c r="S21" s="123">
        <f>'2022 CV FIN GA 00394601000126'!U17</f>
        <v>86390051.236369997</v>
      </c>
      <c r="T21" s="123">
        <f>'2022 CV FIN GA 00394601000126'!V17</f>
        <v>0</v>
      </c>
      <c r="U21" s="49">
        <f t="shared" si="1"/>
        <v>203385495.79763001</v>
      </c>
      <c r="V21" s="123">
        <f>'2022 CV FIN GA 00394601000126'!X17</f>
        <v>59355369.644149996</v>
      </c>
      <c r="W21" s="123">
        <f>'2022 CV FIN GA 00394601000126'!Y17</f>
        <v>65106865.47225</v>
      </c>
      <c r="X21" s="123">
        <f>'2022 CV FIN GA 00394601000126'!Z17</f>
        <v>23571572.653859999</v>
      </c>
      <c r="Y21" s="123">
        <f>'2022 CV FIN GA 00394601000126'!AA17</f>
        <v>3744257.6483100001</v>
      </c>
      <c r="Z21" s="123">
        <f>'2022 CV FIN GA 00394601000126'!AB17</f>
        <v>8748127.6296599992</v>
      </c>
      <c r="AA21" s="123">
        <f>'2022 CV FIN GA 00394601000126'!AC17</f>
        <v>42859302.749399997</v>
      </c>
      <c r="AB21" s="123">
        <f>'2022 CV FIN GA 00394601000126'!AD17</f>
        <v>0</v>
      </c>
      <c r="AC21" s="49">
        <f t="shared" si="2"/>
        <v>132984964.85562</v>
      </c>
      <c r="AD21" s="123">
        <f>'2022 CV FIN GA 00394601000126'!AF17</f>
        <v>57927470.710000001</v>
      </c>
      <c r="AE21" s="123">
        <f>'2022 CV FIN GA 00394601000126'!AG17</f>
        <v>43212133.2302</v>
      </c>
      <c r="AF21" s="123">
        <f>'2022 CV FIN GA 00394601000126'!AH17</f>
        <v>26767209.57031</v>
      </c>
      <c r="AG21" s="123">
        <f>'2022 CV FIN GA 00394601000126'!AI17</f>
        <v>5078151.3451100001</v>
      </c>
      <c r="AH21" s="49">
        <f t="shared" si="3"/>
        <v>16131584.3522</v>
      </c>
      <c r="AI21" s="123">
        <f>'2022 CV FIN GA 00394601000126'!AK17</f>
        <v>7468648.1399999997</v>
      </c>
      <c r="AJ21" s="123">
        <f>'2022 CV FIN GA 00394601000126'!AL17</f>
        <v>5343.45</v>
      </c>
      <c r="AK21" s="123">
        <f>'2022 CV FIN GA 00394601000126'!AM17</f>
        <v>1023998.90941</v>
      </c>
      <c r="AL21" s="123">
        <f>'2022 CV FIN GA 00394601000126'!AN17</f>
        <v>287667.05265999999</v>
      </c>
      <c r="AM21" s="123">
        <f>'2022 CV FIN GA 00394601000126'!AO17</f>
        <v>7345926.8001300003</v>
      </c>
      <c r="AN21" s="123">
        <f>'2022 CV FIN GA 00394601000126'!AP17</f>
        <v>130839030.72324</v>
      </c>
      <c r="AO21" s="50">
        <v>0</v>
      </c>
      <c r="AP21" s="48">
        <f>'2022 CV FIN GA 00394601000126'!AR17</f>
        <v>0</v>
      </c>
      <c r="AQ21" s="48">
        <f>'2022 CV FIN GA 00394601000126'!AS17</f>
        <v>0</v>
      </c>
      <c r="AR21" s="49">
        <f t="shared" si="4"/>
        <v>3270759440.3615098</v>
      </c>
      <c r="AS21" s="49">
        <f t="shared" si="5"/>
        <v>7392510441.32061</v>
      </c>
      <c r="AT21" s="123">
        <f>'2022 CV FIN GA 00394601000126'!AV17</f>
        <v>3125269391.6259499</v>
      </c>
      <c r="AU21" s="123">
        <f>'2022 CV FIN GA 00394601000126'!AW17</f>
        <v>3223295243.55269</v>
      </c>
      <c r="AV21" s="123">
        <f>'2022 CV FIN GA 00394601000126'!AX17</f>
        <v>0</v>
      </c>
      <c r="AW21" s="123">
        <f>'2022 CV FIN GA 00394601000126'!AY17</f>
        <v>177644779.21689999</v>
      </c>
      <c r="AX21" s="123">
        <f>'2022 CV FIN GA 00394601000126'!AZ17</f>
        <v>866301026.92507005</v>
      </c>
      <c r="AY21" s="123">
        <f>'2022 CV FIN GA 00394601000126'!BA17</f>
        <v>0</v>
      </c>
      <c r="AZ21" s="49">
        <f t="shared" si="6"/>
        <v>1859462687.9795699</v>
      </c>
      <c r="BA21" s="123">
        <f>'2022 CV FIN GA 00394601000126'!BC17</f>
        <v>662719774.21921003</v>
      </c>
      <c r="BB21" s="123">
        <f>'2022 CV FIN GA 00394601000126'!BD17</f>
        <v>738762417.91049004</v>
      </c>
      <c r="BC21" s="123">
        <f>'2022 CV FIN GA 00394601000126'!BE17</f>
        <v>206700763.74046001</v>
      </c>
      <c r="BD21" s="123">
        <f>'2022 CV FIN GA 00394601000126'!BF17</f>
        <v>51308845.402350001</v>
      </c>
      <c r="BE21" s="123">
        <f>'2022 CV FIN GA 00394601000126'!BG17</f>
        <v>81768890.791319996</v>
      </c>
      <c r="BF21" s="123">
        <f>'2022 CV FIN GA 00394601000126'!BH17</f>
        <v>118201995.91574</v>
      </c>
      <c r="BG21" s="123">
        <f>'2022 CV FIN GA 00394601000126'!BI17</f>
        <v>0</v>
      </c>
      <c r="BH21" s="123">
        <f>'2022 CV FIN GA 00394601000126'!BJ17</f>
        <v>0</v>
      </c>
      <c r="BI21" s="123">
        <f>'2022 CV FIN GA 00394601000126'!BK17</f>
        <v>0</v>
      </c>
      <c r="BJ21" s="49">
        <f t="shared" si="7"/>
        <v>9251973129.3001804</v>
      </c>
      <c r="BK21" s="49">
        <f t="shared" si="8"/>
        <v>-5981213688.9386702</v>
      </c>
      <c r="BL21" s="49">
        <f>$BO$9+SUMPRODUCT($D$10:D21,$BK$10:BK21)</f>
        <v>-59978069000.325256</v>
      </c>
      <c r="BM21" s="48">
        <f>'2022 CV FIN GA 00394601000126'!BO17</f>
        <v>4</v>
      </c>
      <c r="BN21" s="49">
        <f t="shared" si="12"/>
        <v>0</v>
      </c>
      <c r="BO21" s="51">
        <f t="shared" si="9"/>
        <v>0</v>
      </c>
      <c r="BP21" s="79">
        <f t="shared" si="13"/>
        <v>4429286712.8298912</v>
      </c>
      <c r="BQ21" s="79">
        <f t="shared" si="14"/>
        <v>50936797197.543747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0"/>
        <v>13</v>
      </c>
      <c r="B22" s="69">
        <f t="shared" si="15"/>
        <v>2034</v>
      </c>
      <c r="C22" s="48">
        <f>'2022 CV FIN GA 00394601000126'!E18</f>
        <v>4</v>
      </c>
      <c r="D22" s="49">
        <f t="shared" si="16"/>
        <v>0.60058999999999996</v>
      </c>
      <c r="E22" s="123">
        <f>'2022 CV FIN GA 00394601000126'!G18</f>
        <v>1669053015.7641799</v>
      </c>
      <c r="F22" s="49">
        <f t="shared" si="11"/>
        <v>1799377838.3991699</v>
      </c>
      <c r="G22" s="123">
        <f>'2022 CV FIN GA 00394601000126'!I18</f>
        <v>1060359310.83146</v>
      </c>
      <c r="H22" s="123">
        <f>'2022 CV FIN GA 00394601000126'!J18</f>
        <v>696585627.64485002</v>
      </c>
      <c r="I22" s="123">
        <f>'2022 CV FIN GA 00394601000126'!K18</f>
        <v>0</v>
      </c>
      <c r="J22" s="123">
        <f>'2022 CV FIN GA 00394601000126'!L18</f>
        <v>42432899.922859997</v>
      </c>
      <c r="K22" s="123">
        <f>'2022 CV FIN GA 00394601000126'!M18</f>
        <v>261946311.47499001</v>
      </c>
      <c r="L22" s="123">
        <f>'2022 CV FIN GA 00394601000126'!N18</f>
        <v>0</v>
      </c>
      <c r="M22" s="49">
        <f t="shared" si="0"/>
        <v>628790090.79191005</v>
      </c>
      <c r="N22" s="123">
        <f>'2022 CV FIN GA 00394601000126'!P18</f>
        <v>215069868.07291001</v>
      </c>
      <c r="O22" s="123">
        <f>'2022 CV FIN GA 00394601000126'!Q18</f>
        <v>197810040.02801999</v>
      </c>
      <c r="P22" s="123">
        <f>'2022 CV FIN GA 00394601000126'!R18</f>
        <v>92812828.823890001</v>
      </c>
      <c r="Q22" s="123">
        <f>'2022 CV FIN GA 00394601000126'!S18</f>
        <v>16338125.587060001</v>
      </c>
      <c r="R22" s="123">
        <f>'2022 CV FIN GA 00394601000126'!T18</f>
        <v>24050455.504980002</v>
      </c>
      <c r="S22" s="123">
        <f>'2022 CV FIN GA 00394601000126'!U18</f>
        <v>82708772.775049999</v>
      </c>
      <c r="T22" s="123">
        <f>'2022 CV FIN GA 00394601000126'!V18</f>
        <v>0</v>
      </c>
      <c r="U22" s="49">
        <f t="shared" si="1"/>
        <v>187286789.95789999</v>
      </c>
      <c r="V22" s="123">
        <f>'2022 CV FIN GA 00394601000126'!X18</f>
        <v>54657175.054799996</v>
      </c>
      <c r="W22" s="123">
        <f>'2022 CV FIN GA 00394601000126'!Y18</f>
        <v>59953418.953000002</v>
      </c>
      <c r="X22" s="123">
        <f>'2022 CV FIN GA 00394601000126'!Z18</f>
        <v>21705796.469349999</v>
      </c>
      <c r="Y22" s="123">
        <f>'2022 CV FIN GA 00394601000126'!AA18</f>
        <v>3447885.96147</v>
      </c>
      <c r="Z22" s="123">
        <f>'2022 CV FIN GA 00394601000126'!AB18</f>
        <v>8055681.3329999996</v>
      </c>
      <c r="AA22" s="123">
        <f>'2022 CV FIN GA 00394601000126'!AC18</f>
        <v>39466832.186279997</v>
      </c>
      <c r="AB22" s="123">
        <f>'2022 CV FIN GA 00394601000126'!AD18</f>
        <v>0</v>
      </c>
      <c r="AC22" s="49">
        <f t="shared" si="2"/>
        <v>143471476.32029</v>
      </c>
      <c r="AD22" s="123">
        <f>'2022 CV FIN GA 00394601000126'!AF18</f>
        <v>61096742.350000001</v>
      </c>
      <c r="AE22" s="123">
        <f>'2022 CV FIN GA 00394601000126'!AG18</f>
        <v>45005990.79738</v>
      </c>
      <c r="AF22" s="123">
        <f>'2022 CV FIN GA 00394601000126'!AH18</f>
        <v>31913736.568100002</v>
      </c>
      <c r="AG22" s="123">
        <f>'2022 CV FIN GA 00394601000126'!AI18</f>
        <v>5455006.6048100004</v>
      </c>
      <c r="AH22" s="49">
        <f t="shared" si="3"/>
        <v>18364708.718090001</v>
      </c>
      <c r="AI22" s="123">
        <f>'2022 CV FIN GA 00394601000126'!AK18</f>
        <v>8788899.6799999997</v>
      </c>
      <c r="AJ22" s="123">
        <f>'2022 CV FIN GA 00394601000126'!AL18</f>
        <v>6496.32</v>
      </c>
      <c r="AK22" s="123">
        <f>'2022 CV FIN GA 00394601000126'!AM18</f>
        <v>1258999.3505800001</v>
      </c>
      <c r="AL22" s="123">
        <f>'2022 CV FIN GA 00394601000126'!AN18</f>
        <v>352157.26030000002</v>
      </c>
      <c r="AM22" s="123">
        <f>'2022 CV FIN GA 00394601000126'!AO18</f>
        <v>7958156.10721</v>
      </c>
      <c r="AN22" s="123">
        <f>'2022 CV FIN GA 00394601000126'!AP18</f>
        <v>140638083.44156</v>
      </c>
      <c r="AO22" s="50">
        <v>0</v>
      </c>
      <c r="AP22" s="48">
        <f>'2022 CV FIN GA 00394601000126'!AR18</f>
        <v>0</v>
      </c>
      <c r="AQ22" s="48">
        <f>'2022 CV FIN GA 00394601000126'!AS18</f>
        <v>0</v>
      </c>
      <c r="AR22" s="49">
        <f t="shared" si="4"/>
        <v>3179875299.10391</v>
      </c>
      <c r="AS22" s="49">
        <f t="shared" si="5"/>
        <v>7096310575.3162098</v>
      </c>
      <c r="AT22" s="123">
        <f>'2022 CV FIN GA 00394601000126'!AV18</f>
        <v>3008419462.81212</v>
      </c>
      <c r="AU22" s="123">
        <f>'2022 CV FIN GA 00394601000126'!AW18</f>
        <v>3101650232.99331</v>
      </c>
      <c r="AV22" s="123">
        <f>'2022 CV FIN GA 00394601000126'!AX18</f>
        <v>0</v>
      </c>
      <c r="AW22" s="123">
        <f>'2022 CV FIN GA 00394601000126'!AY18</f>
        <v>173063629.24948999</v>
      </c>
      <c r="AX22" s="123">
        <f>'2022 CV FIN GA 00394601000126'!AZ18</f>
        <v>813177250.26128995</v>
      </c>
      <c r="AY22" s="123">
        <f>'2022 CV FIN GA 00394601000126'!BA18</f>
        <v>0</v>
      </c>
      <c r="AZ22" s="49">
        <f t="shared" si="6"/>
        <v>1999283048.1014099</v>
      </c>
      <c r="BA22" s="123">
        <f>'2022 CV FIN GA 00394601000126'!BC18</f>
        <v>696161673.72739995</v>
      </c>
      <c r="BB22" s="123">
        <f>'2022 CV FIN GA 00394601000126'!BD18</f>
        <v>774389730.92683995</v>
      </c>
      <c r="BC22" s="123">
        <f>'2022 CV FIN GA 00394601000126'!BE18</f>
        <v>246464765.12307</v>
      </c>
      <c r="BD22" s="123">
        <f>'2022 CV FIN GA 00394601000126'!BF18</f>
        <v>54932912.366549999</v>
      </c>
      <c r="BE22" s="123">
        <f>'2022 CV FIN GA 00394601000126'!BG18</f>
        <v>88450728.414240003</v>
      </c>
      <c r="BF22" s="123">
        <f>'2022 CV FIN GA 00394601000126'!BH18</f>
        <v>138883237.54330999</v>
      </c>
      <c r="BG22" s="123">
        <f>'2022 CV FIN GA 00394601000126'!BI18</f>
        <v>0</v>
      </c>
      <c r="BH22" s="123">
        <f>'2022 CV FIN GA 00394601000126'!BJ18</f>
        <v>0</v>
      </c>
      <c r="BI22" s="123">
        <f>'2022 CV FIN GA 00394601000126'!BK18</f>
        <v>0</v>
      </c>
      <c r="BJ22" s="49">
        <f t="shared" si="7"/>
        <v>9095593623.4176197</v>
      </c>
      <c r="BK22" s="49">
        <f t="shared" si="8"/>
        <v>-5915718324.3137102</v>
      </c>
      <c r="BL22" s="49">
        <f>$BO$9+SUMPRODUCT($D$10:D22,$BK$10:BK22)</f>
        <v>-63530990268.724831</v>
      </c>
      <c r="BM22" s="48">
        <f>'2022 CV FIN GA 00394601000126'!BO18</f>
        <v>4</v>
      </c>
      <c r="BN22" s="49">
        <f t="shared" si="12"/>
        <v>0</v>
      </c>
      <c r="BO22" s="51">
        <f t="shared" si="9"/>
        <v>0</v>
      </c>
      <c r="BP22" s="79">
        <f t="shared" si="13"/>
        <v>4209144075.6338553</v>
      </c>
      <c r="BQ22" s="79">
        <f t="shared" si="14"/>
        <v>52614300945.423195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0"/>
        <v>14</v>
      </c>
      <c r="B23" s="69">
        <f t="shared" si="15"/>
        <v>2035</v>
      </c>
      <c r="C23" s="48">
        <f>'2022 CV FIN GA 00394601000126'!E19</f>
        <v>4</v>
      </c>
      <c r="D23" s="49">
        <f t="shared" si="16"/>
        <v>0.57748999999999995</v>
      </c>
      <c r="E23" s="123">
        <f>'2022 CV FIN GA 00394601000126'!G19</f>
        <v>1524877611.7704699</v>
      </c>
      <c r="F23" s="49">
        <f t="shared" si="11"/>
        <v>1726463763.7616601</v>
      </c>
      <c r="G23" s="123">
        <f>'2022 CV FIN GA 00394601000126'!I19</f>
        <v>1017461733.94271</v>
      </c>
      <c r="H23" s="123">
        <f>'2022 CV FIN GA 00394601000126'!J19</f>
        <v>667787274.15034997</v>
      </c>
      <c r="I23" s="123">
        <f>'2022 CV FIN GA 00394601000126'!K19</f>
        <v>0</v>
      </c>
      <c r="J23" s="123">
        <f>'2022 CV FIN GA 00394601000126'!L19</f>
        <v>41214755.6686</v>
      </c>
      <c r="K23" s="123">
        <f>'2022 CV FIN GA 00394601000126'!M19</f>
        <v>245293803.46096</v>
      </c>
      <c r="L23" s="123">
        <f>'2022 CV FIN GA 00394601000126'!N19</f>
        <v>0</v>
      </c>
      <c r="M23" s="49">
        <f t="shared" si="0"/>
        <v>619381859.78448999</v>
      </c>
      <c r="N23" s="123">
        <f>'2022 CV FIN GA 00394601000126'!P19</f>
        <v>211134289.49443001</v>
      </c>
      <c r="O23" s="123">
        <f>'2022 CV FIN GA 00394601000126'!Q19</f>
        <v>190175194.54958999</v>
      </c>
      <c r="P23" s="123">
        <f>'2022 CV FIN GA 00394601000126'!R19</f>
        <v>98918912.236200005</v>
      </c>
      <c r="Q23" s="123">
        <f>'2022 CV FIN GA 00394601000126'!S19</f>
        <v>16328075.91285</v>
      </c>
      <c r="R23" s="123">
        <f>'2022 CV FIN GA 00394601000126'!T19</f>
        <v>23561324.918200001</v>
      </c>
      <c r="S23" s="123">
        <f>'2022 CV FIN GA 00394601000126'!U19</f>
        <v>79264062.673219994</v>
      </c>
      <c r="T23" s="123">
        <f>'2022 CV FIN GA 00394601000126'!V19</f>
        <v>0</v>
      </c>
      <c r="U23" s="49">
        <f t="shared" si="1"/>
        <v>171108664.78762001</v>
      </c>
      <c r="V23" s="123">
        <f>'2022 CV FIN GA 00394601000126'!X19</f>
        <v>49935802.983180001</v>
      </c>
      <c r="W23" s="123">
        <f>'2022 CV FIN GA 00394601000126'!Y19</f>
        <v>54774549.068870001</v>
      </c>
      <c r="X23" s="123">
        <f>'2022 CV FIN GA 00394601000126'!Z19</f>
        <v>19830815.89928</v>
      </c>
      <c r="Y23" s="123">
        <f>'2022 CV FIN GA 00394601000126'!AA19</f>
        <v>3150052.1918299999</v>
      </c>
      <c r="Z23" s="123">
        <f>'2022 CV FIN GA 00394601000126'!AB19</f>
        <v>7359819.0088799996</v>
      </c>
      <c r="AA23" s="123">
        <f>'2022 CV FIN GA 00394601000126'!AC19</f>
        <v>36057625.635580003</v>
      </c>
      <c r="AB23" s="123">
        <f>'2022 CV FIN GA 00394601000126'!AD19</f>
        <v>0</v>
      </c>
      <c r="AC23" s="49">
        <f t="shared" si="2"/>
        <v>153967009.39542001</v>
      </c>
      <c r="AD23" s="123">
        <f>'2022 CV FIN GA 00394601000126'!AF19</f>
        <v>64278324.57</v>
      </c>
      <c r="AE23" s="123">
        <f>'2022 CV FIN GA 00394601000126'!AG19</f>
        <v>46579052.648610003</v>
      </c>
      <c r="AF23" s="123">
        <f>'2022 CV FIN GA 00394601000126'!AH19</f>
        <v>37316304.276749998</v>
      </c>
      <c r="AG23" s="123">
        <f>'2022 CV FIN GA 00394601000126'!AI19</f>
        <v>5793327.9000599999</v>
      </c>
      <c r="AH23" s="49">
        <f t="shared" si="3"/>
        <v>20761591.84245</v>
      </c>
      <c r="AI23" s="123">
        <f>'2022 CV FIN GA 00394601000126'!AK19</f>
        <v>10244306.369999999</v>
      </c>
      <c r="AJ23" s="123">
        <f>'2022 CV FIN GA 00394601000126'!AL19</f>
        <v>7815.29</v>
      </c>
      <c r="AK23" s="123">
        <f>'2022 CV FIN GA 00394601000126'!AM19</f>
        <v>1543596.1736000001</v>
      </c>
      <c r="AL23" s="123">
        <f>'2022 CV FIN GA 00394601000126'!AN19</f>
        <v>425346.15590999997</v>
      </c>
      <c r="AM23" s="123">
        <f>'2022 CV FIN GA 00394601000126'!AO19</f>
        <v>8540527.8529400006</v>
      </c>
      <c r="AN23" s="123">
        <f>'2022 CV FIN GA 00394601000126'!AP19</f>
        <v>150393964.88725001</v>
      </c>
      <c r="AO23" s="50">
        <v>0</v>
      </c>
      <c r="AP23" s="48">
        <f>'2022 CV FIN GA 00394601000126'!AR19</f>
        <v>0</v>
      </c>
      <c r="AQ23" s="48">
        <f>'2022 CV FIN GA 00394601000126'!AS19</f>
        <v>0</v>
      </c>
      <c r="AR23" s="49">
        <f t="shared" si="4"/>
        <v>3087370657.9198499</v>
      </c>
      <c r="AS23" s="49">
        <f t="shared" si="5"/>
        <v>6793211121.5285902</v>
      </c>
      <c r="AT23" s="123">
        <f>'2022 CV FIN GA 00394601000126'!AV19</f>
        <v>2888650018.5268002</v>
      </c>
      <c r="AU23" s="123">
        <f>'2022 CV FIN GA 00394601000126'!AW19</f>
        <v>2974659116.31181</v>
      </c>
      <c r="AV23" s="123">
        <f>'2022 CV FIN GA 00394601000126'!AX19</f>
        <v>0</v>
      </c>
      <c r="AW23" s="123">
        <f>'2022 CV FIN GA 00394601000126'!AY19</f>
        <v>168204014.12628999</v>
      </c>
      <c r="AX23" s="123">
        <f>'2022 CV FIN GA 00394601000126'!AZ19</f>
        <v>761697972.56368995</v>
      </c>
      <c r="AY23" s="123">
        <f>'2022 CV FIN GA 00394601000126'!BA19</f>
        <v>0</v>
      </c>
      <c r="AZ23" s="49">
        <f t="shared" si="6"/>
        <v>2138195604.6649101</v>
      </c>
      <c r="BA23" s="123">
        <f>'2022 CV FIN GA 00394601000126'!BC19</f>
        <v>729582278.59667003</v>
      </c>
      <c r="BB23" s="123">
        <f>'2022 CV FIN GA 00394601000126'!BD19</f>
        <v>805493110.52059996</v>
      </c>
      <c r="BC23" s="123">
        <f>'2022 CV FIN GA 00394601000126'!BE19</f>
        <v>288282137.89581001</v>
      </c>
      <c r="BD23" s="123">
        <f>'2022 CV FIN GA 00394601000126'!BF19</f>
        <v>58188675.817369998</v>
      </c>
      <c r="BE23" s="123">
        <f>'2022 CV FIN GA 00394601000126'!BG19</f>
        <v>94811325.24346</v>
      </c>
      <c r="BF23" s="123">
        <f>'2022 CV FIN GA 00394601000126'!BH19</f>
        <v>161838076.59099999</v>
      </c>
      <c r="BG23" s="123">
        <f>'2022 CV FIN GA 00394601000126'!BI19</f>
        <v>0</v>
      </c>
      <c r="BH23" s="123">
        <f>'2022 CV FIN GA 00394601000126'!BJ19</f>
        <v>0</v>
      </c>
      <c r="BI23" s="123">
        <f>'2022 CV FIN GA 00394601000126'!BK19</f>
        <v>0</v>
      </c>
      <c r="BJ23" s="49">
        <f t="shared" si="7"/>
        <v>8931406726.1935005</v>
      </c>
      <c r="BK23" s="49">
        <f t="shared" si="8"/>
        <v>-5844036068.2736502</v>
      </c>
      <c r="BL23" s="49">
        <f>$BO$9+SUMPRODUCT($D$10:D23,$BK$10:BK23)</f>
        <v>-66905862657.792183</v>
      </c>
      <c r="BM23" s="48">
        <f>'2022 CV FIN GA 00394601000126'!BO19</f>
        <v>4</v>
      </c>
      <c r="BN23" s="49">
        <f t="shared" si="12"/>
        <v>0</v>
      </c>
      <c r="BO23" s="51">
        <f t="shared" si="9"/>
        <v>0</v>
      </c>
      <c r="BP23" s="79">
        <f t="shared" si="13"/>
        <v>3995716679.0539923</v>
      </c>
      <c r="BQ23" s="79">
        <f t="shared" si="14"/>
        <v>53942175167.228897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0"/>
        <v>15</v>
      </c>
      <c r="B24" s="69">
        <f t="shared" si="15"/>
        <v>2036</v>
      </c>
      <c r="C24" s="48">
        <f>'2022 CV FIN GA 00394601000126'!E20</f>
        <v>4</v>
      </c>
      <c r="D24" s="49">
        <f t="shared" si="16"/>
        <v>0.55528</v>
      </c>
      <c r="E24" s="123">
        <f>'2022 CV FIN GA 00394601000126'!G20</f>
        <v>1373507767.94766</v>
      </c>
      <c r="F24" s="49">
        <f t="shared" si="11"/>
        <v>1651553100.6870301</v>
      </c>
      <c r="G24" s="123">
        <f>'2022 CV FIN GA 00394601000126'!I20</f>
        <v>973744093.88259006</v>
      </c>
      <c r="H24" s="123">
        <f>'2022 CV FIN GA 00394601000126'!J20</f>
        <v>637882656.72454</v>
      </c>
      <c r="I24" s="123">
        <f>'2022 CV FIN GA 00394601000126'!K20</f>
        <v>0</v>
      </c>
      <c r="J24" s="123">
        <f>'2022 CV FIN GA 00394601000126'!L20</f>
        <v>39926350.079899997</v>
      </c>
      <c r="K24" s="123">
        <f>'2022 CV FIN GA 00394601000126'!M20</f>
        <v>229350558.83315</v>
      </c>
      <c r="L24" s="123">
        <f>'2022 CV FIN GA 00394601000126'!N20</f>
        <v>0</v>
      </c>
      <c r="M24" s="49">
        <f t="shared" si="0"/>
        <v>610271594.32432997</v>
      </c>
      <c r="N24" s="123">
        <f>'2022 CV FIN GA 00394601000126'!P20</f>
        <v>206630217.61686999</v>
      </c>
      <c r="O24" s="123">
        <f>'2022 CV FIN GA 00394601000126'!Q20</f>
        <v>181417836.25760999</v>
      </c>
      <c r="P24" s="123">
        <f>'2022 CV FIN GA 00394601000126'!R20</f>
        <v>107272951.95848</v>
      </c>
      <c r="Q24" s="123">
        <f>'2022 CV FIN GA 00394601000126'!S20</f>
        <v>16198868.03609</v>
      </c>
      <c r="R24" s="123">
        <f>'2022 CV FIN GA 00394601000126'!T20</f>
        <v>22945639.139219999</v>
      </c>
      <c r="S24" s="123">
        <f>'2022 CV FIN GA 00394601000126'!U20</f>
        <v>75806081.316060007</v>
      </c>
      <c r="T24" s="123">
        <f>'2022 CV FIN GA 00394601000126'!V20</f>
        <v>0</v>
      </c>
      <c r="U24" s="49">
        <f t="shared" si="1"/>
        <v>154123241.38988999</v>
      </c>
      <c r="V24" s="123">
        <f>'2022 CV FIN GA 00394601000126'!X20</f>
        <v>44978831.590599999</v>
      </c>
      <c r="W24" s="123">
        <f>'2022 CV FIN GA 00394601000126'!Y20</f>
        <v>49337250.446330003</v>
      </c>
      <c r="X24" s="123">
        <f>'2022 CV FIN GA 00394601000126'!Z20</f>
        <v>17862272.665130001</v>
      </c>
      <c r="Y24" s="123">
        <f>'2022 CV FIN GA 00394601000126'!AA20</f>
        <v>2837356.3370099999</v>
      </c>
      <c r="Z24" s="123">
        <f>'2022 CV FIN GA 00394601000126'!AB20</f>
        <v>6629232.7340599997</v>
      </c>
      <c r="AA24" s="123">
        <f>'2022 CV FIN GA 00394601000126'!AC20</f>
        <v>32478297.616760001</v>
      </c>
      <c r="AB24" s="123">
        <f>'2022 CV FIN GA 00394601000126'!AD20</f>
        <v>0</v>
      </c>
      <c r="AC24" s="49">
        <f t="shared" si="2"/>
        <v>165397013.73765001</v>
      </c>
      <c r="AD24" s="123">
        <f>'2022 CV FIN GA 00394601000126'!AF20</f>
        <v>67403698.030000001</v>
      </c>
      <c r="AE24" s="123">
        <f>'2022 CV FIN GA 00394601000126'!AG20</f>
        <v>47802217.220040001</v>
      </c>
      <c r="AF24" s="123">
        <f>'2022 CV FIN GA 00394601000126'!AH20</f>
        <v>44111116.837669998</v>
      </c>
      <c r="AG24" s="123">
        <f>'2022 CV FIN GA 00394601000126'!AI20</f>
        <v>6079981.6499399999</v>
      </c>
      <c r="AH24" s="49">
        <f t="shared" si="3"/>
        <v>23312828.220800001</v>
      </c>
      <c r="AI24" s="123">
        <f>'2022 CV FIN GA 00394601000126'!AK20</f>
        <v>11834021.49</v>
      </c>
      <c r="AJ24" s="123">
        <f>'2022 CV FIN GA 00394601000126'!AL20</f>
        <v>9328.52</v>
      </c>
      <c r="AK24" s="123">
        <f>'2022 CV FIN GA 00394601000126'!AM20</f>
        <v>1884402.62237</v>
      </c>
      <c r="AL24" s="123">
        <f>'2022 CV FIN GA 00394601000126'!AN20</f>
        <v>507598.15126000001</v>
      </c>
      <c r="AM24" s="123">
        <f>'2022 CV FIN GA 00394601000126'!AO20</f>
        <v>9077477.4371700007</v>
      </c>
      <c r="AN24" s="123">
        <f>'2022 CV FIN GA 00394601000126'!AP20</f>
        <v>160558452.76265001</v>
      </c>
      <c r="AO24" s="50">
        <v>0</v>
      </c>
      <c r="AP24" s="48">
        <f>'2022 CV FIN GA 00394601000126'!AR20</f>
        <v>0</v>
      </c>
      <c r="AQ24" s="48">
        <f>'2022 CV FIN GA 00394601000126'!AS20</f>
        <v>0</v>
      </c>
      <c r="AR24" s="49">
        <f t="shared" si="4"/>
        <v>2994566789.9555001</v>
      </c>
      <c r="AS24" s="49">
        <f t="shared" si="5"/>
        <v>6484230672.9862099</v>
      </c>
      <c r="AT24" s="123">
        <f>'2022 CV FIN GA 00394601000126'!AV20</f>
        <v>2766017878.5998101</v>
      </c>
      <c r="AU24" s="123">
        <f>'2022 CV FIN GA 00394601000126'!AW20</f>
        <v>2842866621.6333599</v>
      </c>
      <c r="AV24" s="123">
        <f>'2022 CV FIN GA 00394601000126'!AX20</f>
        <v>0</v>
      </c>
      <c r="AW24" s="123">
        <f>'2022 CV FIN GA 00394601000126'!AY20</f>
        <v>163064969.25391001</v>
      </c>
      <c r="AX24" s="123">
        <f>'2022 CV FIN GA 00394601000126'!AZ20</f>
        <v>712281203.49913001</v>
      </c>
      <c r="AY24" s="123">
        <f>'2022 CV FIN GA 00394601000126'!BA20</f>
        <v>0</v>
      </c>
      <c r="AZ24" s="49">
        <f t="shared" si="6"/>
        <v>2282211779.2388401</v>
      </c>
      <c r="BA24" s="123">
        <f>'2022 CV FIN GA 00394601000126'!BC20</f>
        <v>762013501.78076005</v>
      </c>
      <c r="BB24" s="123">
        <f>'2022 CV FIN GA 00394601000126'!BD20</f>
        <v>830232720.36476004</v>
      </c>
      <c r="BC24" s="123">
        <f>'2022 CV FIN GA 00394601000126'!BE20</f>
        <v>341110272.28296</v>
      </c>
      <c r="BD24" s="123">
        <f>'2022 CV FIN GA 00394601000126'!BF20</f>
        <v>60983853.920560002</v>
      </c>
      <c r="BE24" s="123">
        <f>'2022 CV FIN GA 00394601000126'!BG20</f>
        <v>100723854.84381001</v>
      </c>
      <c r="BF24" s="123">
        <f>'2022 CV FIN GA 00394601000126'!BH20</f>
        <v>187147576.04598999</v>
      </c>
      <c r="BG24" s="123">
        <f>'2022 CV FIN GA 00394601000126'!BI20</f>
        <v>0</v>
      </c>
      <c r="BH24" s="123">
        <f>'2022 CV FIN GA 00394601000126'!BJ20</f>
        <v>0</v>
      </c>
      <c r="BI24" s="123">
        <f>'2022 CV FIN GA 00394601000126'!BK20</f>
        <v>0</v>
      </c>
      <c r="BJ24" s="49">
        <f t="shared" si="7"/>
        <v>8766442452.22505</v>
      </c>
      <c r="BK24" s="49">
        <f t="shared" si="8"/>
        <v>-5771875662.2695503</v>
      </c>
      <c r="BL24" s="49">
        <f>$BO$9+SUMPRODUCT($D$10:D24,$BK$10:BK24)</f>
        <v>-70110869775.537216</v>
      </c>
      <c r="BM24" s="48">
        <f>'2022 CV FIN GA 00394601000126'!BO20</f>
        <v>4</v>
      </c>
      <c r="BN24" s="49">
        <f t="shared" si="12"/>
        <v>0</v>
      </c>
      <c r="BO24" s="51">
        <f t="shared" si="9"/>
        <v>0</v>
      </c>
      <c r="BP24" s="79">
        <f t="shared" si="13"/>
        <v>3792152435.05793</v>
      </c>
      <c r="BQ24" s="79">
        <f t="shared" si="14"/>
        <v>54986210308.339981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0"/>
        <v>16</v>
      </c>
      <c r="B25" s="69">
        <f t="shared" si="15"/>
        <v>2037</v>
      </c>
      <c r="C25" s="48">
        <f>'2022 CV FIN GA 00394601000126'!E21</f>
        <v>4</v>
      </c>
      <c r="D25" s="49">
        <f t="shared" si="16"/>
        <v>0.53391999999999995</v>
      </c>
      <c r="E25" s="123">
        <f>'2022 CV FIN GA 00394601000126'!G21</f>
        <v>1234618374.1479499</v>
      </c>
      <c r="F25" s="49">
        <f t="shared" si="11"/>
        <v>1574872246.4902</v>
      </c>
      <c r="G25" s="123">
        <f>'2022 CV FIN GA 00394601000126'!I21</f>
        <v>929278918.69237995</v>
      </c>
      <c r="H25" s="123">
        <f>'2022 CV FIN GA 00394601000126'!J21</f>
        <v>607026166.90025997</v>
      </c>
      <c r="I25" s="123">
        <f>'2022 CV FIN GA 00394601000126'!K21</f>
        <v>0</v>
      </c>
      <c r="J25" s="123">
        <f>'2022 CV FIN GA 00394601000126'!L21</f>
        <v>38567160.89756</v>
      </c>
      <c r="K25" s="123">
        <f>'2022 CV FIN GA 00394601000126'!M21</f>
        <v>213936933.00393</v>
      </c>
      <c r="L25" s="123">
        <f>'2022 CV FIN GA 00394601000126'!N21</f>
        <v>0</v>
      </c>
      <c r="M25" s="49">
        <f t="shared" si="0"/>
        <v>600514642.32249999</v>
      </c>
      <c r="N25" s="123">
        <f>'2022 CV FIN GA 00394601000126'!P21</f>
        <v>202712221.71485999</v>
      </c>
      <c r="O25" s="123">
        <f>'2022 CV FIN GA 00394601000126'!Q21</f>
        <v>173045037.63751</v>
      </c>
      <c r="P25" s="123">
        <f>'2022 CV FIN GA 00394601000126'!R21</f>
        <v>113170125.40908</v>
      </c>
      <c r="Q25" s="123">
        <f>'2022 CV FIN GA 00394601000126'!S21</f>
        <v>16045545.06167</v>
      </c>
      <c r="R25" s="123">
        <f>'2022 CV FIN GA 00394601000126'!T21</f>
        <v>22377397.172290001</v>
      </c>
      <c r="S25" s="123">
        <f>'2022 CV FIN GA 00394601000126'!U21</f>
        <v>73164315.327089995</v>
      </c>
      <c r="T25" s="123">
        <f>'2022 CV FIN GA 00394601000126'!V21</f>
        <v>0</v>
      </c>
      <c r="U25" s="49">
        <f t="shared" si="1"/>
        <v>138538266.86945999</v>
      </c>
      <c r="V25" s="123">
        <f>'2022 CV FIN GA 00394601000126'!X21</f>
        <v>40430562.698919997</v>
      </c>
      <c r="W25" s="123">
        <f>'2022 CV FIN GA 00394601000126'!Y21</f>
        <v>44348257.325110003</v>
      </c>
      <c r="X25" s="123">
        <f>'2022 CV FIN GA 00394601000126'!Z21</f>
        <v>16056035.90387</v>
      </c>
      <c r="Y25" s="123">
        <f>'2022 CV FIN GA 00394601000126'!AA21</f>
        <v>2550442.2686399999</v>
      </c>
      <c r="Z25" s="123">
        <f>'2022 CV FIN GA 00394601000126'!AB21</f>
        <v>5958883.3284900002</v>
      </c>
      <c r="AA25" s="123">
        <f>'2022 CV FIN GA 00394601000126'!AC21</f>
        <v>29194085.34443</v>
      </c>
      <c r="AB25" s="123">
        <f>'2022 CV FIN GA 00394601000126'!AD21</f>
        <v>0</v>
      </c>
      <c r="AC25" s="49">
        <f t="shared" si="2"/>
        <v>174772154.43654001</v>
      </c>
      <c r="AD25" s="123">
        <f>'2022 CV FIN GA 00394601000126'!AF21</f>
        <v>70395428.819999993</v>
      </c>
      <c r="AE25" s="123">
        <f>'2022 CV FIN GA 00394601000126'!AG21</f>
        <v>48729561.121040002</v>
      </c>
      <c r="AF25" s="123">
        <f>'2022 CV FIN GA 00394601000126'!AH21</f>
        <v>49324249.937150002</v>
      </c>
      <c r="AG25" s="123">
        <f>'2022 CV FIN GA 00394601000126'!AI21</f>
        <v>6322914.5583499996</v>
      </c>
      <c r="AH25" s="49">
        <f t="shared" si="3"/>
        <v>25974109.907099999</v>
      </c>
      <c r="AI25" s="123">
        <f>'2022 CV FIN GA 00394601000126'!AK21</f>
        <v>13560166.390000001</v>
      </c>
      <c r="AJ25" s="123">
        <f>'2022 CV FIN GA 00394601000126'!AL21</f>
        <v>11058.53</v>
      </c>
      <c r="AK25" s="123">
        <f>'2022 CV FIN GA 00394601000126'!AM21</f>
        <v>2293890.77036</v>
      </c>
      <c r="AL25" s="123">
        <f>'2022 CV FIN GA 00394601000126'!AN21</f>
        <v>599097.60497999995</v>
      </c>
      <c r="AM25" s="123">
        <f>'2022 CV FIN GA 00394601000126'!AO21</f>
        <v>9509896.6117599998</v>
      </c>
      <c r="AN25" s="123">
        <f>'2022 CV FIN GA 00394601000126'!AP21</f>
        <v>169609868.79293001</v>
      </c>
      <c r="AO25" s="50">
        <v>0</v>
      </c>
      <c r="AP25" s="48">
        <f>'2022 CV FIN GA 00394601000126'!AR21</f>
        <v>0</v>
      </c>
      <c r="AQ25" s="48">
        <f>'2022 CV FIN GA 00394601000126'!AS21</f>
        <v>0</v>
      </c>
      <c r="AR25" s="49">
        <f t="shared" si="4"/>
        <v>2898218221.82266</v>
      </c>
      <c r="AS25" s="49">
        <f t="shared" si="5"/>
        <v>6170055522.6925402</v>
      </c>
      <c r="AT25" s="123">
        <f>'2022 CV FIN GA 00394601000126'!AV21</f>
        <v>2640948731.05339</v>
      </c>
      <c r="AU25" s="123">
        <f>'2022 CV FIN GA 00394601000126'!AW21</f>
        <v>2706935109.4875202</v>
      </c>
      <c r="AV25" s="123">
        <f>'2022 CV FIN GA 00394601000126'!AX21</f>
        <v>0</v>
      </c>
      <c r="AW25" s="123">
        <f>'2022 CV FIN GA 00394601000126'!AY21</f>
        <v>157646931.33881</v>
      </c>
      <c r="AX25" s="123">
        <f>'2022 CV FIN GA 00394601000126'!AZ21</f>
        <v>664524750.81281996</v>
      </c>
      <c r="AY25" s="123">
        <f>'2022 CV FIN GA 00394601000126'!BA21</f>
        <v>0</v>
      </c>
      <c r="AZ25" s="49">
        <f t="shared" si="6"/>
        <v>2409865346.0057101</v>
      </c>
      <c r="BA25" s="123">
        <f>'2022 CV FIN GA 00394601000126'!BC21</f>
        <v>792736598.02708995</v>
      </c>
      <c r="BB25" s="123">
        <f>'2022 CV FIN GA 00394601000126'!BD21</f>
        <v>850298156.96607995</v>
      </c>
      <c r="BC25" s="123">
        <f>'2022 CV FIN GA 00394601000126'!BE21</f>
        <v>383109724.45626998</v>
      </c>
      <c r="BD25" s="123">
        <f>'2022 CV FIN GA 00394601000126'!BF21</f>
        <v>63381885.888149999</v>
      </c>
      <c r="BE25" s="123">
        <f>'2022 CV FIN GA 00394601000126'!BG21</f>
        <v>105396946.71826001</v>
      </c>
      <c r="BF25" s="123">
        <f>'2022 CV FIN GA 00394601000126'!BH21</f>
        <v>214942033.94986001</v>
      </c>
      <c r="BG25" s="123">
        <f>'2022 CV FIN GA 00394601000126'!BI21</f>
        <v>0</v>
      </c>
      <c r="BH25" s="123">
        <f>'2022 CV FIN GA 00394601000126'!BJ21</f>
        <v>0</v>
      </c>
      <c r="BI25" s="123">
        <f>'2022 CV FIN GA 00394601000126'!BK21</f>
        <v>0</v>
      </c>
      <c r="BJ25" s="49">
        <f t="shared" si="7"/>
        <v>8579920868.6982498</v>
      </c>
      <c r="BK25" s="49">
        <f t="shared" si="8"/>
        <v>-5681702646.8755903</v>
      </c>
      <c r="BL25" s="49">
        <f>$BO$9+SUMPRODUCT($D$10:D25,$BK$10:BK25)</f>
        <v>-73144444452.757034</v>
      </c>
      <c r="BM25" s="48">
        <f>'2022 CV FIN GA 00394601000126'!BO21</f>
        <v>4</v>
      </c>
      <c r="BN25" s="49">
        <f t="shared" si="12"/>
        <v>0</v>
      </c>
      <c r="BO25" s="51">
        <f t="shared" si="9"/>
        <v>0</v>
      </c>
      <c r="BP25" s="79">
        <f t="shared" si="13"/>
        <v>3588332983.016468</v>
      </c>
      <c r="BQ25" s="79">
        <f t="shared" si="14"/>
        <v>55619161236.755257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0"/>
        <v>17</v>
      </c>
      <c r="B26" s="69">
        <f t="shared" si="15"/>
        <v>2038</v>
      </c>
      <c r="C26" s="48">
        <f>'2022 CV FIN GA 00394601000126'!E22</f>
        <v>4</v>
      </c>
      <c r="D26" s="49">
        <f t="shared" si="16"/>
        <v>0.51337999999999995</v>
      </c>
      <c r="E26" s="123">
        <f>'2022 CV FIN GA 00394601000126'!G22</f>
        <v>1110740894.5592</v>
      </c>
      <c r="F26" s="49">
        <f t="shared" si="11"/>
        <v>1496624683.90977</v>
      </c>
      <c r="G26" s="123">
        <f>'2022 CV FIN GA 00394601000126'!I22</f>
        <v>884070193.12658</v>
      </c>
      <c r="H26" s="123">
        <f>'2022 CV FIN GA 00394601000126'!J22</f>
        <v>575409730.53776002</v>
      </c>
      <c r="I26" s="123">
        <f>'2022 CV FIN GA 00394601000126'!K22</f>
        <v>0</v>
      </c>
      <c r="J26" s="123">
        <f>'2022 CV FIN GA 00394601000126'!L22</f>
        <v>37144760.24543</v>
      </c>
      <c r="K26" s="123">
        <f>'2022 CV FIN GA 00394601000126'!M22</f>
        <v>199186933.76177001</v>
      </c>
      <c r="L26" s="123">
        <f>'2022 CV FIN GA 00394601000126'!N22</f>
        <v>0</v>
      </c>
      <c r="M26" s="49">
        <f t="shared" si="0"/>
        <v>590776924.06164002</v>
      </c>
      <c r="N26" s="123">
        <f>'2022 CV FIN GA 00394601000126'!P22</f>
        <v>199627372.80103001</v>
      </c>
      <c r="O26" s="123">
        <f>'2022 CV FIN GA 00394601000126'!Q22</f>
        <v>165155940.32486999</v>
      </c>
      <c r="P26" s="123">
        <f>'2022 CV FIN GA 00394601000126'!R22</f>
        <v>116774139.52612001</v>
      </c>
      <c r="Q26" s="123">
        <f>'2022 CV FIN GA 00394601000126'!S22</f>
        <v>15897032.726639999</v>
      </c>
      <c r="R26" s="123">
        <f>'2022 CV FIN GA 00394601000126'!T22</f>
        <v>21889933.33027</v>
      </c>
      <c r="S26" s="123">
        <f>'2022 CV FIN GA 00394601000126'!U22</f>
        <v>71432505.352709994</v>
      </c>
      <c r="T26" s="123">
        <f>'2022 CV FIN GA 00394601000126'!V22</f>
        <v>0</v>
      </c>
      <c r="U26" s="49">
        <f t="shared" si="1"/>
        <v>124637800.38868999</v>
      </c>
      <c r="V26" s="123">
        <f>'2022 CV FIN GA 00394601000126'!X22</f>
        <v>36373895.221440002</v>
      </c>
      <c r="W26" s="123">
        <f>'2022 CV FIN GA 00394601000126'!Y22</f>
        <v>39898501.468060002</v>
      </c>
      <c r="X26" s="123">
        <f>'2022 CV FIN GA 00394601000126'!Z22</f>
        <v>14445026.946280001</v>
      </c>
      <c r="Y26" s="123">
        <f>'2022 CV FIN GA 00394601000126'!AA22</f>
        <v>2294539.4190699998</v>
      </c>
      <c r="Z26" s="123">
        <f>'2022 CV FIN GA 00394601000126'!AB22</f>
        <v>5360988.8994500004</v>
      </c>
      <c r="AA26" s="123">
        <f>'2022 CV FIN GA 00394601000126'!AC22</f>
        <v>26264848.434390001</v>
      </c>
      <c r="AB26" s="123">
        <f>'2022 CV FIN GA 00394601000126'!AD22</f>
        <v>0</v>
      </c>
      <c r="AC26" s="49">
        <f t="shared" si="2"/>
        <v>182163918.08927</v>
      </c>
      <c r="AD26" s="123">
        <f>'2022 CV FIN GA 00394601000126'!AF22</f>
        <v>73300469.819999993</v>
      </c>
      <c r="AE26" s="123">
        <f>'2022 CV FIN GA 00394601000126'!AG22</f>
        <v>49313294.52369</v>
      </c>
      <c r="AF26" s="123">
        <f>'2022 CV FIN GA 00394601000126'!AH22</f>
        <v>53017358.497400001</v>
      </c>
      <c r="AG26" s="123">
        <f>'2022 CV FIN GA 00394601000126'!AI22</f>
        <v>6532795.2481800001</v>
      </c>
      <c r="AH26" s="49">
        <f t="shared" si="3"/>
        <v>28809409.82127</v>
      </c>
      <c r="AI26" s="123">
        <f>'2022 CV FIN GA 00394601000126'!AK22</f>
        <v>15418674.34</v>
      </c>
      <c r="AJ26" s="123">
        <f>'2022 CV FIN GA 00394601000126'!AL22</f>
        <v>13032.06</v>
      </c>
      <c r="AK26" s="123">
        <f>'2022 CV FIN GA 00394601000126'!AM22</f>
        <v>2768874.0420900001</v>
      </c>
      <c r="AL26" s="123">
        <f>'2022 CV FIN GA 00394601000126'!AN22</f>
        <v>699991.81481000001</v>
      </c>
      <c r="AM26" s="123">
        <f>'2022 CV FIN GA 00394601000126'!AO22</f>
        <v>9908837.5643700007</v>
      </c>
      <c r="AN26" s="123">
        <f>'2022 CV FIN GA 00394601000126'!AP22</f>
        <v>177496538.68957001</v>
      </c>
      <c r="AO26" s="50">
        <v>0</v>
      </c>
      <c r="AP26" s="48">
        <f>'2022 CV FIN GA 00394601000126'!AR22</f>
        <v>0</v>
      </c>
      <c r="AQ26" s="48">
        <f>'2022 CV FIN GA 00394601000126'!AS22</f>
        <v>0</v>
      </c>
      <c r="AR26" s="49">
        <f t="shared" si="4"/>
        <v>2799696208.7219801</v>
      </c>
      <c r="AS26" s="49">
        <f t="shared" si="5"/>
        <v>5851926449.6862097</v>
      </c>
      <c r="AT26" s="123">
        <f>'2022 CV FIN GA 00394601000126'!AV22</f>
        <v>2513548588.3808298</v>
      </c>
      <c r="AU26" s="123">
        <f>'2022 CV FIN GA 00394601000126'!AW22</f>
        <v>2567600191.9141698</v>
      </c>
      <c r="AV26" s="123">
        <f>'2022 CV FIN GA 00394601000126'!AX22</f>
        <v>0</v>
      </c>
      <c r="AW26" s="123">
        <f>'2022 CV FIN GA 00394601000126'!AY22</f>
        <v>151968362.02671</v>
      </c>
      <c r="AX26" s="123">
        <f>'2022 CV FIN GA 00394601000126'!AZ22</f>
        <v>618809307.36450005</v>
      </c>
      <c r="AY26" s="123">
        <f>'2022 CV FIN GA 00394601000126'!BA22</f>
        <v>0</v>
      </c>
      <c r="AZ26" s="49">
        <f t="shared" si="6"/>
        <v>2521354603.1172199</v>
      </c>
      <c r="BA26" s="123">
        <f>'2022 CV FIN GA 00394601000126'!BC22</f>
        <v>822531227.54091001</v>
      </c>
      <c r="BB26" s="123">
        <f>'2022 CV FIN GA 00394601000126'!BD22</f>
        <v>864471428.40521002</v>
      </c>
      <c r="BC26" s="123">
        <f>'2022 CV FIN GA 00394601000126'!BE22</f>
        <v>413999236.25819999</v>
      </c>
      <c r="BD26" s="123">
        <f>'2022 CV FIN GA 00394601000126'!BF22</f>
        <v>65461794.794239998</v>
      </c>
      <c r="BE26" s="123">
        <f>'2022 CV FIN GA 00394601000126'!BG22</f>
        <v>109730991.21298</v>
      </c>
      <c r="BF26" s="123">
        <f>'2022 CV FIN GA 00394601000126'!BH22</f>
        <v>245159924.90568</v>
      </c>
      <c r="BG26" s="123">
        <f>'2022 CV FIN GA 00394601000126'!BI22</f>
        <v>0</v>
      </c>
      <c r="BH26" s="123">
        <f>'2022 CV FIN GA 00394601000126'!BJ22</f>
        <v>0</v>
      </c>
      <c r="BI26" s="123">
        <f>'2022 CV FIN GA 00394601000126'!BK22</f>
        <v>0</v>
      </c>
      <c r="BJ26" s="49">
        <f t="shared" si="7"/>
        <v>8373281052.8034296</v>
      </c>
      <c r="BK26" s="49">
        <f t="shared" si="8"/>
        <v>-5573584844.0814505</v>
      </c>
      <c r="BL26" s="49">
        <f>$BO$9+SUMPRODUCT($D$10:D26,$BK$10:BK26)</f>
        <v>-76005811440.011566</v>
      </c>
      <c r="BM26" s="48">
        <f>'2022 CV FIN GA 00394601000126'!BO22</f>
        <v>4</v>
      </c>
      <c r="BN26" s="49">
        <f t="shared" si="12"/>
        <v>0</v>
      </c>
      <c r="BO26" s="51">
        <f t="shared" si="9"/>
        <v>0</v>
      </c>
      <c r="BP26" s="79">
        <f t="shared" si="13"/>
        <v>3385469628.5065713</v>
      </c>
      <c r="BQ26" s="79">
        <f t="shared" si="14"/>
        <v>55860248870.358429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0"/>
        <v>18</v>
      </c>
      <c r="B27" s="69">
        <f t="shared" si="15"/>
        <v>2039</v>
      </c>
      <c r="C27" s="48">
        <f>'2022 CV FIN GA 00394601000126'!E23</f>
        <v>4</v>
      </c>
      <c r="D27" s="49">
        <f t="shared" si="16"/>
        <v>0.49363000000000001</v>
      </c>
      <c r="E27" s="123">
        <f>'2022 CV FIN GA 00394601000126'!G23</f>
        <v>979403003.30963004</v>
      </c>
      <c r="F27" s="49">
        <f t="shared" si="11"/>
        <v>1417384507.60958</v>
      </c>
      <c r="G27" s="123">
        <f>'2022 CV FIN GA 00394601000126'!I23</f>
        <v>838508584.19257998</v>
      </c>
      <c r="H27" s="123">
        <f>'2022 CV FIN GA 00394601000126'!J23</f>
        <v>543213202.64217997</v>
      </c>
      <c r="I27" s="123">
        <f>'2022 CV FIN GA 00394601000126'!K23</f>
        <v>0</v>
      </c>
      <c r="J27" s="123">
        <f>'2022 CV FIN GA 00394601000126'!L23</f>
        <v>35662720.77482</v>
      </c>
      <c r="K27" s="123">
        <f>'2022 CV FIN GA 00394601000126'!M23</f>
        <v>185019341.31448001</v>
      </c>
      <c r="L27" s="123">
        <f>'2022 CV FIN GA 00394601000126'!N23</f>
        <v>0</v>
      </c>
      <c r="M27" s="49">
        <f t="shared" si="0"/>
        <v>580397603.23398995</v>
      </c>
      <c r="N27" s="123">
        <f>'2022 CV FIN GA 00394601000126'!P23</f>
        <v>196843489.95697999</v>
      </c>
      <c r="O27" s="123">
        <f>'2022 CV FIN GA 00394601000126'!Q23</f>
        <v>155992290.33908001</v>
      </c>
      <c r="P27" s="123">
        <f>'2022 CV FIN GA 00394601000126'!R23</f>
        <v>120960280.93505</v>
      </c>
      <c r="Q27" s="123">
        <f>'2022 CV FIN GA 00394601000126'!S23</f>
        <v>15645622.37881</v>
      </c>
      <c r="R27" s="123">
        <f>'2022 CV FIN GA 00394601000126'!T23</f>
        <v>21279702.580559999</v>
      </c>
      <c r="S27" s="123">
        <f>'2022 CV FIN GA 00394601000126'!U23</f>
        <v>69676217.043510005</v>
      </c>
      <c r="T27" s="123">
        <f>'2022 CV FIN GA 00394601000126'!V23</f>
        <v>0</v>
      </c>
      <c r="U27" s="49">
        <f t="shared" si="1"/>
        <v>109900190.6066</v>
      </c>
      <c r="V27" s="123">
        <f>'2022 CV FIN GA 00394601000126'!X23</f>
        <v>32072918.532540001</v>
      </c>
      <c r="W27" s="123">
        <f>'2022 CV FIN GA 00394601000126'!Y23</f>
        <v>35180762.999530002</v>
      </c>
      <c r="X27" s="123">
        <f>'2022 CV FIN GA 00394601000126'!Z23</f>
        <v>12736996.398870001</v>
      </c>
      <c r="Y27" s="123">
        <f>'2022 CV FIN GA 00394601000126'!AA23</f>
        <v>2023225.0466799999</v>
      </c>
      <c r="Z27" s="123">
        <f>'2022 CV FIN GA 00394601000126'!AB23</f>
        <v>4727086.8071499998</v>
      </c>
      <c r="AA27" s="123">
        <f>'2022 CV FIN GA 00394601000126'!AC23</f>
        <v>23159200.821830001</v>
      </c>
      <c r="AB27" s="123">
        <f>'2022 CV FIN GA 00394601000126'!AD23</f>
        <v>0</v>
      </c>
      <c r="AC27" s="49">
        <f t="shared" si="2"/>
        <v>189976830.9941</v>
      </c>
      <c r="AD27" s="123">
        <f>'2022 CV FIN GA 00394601000126'!AF23</f>
        <v>76661667.069999993</v>
      </c>
      <c r="AE27" s="123">
        <f>'2022 CV FIN GA 00394601000126'!AG23</f>
        <v>49470333.52764</v>
      </c>
      <c r="AF27" s="123">
        <f>'2022 CV FIN GA 00394601000126'!AH23</f>
        <v>57143793.379840001</v>
      </c>
      <c r="AG27" s="123">
        <f>'2022 CV FIN GA 00394601000126'!AI23</f>
        <v>6701037.0166199999</v>
      </c>
      <c r="AH27" s="49">
        <f t="shared" si="3"/>
        <v>31793044.168650001</v>
      </c>
      <c r="AI27" s="123">
        <f>'2022 CV FIN GA 00394601000126'!AK23</f>
        <v>17404180.800000001</v>
      </c>
      <c r="AJ27" s="123">
        <f>'2022 CV FIN GA 00394601000126'!AL23</f>
        <v>15244.89</v>
      </c>
      <c r="AK27" s="123">
        <f>'2022 CV FIN GA 00394601000126'!AM23</f>
        <v>3304356.3235499999</v>
      </c>
      <c r="AL27" s="123">
        <f>'2022 CV FIN GA 00394601000126'!AN23</f>
        <v>810535.43403999996</v>
      </c>
      <c r="AM27" s="123">
        <f>'2022 CV FIN GA 00394601000126'!AO23</f>
        <v>10258726.72106</v>
      </c>
      <c r="AN27" s="123">
        <f>'2022 CV FIN GA 00394601000126'!AP23</f>
        <v>185734248.73842999</v>
      </c>
      <c r="AO27" s="50">
        <v>0</v>
      </c>
      <c r="AP27" s="48">
        <f>'2022 CV FIN GA 00394601000126'!AR23</f>
        <v>0</v>
      </c>
      <c r="AQ27" s="48">
        <f>'2022 CV FIN GA 00394601000126'!AS23</f>
        <v>0</v>
      </c>
      <c r="AR27" s="49">
        <f t="shared" si="4"/>
        <v>2700205766.6658301</v>
      </c>
      <c r="AS27" s="49">
        <f t="shared" si="5"/>
        <v>5531459181.4958696</v>
      </c>
      <c r="AT27" s="123">
        <f>'2022 CV FIN GA 00394601000126'!AV23</f>
        <v>2384704249.4394302</v>
      </c>
      <c r="AU27" s="123">
        <f>'2022 CV FIN GA 00394601000126'!AW23</f>
        <v>2425805308.4387999</v>
      </c>
      <c r="AV27" s="123">
        <f>'2022 CV FIN GA 00394601000126'!AX23</f>
        <v>0</v>
      </c>
      <c r="AW27" s="123">
        <f>'2022 CV FIN GA 00394601000126'!AY23</f>
        <v>146049452.19293001</v>
      </c>
      <c r="AX27" s="123">
        <f>'2022 CV FIN GA 00394601000126'!AZ23</f>
        <v>574900171.42471004</v>
      </c>
      <c r="AY27" s="123">
        <f>'2022 CV FIN GA 00394601000126'!BA23</f>
        <v>0</v>
      </c>
      <c r="AZ27" s="49">
        <f t="shared" si="6"/>
        <v>2637122162.3628802</v>
      </c>
      <c r="BA27" s="123">
        <f>'2022 CV FIN GA 00394601000126'!BC23</f>
        <v>856967422.88172996</v>
      </c>
      <c r="BB27" s="123">
        <f>'2022 CV FIN GA 00394601000126'!BD23</f>
        <v>871298510.11843002</v>
      </c>
      <c r="BC27" s="123">
        <f>'2022 CV FIN GA 00394601000126'!BE23</f>
        <v>450423844.10263997</v>
      </c>
      <c r="BD27" s="123">
        <f>'2022 CV FIN GA 00394601000126'!BF23</f>
        <v>67147549.723839998</v>
      </c>
      <c r="BE27" s="123">
        <f>'2022 CV FIN GA 00394601000126'!BG23</f>
        <v>113573798.52538</v>
      </c>
      <c r="BF27" s="123">
        <f>'2022 CV FIN GA 00394601000126'!BH23</f>
        <v>277711037.01086003</v>
      </c>
      <c r="BG27" s="123">
        <f>'2022 CV FIN GA 00394601000126'!BI23</f>
        <v>0</v>
      </c>
      <c r="BH27" s="123">
        <f>'2022 CV FIN GA 00394601000126'!BJ23</f>
        <v>0</v>
      </c>
      <c r="BI27" s="123">
        <f>'2022 CV FIN GA 00394601000126'!BK23</f>
        <v>0</v>
      </c>
      <c r="BJ27" s="49">
        <f t="shared" si="7"/>
        <v>8168581343.8587503</v>
      </c>
      <c r="BK27" s="49">
        <f t="shared" si="8"/>
        <v>-5468375577.1929197</v>
      </c>
      <c r="BL27" s="49">
        <f>$BO$9+SUMPRODUCT($D$10:D27,$BK$10:BK27)</f>
        <v>-78705165676.181305</v>
      </c>
      <c r="BM27" s="48">
        <f>'2022 CV FIN GA 00394601000126'!BO23</f>
        <v>4</v>
      </c>
      <c r="BN27" s="49">
        <f t="shared" si="12"/>
        <v>0</v>
      </c>
      <c r="BO27" s="51">
        <f t="shared" si="9"/>
        <v>0</v>
      </c>
      <c r="BP27" s="79">
        <f t="shared" si="13"/>
        <v>3193799439.3691759</v>
      </c>
      <c r="BQ27" s="79">
        <f t="shared" si="14"/>
        <v>55891490188.960579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0"/>
        <v>19</v>
      </c>
      <c r="B28" s="69">
        <f t="shared" si="15"/>
        <v>2040</v>
      </c>
      <c r="C28" s="48">
        <f>'2022 CV FIN GA 00394601000126'!E24</f>
        <v>4</v>
      </c>
      <c r="D28" s="49">
        <f t="shared" si="16"/>
        <v>0.47464000000000001</v>
      </c>
      <c r="E28" s="123">
        <f>'2022 CV FIN GA 00394601000126'!G24</f>
        <v>865993662.35922003</v>
      </c>
      <c r="F28" s="49">
        <f t="shared" si="11"/>
        <v>1337480598.88326</v>
      </c>
      <c r="G28" s="123">
        <f>'2022 CV FIN GA 00394601000126'!I24</f>
        <v>792701231.47422004</v>
      </c>
      <c r="H28" s="123">
        <f>'2022 CV FIN GA 00394601000126'!J24</f>
        <v>510654066.90417999</v>
      </c>
      <c r="I28" s="123">
        <f>'2022 CV FIN GA 00394601000126'!K24</f>
        <v>0</v>
      </c>
      <c r="J28" s="123">
        <f>'2022 CV FIN GA 00394601000126'!L24</f>
        <v>34125300.504859999</v>
      </c>
      <c r="K28" s="123">
        <f>'2022 CV FIN GA 00394601000126'!M24</f>
        <v>171395473.13302001</v>
      </c>
      <c r="L28" s="123">
        <f>'2022 CV FIN GA 00394601000126'!N24</f>
        <v>0</v>
      </c>
      <c r="M28" s="49">
        <f t="shared" si="0"/>
        <v>570782038.37197995</v>
      </c>
      <c r="N28" s="123">
        <f>'2022 CV FIN GA 00394601000126'!P24</f>
        <v>194130598.07602999</v>
      </c>
      <c r="O28" s="123">
        <f>'2022 CV FIN GA 00394601000126'!Q24</f>
        <v>147523311.82655001</v>
      </c>
      <c r="P28" s="123">
        <f>'2022 CV FIN GA 00394601000126'!R24</f>
        <v>124009559.86685</v>
      </c>
      <c r="Q28" s="123">
        <f>'2022 CV FIN GA 00394601000126'!S24</f>
        <v>15407345.43386</v>
      </c>
      <c r="R28" s="123">
        <f>'2022 CV FIN GA 00394601000126'!T24</f>
        <v>20764591.30243</v>
      </c>
      <c r="S28" s="123">
        <f>'2022 CV FIN GA 00394601000126'!U24</f>
        <v>68946631.866260007</v>
      </c>
      <c r="T28" s="123">
        <f>'2022 CV FIN GA 00394601000126'!V24</f>
        <v>0</v>
      </c>
      <c r="U28" s="49">
        <f t="shared" si="1"/>
        <v>97174368.708049998</v>
      </c>
      <c r="V28" s="123">
        <f>'2022 CV FIN GA 00394601000126'!X24</f>
        <v>28359055.555969998</v>
      </c>
      <c r="W28" s="123">
        <f>'2022 CV FIN GA 00394601000126'!Y24</f>
        <v>31107029.17145</v>
      </c>
      <c r="X28" s="123">
        <f>'2022 CV FIN GA 00394601000126'!Z24</f>
        <v>11262124.09155</v>
      </c>
      <c r="Y28" s="123">
        <f>'2022 CV FIN GA 00394601000126'!AA24</f>
        <v>1788947.00346</v>
      </c>
      <c r="Z28" s="123">
        <f>'2022 CV FIN GA 00394601000126'!AB24</f>
        <v>4179716.8301300001</v>
      </c>
      <c r="AA28" s="123">
        <f>'2022 CV FIN GA 00394601000126'!AC24</f>
        <v>20477496.055489998</v>
      </c>
      <c r="AB28" s="123">
        <f>'2022 CV FIN GA 00394601000126'!AD24</f>
        <v>0</v>
      </c>
      <c r="AC28" s="49">
        <f t="shared" si="2"/>
        <v>195884455.93572</v>
      </c>
      <c r="AD28" s="123">
        <f>'2022 CV FIN GA 00394601000126'!AF24</f>
        <v>79385506.049999997</v>
      </c>
      <c r="AE28" s="123">
        <f>'2022 CV FIN GA 00394601000126'!AG24</f>
        <v>49284591.295610003</v>
      </c>
      <c r="AF28" s="123">
        <f>'2022 CV FIN GA 00394601000126'!AH24</f>
        <v>60380285.438380003</v>
      </c>
      <c r="AG28" s="123">
        <f>'2022 CV FIN GA 00394601000126'!AI24</f>
        <v>6834073.15173</v>
      </c>
      <c r="AH28" s="49">
        <f t="shared" si="3"/>
        <v>34935850.435549997</v>
      </c>
      <c r="AI28" s="123">
        <f>'2022 CV FIN GA 00394601000126'!AK24</f>
        <v>19513953.489999998</v>
      </c>
      <c r="AJ28" s="123">
        <f>'2022 CV FIN GA 00394601000126'!AL24</f>
        <v>17737.84</v>
      </c>
      <c r="AK28" s="123">
        <f>'2022 CV FIN GA 00394601000126'!AM24</f>
        <v>3907563.2758499999</v>
      </c>
      <c r="AL28" s="123">
        <f>'2022 CV FIN GA 00394601000126'!AN24</f>
        <v>930709.97623999999</v>
      </c>
      <c r="AM28" s="123">
        <f>'2022 CV FIN GA 00394601000126'!AO24</f>
        <v>10565885.853460001</v>
      </c>
      <c r="AN28" s="123">
        <f>'2022 CV FIN GA 00394601000126'!AP24</f>
        <v>192673873.96526</v>
      </c>
      <c r="AO28" s="50">
        <v>0</v>
      </c>
      <c r="AP28" s="48">
        <f>'2022 CV FIN GA 00394601000126'!AR24</f>
        <v>0</v>
      </c>
      <c r="AQ28" s="48">
        <f>'2022 CV FIN GA 00394601000126'!AS24</f>
        <v>0</v>
      </c>
      <c r="AR28" s="49">
        <f t="shared" si="4"/>
        <v>2600326659.4328399</v>
      </c>
      <c r="AS28" s="49">
        <f t="shared" si="5"/>
        <v>5209773563.0629501</v>
      </c>
      <c r="AT28" s="123">
        <f>'2022 CV FIN GA 00394601000126'!AV24</f>
        <v>2254824100.3573098</v>
      </c>
      <c r="AU28" s="123">
        <f>'2022 CV FIN GA 00394601000126'!AW24</f>
        <v>2282353640.6286602</v>
      </c>
      <c r="AV28" s="123">
        <f>'2022 CV FIN GA 00394601000126'!AX24</f>
        <v>0</v>
      </c>
      <c r="AW28" s="123">
        <f>'2022 CV FIN GA 00394601000126'!AY24</f>
        <v>139901573.80173999</v>
      </c>
      <c r="AX28" s="123">
        <f>'2022 CV FIN GA 00394601000126'!AZ24</f>
        <v>532694248.27524</v>
      </c>
      <c r="AY28" s="123">
        <f>'2022 CV FIN GA 00394601000126'!BA24</f>
        <v>0</v>
      </c>
      <c r="AZ28" s="49">
        <f t="shared" si="6"/>
        <v>2734823341.3810101</v>
      </c>
      <c r="BA28" s="123">
        <f>'2022 CV FIN GA 00394601000126'!BC24</f>
        <v>884971203.97583997</v>
      </c>
      <c r="BB28" s="123">
        <f>'2022 CV FIN GA 00394601000126'!BD24</f>
        <v>871660928.49234998</v>
      </c>
      <c r="BC28" s="123">
        <f>'2022 CV FIN GA 00394601000126'!BE24</f>
        <v>480049805.74329001</v>
      </c>
      <c r="BD28" s="123">
        <f>'2022 CV FIN GA 00394601000126'!BF24</f>
        <v>68498864.286929995</v>
      </c>
      <c r="BE28" s="123">
        <f>'2022 CV FIN GA 00394601000126'!BG24</f>
        <v>116987144.22378001</v>
      </c>
      <c r="BF28" s="123">
        <f>'2022 CV FIN GA 00394601000126'!BH24</f>
        <v>312655394.65881997</v>
      </c>
      <c r="BG28" s="123">
        <f>'2022 CV FIN GA 00394601000126'!BI24</f>
        <v>0</v>
      </c>
      <c r="BH28" s="123">
        <f>'2022 CV FIN GA 00394601000126'!BJ24</f>
        <v>0</v>
      </c>
      <c r="BI28" s="123">
        <f>'2022 CV FIN GA 00394601000126'!BK24</f>
        <v>0</v>
      </c>
      <c r="BJ28" s="49">
        <f t="shared" si="7"/>
        <v>7944596904.4439602</v>
      </c>
      <c r="BK28" s="49">
        <f t="shared" si="8"/>
        <v>-5344270245.0111198</v>
      </c>
      <c r="BL28" s="49">
        <f>$BO$9+SUMPRODUCT($D$10:D28,$BK$10:BK28)</f>
        <v>-81241770105.273376</v>
      </c>
      <c r="BM28" s="48">
        <f>'2022 CV FIN GA 00394601000126'!BO24</f>
        <v>4</v>
      </c>
      <c r="BN28" s="49">
        <f t="shared" si="12"/>
        <v>0</v>
      </c>
      <c r="BO28" s="51">
        <f t="shared" si="9"/>
        <v>0</v>
      </c>
      <c r="BP28" s="79">
        <f t="shared" si="13"/>
        <v>3003433679.3322282</v>
      </c>
      <c r="BQ28" s="79">
        <f t="shared" si="14"/>
        <v>55563523067.646225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0"/>
        <v>20</v>
      </c>
      <c r="B29" s="69">
        <f t="shared" si="15"/>
        <v>2041</v>
      </c>
      <c r="C29" s="48">
        <f>'2022 CV FIN GA 00394601000126'!E25</f>
        <v>4</v>
      </c>
      <c r="D29" s="49">
        <f t="shared" si="16"/>
        <v>0.45638000000000001</v>
      </c>
      <c r="E29" s="123">
        <f>'2022 CV FIN GA 00394601000126'!G25</f>
        <v>748059396.19868004</v>
      </c>
      <c r="F29" s="49">
        <f t="shared" si="11"/>
        <v>1257285337.3536601</v>
      </c>
      <c r="G29" s="123">
        <f>'2022 CV FIN GA 00394601000126'!I25</f>
        <v>746801801.46581995</v>
      </c>
      <c r="H29" s="123">
        <f>'2022 CV FIN GA 00394601000126'!J25</f>
        <v>477944334.87434</v>
      </c>
      <c r="I29" s="123">
        <f>'2022 CV FIN GA 00394601000126'!K25</f>
        <v>0</v>
      </c>
      <c r="J29" s="123">
        <f>'2022 CV FIN GA 00394601000126'!L25</f>
        <v>32539201.013500001</v>
      </c>
      <c r="K29" s="123">
        <f>'2022 CV FIN GA 00394601000126'!M25</f>
        <v>158509698.14910999</v>
      </c>
      <c r="L29" s="123">
        <f>'2022 CV FIN GA 00394601000126'!N25</f>
        <v>0</v>
      </c>
      <c r="M29" s="49">
        <f t="shared" si="0"/>
        <v>560473936.94615996</v>
      </c>
      <c r="N29" s="123">
        <f>'2022 CV FIN GA 00394601000126'!P25</f>
        <v>191463798.02439001</v>
      </c>
      <c r="O29" s="123">
        <f>'2022 CV FIN GA 00394601000126'!Q25</f>
        <v>138561603.46926001</v>
      </c>
      <c r="P29" s="123">
        <f>'2022 CV FIN GA 00394601000126'!R25</f>
        <v>126910748.1453</v>
      </c>
      <c r="Q29" s="123">
        <f>'2022 CV FIN GA 00394601000126'!S25</f>
        <v>15082208.085440001</v>
      </c>
      <c r="R29" s="123">
        <f>'2022 CV FIN GA 00394601000126'!T25</f>
        <v>20148396.825490002</v>
      </c>
      <c r="S29" s="123">
        <f>'2022 CV FIN GA 00394601000126'!U25</f>
        <v>68307182.396280006</v>
      </c>
      <c r="T29" s="123">
        <f>'2022 CV FIN GA 00394601000126'!V25</f>
        <v>0</v>
      </c>
      <c r="U29" s="49">
        <f t="shared" si="1"/>
        <v>83940798.577779993</v>
      </c>
      <c r="V29" s="123">
        <f>'2022 CV FIN GA 00394601000126'!X25</f>
        <v>24497012.966779999</v>
      </c>
      <c r="W29" s="123">
        <f>'2022 CV FIN GA 00394601000126'!Y25</f>
        <v>26870757.224860001</v>
      </c>
      <c r="X29" s="123">
        <f>'2022 CV FIN GA 00394601000126'!Z25</f>
        <v>9728405.7771199998</v>
      </c>
      <c r="Y29" s="123">
        <f>'2022 CV FIN GA 00394601000126'!AA25</f>
        <v>1545321.48838</v>
      </c>
      <c r="Z29" s="123">
        <f>'2022 CV FIN GA 00394601000126'!AB25</f>
        <v>3610507.3098399998</v>
      </c>
      <c r="AA29" s="123">
        <f>'2022 CV FIN GA 00394601000126'!AC25</f>
        <v>17688793.810800001</v>
      </c>
      <c r="AB29" s="123">
        <f>'2022 CV FIN GA 00394601000126'!AD25</f>
        <v>0</v>
      </c>
      <c r="AC29" s="49">
        <f t="shared" si="2"/>
        <v>201826975.51839</v>
      </c>
      <c r="AD29" s="123">
        <f>'2022 CV FIN GA 00394601000126'!AF25</f>
        <v>82307184.769999996</v>
      </c>
      <c r="AE29" s="123">
        <f>'2022 CV FIN GA 00394601000126'!AG25</f>
        <v>49001992.753140002</v>
      </c>
      <c r="AF29" s="123">
        <f>'2022 CV FIN GA 00394601000126'!AH25</f>
        <v>63590069.041579999</v>
      </c>
      <c r="AG29" s="123">
        <f>'2022 CV FIN GA 00394601000126'!AI25</f>
        <v>6927728.9536699997</v>
      </c>
      <c r="AH29" s="49">
        <f t="shared" si="3"/>
        <v>38217521.13651</v>
      </c>
      <c r="AI29" s="123">
        <f>'2022 CV FIN GA 00394601000126'!AK25</f>
        <v>21732381.539999999</v>
      </c>
      <c r="AJ29" s="123">
        <f>'2022 CV FIN GA 00394601000126'!AL25</f>
        <v>20540.48</v>
      </c>
      <c r="AK29" s="123">
        <f>'2022 CV FIN GA 00394601000126'!AM25</f>
        <v>4578367.8582699997</v>
      </c>
      <c r="AL29" s="123">
        <f>'2022 CV FIN GA 00394601000126'!AN25</f>
        <v>1060564.89622</v>
      </c>
      <c r="AM29" s="123">
        <f>'2022 CV FIN GA 00394601000126'!AO25</f>
        <v>10825666.362020001</v>
      </c>
      <c r="AN29" s="123">
        <f>'2022 CV FIN GA 00394601000126'!AP25</f>
        <v>199791329.02846</v>
      </c>
      <c r="AO29" s="50">
        <v>0</v>
      </c>
      <c r="AP29" s="48">
        <f>'2022 CV FIN GA 00394601000126'!AR25</f>
        <v>0</v>
      </c>
      <c r="AQ29" s="48">
        <f>'2022 CV FIN GA 00394601000126'!AS25</f>
        <v>0</v>
      </c>
      <c r="AR29" s="49">
        <f t="shared" si="4"/>
        <v>2500045596.7100701</v>
      </c>
      <c r="AS29" s="49">
        <f t="shared" si="5"/>
        <v>4888943980.4764299</v>
      </c>
      <c r="AT29" s="123">
        <f>'2022 CV FIN GA 00394601000126'!AV25</f>
        <v>2124399453.5007</v>
      </c>
      <c r="AU29" s="123">
        <f>'2022 CV FIN GA 00394601000126'!AW25</f>
        <v>2138235184.43735</v>
      </c>
      <c r="AV29" s="123">
        <f>'2022 CV FIN GA 00394601000126'!AX25</f>
        <v>0</v>
      </c>
      <c r="AW29" s="123">
        <f>'2022 CV FIN GA 00394601000126'!AY25</f>
        <v>133550220.59264</v>
      </c>
      <c r="AX29" s="123">
        <f>'2022 CV FIN GA 00394601000126'!AZ25</f>
        <v>492759121.94573998</v>
      </c>
      <c r="AY29" s="123">
        <f>'2022 CV FIN GA 00394601000126'!BA25</f>
        <v>0</v>
      </c>
      <c r="AZ29" s="49">
        <f t="shared" si="6"/>
        <v>2834438148.9207101</v>
      </c>
      <c r="BA29" s="123">
        <f>'2022 CV FIN GA 00394601000126'!BC25</f>
        <v>914644873.79791999</v>
      </c>
      <c r="BB29" s="123">
        <f>'2022 CV FIN GA 00394601000126'!BD25</f>
        <v>870378233.63165998</v>
      </c>
      <c r="BC29" s="123">
        <f>'2022 CV FIN GA 00394601000126'!BE25</f>
        <v>510216477.16978002</v>
      </c>
      <c r="BD29" s="123">
        <f>'2022 CV FIN GA 00394601000126'!BF25</f>
        <v>69472794.081740007</v>
      </c>
      <c r="BE29" s="123">
        <f>'2022 CV FIN GA 00394601000126'!BG25</f>
        <v>119897966.35728</v>
      </c>
      <c r="BF29" s="123">
        <f>'2022 CV FIN GA 00394601000126'!BH25</f>
        <v>349827803.88233</v>
      </c>
      <c r="BG29" s="123">
        <f>'2022 CV FIN GA 00394601000126'!BI25</f>
        <v>0</v>
      </c>
      <c r="BH29" s="123">
        <f>'2022 CV FIN GA 00394601000126'!BJ25</f>
        <v>0</v>
      </c>
      <c r="BI29" s="123">
        <f>'2022 CV FIN GA 00394601000126'!BK25</f>
        <v>0</v>
      </c>
      <c r="BJ29" s="49">
        <f t="shared" si="7"/>
        <v>7723382129.3971395</v>
      </c>
      <c r="BK29" s="49">
        <f t="shared" si="8"/>
        <v>-5223336532.6870699</v>
      </c>
      <c r="BL29" s="49">
        <f>$BO$9+SUMPRODUCT($D$10:D29,$BK$10:BK29)</f>
        <v>-83625596432.061096</v>
      </c>
      <c r="BM29" s="48">
        <f>'2022 CV FIN GA 00394601000126'!BO25</f>
        <v>4</v>
      </c>
      <c r="BN29" s="49">
        <f t="shared" si="12"/>
        <v>0</v>
      </c>
      <c r="BO29" s="51">
        <f t="shared" si="9"/>
        <v>0</v>
      </c>
      <c r="BP29" s="79">
        <f t="shared" si="13"/>
        <v>2823987159.3933148</v>
      </c>
      <c r="BQ29" s="79">
        <f t="shared" si="14"/>
        <v>55067749608.16964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0"/>
        <v>21</v>
      </c>
      <c r="B30" s="69">
        <f t="shared" si="15"/>
        <v>2042</v>
      </c>
      <c r="C30" s="48">
        <f>'2022 CV FIN GA 00394601000126'!E26</f>
        <v>4</v>
      </c>
      <c r="D30" s="49">
        <f t="shared" si="16"/>
        <v>0.43883</v>
      </c>
      <c r="E30" s="123">
        <f>'2022 CV FIN GA 00394601000126'!G26</f>
        <v>641728244.77691996</v>
      </c>
      <c r="F30" s="49">
        <f t="shared" si="11"/>
        <v>1177233216.1252999</v>
      </c>
      <c r="G30" s="123">
        <f>'2022 CV FIN GA 00394601000126'!I26</f>
        <v>701025930.17247999</v>
      </c>
      <c r="H30" s="123">
        <f>'2022 CV FIN GA 00394601000126'!J26</f>
        <v>445295389.85645998</v>
      </c>
      <c r="I30" s="123">
        <f>'2022 CV FIN GA 00394601000126'!K26</f>
        <v>0</v>
      </c>
      <c r="J30" s="123">
        <f>'2022 CV FIN GA 00394601000126'!L26</f>
        <v>30911896.096360002</v>
      </c>
      <c r="K30" s="123">
        <f>'2022 CV FIN GA 00394601000126'!M26</f>
        <v>146258608.68661001</v>
      </c>
      <c r="L30" s="123">
        <f>'2022 CV FIN GA 00394601000126'!N26</f>
        <v>0</v>
      </c>
      <c r="M30" s="49">
        <f t="shared" si="0"/>
        <v>550116135.91386998</v>
      </c>
      <c r="N30" s="123">
        <f>'2022 CV FIN GA 00394601000126'!P26</f>
        <v>188582187.47362</v>
      </c>
      <c r="O30" s="123">
        <f>'2022 CV FIN GA 00394601000126'!Q26</f>
        <v>130252484.49887</v>
      </c>
      <c r="P30" s="123">
        <f>'2022 CV FIN GA 00394601000126'!R26</f>
        <v>128553282.29193</v>
      </c>
      <c r="Q30" s="123">
        <f>'2022 CV FIN GA 00394601000126'!S26</f>
        <v>14743766.180059999</v>
      </c>
      <c r="R30" s="123">
        <f>'2022 CV FIN GA 00394601000126'!T26</f>
        <v>19568374.39384</v>
      </c>
      <c r="S30" s="123">
        <f>'2022 CV FIN GA 00394601000126'!U26</f>
        <v>68416041.075550005</v>
      </c>
      <c r="T30" s="123">
        <f>'2022 CV FIN GA 00394601000126'!V26</f>
        <v>0</v>
      </c>
      <c r="U30" s="49">
        <f t="shared" si="1"/>
        <v>72009230.296709999</v>
      </c>
      <c r="V30" s="123">
        <f>'2022 CV FIN GA 00394601000126'!X26</f>
        <v>21014942.414110001</v>
      </c>
      <c r="W30" s="123">
        <f>'2022 CV FIN GA 00394601000126'!Y26</f>
        <v>23051276.352340002</v>
      </c>
      <c r="X30" s="123">
        <f>'2022 CV FIN GA 00394601000126'!Z26</f>
        <v>8345584.3152999999</v>
      </c>
      <c r="Y30" s="123">
        <f>'2022 CV FIN GA 00394601000126'!AA26</f>
        <v>1325665.3835100001</v>
      </c>
      <c r="Z30" s="123">
        <f>'2022 CV FIN GA 00394601000126'!AB26</f>
        <v>3097300.2016599998</v>
      </c>
      <c r="AA30" s="123">
        <f>'2022 CV FIN GA 00394601000126'!AC26</f>
        <v>15174461.629790001</v>
      </c>
      <c r="AB30" s="123">
        <f>'2022 CV FIN GA 00394601000126'!AD26</f>
        <v>0</v>
      </c>
      <c r="AC30" s="49">
        <f t="shared" si="2"/>
        <v>206188376.57271999</v>
      </c>
      <c r="AD30" s="123">
        <f>'2022 CV FIN GA 00394601000126'!AF26</f>
        <v>84665731.379999995</v>
      </c>
      <c r="AE30" s="123">
        <f>'2022 CV FIN GA 00394601000126'!AG26</f>
        <v>48614831.646849997</v>
      </c>
      <c r="AF30" s="123">
        <f>'2022 CV FIN GA 00394601000126'!AH26</f>
        <v>65921810.119960003</v>
      </c>
      <c r="AG30" s="123">
        <f>'2022 CV FIN GA 00394601000126'!AI26</f>
        <v>6986003.4259099998</v>
      </c>
      <c r="AH30" s="49">
        <f t="shared" si="3"/>
        <v>41631360.635470003</v>
      </c>
      <c r="AI30" s="123">
        <f>'2022 CV FIN GA 00394601000126'!AK26</f>
        <v>24049914.02</v>
      </c>
      <c r="AJ30" s="123">
        <f>'2022 CV FIN GA 00394601000126'!AL26</f>
        <v>23676.73</v>
      </c>
      <c r="AK30" s="123">
        <f>'2022 CV FIN GA 00394601000126'!AM26</f>
        <v>5319096.2181399995</v>
      </c>
      <c r="AL30" s="123">
        <f>'2022 CV FIN GA 00394601000126'!AN26</f>
        <v>1199985.34925</v>
      </c>
      <c r="AM30" s="123">
        <f>'2022 CV FIN GA 00394601000126'!AO26</f>
        <v>11038688.318080001</v>
      </c>
      <c r="AN30" s="123">
        <f>'2022 CV FIN GA 00394601000126'!AP26</f>
        <v>205985969.16878</v>
      </c>
      <c r="AO30" s="50">
        <v>0</v>
      </c>
      <c r="AP30" s="48">
        <f>'2022 CV FIN GA 00394601000126'!AR26</f>
        <v>0</v>
      </c>
      <c r="AQ30" s="48">
        <f>'2022 CV FIN GA 00394601000126'!AS26</f>
        <v>0</v>
      </c>
      <c r="AR30" s="49">
        <f t="shared" si="4"/>
        <v>2399422897.3994598</v>
      </c>
      <c r="AS30" s="49">
        <f t="shared" si="5"/>
        <v>4570071764.24331</v>
      </c>
      <c r="AT30" s="123">
        <f>'2022 CV FIN GA 00394601000126'!AV26</f>
        <v>1993965950.9409001</v>
      </c>
      <c r="AU30" s="123">
        <f>'2022 CV FIN GA 00394601000126'!AW26</f>
        <v>1994291999.5048299</v>
      </c>
      <c r="AV30" s="123">
        <f>'2022 CV FIN GA 00394601000126'!AX26</f>
        <v>0</v>
      </c>
      <c r="AW30" s="123">
        <f>'2022 CV FIN GA 00394601000126'!AY26</f>
        <v>127022981.85631999</v>
      </c>
      <c r="AX30" s="123">
        <f>'2022 CV FIN GA 00394601000126'!AZ26</f>
        <v>454790831.94125998</v>
      </c>
      <c r="AY30" s="123">
        <f>'2022 CV FIN GA 00394601000126'!BA26</f>
        <v>0</v>
      </c>
      <c r="AZ30" s="49">
        <f t="shared" si="6"/>
        <v>2920982994.45439</v>
      </c>
      <c r="BA30" s="123">
        <f>'2022 CV FIN GA 00394601000126'!BC26</f>
        <v>939565334.50579</v>
      </c>
      <c r="BB30" s="123">
        <f>'2022 CV FIN GA 00394601000126'!BD26</f>
        <v>866352420.71708</v>
      </c>
      <c r="BC30" s="123">
        <f>'2022 CV FIN GA 00394601000126'!BE26</f>
        <v>533531137.82258999</v>
      </c>
      <c r="BD30" s="123">
        <f>'2022 CV FIN GA 00394601000126'!BF26</f>
        <v>70097137.954060003</v>
      </c>
      <c r="BE30" s="123">
        <f>'2022 CV FIN GA 00394601000126'!BG26</f>
        <v>122276999.19428</v>
      </c>
      <c r="BF30" s="123">
        <f>'2022 CV FIN GA 00394601000126'!BH26</f>
        <v>389159964.26059002</v>
      </c>
      <c r="BG30" s="123">
        <f>'2022 CV FIN GA 00394601000126'!BI26</f>
        <v>0</v>
      </c>
      <c r="BH30" s="123">
        <f>'2022 CV FIN GA 00394601000126'!BJ26</f>
        <v>0</v>
      </c>
      <c r="BI30" s="123">
        <f>'2022 CV FIN GA 00394601000126'!BK26</f>
        <v>0</v>
      </c>
      <c r="BJ30" s="49">
        <f t="shared" si="7"/>
        <v>7491054758.6976995</v>
      </c>
      <c r="BK30" s="49">
        <f t="shared" si="8"/>
        <v>-5091631861.2982397</v>
      </c>
      <c r="BL30" s="49">
        <f>$BO$9+SUMPRODUCT($D$10:D30,$BK$10:BK30)</f>
        <v>-85859957241.754608</v>
      </c>
      <c r="BM30" s="48">
        <f>'2022 CV FIN GA 00394601000126'!BO26</f>
        <v>4</v>
      </c>
      <c r="BN30" s="49">
        <f t="shared" si="12"/>
        <v>0</v>
      </c>
      <c r="BO30" s="51">
        <f t="shared" si="9"/>
        <v>0</v>
      </c>
      <c r="BP30" s="79">
        <f t="shared" si="13"/>
        <v>2649228457.1822944</v>
      </c>
      <c r="BQ30" s="79">
        <f t="shared" si="14"/>
        <v>54309183372.237038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0"/>
        <v>22</v>
      </c>
      <c r="B31" s="69">
        <f t="shared" si="15"/>
        <v>2043</v>
      </c>
      <c r="C31" s="48">
        <f>'2022 CV FIN GA 00394601000126'!E27</f>
        <v>4</v>
      </c>
      <c r="D31" s="49">
        <f t="shared" si="16"/>
        <v>0.42194999999999999</v>
      </c>
      <c r="E31" s="123">
        <f>'2022 CV FIN GA 00394601000126'!G27</f>
        <v>536630179.64147002</v>
      </c>
      <c r="F31" s="49">
        <f t="shared" si="11"/>
        <v>1097763103.98546</v>
      </c>
      <c r="G31" s="123">
        <f>'2022 CV FIN GA 00394601000126'!I27</f>
        <v>655589039.70913005</v>
      </c>
      <c r="H31" s="123">
        <f>'2022 CV FIN GA 00394601000126'!J27</f>
        <v>412921784.30781001</v>
      </c>
      <c r="I31" s="123">
        <f>'2022 CV FIN GA 00394601000126'!K27</f>
        <v>0</v>
      </c>
      <c r="J31" s="123">
        <f>'2022 CV FIN GA 00394601000126'!L27</f>
        <v>29252279.968520001</v>
      </c>
      <c r="K31" s="123">
        <f>'2022 CV FIN GA 00394601000126'!M27</f>
        <v>134646606.35800999</v>
      </c>
      <c r="L31" s="123">
        <f>'2022 CV FIN GA 00394601000126'!N27</f>
        <v>0</v>
      </c>
      <c r="M31" s="49">
        <f t="shared" si="0"/>
        <v>539242982.22330999</v>
      </c>
      <c r="N31" s="123">
        <f>'2022 CV FIN GA 00394601000126'!P27</f>
        <v>186037856.68232</v>
      </c>
      <c r="O31" s="123">
        <f>'2022 CV FIN GA 00394601000126'!Q27</f>
        <v>121742241.28219999</v>
      </c>
      <c r="P31" s="123">
        <f>'2022 CV FIN GA 00394601000126'!R27</f>
        <v>129353043.78363</v>
      </c>
      <c r="Q31" s="123">
        <f>'2022 CV FIN GA 00394601000126'!S27</f>
        <v>14350044.02025</v>
      </c>
      <c r="R31" s="123">
        <f>'2022 CV FIN GA 00394601000126'!T27</f>
        <v>18935027.377110001</v>
      </c>
      <c r="S31" s="123">
        <f>'2022 CV FIN GA 00394601000126'!U27</f>
        <v>68824769.077800006</v>
      </c>
      <c r="T31" s="123">
        <f>'2022 CV FIN GA 00394601000126'!V27</f>
        <v>0</v>
      </c>
      <c r="U31" s="49">
        <f t="shared" si="1"/>
        <v>60216028.36479</v>
      </c>
      <c r="V31" s="123">
        <f>'2022 CV FIN GA 00394601000126'!X27</f>
        <v>17573252.252220001</v>
      </c>
      <c r="W31" s="123">
        <f>'2022 CV FIN GA 00394601000126'!Y27</f>
        <v>19276088.703589998</v>
      </c>
      <c r="X31" s="123">
        <f>'2022 CV FIN GA 00394601000126'!Z27</f>
        <v>6978798.9648000002</v>
      </c>
      <c r="Y31" s="123">
        <f>'2022 CV FIN GA 00394601000126'!AA27</f>
        <v>1108556.5559700001</v>
      </c>
      <c r="Z31" s="123">
        <f>'2022 CV FIN GA 00394601000126'!AB27</f>
        <v>2590044.58219</v>
      </c>
      <c r="AA31" s="123">
        <f>'2022 CV FIN GA 00394601000126'!AC27</f>
        <v>12689287.306019999</v>
      </c>
      <c r="AB31" s="123">
        <f>'2022 CV FIN GA 00394601000126'!AD27</f>
        <v>0</v>
      </c>
      <c r="AC31" s="49">
        <f t="shared" si="2"/>
        <v>209992802.60486999</v>
      </c>
      <c r="AD31" s="123">
        <f>'2022 CV FIN GA 00394601000126'!AF27</f>
        <v>87172473.310000002</v>
      </c>
      <c r="AE31" s="123">
        <f>'2022 CV FIN GA 00394601000126'!AG27</f>
        <v>48060299.79755</v>
      </c>
      <c r="AF31" s="123">
        <f>'2022 CV FIN GA 00394601000126'!AH27</f>
        <v>67750631.142350003</v>
      </c>
      <c r="AG31" s="123">
        <f>'2022 CV FIN GA 00394601000126'!AI27</f>
        <v>7009398.3549699998</v>
      </c>
      <c r="AH31" s="49">
        <f t="shared" si="3"/>
        <v>45146292.879490003</v>
      </c>
      <c r="AI31" s="123">
        <f>'2022 CV FIN GA 00394601000126'!AK27</f>
        <v>26447173.190000001</v>
      </c>
      <c r="AJ31" s="123">
        <f>'2022 CV FIN GA 00394601000126'!AL27</f>
        <v>27219.79</v>
      </c>
      <c r="AK31" s="123">
        <f>'2022 CV FIN GA 00394601000126'!AM27</f>
        <v>6130215.34449</v>
      </c>
      <c r="AL31" s="123">
        <f>'2022 CV FIN GA 00394601000126'!AN27</f>
        <v>1348741.3489699999</v>
      </c>
      <c r="AM31" s="123">
        <f>'2022 CV FIN GA 00394601000126'!AO27</f>
        <v>11192943.20603</v>
      </c>
      <c r="AN31" s="123">
        <f>'2022 CV FIN GA 00394601000126'!AP27</f>
        <v>211933355.31624001</v>
      </c>
      <c r="AO31" s="50">
        <v>0</v>
      </c>
      <c r="AP31" s="48">
        <f>'2022 CV FIN GA 00394601000126'!AR27</f>
        <v>0</v>
      </c>
      <c r="AQ31" s="48">
        <f>'2022 CV FIN GA 00394601000126'!AS27</f>
        <v>0</v>
      </c>
      <c r="AR31" s="49">
        <f t="shared" si="4"/>
        <v>2298941171.7321701</v>
      </c>
      <c r="AS31" s="49">
        <f t="shared" si="5"/>
        <v>4254968494.3427801</v>
      </c>
      <c r="AT31" s="123">
        <f>'2022 CV FIN GA 00394601000126'!AV27</f>
        <v>1864331611.609</v>
      </c>
      <c r="AU31" s="123">
        <f>'2022 CV FIN GA 00394601000126'!AW27</f>
        <v>1851484724.8726599</v>
      </c>
      <c r="AV31" s="123">
        <f>'2022 CV FIN GA 00394601000126'!AX27</f>
        <v>0</v>
      </c>
      <c r="AW31" s="123">
        <f>'2022 CV FIN GA 00394601000126'!AY27</f>
        <v>120354179.84130999</v>
      </c>
      <c r="AX31" s="123">
        <f>'2022 CV FIN GA 00394601000126'!AZ27</f>
        <v>418797978.01981002</v>
      </c>
      <c r="AY31" s="123">
        <f>'2022 CV FIN GA 00394601000126'!BA27</f>
        <v>0</v>
      </c>
      <c r="AZ31" s="49">
        <f t="shared" si="6"/>
        <v>3003577920.91784</v>
      </c>
      <c r="BA31" s="123">
        <f>'2022 CV FIN GA 00394601000126'!BC27</f>
        <v>965186675.49270999</v>
      </c>
      <c r="BB31" s="123">
        <f>'2022 CV FIN GA 00394601000126'!BD27</f>
        <v>859513667.90368998</v>
      </c>
      <c r="BC31" s="123">
        <f>'2022 CV FIN GA 00394601000126'!BE27</f>
        <v>554005267.68624997</v>
      </c>
      <c r="BD31" s="123">
        <f>'2022 CV FIN GA 00394601000126'!BF27</f>
        <v>70366829.789000005</v>
      </c>
      <c r="BE31" s="123">
        <f>'2022 CV FIN GA 00394601000126'!BG27</f>
        <v>124065522.51199999</v>
      </c>
      <c r="BF31" s="123">
        <f>'2022 CV FIN GA 00394601000126'!BH27</f>
        <v>430439957.53419</v>
      </c>
      <c r="BG31" s="123">
        <f>'2022 CV FIN GA 00394601000126'!BI27</f>
        <v>0</v>
      </c>
      <c r="BH31" s="123">
        <f>'2022 CV FIN GA 00394601000126'!BJ27</f>
        <v>0</v>
      </c>
      <c r="BI31" s="123">
        <f>'2022 CV FIN GA 00394601000126'!BK27</f>
        <v>0</v>
      </c>
      <c r="BJ31" s="49">
        <f t="shared" si="7"/>
        <v>7258546415.2606201</v>
      </c>
      <c r="BK31" s="49">
        <f t="shared" si="8"/>
        <v>-4959605243.52845</v>
      </c>
      <c r="BL31" s="49">
        <f>$BO$9+SUMPRODUCT($D$10:D31,$BK$10:BK31)</f>
        <v>-87952662674.261444</v>
      </c>
      <c r="BM31" s="48">
        <f>'2022 CV FIN GA 00394601000126'!BO27</f>
        <v>4</v>
      </c>
      <c r="BN31" s="49">
        <f t="shared" si="12"/>
        <v>0</v>
      </c>
      <c r="BO31" s="51">
        <f t="shared" si="9"/>
        <v>0</v>
      </c>
      <c r="BP31" s="79">
        <f t="shared" si="13"/>
        <v>2483328081.0190725</v>
      </c>
      <c r="BQ31" s="79">
        <f t="shared" si="14"/>
        <v>53391553741.910057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0"/>
        <v>23</v>
      </c>
      <c r="B32" s="69">
        <f t="shared" si="15"/>
        <v>2044</v>
      </c>
      <c r="C32" s="48">
        <f>'2022 CV FIN GA 00394601000126'!E28</f>
        <v>4</v>
      </c>
      <c r="D32" s="49">
        <f t="shared" si="16"/>
        <v>0.40572000000000003</v>
      </c>
      <c r="E32" s="123">
        <f>'2022 CV FIN GA 00394601000126'!G28</f>
        <v>439237537.68803</v>
      </c>
      <c r="F32" s="49">
        <f t="shared" si="11"/>
        <v>1019283771.63604</v>
      </c>
      <c r="G32" s="123">
        <f>'2022 CV FIN GA 00394601000126'!I28</f>
        <v>610684827.90379</v>
      </c>
      <c r="H32" s="123">
        <f>'2022 CV FIN GA 00394601000126'!J28</f>
        <v>381028806.34127003</v>
      </c>
      <c r="I32" s="123">
        <f>'2022 CV FIN GA 00394601000126'!K28</f>
        <v>0</v>
      </c>
      <c r="J32" s="123">
        <f>'2022 CV FIN GA 00394601000126'!L28</f>
        <v>27570137.390980002</v>
      </c>
      <c r="K32" s="123">
        <f>'2022 CV FIN GA 00394601000126'!M28</f>
        <v>123671727.45126</v>
      </c>
      <c r="L32" s="123">
        <f>'2022 CV FIN GA 00394601000126'!N28</f>
        <v>0</v>
      </c>
      <c r="M32" s="49">
        <f t="shared" si="0"/>
        <v>528777268.97007</v>
      </c>
      <c r="N32" s="123">
        <f>'2022 CV FIN GA 00394601000126'!P28</f>
        <v>183394508.33019999</v>
      </c>
      <c r="O32" s="123">
        <f>'2022 CV FIN GA 00394601000126'!Q28</f>
        <v>113560865.89781</v>
      </c>
      <c r="P32" s="123">
        <f>'2022 CV FIN GA 00394601000126'!R28</f>
        <v>129818369.52711999</v>
      </c>
      <c r="Q32" s="123">
        <f>'2022 CV FIN GA 00394601000126'!S28</f>
        <v>13926409.520989999</v>
      </c>
      <c r="R32" s="123">
        <f>'2022 CV FIN GA 00394601000126'!T28</f>
        <v>18297305.895380002</v>
      </c>
      <c r="S32" s="123">
        <f>'2022 CV FIN GA 00394601000126'!U28</f>
        <v>69779809.798570007</v>
      </c>
      <c r="T32" s="123">
        <f>'2022 CV FIN GA 00394601000126'!V28</f>
        <v>0</v>
      </c>
      <c r="U32" s="49">
        <f t="shared" si="1"/>
        <v>49287462.822109997</v>
      </c>
      <c r="V32" s="123">
        <f>'2022 CV FIN GA 00394601000126'!X28</f>
        <v>14383894.79621</v>
      </c>
      <c r="W32" s="123">
        <f>'2022 CV FIN GA 00394601000126'!Y28</f>
        <v>15777684.63205</v>
      </c>
      <c r="X32" s="123">
        <f>'2022 CV FIN GA 00394601000126'!Z28</f>
        <v>5712221.5440199999</v>
      </c>
      <c r="Y32" s="123">
        <f>'2022 CV FIN GA 00394601000126'!AA28</f>
        <v>907365.38962000003</v>
      </c>
      <c r="Z32" s="123">
        <f>'2022 CV FIN GA 00394601000126'!AB28</f>
        <v>2119979.1736300001</v>
      </c>
      <c r="AA32" s="123">
        <f>'2022 CV FIN GA 00394601000126'!AC28</f>
        <v>10386317.28658</v>
      </c>
      <c r="AB32" s="123">
        <f>'2022 CV FIN GA 00394601000126'!AD28</f>
        <v>0</v>
      </c>
      <c r="AC32" s="49">
        <f t="shared" si="2"/>
        <v>212989568.49491999</v>
      </c>
      <c r="AD32" s="123">
        <f>'2022 CV FIN GA 00394601000126'!AF28</f>
        <v>89330457.430000007</v>
      </c>
      <c r="AE32" s="123">
        <f>'2022 CV FIN GA 00394601000126'!AG28</f>
        <v>47375955.368699998</v>
      </c>
      <c r="AF32" s="123">
        <f>'2022 CV FIN GA 00394601000126'!AH28</f>
        <v>69286035.075489998</v>
      </c>
      <c r="AG32" s="123">
        <f>'2022 CV FIN GA 00394601000126'!AI28</f>
        <v>6997120.6207299996</v>
      </c>
      <c r="AH32" s="49">
        <f t="shared" si="3"/>
        <v>48741220.642930001</v>
      </c>
      <c r="AI32" s="123">
        <f>'2022 CV FIN GA 00394601000126'!AK28</f>
        <v>28907438.920000002</v>
      </c>
      <c r="AJ32" s="123">
        <f>'2022 CV FIN GA 00394601000126'!AL28</f>
        <v>31111.96</v>
      </c>
      <c r="AK32" s="123">
        <f>'2022 CV FIN GA 00394601000126'!AM28</f>
        <v>7008793.7989999996</v>
      </c>
      <c r="AL32" s="123">
        <f>'2022 CV FIN GA 00394601000126'!AN28</f>
        <v>1506380.3237900001</v>
      </c>
      <c r="AM32" s="123">
        <f>'2022 CV FIN GA 00394601000126'!AO28</f>
        <v>11287495.640140001</v>
      </c>
      <c r="AN32" s="123">
        <f>'2022 CV FIN GA 00394601000126'!AP28</f>
        <v>217239870.89708999</v>
      </c>
      <c r="AO32" s="50">
        <v>0</v>
      </c>
      <c r="AP32" s="48">
        <f>'2022 CV FIN GA 00394601000126'!AR28</f>
        <v>0</v>
      </c>
      <c r="AQ32" s="48">
        <f>'2022 CV FIN GA 00394601000126'!AS28</f>
        <v>0</v>
      </c>
      <c r="AR32" s="49">
        <f t="shared" si="4"/>
        <v>2199990890.9144201</v>
      </c>
      <c r="AS32" s="49">
        <f t="shared" si="5"/>
        <v>3944910161.4715199</v>
      </c>
      <c r="AT32" s="123">
        <f>'2022 CV FIN GA 00394601000126'!AV28</f>
        <v>1735888697.0868399</v>
      </c>
      <c r="AU32" s="123">
        <f>'2022 CV FIN GA 00394601000126'!AW28</f>
        <v>1710670188.21766</v>
      </c>
      <c r="AV32" s="123">
        <f>'2022 CV FIN GA 00394601000126'!AX28</f>
        <v>0</v>
      </c>
      <c r="AW32" s="123">
        <f>'2022 CV FIN GA 00394601000126'!AY28</f>
        <v>113581516.87219</v>
      </c>
      <c r="AX32" s="123">
        <f>'2022 CV FIN GA 00394601000126'!AZ28</f>
        <v>384769759.29483002</v>
      </c>
      <c r="AY32" s="123">
        <f>'2022 CV FIN GA 00394601000126'!BA28</f>
        <v>0</v>
      </c>
      <c r="AZ32" s="49">
        <f t="shared" si="6"/>
        <v>3076851371.0403099</v>
      </c>
      <c r="BA32" s="123">
        <f>'2022 CV FIN GA 00394601000126'!BC28</f>
        <v>986263965.76595998</v>
      </c>
      <c r="BB32" s="123">
        <f>'2022 CV FIN GA 00394601000126'!BD28</f>
        <v>849755809.13110006</v>
      </c>
      <c r="BC32" s="123">
        <f>'2022 CV FIN GA 00394601000126'!BE28</f>
        <v>571835739.79270005</v>
      </c>
      <c r="BD32" s="123">
        <f>'2022 CV FIN GA 00394601000126'!BF28</f>
        <v>70278767.051080003</v>
      </c>
      <c r="BE32" s="123">
        <f>'2022 CV FIN GA 00394601000126'!BG28</f>
        <v>125239998.95190001</v>
      </c>
      <c r="BF32" s="123">
        <f>'2022 CV FIN GA 00394601000126'!BH28</f>
        <v>473477090.34757</v>
      </c>
      <c r="BG32" s="123">
        <f>'2022 CV FIN GA 00394601000126'!BI28</f>
        <v>0</v>
      </c>
      <c r="BH32" s="123">
        <f>'2022 CV FIN GA 00394601000126'!BJ28</f>
        <v>0</v>
      </c>
      <c r="BI32" s="123">
        <f>'2022 CV FIN GA 00394601000126'!BK28</f>
        <v>0</v>
      </c>
      <c r="BJ32" s="49">
        <f t="shared" si="7"/>
        <v>7021761532.5118303</v>
      </c>
      <c r="BK32" s="49">
        <f t="shared" si="8"/>
        <v>-4821770641.5974102</v>
      </c>
      <c r="BL32" s="49">
        <f>$BO$9+SUMPRODUCT($D$10:D32,$BK$10:BK32)</f>
        <v>-89908951458.970352</v>
      </c>
      <c r="BM32" s="48">
        <f>'2022 CV FIN GA 00394601000126'!BO28</f>
        <v>4</v>
      </c>
      <c r="BN32" s="49">
        <f t="shared" si="12"/>
        <v>0</v>
      </c>
      <c r="BO32" s="51">
        <f t="shared" si="9"/>
        <v>0</v>
      </c>
      <c r="BP32" s="79">
        <f t="shared" si="13"/>
        <v>2324128344.9006624</v>
      </c>
      <c r="BQ32" s="79">
        <f t="shared" si="14"/>
        <v>52292887760.264908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0"/>
        <v>24</v>
      </c>
      <c r="B33" s="69">
        <f t="shared" si="15"/>
        <v>2045</v>
      </c>
      <c r="C33" s="48">
        <f>'2022 CV FIN GA 00394601000126'!E29</f>
        <v>4</v>
      </c>
      <c r="D33" s="49">
        <f t="shared" si="16"/>
        <v>0.39012000000000002</v>
      </c>
      <c r="E33" s="123">
        <f>'2022 CV FIN GA 00394601000126'!G29</f>
        <v>352935880.16613001</v>
      </c>
      <c r="F33" s="49">
        <f t="shared" si="11"/>
        <v>942213180.30051005</v>
      </c>
      <c r="G33" s="123">
        <f>'2022 CV FIN GA 00394601000126'!I29</f>
        <v>566516791.66564</v>
      </c>
      <c r="H33" s="123">
        <f>'2022 CV FIN GA 00394601000126'!J29</f>
        <v>349820486.01622999</v>
      </c>
      <c r="I33" s="123">
        <f>'2022 CV FIN GA 00394601000126'!K29</f>
        <v>0</v>
      </c>
      <c r="J33" s="123">
        <f>'2022 CV FIN GA 00394601000126'!L29</f>
        <v>25875902.618639998</v>
      </c>
      <c r="K33" s="123">
        <f>'2022 CV FIN GA 00394601000126'!M29</f>
        <v>113329925.14291</v>
      </c>
      <c r="L33" s="123">
        <f>'2022 CV FIN GA 00394601000126'!N29</f>
        <v>0</v>
      </c>
      <c r="M33" s="49">
        <f t="shared" si="0"/>
        <v>518456467.83578002</v>
      </c>
      <c r="N33" s="123">
        <f>'2022 CV FIN GA 00394601000126'!P29</f>
        <v>180076310.43182001</v>
      </c>
      <c r="O33" s="123">
        <f>'2022 CV FIN GA 00394601000126'!Q29</f>
        <v>106013665.10079999</v>
      </c>
      <c r="P33" s="123">
        <f>'2022 CV FIN GA 00394601000126'!R29</f>
        <v>129795576.21059</v>
      </c>
      <c r="Q33" s="123">
        <f>'2022 CV FIN GA 00394601000126'!S29</f>
        <v>13491259.04205</v>
      </c>
      <c r="R33" s="123">
        <f>'2022 CV FIN GA 00394601000126'!T29</f>
        <v>17687597.27857</v>
      </c>
      <c r="S33" s="123">
        <f>'2022 CV FIN GA 00394601000126'!U29</f>
        <v>71392059.771950006</v>
      </c>
      <c r="T33" s="123">
        <f>'2022 CV FIN GA 00394601000126'!V29</f>
        <v>0</v>
      </c>
      <c r="U33" s="49">
        <f t="shared" si="1"/>
        <v>39603432.265469998</v>
      </c>
      <c r="V33" s="123">
        <f>'2022 CV FIN GA 00394601000126'!X29</f>
        <v>11557738.432010001</v>
      </c>
      <c r="W33" s="123">
        <f>'2022 CV FIN GA 00394601000126'!Y29</f>
        <v>12677675.59646</v>
      </c>
      <c r="X33" s="123">
        <f>'2022 CV FIN GA 00394601000126'!Z29</f>
        <v>4589880.7942399997</v>
      </c>
      <c r="Y33" s="123">
        <f>'2022 CV FIN GA 00394601000126'!AA29</f>
        <v>729085.68813000002</v>
      </c>
      <c r="Z33" s="123">
        <f>'2022 CV FIN GA 00394601000126'!AB29</f>
        <v>1703444.38118</v>
      </c>
      <c r="AA33" s="123">
        <f>'2022 CV FIN GA 00394601000126'!AC29</f>
        <v>8345607.3734499998</v>
      </c>
      <c r="AB33" s="123">
        <f>'2022 CV FIN GA 00394601000126'!AD29</f>
        <v>0</v>
      </c>
      <c r="AC33" s="49">
        <f t="shared" si="2"/>
        <v>214623505.05439001</v>
      </c>
      <c r="AD33" s="123">
        <f>'2022 CV FIN GA 00394601000126'!AF29</f>
        <v>90678914.840000004</v>
      </c>
      <c r="AE33" s="123">
        <f>'2022 CV FIN GA 00394601000126'!AG29</f>
        <v>46597665.237999998</v>
      </c>
      <c r="AF33" s="123">
        <f>'2022 CV FIN GA 00394601000126'!AH29</f>
        <v>70395207.742750004</v>
      </c>
      <c r="AG33" s="123">
        <f>'2022 CV FIN GA 00394601000126'!AI29</f>
        <v>6951717.2336400002</v>
      </c>
      <c r="AH33" s="49">
        <f t="shared" si="3"/>
        <v>52400797.999090001</v>
      </c>
      <c r="AI33" s="123">
        <f>'2022 CV FIN GA 00394601000126'!AK29</f>
        <v>31408532.23</v>
      </c>
      <c r="AJ33" s="123">
        <f>'2022 CV FIN GA 00394601000126'!AL29</f>
        <v>35481.31</v>
      </c>
      <c r="AK33" s="123">
        <f>'2022 CV FIN GA 00394601000126'!AM29</f>
        <v>7954259.0186400004</v>
      </c>
      <c r="AL33" s="123">
        <f>'2022 CV FIN GA 00394601000126'!AN29</f>
        <v>1672205.9911199999</v>
      </c>
      <c r="AM33" s="123">
        <f>'2022 CV FIN GA 00394601000126'!AO29</f>
        <v>11330319.44933</v>
      </c>
      <c r="AN33" s="123">
        <f>'2022 CV FIN GA 00394601000126'!AP29</f>
        <v>221598297.11554</v>
      </c>
      <c r="AO33" s="50">
        <v>0</v>
      </c>
      <c r="AP33" s="48">
        <f>'2022 CV FIN GA 00394601000126'!AR29</f>
        <v>0</v>
      </c>
      <c r="AQ33" s="48">
        <f>'2022 CV FIN GA 00394601000126'!AS29</f>
        <v>0</v>
      </c>
      <c r="AR33" s="49">
        <f t="shared" si="4"/>
        <v>2102225605.71369</v>
      </c>
      <c r="AS33" s="49">
        <f t="shared" si="5"/>
        <v>3641536907.1290102</v>
      </c>
      <c r="AT33" s="123">
        <f>'2022 CV FIN GA 00394601000126'!AV29</f>
        <v>1609378629.36988</v>
      </c>
      <c r="AU33" s="123">
        <f>'2022 CV FIN GA 00394601000126'!AW29</f>
        <v>1572719166.2288899</v>
      </c>
      <c r="AV33" s="123">
        <f>'2022 CV FIN GA 00394601000126'!AX29</f>
        <v>0</v>
      </c>
      <c r="AW33" s="123">
        <f>'2022 CV FIN GA 00394601000126'!AY29</f>
        <v>106744478.8915</v>
      </c>
      <c r="AX33" s="123">
        <f>'2022 CV FIN GA 00394601000126'!AZ29</f>
        <v>352694632.63874</v>
      </c>
      <c r="AY33" s="123">
        <f>'2022 CV FIN GA 00394601000126'!BA29</f>
        <v>0</v>
      </c>
      <c r="AZ33" s="49">
        <f t="shared" si="6"/>
        <v>3136689944.66748</v>
      </c>
      <c r="BA33" s="123">
        <f>'2022 CV FIN GA 00394601000126'!BC29</f>
        <v>999047506.07041001</v>
      </c>
      <c r="BB33" s="123">
        <f>'2022 CV FIN GA 00394601000126'!BD29</f>
        <v>837982689.20556998</v>
      </c>
      <c r="BC33" s="123">
        <f>'2022 CV FIN GA 00394601000126'!BE29</f>
        <v>585933763.34911001</v>
      </c>
      <c r="BD33" s="123">
        <f>'2022 CV FIN GA 00394601000126'!BF29</f>
        <v>69855219.370399997</v>
      </c>
      <c r="BE33" s="123">
        <f>'2022 CV FIN GA 00394601000126'!BG29</f>
        <v>125861172.30331001</v>
      </c>
      <c r="BF33" s="123">
        <f>'2022 CV FIN GA 00394601000126'!BH29</f>
        <v>518009594.36868</v>
      </c>
      <c r="BG33" s="123">
        <f>'2022 CV FIN GA 00394601000126'!BI29</f>
        <v>0</v>
      </c>
      <c r="BH33" s="123">
        <f>'2022 CV FIN GA 00394601000126'!BJ29</f>
        <v>0</v>
      </c>
      <c r="BI33" s="123">
        <f>'2022 CV FIN GA 00394601000126'!BK29</f>
        <v>0</v>
      </c>
      <c r="BJ33" s="49">
        <f t="shared" si="7"/>
        <v>6778226851.7964897</v>
      </c>
      <c r="BK33" s="49">
        <f t="shared" si="8"/>
        <v>-4676001246.0827999</v>
      </c>
      <c r="BL33" s="49">
        <f>$BO$9+SUMPRODUCT($D$10:D33,$BK$10:BK33)</f>
        <v>-91733153065.092178</v>
      </c>
      <c r="BM33" s="48">
        <f>'2022 CV FIN GA 00394601000126'!BO29</f>
        <v>4</v>
      </c>
      <c r="BN33" s="49">
        <f t="shared" si="12"/>
        <v>0</v>
      </c>
      <c r="BO33" s="51">
        <f t="shared" si="9"/>
        <v>0</v>
      </c>
      <c r="BP33" s="79">
        <f t="shared" si="13"/>
        <v>2170519936.097878</v>
      </c>
      <c r="BQ33" s="79">
        <f t="shared" si="14"/>
        <v>51007218498.300133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0"/>
        <v>25</v>
      </c>
      <c r="B34" s="69">
        <f t="shared" si="15"/>
        <v>2046</v>
      </c>
      <c r="C34" s="48">
        <f>'2022 CV FIN GA 00394601000126'!E30</f>
        <v>4</v>
      </c>
      <c r="D34" s="49">
        <f t="shared" si="16"/>
        <v>0.37512000000000001</v>
      </c>
      <c r="E34" s="123">
        <f>'2022 CV FIN GA 00394601000126'!G30</f>
        <v>275054272.76090997</v>
      </c>
      <c r="F34" s="49">
        <f t="shared" si="11"/>
        <v>866952603.06740999</v>
      </c>
      <c r="G34" s="123">
        <f>'2022 CV FIN GA 00394601000126'!I30</f>
        <v>523302268.46335</v>
      </c>
      <c r="H34" s="123">
        <f>'2022 CV FIN GA 00394601000126'!J30</f>
        <v>319469880.99527001</v>
      </c>
      <c r="I34" s="123">
        <f>'2022 CV FIN GA 00394601000126'!K30</f>
        <v>0</v>
      </c>
      <c r="J34" s="123">
        <f>'2022 CV FIN GA 00394601000126'!L30</f>
        <v>24180453.608789999</v>
      </c>
      <c r="K34" s="123">
        <f>'2022 CV FIN GA 00394601000126'!M30</f>
        <v>103614143.8246</v>
      </c>
      <c r="L34" s="123">
        <f>'2022 CV FIN GA 00394601000126'!N30</f>
        <v>0</v>
      </c>
      <c r="M34" s="49">
        <f t="shared" si="0"/>
        <v>508502037.60750002</v>
      </c>
      <c r="N34" s="123">
        <f>'2022 CV FIN GA 00394601000126'!P30</f>
        <v>176463488.17546001</v>
      </c>
      <c r="O34" s="123">
        <f>'2022 CV FIN GA 00394601000126'!Q30</f>
        <v>98791310.502110004</v>
      </c>
      <c r="P34" s="123">
        <f>'2022 CV FIN GA 00394601000126'!R30</f>
        <v>129617603.89181</v>
      </c>
      <c r="Q34" s="123">
        <f>'2022 CV FIN GA 00394601000126'!S30</f>
        <v>13033535.381370001</v>
      </c>
      <c r="R34" s="123">
        <f>'2022 CV FIN GA 00394601000126'!T30</f>
        <v>17082625.374910001</v>
      </c>
      <c r="S34" s="123">
        <f>'2022 CV FIN GA 00394601000126'!U30</f>
        <v>73513474.281839997</v>
      </c>
      <c r="T34" s="123">
        <f>'2022 CV FIN GA 00394601000126'!V30</f>
        <v>0</v>
      </c>
      <c r="U34" s="49">
        <f t="shared" si="1"/>
        <v>30864227.39305</v>
      </c>
      <c r="V34" s="123">
        <f>'2022 CV FIN GA 00394601000126'!X30</f>
        <v>9007316.9598999992</v>
      </c>
      <c r="W34" s="123">
        <f>'2022 CV FIN GA 00394601000126'!Y30</f>
        <v>9880119.9805500004</v>
      </c>
      <c r="X34" s="123">
        <f>'2022 CV FIN GA 00394601000126'!Z30</f>
        <v>3577041.5955500002</v>
      </c>
      <c r="Y34" s="123">
        <f>'2022 CV FIN GA 00394601000126'!AA30</f>
        <v>568199.90541999997</v>
      </c>
      <c r="Z34" s="123">
        <f>'2022 CV FIN GA 00394601000126'!AB30</f>
        <v>1327548.9452500001</v>
      </c>
      <c r="AA34" s="123">
        <f>'2022 CV FIN GA 00394601000126'!AC30</f>
        <v>6504000.0063800002</v>
      </c>
      <c r="AB34" s="123">
        <f>'2022 CV FIN GA 00394601000126'!AD30</f>
        <v>0</v>
      </c>
      <c r="AC34" s="49">
        <f t="shared" si="2"/>
        <v>215374553.55061999</v>
      </c>
      <c r="AD34" s="123">
        <f>'2022 CV FIN GA 00394601000126'!AF30</f>
        <v>91538569.430000007</v>
      </c>
      <c r="AE34" s="123">
        <f>'2022 CV FIN GA 00394601000126'!AG30</f>
        <v>45657579.362180002</v>
      </c>
      <c r="AF34" s="123">
        <f>'2022 CV FIN GA 00394601000126'!AH30</f>
        <v>71305229.338</v>
      </c>
      <c r="AG34" s="123">
        <f>'2022 CV FIN GA 00394601000126'!AI30</f>
        <v>6873175.4204399996</v>
      </c>
      <c r="AH34" s="49">
        <f t="shared" si="3"/>
        <v>56098861.442479998</v>
      </c>
      <c r="AI34" s="123">
        <f>'2022 CV FIN GA 00394601000126'!AK30</f>
        <v>33927668.840000004</v>
      </c>
      <c r="AJ34" s="123">
        <f>'2022 CV FIN GA 00394601000126'!AL30</f>
        <v>40281.410000000003</v>
      </c>
      <c r="AK34" s="123">
        <f>'2022 CV FIN GA 00394601000126'!AM30</f>
        <v>8962735.7334599998</v>
      </c>
      <c r="AL34" s="123">
        <f>'2022 CV FIN GA 00394601000126'!AN30</f>
        <v>1845373.2310200001</v>
      </c>
      <c r="AM34" s="123">
        <f>'2022 CV FIN GA 00394601000126'!AO30</f>
        <v>11322802.228</v>
      </c>
      <c r="AN34" s="123">
        <f>'2022 CV FIN GA 00394601000126'!AP30</f>
        <v>225225546.96647</v>
      </c>
      <c r="AO34" s="50">
        <v>0</v>
      </c>
      <c r="AP34" s="48">
        <f>'2022 CV FIN GA 00394601000126'!AR30</f>
        <v>0</v>
      </c>
      <c r="AQ34" s="48">
        <f>'2022 CV FIN GA 00394601000126'!AS30</f>
        <v>0</v>
      </c>
      <c r="AR34" s="49">
        <f t="shared" si="4"/>
        <v>2006631973.8521299</v>
      </c>
      <c r="AS34" s="49">
        <f t="shared" si="5"/>
        <v>3346275776.0577698</v>
      </c>
      <c r="AT34" s="123">
        <f>'2022 CV FIN GA 00394601000126'!AV30</f>
        <v>1485409227.0699799</v>
      </c>
      <c r="AU34" s="123">
        <f>'2022 CV FIN GA 00394601000126'!AW30</f>
        <v>1438422478.32145</v>
      </c>
      <c r="AV34" s="123">
        <f>'2022 CV FIN GA 00394601000126'!AX30</f>
        <v>0</v>
      </c>
      <c r="AW34" s="123">
        <f>'2022 CV FIN GA 00394601000126'!AY30</f>
        <v>99886343.029740006</v>
      </c>
      <c r="AX34" s="123">
        <f>'2022 CV FIN GA 00394601000126'!AZ30</f>
        <v>322557727.63660002</v>
      </c>
      <c r="AY34" s="123">
        <f>'2022 CV FIN GA 00394601000126'!BA30</f>
        <v>0</v>
      </c>
      <c r="AZ34" s="49">
        <f t="shared" si="6"/>
        <v>3186038602.8206601</v>
      </c>
      <c r="BA34" s="123">
        <f>'2022 CV FIN GA 00394601000126'!BC30</f>
        <v>1006046685.3221999</v>
      </c>
      <c r="BB34" s="123">
        <f>'2022 CV FIN GA 00394601000126'!BD30</f>
        <v>823006159.41566002</v>
      </c>
      <c r="BC34" s="123">
        <f>'2022 CV FIN GA 00394601000126'!BE30</f>
        <v>598277794.59162998</v>
      </c>
      <c r="BD34" s="123">
        <f>'2022 CV FIN GA 00394601000126'!BF30</f>
        <v>69104257.818210006</v>
      </c>
      <c r="BE34" s="123">
        <f>'2022 CV FIN GA 00394601000126'!BG30</f>
        <v>125926833.43941</v>
      </c>
      <c r="BF34" s="123">
        <f>'2022 CV FIN GA 00394601000126'!BH30</f>
        <v>563676872.23354995</v>
      </c>
      <c r="BG34" s="123">
        <f>'2022 CV FIN GA 00394601000126'!BI30</f>
        <v>0</v>
      </c>
      <c r="BH34" s="123">
        <f>'2022 CV FIN GA 00394601000126'!BJ30</f>
        <v>0</v>
      </c>
      <c r="BI34" s="123">
        <f>'2022 CV FIN GA 00394601000126'!BK30</f>
        <v>0</v>
      </c>
      <c r="BJ34" s="49">
        <f t="shared" si="7"/>
        <v>6532314378.8784304</v>
      </c>
      <c r="BK34" s="49">
        <f t="shared" si="8"/>
        <v>-4525682405.0263004</v>
      </c>
      <c r="BL34" s="49">
        <f>$BO$9+SUMPRODUCT($D$10:D34,$BK$10:BK34)</f>
        <v>-93430827048.865646</v>
      </c>
      <c r="BM34" s="48">
        <f>'2022 CV FIN GA 00394601000126'!BO30</f>
        <v>4</v>
      </c>
      <c r="BN34" s="49">
        <f t="shared" si="12"/>
        <v>0</v>
      </c>
      <c r="BO34" s="51">
        <f t="shared" si="9"/>
        <v>0</v>
      </c>
      <c r="BP34" s="79">
        <f t="shared" si="13"/>
        <v>2023771012.9529757</v>
      </c>
      <c r="BQ34" s="79">
        <f t="shared" si="14"/>
        <v>49582389817.347908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0"/>
        <v>26</v>
      </c>
      <c r="B35" s="69">
        <f t="shared" si="15"/>
        <v>2047</v>
      </c>
      <c r="C35" s="48">
        <f>'2022 CV FIN GA 00394601000126'!E31</f>
        <v>4</v>
      </c>
      <c r="D35" s="49">
        <f t="shared" si="16"/>
        <v>0.36069000000000001</v>
      </c>
      <c r="E35" s="123">
        <f>'2022 CV FIN GA 00394601000126'!G31</f>
        <v>204429015.92418</v>
      </c>
      <c r="F35" s="49">
        <f t="shared" si="11"/>
        <v>793872867.25367999</v>
      </c>
      <c r="G35" s="123">
        <f>'2022 CV FIN GA 00394601000126'!I31</f>
        <v>481223720.23755002</v>
      </c>
      <c r="H35" s="123">
        <f>'2022 CV FIN GA 00394601000126'!J31</f>
        <v>290154065.68936002</v>
      </c>
      <c r="I35" s="123">
        <f>'2022 CV FIN GA 00394601000126'!K31</f>
        <v>0</v>
      </c>
      <c r="J35" s="123">
        <f>'2022 CV FIN GA 00394601000126'!L31</f>
        <v>22495081.32677</v>
      </c>
      <c r="K35" s="123">
        <f>'2022 CV FIN GA 00394601000126'!M31</f>
        <v>94515231.673209995</v>
      </c>
      <c r="L35" s="123">
        <f>'2022 CV FIN GA 00394601000126'!N31</f>
        <v>0</v>
      </c>
      <c r="M35" s="49">
        <f t="shared" si="0"/>
        <v>498616147.91091001</v>
      </c>
      <c r="N35" s="123">
        <f>'2022 CV FIN GA 00394601000126'!P31</f>
        <v>172379596.63721001</v>
      </c>
      <c r="O35" s="123">
        <f>'2022 CV FIN GA 00394601000126'!Q31</f>
        <v>91820642.228689998</v>
      </c>
      <c r="P35" s="123">
        <f>'2022 CV FIN GA 00394601000126'!R31</f>
        <v>129347080.73123001</v>
      </c>
      <c r="Q35" s="123">
        <f>'2022 CV FIN GA 00394601000126'!S31</f>
        <v>12547507.625739999</v>
      </c>
      <c r="R35" s="123">
        <f>'2022 CV FIN GA 00394601000126'!T31</f>
        <v>16468194.40584</v>
      </c>
      <c r="S35" s="123">
        <f>'2022 CV FIN GA 00394601000126'!U31</f>
        <v>76053126.282199994</v>
      </c>
      <c r="T35" s="123">
        <f>'2022 CV FIN GA 00394601000126'!V31</f>
        <v>0</v>
      </c>
      <c r="U35" s="49">
        <f t="shared" si="1"/>
        <v>22939267.839359999</v>
      </c>
      <c r="V35" s="123">
        <f>'2022 CV FIN GA 00394601000126'!X31</f>
        <v>6694522.2255499996</v>
      </c>
      <c r="W35" s="123">
        <f>'2022 CV FIN GA 00394601000126'!Y31</f>
        <v>7343216.9751899997</v>
      </c>
      <c r="X35" s="123">
        <f>'2022 CV FIN GA 00394601000126'!Z31</f>
        <v>2658570.2012900002</v>
      </c>
      <c r="Y35" s="123">
        <f>'2022 CV FIN GA 00394601000126'!AA31</f>
        <v>422304.10146999999</v>
      </c>
      <c r="Z35" s="123">
        <f>'2022 CV FIN GA 00394601000126'!AB31</f>
        <v>986676.27208000002</v>
      </c>
      <c r="AA35" s="123">
        <f>'2022 CV FIN GA 00394601000126'!AC31</f>
        <v>4833978.0637800004</v>
      </c>
      <c r="AB35" s="123">
        <f>'2022 CV FIN GA 00394601000126'!AD31</f>
        <v>0</v>
      </c>
      <c r="AC35" s="49">
        <f t="shared" si="2"/>
        <v>215241624.43268001</v>
      </c>
      <c r="AD35" s="123">
        <f>'2022 CV FIN GA 00394601000126'!AF31</f>
        <v>91851517.439999998</v>
      </c>
      <c r="AE35" s="123">
        <f>'2022 CV FIN GA 00394601000126'!AG31</f>
        <v>44561730.113200001</v>
      </c>
      <c r="AF35" s="123">
        <f>'2022 CV FIN GA 00394601000126'!AH31</f>
        <v>72067414.950120002</v>
      </c>
      <c r="AG35" s="123">
        <f>'2022 CV FIN GA 00394601000126'!AI31</f>
        <v>6760961.9293600004</v>
      </c>
      <c r="AH35" s="49">
        <f t="shared" si="3"/>
        <v>59789333.089259997</v>
      </c>
      <c r="AI35" s="123">
        <f>'2022 CV FIN GA 00394601000126'!AK31</f>
        <v>36432340.409999996</v>
      </c>
      <c r="AJ35" s="123">
        <f>'2022 CV FIN GA 00394601000126'!AL31</f>
        <v>45526.33</v>
      </c>
      <c r="AK35" s="123">
        <f>'2022 CV FIN GA 00394601000126'!AM31</f>
        <v>10028521.539340001</v>
      </c>
      <c r="AL35" s="123">
        <f>'2022 CV FIN GA 00394601000126'!AN31</f>
        <v>2024829.88854</v>
      </c>
      <c r="AM35" s="123">
        <f>'2022 CV FIN GA 00394601000126'!AO31</f>
        <v>11258114.92138</v>
      </c>
      <c r="AN35" s="123">
        <f>'2022 CV FIN GA 00394601000126'!AP31</f>
        <v>228153928.96948999</v>
      </c>
      <c r="AO35" s="50">
        <v>0</v>
      </c>
      <c r="AP35" s="48">
        <f>'2022 CV FIN GA 00394601000126'!AR31</f>
        <v>0</v>
      </c>
      <c r="AQ35" s="48">
        <f>'2022 CV FIN GA 00394601000126'!AS31</f>
        <v>0</v>
      </c>
      <c r="AR35" s="49">
        <f t="shared" si="4"/>
        <v>1913128401.1685901</v>
      </c>
      <c r="AS35" s="49">
        <f t="shared" si="5"/>
        <v>3060482161.1473498</v>
      </c>
      <c r="AT35" s="123">
        <f>'2022 CV FIN GA 00394601000126'!AV31</f>
        <v>1364573822.30182</v>
      </c>
      <c r="AU35" s="123">
        <f>'2022 CV FIN GA 00394601000126'!AW31</f>
        <v>1308534292.5606999</v>
      </c>
      <c r="AV35" s="123">
        <f>'2022 CV FIN GA 00394601000126'!AX31</f>
        <v>0</v>
      </c>
      <c r="AW35" s="123">
        <f>'2022 CV FIN GA 00394601000126'!AY31</f>
        <v>93051806.913179994</v>
      </c>
      <c r="AX35" s="123">
        <f>'2022 CV FIN GA 00394601000126'!AZ31</f>
        <v>294322239.37164998</v>
      </c>
      <c r="AY35" s="123">
        <f>'2022 CV FIN GA 00394601000126'!BA31</f>
        <v>0</v>
      </c>
      <c r="AZ35" s="49">
        <f t="shared" si="6"/>
        <v>3225291208.6386399</v>
      </c>
      <c r="BA35" s="123">
        <f>'2022 CV FIN GA 00394601000126'!BC31</f>
        <v>1007408108.92004</v>
      </c>
      <c r="BB35" s="123">
        <f>'2022 CV FIN GA 00394601000126'!BD31</f>
        <v>805031692.55131996</v>
      </c>
      <c r="BC35" s="123">
        <f>'2022 CV FIN GA 00394601000126'!BE31</f>
        <v>609370919.36474001</v>
      </c>
      <c r="BD35" s="123">
        <f>'2022 CV FIN GA 00394601000126'!BF31</f>
        <v>68021441.745660007</v>
      </c>
      <c r="BE35" s="123">
        <f>'2022 CV FIN GA 00394601000126'!BG31</f>
        <v>125391873.62199</v>
      </c>
      <c r="BF35" s="123">
        <f>'2022 CV FIN GA 00394601000126'!BH31</f>
        <v>610067172.43489003</v>
      </c>
      <c r="BG35" s="123">
        <f>'2022 CV FIN GA 00394601000126'!BI31</f>
        <v>0</v>
      </c>
      <c r="BH35" s="123">
        <f>'2022 CV FIN GA 00394601000126'!BJ31</f>
        <v>0</v>
      </c>
      <c r="BI35" s="123">
        <f>'2022 CV FIN GA 00394601000126'!BK31</f>
        <v>0</v>
      </c>
      <c r="BJ35" s="49">
        <f t="shared" si="7"/>
        <v>6285773369.7859898</v>
      </c>
      <c r="BK35" s="49">
        <f t="shared" si="8"/>
        <v>-4372644968.6174002</v>
      </c>
      <c r="BL35" s="49">
        <f>$BO$9+SUMPRODUCT($D$10:D35,$BK$10:BK35)</f>
        <v>-95007996362.596252</v>
      </c>
      <c r="BM35" s="48">
        <f>'2022 CV FIN GA 00394601000126'!BO31</f>
        <v>4</v>
      </c>
      <c r="BN35" s="49">
        <f t="shared" si="12"/>
        <v>0</v>
      </c>
      <c r="BO35" s="51">
        <f t="shared" si="9"/>
        <v>0</v>
      </c>
      <c r="BP35" s="79">
        <f t="shared" si="13"/>
        <v>1884167304.0362151</v>
      </c>
      <c r="BQ35" s="79">
        <f t="shared" si="14"/>
        <v>48046266252.923485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0"/>
        <v>27</v>
      </c>
      <c r="B36" s="69">
        <f t="shared" si="15"/>
        <v>2048</v>
      </c>
      <c r="C36" s="48">
        <f>'2022 CV FIN GA 00394601000126'!E32</f>
        <v>4</v>
      </c>
      <c r="D36" s="49">
        <f t="shared" si="16"/>
        <v>0.34682000000000002</v>
      </c>
      <c r="E36" s="123">
        <f>'2022 CV FIN GA 00394601000126'!G32</f>
        <v>146130024.93513</v>
      </c>
      <c r="F36" s="49">
        <f t="shared" si="11"/>
        <v>723334122.28267002</v>
      </c>
      <c r="G36" s="123">
        <f>'2022 CV FIN GA 00394601000126'!I32</f>
        <v>440501148.68427002</v>
      </c>
      <c r="H36" s="123">
        <f>'2022 CV FIN GA 00394601000126'!J32</f>
        <v>262002176.56004</v>
      </c>
      <c r="I36" s="123">
        <f>'2022 CV FIN GA 00394601000126'!K32</f>
        <v>0</v>
      </c>
      <c r="J36" s="123">
        <f>'2022 CV FIN GA 00394601000126'!L32</f>
        <v>20830797.03836</v>
      </c>
      <c r="K36" s="123">
        <f>'2022 CV FIN GA 00394601000126'!M32</f>
        <v>86021712.23725</v>
      </c>
      <c r="L36" s="123">
        <f>'2022 CV FIN GA 00394601000126'!N32</f>
        <v>0</v>
      </c>
      <c r="M36" s="49">
        <f t="shared" si="0"/>
        <v>488712065.11202002</v>
      </c>
      <c r="N36" s="123">
        <f>'2022 CV FIN GA 00394601000126'!P32</f>
        <v>167807706.89159</v>
      </c>
      <c r="O36" s="123">
        <f>'2022 CV FIN GA 00394601000126'!Q32</f>
        <v>85600202.756970003</v>
      </c>
      <c r="P36" s="123">
        <f>'2022 CV FIN GA 00394601000126'!R32</f>
        <v>128170792.63101999</v>
      </c>
      <c r="Q36" s="123">
        <f>'2022 CV FIN GA 00394601000126'!S32</f>
        <v>12061816.815470001</v>
      </c>
      <c r="R36" s="123">
        <f>'2022 CV FIN GA 00394601000126'!T32</f>
        <v>15897825.829919999</v>
      </c>
      <c r="S36" s="123">
        <f>'2022 CV FIN GA 00394601000126'!U32</f>
        <v>79173720.18705</v>
      </c>
      <c r="T36" s="123">
        <f>'2022 CV FIN GA 00394601000126'!V32</f>
        <v>0</v>
      </c>
      <c r="U36" s="49">
        <f t="shared" si="1"/>
        <v>16397455.939440001</v>
      </c>
      <c r="V36" s="123">
        <f>'2022 CV FIN GA 00394601000126'!X32</f>
        <v>4785380.8586100005</v>
      </c>
      <c r="W36" s="123">
        <f>'2022 CV FIN GA 00394601000126'!Y32</f>
        <v>5249081.0799900005</v>
      </c>
      <c r="X36" s="123">
        <f>'2022 CV FIN GA 00394601000126'!Z32</f>
        <v>1900400.1366900001</v>
      </c>
      <c r="Y36" s="123">
        <f>'2022 CV FIN GA 00394601000126'!AA32</f>
        <v>301871.57433999999</v>
      </c>
      <c r="Z36" s="123">
        <f>'2022 CV FIN GA 00394601000126'!AB32</f>
        <v>705296.29853000003</v>
      </c>
      <c r="AA36" s="123">
        <f>'2022 CV FIN GA 00394601000126'!AC32</f>
        <v>3455425.9912800002</v>
      </c>
      <c r="AB36" s="123">
        <f>'2022 CV FIN GA 00394601000126'!AD32</f>
        <v>0</v>
      </c>
      <c r="AC36" s="49">
        <f t="shared" si="2"/>
        <v>213569404.19225001</v>
      </c>
      <c r="AD36" s="123">
        <f>'2022 CV FIN GA 00394601000126'!AF32</f>
        <v>91416145.989999995</v>
      </c>
      <c r="AE36" s="123">
        <f>'2022 CV FIN GA 00394601000126'!AG32</f>
        <v>43387712.646990001</v>
      </c>
      <c r="AF36" s="123">
        <f>'2022 CV FIN GA 00394601000126'!AH32</f>
        <v>72146023.584999993</v>
      </c>
      <c r="AG36" s="123">
        <f>'2022 CV FIN GA 00394601000126'!AI32</f>
        <v>6619521.9702599999</v>
      </c>
      <c r="AH36" s="49">
        <f t="shared" si="3"/>
        <v>63465196.58546</v>
      </c>
      <c r="AI36" s="123">
        <f>'2022 CV FIN GA 00394601000126'!AK32</f>
        <v>38900446.770000003</v>
      </c>
      <c r="AJ36" s="123">
        <f>'2022 CV FIN GA 00394601000126'!AL32</f>
        <v>51165.39</v>
      </c>
      <c r="AK36" s="123">
        <f>'2022 CV FIN GA 00394601000126'!AM32</f>
        <v>11149185.41877</v>
      </c>
      <c r="AL36" s="123">
        <f>'2022 CV FIN GA 00394601000126'!AN32</f>
        <v>2209115.2812600001</v>
      </c>
      <c r="AM36" s="123">
        <f>'2022 CV FIN GA 00394601000126'!AO32</f>
        <v>11155283.725430001</v>
      </c>
      <c r="AN36" s="123">
        <f>'2022 CV FIN GA 00394601000126'!AP32</f>
        <v>229960947.39333001</v>
      </c>
      <c r="AO36" s="50">
        <v>0</v>
      </c>
      <c r="AP36" s="48">
        <f>'2022 CV FIN GA 00394601000126'!AR32</f>
        <v>0</v>
      </c>
      <c r="AQ36" s="48">
        <f>'2022 CV FIN GA 00394601000126'!AS32</f>
        <v>0</v>
      </c>
      <c r="AR36" s="49">
        <f t="shared" si="4"/>
        <v>1821460903.74242</v>
      </c>
      <c r="AS36" s="49">
        <f t="shared" si="5"/>
        <v>2785435602.7340999</v>
      </c>
      <c r="AT36" s="123">
        <f>'2022 CV FIN GA 00394601000126'!AV32</f>
        <v>1247546830.6129301</v>
      </c>
      <c r="AU36" s="123">
        <f>'2022 CV FIN GA 00394601000126'!AW32</f>
        <v>1183647429.171</v>
      </c>
      <c r="AV36" s="123">
        <f>'2022 CV FIN GA 00394601000126'!AX32</f>
        <v>0</v>
      </c>
      <c r="AW36" s="123">
        <f>'2022 CV FIN GA 00394601000126'!AY32</f>
        <v>86284733.146909997</v>
      </c>
      <c r="AX36" s="123">
        <f>'2022 CV FIN GA 00394601000126'!AZ32</f>
        <v>267956609.80326</v>
      </c>
      <c r="AY36" s="123">
        <f>'2022 CV FIN GA 00394601000126'!BA32</f>
        <v>0</v>
      </c>
      <c r="AZ36" s="49">
        <f t="shared" si="6"/>
        <v>3248846751.5970702</v>
      </c>
      <c r="BA36" s="123">
        <f>'2022 CV FIN GA 00394601000126'!BC32</f>
        <v>1001366778.90734</v>
      </c>
      <c r="BB36" s="123">
        <f>'2022 CV FIN GA 00394601000126'!BD32</f>
        <v>785576378.06847</v>
      </c>
      <c r="BC36" s="123">
        <f>'2022 CV FIN GA 00394601000126'!BE32</f>
        <v>614062189.74555004</v>
      </c>
      <c r="BD36" s="123">
        <f>'2022 CV FIN GA 00394601000126'!BF32</f>
        <v>66647697.586740002</v>
      </c>
      <c r="BE36" s="123">
        <f>'2022 CV FIN GA 00394601000126'!BG32</f>
        <v>124395679.7959</v>
      </c>
      <c r="BF36" s="123">
        <f>'2022 CV FIN GA 00394601000126'!BH32</f>
        <v>656798027.49307001</v>
      </c>
      <c r="BG36" s="123">
        <f>'2022 CV FIN GA 00394601000126'!BI32</f>
        <v>0</v>
      </c>
      <c r="BH36" s="123">
        <f>'2022 CV FIN GA 00394601000126'!BJ32</f>
        <v>0</v>
      </c>
      <c r="BI36" s="123">
        <f>'2022 CV FIN GA 00394601000126'!BK32</f>
        <v>0</v>
      </c>
      <c r="BJ36" s="49">
        <f t="shared" si="7"/>
        <v>6034282354.3311701</v>
      </c>
      <c r="BK36" s="49">
        <f t="shared" si="8"/>
        <v>-4212821450.5887499</v>
      </c>
      <c r="BL36" s="49">
        <f>$BO$9+SUMPRODUCT($D$10:D36,$BK$10:BK36)</f>
        <v>-96469087098.089447</v>
      </c>
      <c r="BM36" s="48">
        <f>'2022 CV FIN GA 00394601000126'!BO32</f>
        <v>4</v>
      </c>
      <c r="BN36" s="49">
        <f t="shared" si="12"/>
        <v>0</v>
      </c>
      <c r="BO36" s="51">
        <f t="shared" si="9"/>
        <v>0</v>
      </c>
      <c r="BP36" s="79">
        <f t="shared" si="13"/>
        <v>1749994617.7607999</v>
      </c>
      <c r="BQ36" s="79">
        <f t="shared" si="14"/>
        <v>46374857370.661194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0"/>
        <v>28</v>
      </c>
      <c r="B37" s="69">
        <f t="shared" si="15"/>
        <v>2049</v>
      </c>
      <c r="C37" s="48">
        <f>'2022 CV FIN GA 00394601000126'!E33</f>
        <v>4</v>
      </c>
      <c r="D37" s="49">
        <f t="shared" si="16"/>
        <v>0.33348</v>
      </c>
      <c r="E37" s="123">
        <f>'2022 CV FIN GA 00394601000126'!G33</f>
        <v>98562238.238609999</v>
      </c>
      <c r="F37" s="49">
        <f t="shared" si="11"/>
        <v>655669265.20567</v>
      </c>
      <c r="G37" s="123">
        <f>'2022 CV FIN GA 00394601000126'!I33</f>
        <v>401307104.63700002</v>
      </c>
      <c r="H37" s="123">
        <f>'2022 CV FIN GA 00394601000126'!J33</f>
        <v>235163746.42785999</v>
      </c>
      <c r="I37" s="123">
        <f>'2022 CV FIN GA 00394601000126'!K33</f>
        <v>0</v>
      </c>
      <c r="J37" s="123">
        <f>'2022 CV FIN GA 00394601000126'!L33</f>
        <v>19198414.140810002</v>
      </c>
      <c r="K37" s="123">
        <f>'2022 CV FIN GA 00394601000126'!M33</f>
        <v>78118218.263730004</v>
      </c>
      <c r="L37" s="123">
        <f>'2022 CV FIN GA 00394601000126'!N33</f>
        <v>0</v>
      </c>
      <c r="M37" s="49">
        <f t="shared" si="0"/>
        <v>478877646.29705</v>
      </c>
      <c r="N37" s="123">
        <f>'2022 CV FIN GA 00394601000126'!P33</f>
        <v>163135609.66710001</v>
      </c>
      <c r="O37" s="123">
        <f>'2022 CV FIN GA 00394601000126'!Q33</f>
        <v>79893229.942809999</v>
      </c>
      <c r="P37" s="123">
        <f>'2022 CV FIN GA 00394601000126'!R33</f>
        <v>126161336.68313</v>
      </c>
      <c r="Q37" s="123">
        <f>'2022 CV FIN GA 00394601000126'!S33</f>
        <v>11574553.65691</v>
      </c>
      <c r="R37" s="123">
        <f>'2022 CV FIN GA 00394601000126'!T33</f>
        <v>15362879.07236</v>
      </c>
      <c r="S37" s="123">
        <f>'2022 CV FIN GA 00394601000126'!U33</f>
        <v>82750037.274739996</v>
      </c>
      <c r="T37" s="123">
        <f>'2022 CV FIN GA 00394601000126'!V33</f>
        <v>0</v>
      </c>
      <c r="U37" s="49">
        <f t="shared" si="1"/>
        <v>11059807.58935</v>
      </c>
      <c r="V37" s="123">
        <f>'2022 CV FIN GA 00394601000126'!X33</f>
        <v>3227658.71325</v>
      </c>
      <c r="W37" s="123">
        <f>'2022 CV FIN GA 00394601000126'!Y33</f>
        <v>3540416.6951299999</v>
      </c>
      <c r="X37" s="123">
        <f>'2022 CV FIN GA 00394601000126'!Z33</f>
        <v>1281787.85369</v>
      </c>
      <c r="Y37" s="123">
        <f>'2022 CV FIN GA 00394601000126'!AA33</f>
        <v>203607.28769</v>
      </c>
      <c r="Z37" s="123">
        <f>'2022 CV FIN GA 00394601000126'!AB33</f>
        <v>475710.46289000002</v>
      </c>
      <c r="AA37" s="123">
        <f>'2022 CV FIN GA 00394601000126'!AC33</f>
        <v>2330626.5767000001</v>
      </c>
      <c r="AB37" s="123">
        <f>'2022 CV FIN GA 00394601000126'!AD33</f>
        <v>0</v>
      </c>
      <c r="AC37" s="49">
        <f t="shared" si="2"/>
        <v>210637087.21344</v>
      </c>
      <c r="AD37" s="123">
        <f>'2022 CV FIN GA 00394601000126'!AF33</f>
        <v>90516841.400000006</v>
      </c>
      <c r="AE37" s="123">
        <f>'2022 CV FIN GA 00394601000126'!AG33</f>
        <v>42064946.753090002</v>
      </c>
      <c r="AF37" s="123">
        <f>'2022 CV FIN GA 00394601000126'!AH33</f>
        <v>71603739.352400005</v>
      </c>
      <c r="AG37" s="123">
        <f>'2022 CV FIN GA 00394601000126'!AI33</f>
        <v>6451559.7079499997</v>
      </c>
      <c r="AH37" s="49">
        <f t="shared" si="3"/>
        <v>67075179.627460003</v>
      </c>
      <c r="AI37" s="123">
        <f>'2022 CV FIN GA 00394601000126'!AK33</f>
        <v>41292438.490000002</v>
      </c>
      <c r="AJ37" s="123">
        <f>'2022 CV FIN GA 00394601000126'!AL33</f>
        <v>57305.57</v>
      </c>
      <c r="AK37" s="123">
        <f>'2022 CV FIN GA 00394601000126'!AM33</f>
        <v>12313507.66993</v>
      </c>
      <c r="AL37" s="123">
        <f>'2022 CV FIN GA 00394601000126'!AN33</f>
        <v>2396555.5992700001</v>
      </c>
      <c r="AM37" s="123">
        <f>'2022 CV FIN GA 00394601000126'!AO33</f>
        <v>11015372.29826</v>
      </c>
      <c r="AN37" s="123">
        <f>'2022 CV FIN GA 00394601000126'!AP33</f>
        <v>230747905.25319001</v>
      </c>
      <c r="AO37" s="50">
        <v>0</v>
      </c>
      <c r="AP37" s="48">
        <f>'2022 CV FIN GA 00394601000126'!AR33</f>
        <v>0</v>
      </c>
      <c r="AQ37" s="48">
        <f>'2022 CV FIN GA 00394601000126'!AS33</f>
        <v>0</v>
      </c>
      <c r="AR37" s="49">
        <f t="shared" si="4"/>
        <v>1732185109.4498899</v>
      </c>
      <c r="AS37" s="49">
        <f t="shared" si="5"/>
        <v>2522202506.00562</v>
      </c>
      <c r="AT37" s="123">
        <f>'2022 CV FIN GA 00394601000126'!AV33</f>
        <v>1134834358.0009</v>
      </c>
      <c r="AU37" s="123">
        <f>'2022 CV FIN GA 00394601000126'!AW33</f>
        <v>1064327898.11915</v>
      </c>
      <c r="AV37" s="123">
        <f>'2022 CV FIN GA 00394601000126'!AX33</f>
        <v>0</v>
      </c>
      <c r="AW37" s="123">
        <f>'2022 CV FIN GA 00394601000126'!AY33</f>
        <v>79628757.184699997</v>
      </c>
      <c r="AX37" s="123">
        <f>'2022 CV FIN GA 00394601000126'!AZ33</f>
        <v>243411492.70087001</v>
      </c>
      <c r="AY37" s="123">
        <f>'2022 CV FIN GA 00394601000126'!BA33</f>
        <v>0</v>
      </c>
      <c r="AZ37" s="49">
        <f t="shared" si="6"/>
        <v>3258109783.6561599</v>
      </c>
      <c r="BA37" s="123">
        <f>'2022 CV FIN GA 00394601000126'!BC33</f>
        <v>990486754.09054005</v>
      </c>
      <c r="BB37" s="123">
        <f>'2022 CV FIN GA 00394601000126'!BD33</f>
        <v>763437785.51463997</v>
      </c>
      <c r="BC37" s="123">
        <f>'2022 CV FIN GA 00394601000126'!BE33</f>
        <v>612920623.05674005</v>
      </c>
      <c r="BD37" s="123">
        <f>'2022 CV FIN GA 00394601000126'!BF33</f>
        <v>65009862.793169998</v>
      </c>
      <c r="BE37" s="123">
        <f>'2022 CV FIN GA 00394601000126'!BG33</f>
        <v>122966412.32946999</v>
      </c>
      <c r="BF37" s="123">
        <f>'2022 CV FIN GA 00394601000126'!BH33</f>
        <v>703288345.87160003</v>
      </c>
      <c r="BG37" s="123">
        <f>'2022 CV FIN GA 00394601000126'!BI33</f>
        <v>0</v>
      </c>
      <c r="BH37" s="123">
        <f>'2022 CV FIN GA 00394601000126'!BJ33</f>
        <v>0</v>
      </c>
      <c r="BI37" s="123">
        <f>'2022 CV FIN GA 00394601000126'!BK33</f>
        <v>0</v>
      </c>
      <c r="BJ37" s="49">
        <f t="shared" si="7"/>
        <v>5780312289.6617804</v>
      </c>
      <c r="BK37" s="49">
        <f t="shared" si="8"/>
        <v>-4048127180.2118902</v>
      </c>
      <c r="BL37" s="49">
        <f>$BO$9+SUMPRODUCT($D$10:D37,$BK$10:BK37)</f>
        <v>-97819056550.146515</v>
      </c>
      <c r="BM37" s="48">
        <f>'2022 CV FIN GA 00394601000126'!BO33</f>
        <v>4</v>
      </c>
      <c r="BN37" s="49">
        <f t="shared" si="12"/>
        <v>0</v>
      </c>
      <c r="BO37" s="51">
        <f t="shared" si="9"/>
        <v>0</v>
      </c>
      <c r="BP37" s="79">
        <f t="shared" si="13"/>
        <v>1621785525.7151666</v>
      </c>
      <c r="BQ37" s="79">
        <f t="shared" si="14"/>
        <v>44599101957.167084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0"/>
        <v>29</v>
      </c>
      <c r="B38" s="69">
        <f t="shared" si="15"/>
        <v>2050</v>
      </c>
      <c r="C38" s="48">
        <f>'2022 CV FIN GA 00394601000126'!E34</f>
        <v>4</v>
      </c>
      <c r="D38" s="49">
        <f t="shared" si="16"/>
        <v>0.32064999999999999</v>
      </c>
      <c r="E38" s="123">
        <f>'2022 CV FIN GA 00394601000126'!G34</f>
        <v>64650182.832719997</v>
      </c>
      <c r="F38" s="49">
        <f t="shared" si="11"/>
        <v>591144152.54758</v>
      </c>
      <c r="G38" s="123">
        <f>'2022 CV FIN GA 00394601000126'!I34</f>
        <v>363800222.31799001</v>
      </c>
      <c r="H38" s="123">
        <f>'2022 CV FIN GA 00394601000126'!J34</f>
        <v>209735905.59970999</v>
      </c>
      <c r="I38" s="123">
        <f>'2022 CV FIN GA 00394601000126'!K34</f>
        <v>0</v>
      </c>
      <c r="J38" s="123">
        <f>'2022 CV FIN GA 00394601000126'!L34</f>
        <v>17608024.62988</v>
      </c>
      <c r="K38" s="123">
        <f>'2022 CV FIN GA 00394601000126'!M34</f>
        <v>70787404.671279997</v>
      </c>
      <c r="L38" s="123">
        <f>'2022 CV FIN GA 00394601000126'!N34</f>
        <v>0</v>
      </c>
      <c r="M38" s="49">
        <f t="shared" si="0"/>
        <v>469377440.92654002</v>
      </c>
      <c r="N38" s="123">
        <f>'2022 CV FIN GA 00394601000126'!P34</f>
        <v>158225618.39919001</v>
      </c>
      <c r="O38" s="123">
        <f>'2022 CV FIN GA 00394601000126'!Q34</f>
        <v>75014797.998899996</v>
      </c>
      <c r="P38" s="123">
        <f>'2022 CV FIN GA 00394601000126'!R34</f>
        <v>123311146.59784999</v>
      </c>
      <c r="Q38" s="123">
        <f>'2022 CV FIN GA 00394601000126'!S34</f>
        <v>11103737.06655</v>
      </c>
      <c r="R38" s="123">
        <f>'2022 CV FIN GA 00394601000126'!T34</f>
        <v>14894035.59884</v>
      </c>
      <c r="S38" s="123">
        <f>'2022 CV FIN GA 00394601000126'!U34</f>
        <v>86828105.265210003</v>
      </c>
      <c r="T38" s="123">
        <f>'2022 CV FIN GA 00394601000126'!V34</f>
        <v>0</v>
      </c>
      <c r="U38" s="49">
        <f t="shared" si="1"/>
        <v>7254488.0831199996</v>
      </c>
      <c r="V38" s="123">
        <f>'2022 CV FIN GA 00394601000126'!X34</f>
        <v>2117126.4945100001</v>
      </c>
      <c r="W38" s="123">
        <f>'2022 CV FIN GA 00394601000126'!Y34</f>
        <v>2322274.6432599998</v>
      </c>
      <c r="X38" s="123">
        <f>'2022 CV FIN GA 00394601000126'!Z34</f>
        <v>840766.40887000004</v>
      </c>
      <c r="Y38" s="123">
        <f>'2022 CV FIN GA 00394601000126'!AA34</f>
        <v>133552.65273</v>
      </c>
      <c r="Z38" s="123">
        <f>'2022 CV FIN GA 00394601000126'!AB34</f>
        <v>312033.98940000002</v>
      </c>
      <c r="AA38" s="123">
        <f>'2022 CV FIN GA 00394601000126'!AC34</f>
        <v>1528733.89435</v>
      </c>
      <c r="AB38" s="123">
        <f>'2022 CV FIN GA 00394601000126'!AD34</f>
        <v>0</v>
      </c>
      <c r="AC38" s="49">
        <f t="shared" si="2"/>
        <v>206276142.51683</v>
      </c>
      <c r="AD38" s="123">
        <f>'2022 CV FIN GA 00394601000126'!AF34</f>
        <v>88963403.120000005</v>
      </c>
      <c r="AE38" s="123">
        <f>'2022 CV FIN GA 00394601000126'!AG34</f>
        <v>40654076.850100003</v>
      </c>
      <c r="AF38" s="123">
        <f>'2022 CV FIN GA 00394601000126'!AH34</f>
        <v>70398158.022829995</v>
      </c>
      <c r="AG38" s="123">
        <f>'2022 CV FIN GA 00394601000126'!AI34</f>
        <v>6260504.5239000004</v>
      </c>
      <c r="AH38" s="49">
        <f t="shared" si="3"/>
        <v>70582114.91787</v>
      </c>
      <c r="AI38" s="123">
        <f>'2022 CV FIN GA 00394601000126'!AK34</f>
        <v>43580500.340000004</v>
      </c>
      <c r="AJ38" s="123">
        <f>'2022 CV FIN GA 00394601000126'!AL34</f>
        <v>63825.82</v>
      </c>
      <c r="AK38" s="123">
        <f>'2022 CV FIN GA 00394601000126'!AM34</f>
        <v>13509709.048760001</v>
      </c>
      <c r="AL38" s="123">
        <f>'2022 CV FIN GA 00394601000126'!AN34</f>
        <v>2585147.7737099999</v>
      </c>
      <c r="AM38" s="123">
        <f>'2022 CV FIN GA 00394601000126'!AO34</f>
        <v>10842931.9354</v>
      </c>
      <c r="AN38" s="123">
        <f>'2022 CV FIN GA 00394601000126'!AP34</f>
        <v>230319572.34433001</v>
      </c>
      <c r="AO38" s="50">
        <v>0</v>
      </c>
      <c r="AP38" s="48">
        <f>'2022 CV FIN GA 00394601000126'!AR34</f>
        <v>0</v>
      </c>
      <c r="AQ38" s="48">
        <f>'2022 CV FIN GA 00394601000126'!AS34</f>
        <v>0</v>
      </c>
      <c r="AR38" s="49">
        <f t="shared" si="4"/>
        <v>1645741316.00755</v>
      </c>
      <c r="AS38" s="49">
        <f t="shared" si="5"/>
        <v>2271824739.0050802</v>
      </c>
      <c r="AT38" s="123">
        <f>'2022 CV FIN GA 00394601000126'!AV34</f>
        <v>1026985432.46988</v>
      </c>
      <c r="AU38" s="123">
        <f>'2022 CV FIN GA 00394601000126'!AW34</f>
        <v>951076417.75671995</v>
      </c>
      <c r="AV38" s="123">
        <f>'2022 CV FIN GA 00394601000126'!AX34</f>
        <v>0</v>
      </c>
      <c r="AW38" s="123">
        <f>'2022 CV FIN GA 00394601000126'!AY34</f>
        <v>73125654.078789994</v>
      </c>
      <c r="AX38" s="123">
        <f>'2022 CV FIN GA 00394601000126'!AZ34</f>
        <v>220637234.69969001</v>
      </c>
      <c r="AY38" s="123">
        <f>'2022 CV FIN GA 00394601000126'!BA34</f>
        <v>0</v>
      </c>
      <c r="AZ38" s="49">
        <f t="shared" si="6"/>
        <v>3250482126.8174601</v>
      </c>
      <c r="BA38" s="123">
        <f>'2022 CV FIN GA 00394601000126'!BC34</f>
        <v>972172340.83903003</v>
      </c>
      <c r="BB38" s="123">
        <f>'2022 CV FIN GA 00394601000126'!BD34</f>
        <v>739505324.38799</v>
      </c>
      <c r="BC38" s="123">
        <f>'2022 CV FIN GA 00394601000126'!BE34</f>
        <v>605524012.13049996</v>
      </c>
      <c r="BD38" s="123">
        <f>'2022 CV FIN GA 00394601000126'!BF34</f>
        <v>63144468.740330003</v>
      </c>
      <c r="BE38" s="123">
        <f>'2022 CV FIN GA 00394601000126'!BG34</f>
        <v>121158461.97281</v>
      </c>
      <c r="BF38" s="123">
        <f>'2022 CV FIN GA 00394601000126'!BH34</f>
        <v>748977518.74679995</v>
      </c>
      <c r="BG38" s="123">
        <f>'2022 CV FIN GA 00394601000126'!BI34</f>
        <v>0</v>
      </c>
      <c r="BH38" s="123">
        <f>'2022 CV FIN GA 00394601000126'!BJ34</f>
        <v>0</v>
      </c>
      <c r="BI38" s="123">
        <f>'2022 CV FIN GA 00394601000126'!BK34</f>
        <v>0</v>
      </c>
      <c r="BJ38" s="49">
        <f t="shared" si="7"/>
        <v>5522306865.8225403</v>
      </c>
      <c r="BK38" s="49">
        <f t="shared" si="8"/>
        <v>-3876565549.81499</v>
      </c>
      <c r="BL38" s="49">
        <f>$BO$9+SUMPRODUCT($D$10:D38,$BK$10:BK38)</f>
        <v>-99062077293.694687</v>
      </c>
      <c r="BM38" s="48">
        <f>'2022 CV FIN GA 00394601000126'!BO34</f>
        <v>4</v>
      </c>
      <c r="BN38" s="49">
        <f t="shared" si="12"/>
        <v>0</v>
      </c>
      <c r="BO38" s="51">
        <f t="shared" si="9"/>
        <v>0</v>
      </c>
      <c r="BP38" s="79">
        <f t="shared" si="13"/>
        <v>1498817244.8822856</v>
      </c>
      <c r="BQ38" s="79">
        <f t="shared" si="14"/>
        <v>42716291479.145142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0"/>
        <v>30</v>
      </c>
      <c r="B39" s="69">
        <f t="shared" si="15"/>
        <v>2051</v>
      </c>
      <c r="C39" s="48">
        <f>'2022 CV FIN GA 00394601000126'!E35</f>
        <v>4</v>
      </c>
      <c r="D39" s="49">
        <f t="shared" si="16"/>
        <v>0.30831999999999998</v>
      </c>
      <c r="E39" s="123">
        <f>'2022 CV FIN GA 00394601000126'!G35</f>
        <v>40067399.373049997</v>
      </c>
      <c r="F39" s="49">
        <f t="shared" si="11"/>
        <v>530014975.43871999</v>
      </c>
      <c r="G39" s="123">
        <f>'2022 CV FIN GA 00394601000126'!I35</f>
        <v>328135447.59754002</v>
      </c>
      <c r="H39" s="123">
        <f>'2022 CV FIN GA 00394601000126'!J35</f>
        <v>185810564.30208001</v>
      </c>
      <c r="I39" s="123">
        <f>'2022 CV FIN GA 00394601000126'!K35</f>
        <v>0</v>
      </c>
      <c r="J39" s="123">
        <f>'2022 CV FIN GA 00394601000126'!L35</f>
        <v>16068963.539100001</v>
      </c>
      <c r="K39" s="123">
        <f>'2022 CV FIN GA 00394601000126'!M35</f>
        <v>64009920.661920004</v>
      </c>
      <c r="L39" s="123">
        <f>'2022 CV FIN GA 00394601000126'!N35</f>
        <v>0</v>
      </c>
      <c r="M39" s="49">
        <f t="shared" si="0"/>
        <v>459778021.73097998</v>
      </c>
      <c r="N39" s="123">
        <f>'2022 CV FIN GA 00394601000126'!P35</f>
        <v>153140336.62426999</v>
      </c>
      <c r="O39" s="123">
        <f>'2022 CV FIN GA 00394601000126'!Q35</f>
        <v>70655517.489899993</v>
      </c>
      <c r="P39" s="123">
        <f>'2022 CV FIN GA 00394601000126'!R35</f>
        <v>119717973.82585</v>
      </c>
      <c r="Q39" s="123">
        <f>'2022 CV FIN GA 00394601000126'!S35</f>
        <v>10637115.678370001</v>
      </c>
      <c r="R39" s="123">
        <f>'2022 CV FIN GA 00394601000126'!T35</f>
        <v>14459979.1852</v>
      </c>
      <c r="S39" s="123">
        <f>'2022 CV FIN GA 00394601000126'!U35</f>
        <v>91167098.927389994</v>
      </c>
      <c r="T39" s="123">
        <f>'2022 CV FIN GA 00394601000126'!V35</f>
        <v>0</v>
      </c>
      <c r="U39" s="49">
        <f t="shared" si="1"/>
        <v>4496019.32333</v>
      </c>
      <c r="V39" s="123">
        <f>'2022 CV FIN GA 00394601000126'!X35</f>
        <v>1312103.8342299999</v>
      </c>
      <c r="W39" s="123">
        <f>'2022 CV FIN GA 00394601000126'!Y35</f>
        <v>1439245.8228</v>
      </c>
      <c r="X39" s="123">
        <f>'2022 CV FIN GA 00394601000126'!Z35</f>
        <v>521070.81539</v>
      </c>
      <c r="Y39" s="123">
        <f>'2022 CV FIN GA 00394601000126'!AA35</f>
        <v>82770.18316</v>
      </c>
      <c r="Z39" s="123">
        <f>'2022 CV FIN GA 00394601000126'!AB35</f>
        <v>193385.22990999999</v>
      </c>
      <c r="AA39" s="123">
        <f>'2022 CV FIN GA 00394601000126'!AC35</f>
        <v>947443.43784000003</v>
      </c>
      <c r="AB39" s="123">
        <f>'2022 CV FIN GA 00394601000126'!AD35</f>
        <v>0</v>
      </c>
      <c r="AC39" s="49">
        <f t="shared" si="2"/>
        <v>200803251.41259</v>
      </c>
      <c r="AD39" s="123">
        <f>'2022 CV FIN GA 00394601000126'!AF35</f>
        <v>86955700.540000007</v>
      </c>
      <c r="AE39" s="123">
        <f>'2022 CV FIN GA 00394601000126'!AG35</f>
        <v>39155928.36124</v>
      </c>
      <c r="AF39" s="123">
        <f>'2022 CV FIN GA 00394601000126'!AH35</f>
        <v>68642017.241119996</v>
      </c>
      <c r="AG39" s="123">
        <f>'2022 CV FIN GA 00394601000126'!AI35</f>
        <v>6049605.2702299999</v>
      </c>
      <c r="AH39" s="49">
        <f t="shared" si="3"/>
        <v>73940763.073620006</v>
      </c>
      <c r="AI39" s="123">
        <f>'2022 CV FIN GA 00394601000126'!AK35</f>
        <v>45726327.259999998</v>
      </c>
      <c r="AJ39" s="123">
        <f>'2022 CV FIN GA 00394601000126'!AL35</f>
        <v>70700.800000000003</v>
      </c>
      <c r="AK39" s="123">
        <f>'2022 CV FIN GA 00394601000126'!AM35</f>
        <v>14729000.167130001</v>
      </c>
      <c r="AL39" s="123">
        <f>'2022 CV FIN GA 00394601000126'!AN35</f>
        <v>2772616.9926100001</v>
      </c>
      <c r="AM39" s="123">
        <f>'2022 CV FIN GA 00394601000126'!AO35</f>
        <v>10642117.853879999</v>
      </c>
      <c r="AN39" s="123">
        <f>'2022 CV FIN GA 00394601000126'!AP35</f>
        <v>228919908.03845</v>
      </c>
      <c r="AO39" s="50">
        <v>0</v>
      </c>
      <c r="AP39" s="48">
        <f>'2022 CV FIN GA 00394601000126'!AR35</f>
        <v>0</v>
      </c>
      <c r="AQ39" s="48">
        <f>'2022 CV FIN GA 00394601000126'!AS35</f>
        <v>0</v>
      </c>
      <c r="AR39" s="49">
        <f t="shared" si="4"/>
        <v>1561962859.67961</v>
      </c>
      <c r="AS39" s="49">
        <f t="shared" si="5"/>
        <v>2035104862.6326399</v>
      </c>
      <c r="AT39" s="123">
        <f>'2022 CV FIN GA 00394601000126'!AV35</f>
        <v>924428659.81717002</v>
      </c>
      <c r="AU39" s="123">
        <f>'2022 CV FIN GA 00394601000126'!AW35</f>
        <v>844296895.17120004</v>
      </c>
      <c r="AV39" s="123">
        <f>'2022 CV FIN GA 00394601000126'!AX35</f>
        <v>0</v>
      </c>
      <c r="AW39" s="123">
        <f>'2022 CV FIN GA 00394601000126'!AY35</f>
        <v>66814922.568970002</v>
      </c>
      <c r="AX39" s="123">
        <f>'2022 CV FIN GA 00394601000126'!AZ35</f>
        <v>199564385.07530001</v>
      </c>
      <c r="AY39" s="123">
        <f>'2022 CV FIN GA 00394601000126'!BA35</f>
        <v>0</v>
      </c>
      <c r="AZ39" s="49">
        <f t="shared" si="6"/>
        <v>3229322296.02349</v>
      </c>
      <c r="BA39" s="123">
        <f>'2022 CV FIN GA 00394601000126'!BC35</f>
        <v>949213239.22933996</v>
      </c>
      <c r="BB39" s="123">
        <f>'2022 CV FIN GA 00394601000126'!BD35</f>
        <v>713960818.14390004</v>
      </c>
      <c r="BC39" s="123">
        <f>'2022 CV FIN GA 00394601000126'!BE35</f>
        <v>592780706.40823996</v>
      </c>
      <c r="BD39" s="123">
        <f>'2022 CV FIN GA 00394601000126'!BF35</f>
        <v>61082161.664109997</v>
      </c>
      <c r="BE39" s="123">
        <f>'2022 CV FIN GA 00394601000126'!BG35</f>
        <v>119015697.72965001</v>
      </c>
      <c r="BF39" s="123">
        <f>'2022 CV FIN GA 00394601000126'!BH35</f>
        <v>793269672.84825003</v>
      </c>
      <c r="BG39" s="123">
        <f>'2022 CV FIN GA 00394601000126'!BI35</f>
        <v>0</v>
      </c>
      <c r="BH39" s="123">
        <f>'2022 CV FIN GA 00394601000126'!BJ35</f>
        <v>0</v>
      </c>
      <c r="BI39" s="123">
        <f>'2022 CV FIN GA 00394601000126'!BK35</f>
        <v>0</v>
      </c>
      <c r="BJ39" s="49">
        <f t="shared" si="7"/>
        <v>5264427158.6561298</v>
      </c>
      <c r="BK39" s="49">
        <f t="shared" si="8"/>
        <v>-3702464298.9765201</v>
      </c>
      <c r="BL39" s="49">
        <f>$BO$9+SUMPRODUCT($D$10:D39,$BK$10:BK39)</f>
        <v>-100203621086.35513</v>
      </c>
      <c r="BM39" s="48">
        <f>'2022 CV FIN GA 00394601000126'!BO35</f>
        <v>4</v>
      </c>
      <c r="BN39" s="49">
        <f t="shared" si="12"/>
        <v>0</v>
      </c>
      <c r="BO39" s="51">
        <f t="shared" si="9"/>
        <v>0</v>
      </c>
      <c r="BP39" s="79">
        <f t="shared" si="13"/>
        <v>1382103002.3421342</v>
      </c>
      <c r="BQ39" s="79">
        <f t="shared" si="14"/>
        <v>40772038569.092957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0"/>
        <v>31</v>
      </c>
      <c r="B40" s="69">
        <f t="shared" si="15"/>
        <v>2052</v>
      </c>
      <c r="C40" s="48">
        <f>'2022 CV FIN GA 00394601000126'!E36</f>
        <v>4</v>
      </c>
      <c r="D40" s="49">
        <f t="shared" si="16"/>
        <v>0.29646</v>
      </c>
      <c r="E40" s="123">
        <f>'2022 CV FIN GA 00394601000126'!G36</f>
        <v>24233332.3708</v>
      </c>
      <c r="F40" s="49">
        <f t="shared" si="11"/>
        <v>472485899.58357</v>
      </c>
      <c r="G40" s="123">
        <f>'2022 CV FIN GA 00394601000126'!I36</f>
        <v>294438780.45782</v>
      </c>
      <c r="H40" s="123">
        <f>'2022 CV FIN GA 00394601000126'!J36</f>
        <v>163457577.69279999</v>
      </c>
      <c r="I40" s="123">
        <f>'2022 CV FIN GA 00394601000126'!K36</f>
        <v>0</v>
      </c>
      <c r="J40" s="123">
        <f>'2022 CV FIN GA 00394601000126'!L36</f>
        <v>14589541.432949999</v>
      </c>
      <c r="K40" s="123">
        <f>'2022 CV FIN GA 00394601000126'!M36</f>
        <v>57764296.127080001</v>
      </c>
      <c r="L40" s="123">
        <f>'2022 CV FIN GA 00394601000126'!N36</f>
        <v>0</v>
      </c>
      <c r="M40" s="49">
        <f t="shared" si="0"/>
        <v>450070252.15999001</v>
      </c>
      <c r="N40" s="123">
        <f>'2022 CV FIN GA 00394601000126'!P36</f>
        <v>147785486.93509999</v>
      </c>
      <c r="O40" s="123">
        <f>'2022 CV FIN GA 00394601000126'!Q36</f>
        <v>66792594.817290001</v>
      </c>
      <c r="P40" s="123">
        <f>'2022 CV FIN GA 00394601000126'!R36</f>
        <v>115584062.81296</v>
      </c>
      <c r="Q40" s="123">
        <f>'2022 CV FIN GA 00394601000126'!S36</f>
        <v>10178655.641519999</v>
      </c>
      <c r="R40" s="123">
        <f>'2022 CV FIN GA 00394601000126'!T36</f>
        <v>14063495.72762</v>
      </c>
      <c r="S40" s="123">
        <f>'2022 CV FIN GA 00394601000126'!U36</f>
        <v>95665956.225500003</v>
      </c>
      <c r="T40" s="123">
        <f>'2022 CV FIN GA 00394601000126'!V36</f>
        <v>0</v>
      </c>
      <c r="U40" s="49">
        <f t="shared" si="1"/>
        <v>2719256.3608499998</v>
      </c>
      <c r="V40" s="123">
        <f>'2022 CV FIN GA 00394601000126'!X36</f>
        <v>793579.03975999996</v>
      </c>
      <c r="W40" s="123">
        <f>'2022 CV FIN GA 00394601000126'!Y36</f>
        <v>870476.32071999996</v>
      </c>
      <c r="X40" s="123">
        <f>'2022 CV FIN GA 00394601000126'!Z36</f>
        <v>315151.0319</v>
      </c>
      <c r="Y40" s="123">
        <f>'2022 CV FIN GA 00394601000126'!AA36</f>
        <v>50060.582670000003</v>
      </c>
      <c r="Z40" s="123">
        <f>'2022 CV FIN GA 00394601000126'!AB36</f>
        <v>116962.13443999999</v>
      </c>
      <c r="AA40" s="123">
        <f>'2022 CV FIN GA 00394601000126'!AC36</f>
        <v>573027.25135999999</v>
      </c>
      <c r="AB40" s="123">
        <f>'2022 CV FIN GA 00394601000126'!AD36</f>
        <v>0</v>
      </c>
      <c r="AC40" s="49">
        <f t="shared" si="2"/>
        <v>194324909.14769</v>
      </c>
      <c r="AD40" s="123">
        <f>'2022 CV FIN GA 00394601000126'!AF36</f>
        <v>84461234.760000005</v>
      </c>
      <c r="AE40" s="123">
        <f>'2022 CV FIN GA 00394601000126'!AG36</f>
        <v>37581428.354050003</v>
      </c>
      <c r="AF40" s="123">
        <f>'2022 CV FIN GA 00394601000126'!AH36</f>
        <v>66459707.068269998</v>
      </c>
      <c r="AG40" s="123">
        <f>'2022 CV FIN GA 00394601000126'!AI36</f>
        <v>5822538.9653700003</v>
      </c>
      <c r="AH40" s="49">
        <f t="shared" si="3"/>
        <v>77107848.34307</v>
      </c>
      <c r="AI40" s="123">
        <f>'2022 CV FIN GA 00394601000126'!AK36</f>
        <v>47697836.009999998</v>
      </c>
      <c r="AJ40" s="123">
        <f>'2022 CV FIN GA 00394601000126'!AL36</f>
        <v>77885.47</v>
      </c>
      <c r="AK40" s="123">
        <f>'2022 CV FIN GA 00394601000126'!AM36</f>
        <v>15957222.846620001</v>
      </c>
      <c r="AL40" s="123">
        <f>'2022 CV FIN GA 00394601000126'!AN36</f>
        <v>2956303.7587100002</v>
      </c>
      <c r="AM40" s="123">
        <f>'2022 CV FIN GA 00394601000126'!AO36</f>
        <v>10418600.25774</v>
      </c>
      <c r="AN40" s="123">
        <f>'2022 CV FIN GA 00394601000126'!AP36</f>
        <v>226579297.27092999</v>
      </c>
      <c r="AO40" s="50">
        <v>0</v>
      </c>
      <c r="AP40" s="48">
        <f>'2022 CV FIN GA 00394601000126'!AR36</f>
        <v>0</v>
      </c>
      <c r="AQ40" s="48">
        <f>'2022 CV FIN GA 00394601000126'!AS36</f>
        <v>0</v>
      </c>
      <c r="AR40" s="49">
        <f t="shared" si="4"/>
        <v>1481051758.99318</v>
      </c>
      <c r="AS40" s="49">
        <f t="shared" si="5"/>
        <v>1812820894.24543</v>
      </c>
      <c r="AT40" s="123">
        <f>'2022 CV FIN GA 00394601000126'!AV36</f>
        <v>827622898.56026006</v>
      </c>
      <c r="AU40" s="123">
        <f>'2022 CV FIN GA 00394601000126'!AW36</f>
        <v>744329827.03190005</v>
      </c>
      <c r="AV40" s="123">
        <f>'2022 CV FIN GA 00394601000126'!AX36</f>
        <v>0</v>
      </c>
      <c r="AW40" s="123">
        <f>'2022 CV FIN GA 00394601000126'!AY36</f>
        <v>60731891.088270001</v>
      </c>
      <c r="AX40" s="123">
        <f>'2022 CV FIN GA 00394601000126'!AZ36</f>
        <v>180136277.565</v>
      </c>
      <c r="AY40" s="123">
        <f>'2022 CV FIN GA 00394601000126'!BA36</f>
        <v>0</v>
      </c>
      <c r="AZ40" s="49">
        <f t="shared" si="6"/>
        <v>3195110309.2596202</v>
      </c>
      <c r="BA40" s="123">
        <f>'2022 CV FIN GA 00394601000126'!BC36</f>
        <v>921017089.73844004</v>
      </c>
      <c r="BB40" s="123">
        <f>'2022 CV FIN GA 00394601000126'!BD36</f>
        <v>687079356.66111004</v>
      </c>
      <c r="BC40" s="123">
        <f>'2022 CV FIN GA 00394601000126'!BE36</f>
        <v>576005752.22131002</v>
      </c>
      <c r="BD40" s="123">
        <f>'2022 CV FIN GA 00394601000126'!BF36</f>
        <v>58858755.493579999</v>
      </c>
      <c r="BE40" s="123">
        <f>'2022 CV FIN GA 00394601000126'!BG36</f>
        <v>116605301.21041</v>
      </c>
      <c r="BF40" s="123">
        <f>'2022 CV FIN GA 00394601000126'!BH36</f>
        <v>835544053.93476999</v>
      </c>
      <c r="BG40" s="123">
        <f>'2022 CV FIN GA 00394601000126'!BI36</f>
        <v>0</v>
      </c>
      <c r="BH40" s="123">
        <f>'2022 CV FIN GA 00394601000126'!BJ36</f>
        <v>0</v>
      </c>
      <c r="BI40" s="123">
        <f>'2022 CV FIN GA 00394601000126'!BK36</f>
        <v>0</v>
      </c>
      <c r="BJ40" s="49">
        <f t="shared" si="7"/>
        <v>5007931203.5050497</v>
      </c>
      <c r="BK40" s="49">
        <f t="shared" si="8"/>
        <v>-3526879444.5118699</v>
      </c>
      <c r="BL40" s="49">
        <f>$BO$9+SUMPRODUCT($D$10:D40,$BK$10:BK40)</f>
        <v>-101249199766.47513</v>
      </c>
      <c r="BM40" s="48">
        <f>'2022 CV FIN GA 00394601000126'!BO36</f>
        <v>4</v>
      </c>
      <c r="BN40" s="49">
        <f t="shared" si="12"/>
        <v>0</v>
      </c>
      <c r="BO40" s="51">
        <f t="shared" si="9"/>
        <v>0</v>
      </c>
      <c r="BP40" s="79">
        <f t="shared" si="13"/>
        <v>1271680618.4424403</v>
      </c>
      <c r="BQ40" s="79">
        <f t="shared" si="14"/>
        <v>38786258862.494431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0"/>
        <v>32</v>
      </c>
      <c r="B41" s="69">
        <f t="shared" si="15"/>
        <v>2053</v>
      </c>
      <c r="C41" s="48">
        <f>'2022 CV FIN GA 00394601000126'!E37</f>
        <v>4</v>
      </c>
      <c r="D41" s="49">
        <f t="shared" si="16"/>
        <v>0.28505999999999998</v>
      </c>
      <c r="E41" s="123">
        <f>'2022 CV FIN GA 00394601000126'!G37</f>
        <v>14398363.21442</v>
      </c>
      <c r="F41" s="49">
        <f t="shared" si="11"/>
        <v>418703676.83872998</v>
      </c>
      <c r="G41" s="123">
        <f>'2022 CV FIN GA 00394601000126'!I37</f>
        <v>262793198.83983999</v>
      </c>
      <c r="H41" s="123">
        <f>'2022 CV FIN GA 00394601000126'!J37</f>
        <v>142733310.12061</v>
      </c>
      <c r="I41" s="123">
        <f>'2022 CV FIN GA 00394601000126'!K37</f>
        <v>0</v>
      </c>
      <c r="J41" s="123">
        <f>'2022 CV FIN GA 00394601000126'!L37</f>
        <v>13177167.878280001</v>
      </c>
      <c r="K41" s="123">
        <f>'2022 CV FIN GA 00394601000126'!M37</f>
        <v>52026909.771229997</v>
      </c>
      <c r="L41" s="123">
        <f>'2022 CV FIN GA 00394601000126'!N37</f>
        <v>0</v>
      </c>
      <c r="M41" s="49">
        <f t="shared" si="0"/>
        <v>439999418.81993002</v>
      </c>
      <c r="N41" s="123">
        <f>'2022 CV FIN GA 00394601000126'!P37</f>
        <v>141982071.37447</v>
      </c>
      <c r="O41" s="123">
        <f>'2022 CV FIN GA 00394601000126'!Q37</f>
        <v>63254514.823250003</v>
      </c>
      <c r="P41" s="123">
        <f>'2022 CV FIN GA 00394601000126'!R37</f>
        <v>111225426.80046999</v>
      </c>
      <c r="Q41" s="123">
        <f>'2022 CV FIN GA 00394601000126'!S37</f>
        <v>9721992.8598800004</v>
      </c>
      <c r="R41" s="123">
        <f>'2022 CV FIN GA 00394601000126'!T37</f>
        <v>13685707.251259999</v>
      </c>
      <c r="S41" s="123">
        <f>'2022 CV FIN GA 00394601000126'!U37</f>
        <v>100129705.7106</v>
      </c>
      <c r="T41" s="123">
        <f>'2022 CV FIN GA 00394601000126'!V37</f>
        <v>0</v>
      </c>
      <c r="U41" s="49">
        <f t="shared" si="1"/>
        <v>1615660.61809</v>
      </c>
      <c r="V41" s="123">
        <f>'2022 CV FIN GA 00394601000126'!X37</f>
        <v>471509.20389</v>
      </c>
      <c r="W41" s="123">
        <f>'2022 CV FIN GA 00394601000126'!Y37</f>
        <v>517198.13204</v>
      </c>
      <c r="X41" s="123">
        <f>'2022 CV FIN GA 00394601000126'!Z37</f>
        <v>187248.66045</v>
      </c>
      <c r="Y41" s="123">
        <f>'2022 CV FIN GA 00394601000126'!AA37</f>
        <v>29743.76124</v>
      </c>
      <c r="Z41" s="123">
        <f>'2022 CV FIN GA 00394601000126'!AB37</f>
        <v>69493.673760000005</v>
      </c>
      <c r="AA41" s="123">
        <f>'2022 CV FIN GA 00394601000126'!AC37</f>
        <v>340467.18670999998</v>
      </c>
      <c r="AB41" s="123">
        <f>'2022 CV FIN GA 00394601000126'!AD37</f>
        <v>0</v>
      </c>
      <c r="AC41" s="49">
        <f t="shared" si="2"/>
        <v>187077987.77329999</v>
      </c>
      <c r="AD41" s="123">
        <f>'2022 CV FIN GA 00394601000126'!AF37</f>
        <v>81480634.260000005</v>
      </c>
      <c r="AE41" s="123">
        <f>'2022 CV FIN GA 00394601000126'!AG37</f>
        <v>35945609.51269</v>
      </c>
      <c r="AF41" s="123">
        <f>'2022 CV FIN GA 00394601000126'!AH37</f>
        <v>64069552.069519997</v>
      </c>
      <c r="AG41" s="123">
        <f>'2022 CV FIN GA 00394601000126'!AI37</f>
        <v>5582191.9310900001</v>
      </c>
      <c r="AH41" s="49">
        <f t="shared" si="3"/>
        <v>80029585.225510001</v>
      </c>
      <c r="AI41" s="123">
        <f>'2022 CV FIN GA 00394601000126'!AK37</f>
        <v>49458889.299999997</v>
      </c>
      <c r="AJ41" s="123">
        <f>'2022 CV FIN GA 00394601000126'!AL37</f>
        <v>85284.09</v>
      </c>
      <c r="AK41" s="123">
        <f>'2022 CV FIN GA 00394601000126'!AM37</f>
        <v>17178809.847759999</v>
      </c>
      <c r="AL41" s="123">
        <f>'2022 CV FIN GA 00394601000126'!AN37</f>
        <v>3133226.0461599999</v>
      </c>
      <c r="AM41" s="123">
        <f>'2022 CV FIN GA 00394601000126'!AO37</f>
        <v>10173375.94159</v>
      </c>
      <c r="AN41" s="123">
        <f>'2022 CV FIN GA 00394601000126'!AP37</f>
        <v>223434605.42447001</v>
      </c>
      <c r="AO41" s="50">
        <v>0</v>
      </c>
      <c r="AP41" s="48">
        <f>'2022 CV FIN GA 00394601000126'!AR37</f>
        <v>0</v>
      </c>
      <c r="AQ41" s="48">
        <f>'2022 CV FIN GA 00394601000126'!AS37</f>
        <v>0</v>
      </c>
      <c r="AR41" s="49">
        <f t="shared" si="4"/>
        <v>1402887844.4712601</v>
      </c>
      <c r="AS41" s="49">
        <f t="shared" si="5"/>
        <v>1605415586.21071</v>
      </c>
      <c r="AT41" s="123">
        <f>'2022 CV FIN GA 00394601000126'!AV37</f>
        <v>736818155.95029998</v>
      </c>
      <c r="AU41" s="123">
        <f>'2022 CV FIN GA 00394601000126'!AW37</f>
        <v>651409601.53541005</v>
      </c>
      <c r="AV41" s="123">
        <f>'2022 CV FIN GA 00394601000126'!AX37</f>
        <v>0</v>
      </c>
      <c r="AW41" s="123">
        <f>'2022 CV FIN GA 00394601000126'!AY37</f>
        <v>54909204.644490004</v>
      </c>
      <c r="AX41" s="123">
        <f>'2022 CV FIN GA 00394601000126'!AZ37</f>
        <v>162278624.08050999</v>
      </c>
      <c r="AY41" s="123">
        <f>'2022 CV FIN GA 00394601000126'!BA37</f>
        <v>0</v>
      </c>
      <c r="AZ41" s="49">
        <f t="shared" si="6"/>
        <v>3149728360.3803902</v>
      </c>
      <c r="BA41" s="123">
        <f>'2022 CV FIN GA 00394601000126'!BC37</f>
        <v>887834206.75172997</v>
      </c>
      <c r="BB41" s="123">
        <f>'2022 CV FIN GA 00394601000126'!BD37</f>
        <v>659054792.81843996</v>
      </c>
      <c r="BC41" s="123">
        <f>'2022 CV FIN GA 00394601000126'!BE37</f>
        <v>557239237.40504003</v>
      </c>
      <c r="BD41" s="123">
        <f>'2022 CV FIN GA 00394601000126'!BF37</f>
        <v>56500754.151859999</v>
      </c>
      <c r="BE41" s="123">
        <f>'2022 CV FIN GA 00394601000126'!BG37</f>
        <v>113949893.16999</v>
      </c>
      <c r="BF41" s="123">
        <f>'2022 CV FIN GA 00394601000126'!BH37</f>
        <v>875149476.08333004</v>
      </c>
      <c r="BG41" s="123">
        <f>'2022 CV FIN GA 00394601000126'!BI37</f>
        <v>0</v>
      </c>
      <c r="BH41" s="123">
        <f>'2022 CV FIN GA 00394601000126'!BJ37</f>
        <v>0</v>
      </c>
      <c r="BI41" s="123">
        <f>'2022 CV FIN GA 00394601000126'!BK37</f>
        <v>0</v>
      </c>
      <c r="BJ41" s="49">
        <f t="shared" si="7"/>
        <v>4755143946.5910997</v>
      </c>
      <c r="BK41" s="49">
        <f t="shared" si="8"/>
        <v>-3352256102.1198401</v>
      </c>
      <c r="BL41" s="49">
        <f>$BO$9+SUMPRODUCT($D$10:D41,$BK$10:BK41)</f>
        <v>-102204793890.9454</v>
      </c>
      <c r="BM41" s="48">
        <f>'2022 CV FIN GA 00394601000126'!BO37</f>
        <v>4</v>
      </c>
      <c r="BN41" s="49">
        <f t="shared" si="12"/>
        <v>0</v>
      </c>
      <c r="BO41" s="51">
        <f t="shared" si="9"/>
        <v>0</v>
      </c>
      <c r="BP41" s="79">
        <f t="shared" si="13"/>
        <v>1167843646.7639115</v>
      </c>
      <c r="BQ41" s="79">
        <f t="shared" si="14"/>
        <v>36787074873.06321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0"/>
        <v>33</v>
      </c>
      <c r="B42" s="69">
        <f t="shared" si="15"/>
        <v>2054</v>
      </c>
      <c r="C42" s="48">
        <f>'2022 CV FIN GA 00394601000126'!E38</f>
        <v>4</v>
      </c>
      <c r="D42" s="49">
        <f t="shared" si="16"/>
        <v>0.27410000000000001</v>
      </c>
      <c r="E42" s="123">
        <f>'2022 CV FIN GA 00394601000126'!G38</f>
        <v>6651428.6018300001</v>
      </c>
      <c r="F42" s="49">
        <f t="shared" ref="F42:F73" si="17">ROUND(SUM(G42:J42),5)</f>
        <v>368787020.00590998</v>
      </c>
      <c r="G42" s="123">
        <f>'2022 CV FIN GA 00394601000126'!I38</f>
        <v>233280714.20763999</v>
      </c>
      <c r="H42" s="123">
        <f>'2022 CV FIN GA 00394601000126'!J38</f>
        <v>123668335.81547</v>
      </c>
      <c r="I42" s="123">
        <f>'2022 CV FIN GA 00394601000126'!K38</f>
        <v>0</v>
      </c>
      <c r="J42" s="123">
        <f>'2022 CV FIN GA 00394601000126'!L38</f>
        <v>11837969.982799999</v>
      </c>
      <c r="K42" s="123">
        <f>'2022 CV FIN GA 00394601000126'!M38</f>
        <v>46773392.447980002</v>
      </c>
      <c r="L42" s="123">
        <f>'2022 CV FIN GA 00394601000126'!N38</f>
        <v>0</v>
      </c>
      <c r="M42" s="49">
        <f t="shared" ref="M42:M73" si="18">ROUND(SUM(N42:T42),5)</f>
        <v>429298952.45503002</v>
      </c>
      <c r="N42" s="123">
        <f>'2022 CV FIN GA 00394601000126'!P38</f>
        <v>135971354.03415999</v>
      </c>
      <c r="O42" s="123">
        <f>'2022 CV FIN GA 00394601000126'!Q38</f>
        <v>59785285.593120001</v>
      </c>
      <c r="P42" s="123">
        <f>'2022 CV FIN GA 00394601000126'!R38</f>
        <v>106671353.00383</v>
      </c>
      <c r="Q42" s="123">
        <f>'2022 CV FIN GA 00394601000126'!S38</f>
        <v>9253757.5386200007</v>
      </c>
      <c r="R42" s="123">
        <f>'2022 CV FIN GA 00394601000126'!T38</f>
        <v>13294935.49037</v>
      </c>
      <c r="S42" s="123">
        <f>'2022 CV FIN GA 00394601000126'!U38</f>
        <v>104322266.79493</v>
      </c>
      <c r="T42" s="123">
        <f>'2022 CV FIN GA 00394601000126'!V38</f>
        <v>0</v>
      </c>
      <c r="U42" s="49">
        <f t="shared" ref="U42:U73" si="19">ROUND(SUM(V42:AB42),5)</f>
        <v>746366.17272999999</v>
      </c>
      <c r="V42" s="123">
        <f>'2022 CV FIN GA 00394601000126'!X38</f>
        <v>217817.10587999999</v>
      </c>
      <c r="W42" s="123">
        <f>'2022 CV FIN GA 00394601000126'!Y38</f>
        <v>238923.43852</v>
      </c>
      <c r="X42" s="123">
        <f>'2022 CV FIN GA 00394601000126'!Z38</f>
        <v>86500.880499999999</v>
      </c>
      <c r="Y42" s="123">
        <f>'2022 CV FIN GA 00394601000126'!AA38</f>
        <v>13740.346820000001</v>
      </c>
      <c r="Z42" s="123">
        <f>'2022 CV FIN GA 00394601000126'!AB38</f>
        <v>32103.108</v>
      </c>
      <c r="AA42" s="123">
        <f>'2022 CV FIN GA 00394601000126'!AC38</f>
        <v>157281.29300999999</v>
      </c>
      <c r="AB42" s="123">
        <f>'2022 CV FIN GA 00394601000126'!AD38</f>
        <v>0</v>
      </c>
      <c r="AC42" s="49">
        <f t="shared" ref="AC42:AC73" si="20">ROUND(SUM(AD42:AG42),5)</f>
        <v>179433681.61654001</v>
      </c>
      <c r="AD42" s="123">
        <f>'2022 CV FIN GA 00394601000126'!AF38</f>
        <v>78301266.090000004</v>
      </c>
      <c r="AE42" s="123">
        <f>'2022 CV FIN GA 00394601000126'!AG38</f>
        <v>34262905.353650004</v>
      </c>
      <c r="AF42" s="123">
        <f>'2022 CV FIN GA 00394601000126'!AH38</f>
        <v>61539334.782590002</v>
      </c>
      <c r="AG42" s="123">
        <f>'2022 CV FIN GA 00394601000126'!AI38</f>
        <v>5330175.3903000001</v>
      </c>
      <c r="AH42" s="49">
        <f t="shared" ref="AH42:AH73" si="21">ROUND(SUM(AI42:AM42),5)</f>
        <v>82654408.644899994</v>
      </c>
      <c r="AI42" s="123">
        <f>'2022 CV FIN GA 00394601000126'!AK38</f>
        <v>50974278.920000002</v>
      </c>
      <c r="AJ42" s="123">
        <f>'2022 CV FIN GA 00394601000126'!AL38</f>
        <v>92868.53</v>
      </c>
      <c r="AK42" s="123">
        <f>'2022 CV FIN GA 00394601000126'!AM38</f>
        <v>18379526.978859998</v>
      </c>
      <c r="AL42" s="123">
        <f>'2022 CV FIN GA 00394601000126'!AN38</f>
        <v>3300348.4702400002</v>
      </c>
      <c r="AM42" s="123">
        <f>'2022 CV FIN GA 00394601000126'!AO38</f>
        <v>9907385.7457999997</v>
      </c>
      <c r="AN42" s="123">
        <f>'2022 CV FIN GA 00394601000126'!AP38</f>
        <v>219717447.26966</v>
      </c>
      <c r="AO42" s="50">
        <v>0</v>
      </c>
      <c r="AP42" s="48">
        <f>'2022 CV FIN GA 00394601000126'!AR38</f>
        <v>0</v>
      </c>
      <c r="AQ42" s="48">
        <f>'2022 CV FIN GA 00394601000126'!AS38</f>
        <v>0</v>
      </c>
      <c r="AR42" s="49">
        <f t="shared" ref="AR42:AR73" si="22">ROUND(F42+K42+L42+M42+U42+AC42+AH42+AN42+AO42+AP42+AQ42,5)</f>
        <v>1327411268.6127501</v>
      </c>
      <c r="AS42" s="49">
        <f t="shared" ref="AS42:AS73" si="23">ROUND(SUM(AT42:AY42),5)</f>
        <v>1413236804.01946</v>
      </c>
      <c r="AT42" s="123">
        <f>'2022 CV FIN GA 00394601000126'!AV38</f>
        <v>652244142.78574002</v>
      </c>
      <c r="AU42" s="123">
        <f>'2022 CV FIN GA 00394601000126'!AW38</f>
        <v>565705308.86444998</v>
      </c>
      <c r="AV42" s="123">
        <f>'2022 CV FIN GA 00394601000126'!AX38</f>
        <v>0</v>
      </c>
      <c r="AW42" s="123">
        <f>'2022 CV FIN GA 00394601000126'!AY38</f>
        <v>49374541.309289999</v>
      </c>
      <c r="AX42" s="123">
        <f>'2022 CV FIN GA 00394601000126'!AZ38</f>
        <v>145912811.05998001</v>
      </c>
      <c r="AY42" s="123">
        <f>'2022 CV FIN GA 00394601000126'!BA38</f>
        <v>0</v>
      </c>
      <c r="AZ42" s="49">
        <f t="shared" ref="AZ42:AZ73" si="24">ROUND(SUM(BA42:BI42),5)</f>
        <v>3096332283.2404099</v>
      </c>
      <c r="BA42" s="123">
        <f>'2022 CV FIN GA 00394601000126'!BC38</f>
        <v>852490634.56118</v>
      </c>
      <c r="BB42" s="123">
        <f>'2022 CV FIN GA 00394601000126'!BD38</f>
        <v>630163905.73280001</v>
      </c>
      <c r="BC42" s="123">
        <f>'2022 CV FIN GA 00394601000126'!BE38</f>
        <v>537145544.45591998</v>
      </c>
      <c r="BD42" s="123">
        <f>'2022 CV FIN GA 00394601000126'!BF38</f>
        <v>54023415.170979999</v>
      </c>
      <c r="BE42" s="123">
        <f>'2022 CV FIN GA 00394601000126'!BG38</f>
        <v>111058386.09941</v>
      </c>
      <c r="BF42" s="123">
        <f>'2022 CV FIN GA 00394601000126'!BH38</f>
        <v>911450397.22011995</v>
      </c>
      <c r="BG42" s="123">
        <f>'2022 CV FIN GA 00394601000126'!BI38</f>
        <v>0</v>
      </c>
      <c r="BH42" s="123">
        <f>'2022 CV FIN GA 00394601000126'!BJ38</f>
        <v>0</v>
      </c>
      <c r="BI42" s="123">
        <f>'2022 CV FIN GA 00394601000126'!BK38</f>
        <v>0</v>
      </c>
      <c r="BJ42" s="49">
        <f t="shared" ref="BJ42:BJ73" si="25">ROUND(AS42+AZ42,5)</f>
        <v>4509569087.2598696</v>
      </c>
      <c r="BK42" s="49">
        <f t="shared" ref="BK42:BK73" si="26">ROUND(AR42-BJ42,5)</f>
        <v>-3182157818.64712</v>
      </c>
      <c r="BL42" s="49">
        <f>$BO$9+SUMPRODUCT($D$10:D42,$BK$10:BK42)</f>
        <v>-103077023349.03658</v>
      </c>
      <c r="BM42" s="48">
        <f>'2022 CV FIN GA 00394601000126'!BO38</f>
        <v>4</v>
      </c>
      <c r="BN42" s="49">
        <f t="shared" si="12"/>
        <v>0</v>
      </c>
      <c r="BO42" s="51">
        <f t="shared" ref="BO42:BO73" si="27">IF(BO41+BK42+BN42-AQ42&gt;0,ROUND(BO41+BK42+BN42-AQ42,5),0)</f>
        <v>0</v>
      </c>
      <c r="BP42" s="79">
        <f t="shared" si="13"/>
        <v>1071107283.8689289</v>
      </c>
      <c r="BQ42" s="79">
        <f t="shared" si="14"/>
        <v>34810986725.740189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28">A42+1</f>
        <v>34</v>
      </c>
      <c r="B43" s="69">
        <f t="shared" ref="B43:B74" si="29">B42+1</f>
        <v>2055</v>
      </c>
      <c r="C43" s="48">
        <f>'2022 CV FIN GA 00394601000126'!E39</f>
        <v>4</v>
      </c>
      <c r="D43" s="49">
        <f t="shared" si="16"/>
        <v>0.26356000000000002</v>
      </c>
      <c r="E43" s="123">
        <f>'2022 CV FIN GA 00394601000126'!G39</f>
        <v>3292030.0329100001</v>
      </c>
      <c r="F43" s="49">
        <f t="shared" si="17"/>
        <v>322788738.30441999</v>
      </c>
      <c r="G43" s="123">
        <f>'2022 CV FIN GA 00394601000126'!I39</f>
        <v>205934012.52524999</v>
      </c>
      <c r="H43" s="123">
        <f>'2022 CV FIN GA 00394601000126'!J39</f>
        <v>106277822.59015</v>
      </c>
      <c r="I43" s="123">
        <f>'2022 CV FIN GA 00394601000126'!K39</f>
        <v>0</v>
      </c>
      <c r="J43" s="123">
        <f>'2022 CV FIN GA 00394601000126'!L39</f>
        <v>10576903.18902</v>
      </c>
      <c r="K43" s="123">
        <f>'2022 CV FIN GA 00394601000126'!M39</f>
        <v>41977235.135860004</v>
      </c>
      <c r="L43" s="123">
        <f>'2022 CV FIN GA 00394601000126'!N39</f>
        <v>0</v>
      </c>
      <c r="M43" s="49">
        <f t="shared" si="18"/>
        <v>418136376.01239002</v>
      </c>
      <c r="N43" s="123">
        <f>'2022 CV FIN GA 00394601000126'!P39</f>
        <v>129867900.87816</v>
      </c>
      <c r="O43" s="123">
        <f>'2022 CV FIN GA 00394601000126'!Q39</f>
        <v>56559204.647500001</v>
      </c>
      <c r="P43" s="123">
        <f>'2022 CV FIN GA 00394601000126'!R39</f>
        <v>101742580.33386999</v>
      </c>
      <c r="Q43" s="123">
        <f>'2022 CV FIN GA 00394601000126'!S39</f>
        <v>8788066.77623</v>
      </c>
      <c r="R43" s="123">
        <f>'2022 CV FIN GA 00394601000126'!T39</f>
        <v>12915027.66463</v>
      </c>
      <c r="S43" s="123">
        <f>'2022 CV FIN GA 00394601000126'!U39</f>
        <v>108263595.712</v>
      </c>
      <c r="T43" s="123">
        <f>'2022 CV FIN GA 00394601000126'!V39</f>
        <v>0</v>
      </c>
      <c r="U43" s="49">
        <f t="shared" si="19"/>
        <v>369403.3272</v>
      </c>
      <c r="V43" s="123">
        <f>'2022 CV FIN GA 00394601000126'!X39</f>
        <v>107805.48017</v>
      </c>
      <c r="W43" s="123">
        <f>'2022 CV FIN GA 00394601000126'!Y39</f>
        <v>118251.75947</v>
      </c>
      <c r="X43" s="123">
        <f>'2022 CV FIN GA 00394601000126'!Z39</f>
        <v>42812.381150000001</v>
      </c>
      <c r="Y43" s="123">
        <f>'2022 CV FIN GA 00394601000126'!AA39</f>
        <v>6800.5893299999998</v>
      </c>
      <c r="Z43" s="123">
        <f>'2022 CV FIN GA 00394601000126'!AB39</f>
        <v>15888.97694</v>
      </c>
      <c r="AA43" s="123">
        <f>'2022 CV FIN GA 00394601000126'!AC39</f>
        <v>77844.140140000003</v>
      </c>
      <c r="AB43" s="123">
        <f>'2022 CV FIN GA 00394601000126'!AD39</f>
        <v>0</v>
      </c>
      <c r="AC43" s="49">
        <f t="shared" si="20"/>
        <v>171245626.65346</v>
      </c>
      <c r="AD43" s="123">
        <f>'2022 CV FIN GA 00394601000126'!AF39</f>
        <v>74902309.629999995</v>
      </c>
      <c r="AE43" s="123">
        <f>'2022 CV FIN GA 00394601000126'!AG39</f>
        <v>32538572.22309</v>
      </c>
      <c r="AF43" s="123">
        <f>'2022 CV FIN GA 00394601000126'!AH39</f>
        <v>58735588.370640002</v>
      </c>
      <c r="AG43" s="123">
        <f>'2022 CV FIN GA 00394601000126'!AI39</f>
        <v>5069156.42973</v>
      </c>
      <c r="AH43" s="49">
        <f t="shared" si="21"/>
        <v>84927202.203229994</v>
      </c>
      <c r="AI43" s="123">
        <f>'2022 CV FIN GA 00394601000126'!AK39</f>
        <v>52207253.829999998</v>
      </c>
      <c r="AJ43" s="123">
        <f>'2022 CV FIN GA 00394601000126'!AL39</f>
        <v>100422</v>
      </c>
      <c r="AK43" s="123">
        <f>'2022 CV FIN GA 00394601000126'!AM39</f>
        <v>19542728.737879999</v>
      </c>
      <c r="AL43" s="123">
        <f>'2022 CV FIN GA 00394601000126'!AN39</f>
        <v>3454053.9334499999</v>
      </c>
      <c r="AM43" s="123">
        <f>'2022 CV FIN GA 00394601000126'!AO39</f>
        <v>9622743.7018999998</v>
      </c>
      <c r="AN43" s="123">
        <f>'2022 CV FIN GA 00394601000126'!AP39</f>
        <v>215273004.91283</v>
      </c>
      <c r="AO43" s="50">
        <v>0</v>
      </c>
      <c r="AP43" s="48">
        <f>'2022 CV FIN GA 00394601000126'!AR39</f>
        <v>0</v>
      </c>
      <c r="AQ43" s="48">
        <f>'2022 CV FIN GA 00394601000126'!AS39</f>
        <v>0</v>
      </c>
      <c r="AR43" s="49">
        <f t="shared" si="22"/>
        <v>1254717586.5493901</v>
      </c>
      <c r="AS43" s="49">
        <f t="shared" si="23"/>
        <v>1236472093.10148</v>
      </c>
      <c r="AT43" s="123">
        <f>'2022 CV FIN GA 00394601000126'!AV39</f>
        <v>574047285.30366004</v>
      </c>
      <c r="AU43" s="123">
        <f>'2022 CV FIN GA 00394601000126'!AW39</f>
        <v>487309537.18763</v>
      </c>
      <c r="AV43" s="123">
        <f>'2022 CV FIN GA 00394601000126'!AX39</f>
        <v>0</v>
      </c>
      <c r="AW43" s="123">
        <f>'2022 CV FIN GA 00394601000126'!AY39</f>
        <v>44150886.559430003</v>
      </c>
      <c r="AX43" s="123">
        <f>'2022 CV FIN GA 00394601000126'!AZ39</f>
        <v>130964384.05076</v>
      </c>
      <c r="AY43" s="123">
        <f>'2022 CV FIN GA 00394601000126'!BA39</f>
        <v>0</v>
      </c>
      <c r="AZ43" s="49">
        <f t="shared" si="24"/>
        <v>3032847245.6462302</v>
      </c>
      <c r="BA43" s="123">
        <f>'2022 CV FIN GA 00394601000126'!BC39</f>
        <v>814828506.18019998</v>
      </c>
      <c r="BB43" s="123">
        <f>'2022 CV FIN GA 00394601000126'!BD39</f>
        <v>600418929.58376002</v>
      </c>
      <c r="BC43" s="123">
        <f>'2022 CV FIN GA 00394601000126'!BE39</f>
        <v>514348968.03509998</v>
      </c>
      <c r="BD43" s="123">
        <f>'2022 CV FIN GA 00394601000126'!BF39</f>
        <v>51453054.51433</v>
      </c>
      <c r="BE43" s="123">
        <f>'2022 CV FIN GA 00394601000126'!BG39</f>
        <v>107959439.46013001</v>
      </c>
      <c r="BF43" s="123">
        <f>'2022 CV FIN GA 00394601000126'!BH39</f>
        <v>943838347.87270999</v>
      </c>
      <c r="BG43" s="123">
        <f>'2022 CV FIN GA 00394601000126'!BI39</f>
        <v>0</v>
      </c>
      <c r="BH43" s="123">
        <f>'2022 CV FIN GA 00394601000126'!BJ39</f>
        <v>0</v>
      </c>
      <c r="BI43" s="123">
        <f>'2022 CV FIN GA 00394601000126'!BK39</f>
        <v>0</v>
      </c>
      <c r="BJ43" s="49">
        <f t="shared" si="25"/>
        <v>4269319338.7477102</v>
      </c>
      <c r="BK43" s="49">
        <f t="shared" si="26"/>
        <v>-3014601752.1983199</v>
      </c>
      <c r="BL43" s="49">
        <f>$BO$9+SUMPRODUCT($D$10:D43,$BK$10:BK43)</f>
        <v>-103871551786.84596</v>
      </c>
      <c r="BM43" s="48">
        <f>'2022 CV FIN GA 00394601000126'!BO39</f>
        <v>4</v>
      </c>
      <c r="BN43" s="49">
        <f t="shared" si="12"/>
        <v>0</v>
      </c>
      <c r="BO43" s="51">
        <f t="shared" si="27"/>
        <v>0</v>
      </c>
      <c r="BP43" s="79">
        <f t="shared" si="13"/>
        <v>980580525.10664117</v>
      </c>
      <c r="BQ43" s="79">
        <f t="shared" si="14"/>
        <v>32849447591.072479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28"/>
        <v>35</v>
      </c>
      <c r="B44" s="69">
        <f t="shared" si="29"/>
        <v>2056</v>
      </c>
      <c r="C44" s="48">
        <f>'2022 CV FIN GA 00394601000126'!E40</f>
        <v>4</v>
      </c>
      <c r="D44" s="49">
        <f t="shared" si="16"/>
        <v>0.25341999999999998</v>
      </c>
      <c r="E44" s="123">
        <f>'2022 CV FIN GA 00394601000126'!G40</f>
        <v>1347517.1014700001</v>
      </c>
      <c r="F44" s="49">
        <f t="shared" si="17"/>
        <v>280714956.02812999</v>
      </c>
      <c r="G44" s="123">
        <f>'2022 CV FIN GA 00394601000126'!I40</f>
        <v>180764617.23447001</v>
      </c>
      <c r="H44" s="123">
        <f>'2022 CV FIN GA 00394601000126'!J40</f>
        <v>90552622.083299994</v>
      </c>
      <c r="I44" s="123">
        <f>'2022 CV FIN GA 00394601000126'!K40</f>
        <v>0</v>
      </c>
      <c r="J44" s="123">
        <f>'2022 CV FIN GA 00394601000126'!L40</f>
        <v>9397716.7103599999</v>
      </c>
      <c r="K44" s="123">
        <f>'2022 CV FIN GA 00394601000126'!M40</f>
        <v>37611576.343549997</v>
      </c>
      <c r="L44" s="123">
        <f>'2022 CV FIN GA 00394601000126'!N40</f>
        <v>0</v>
      </c>
      <c r="M44" s="49">
        <f t="shared" si="18"/>
        <v>406292007.36663997</v>
      </c>
      <c r="N44" s="123">
        <f>'2022 CV FIN GA 00394601000126'!P40</f>
        <v>123667989.9816</v>
      </c>
      <c r="O44" s="123">
        <f>'2022 CV FIN GA 00394601000126'!Q40</f>
        <v>53374148.997579999</v>
      </c>
      <c r="P44" s="123">
        <f>'2022 CV FIN GA 00394601000126'!R40</f>
        <v>96659069.852520004</v>
      </c>
      <c r="Q44" s="123">
        <f>'2022 CV FIN GA 00394601000126'!S40</f>
        <v>8316218.6332900003</v>
      </c>
      <c r="R44" s="123">
        <f>'2022 CV FIN GA 00394601000126'!T40</f>
        <v>12522432.989329999</v>
      </c>
      <c r="S44" s="123">
        <f>'2022 CV FIN GA 00394601000126'!U40</f>
        <v>111752146.91232</v>
      </c>
      <c r="T44" s="123">
        <f>'2022 CV FIN GA 00394601000126'!V40</f>
        <v>0</v>
      </c>
      <c r="U44" s="49">
        <f t="shared" si="19"/>
        <v>151206.79209999999</v>
      </c>
      <c r="V44" s="123">
        <f>'2022 CV FIN GA 00394601000126'!X40</f>
        <v>44127.704400000002</v>
      </c>
      <c r="W44" s="123">
        <f>'2022 CV FIN GA 00394601000126'!Y40</f>
        <v>48403.649599999997</v>
      </c>
      <c r="X44" s="123">
        <f>'2022 CV FIN GA 00394601000126'!Z40</f>
        <v>17524.267749999999</v>
      </c>
      <c r="Y44" s="123">
        <f>'2022 CV FIN GA 00394601000126'!AA40</f>
        <v>2783.6655000000001</v>
      </c>
      <c r="Z44" s="123">
        <f>'2022 CV FIN GA 00394601000126'!AB40</f>
        <v>6503.7888300000004</v>
      </c>
      <c r="AA44" s="123">
        <f>'2022 CV FIN GA 00394601000126'!AC40</f>
        <v>31863.71602</v>
      </c>
      <c r="AB44" s="123">
        <f>'2022 CV FIN GA 00394601000126'!AD40</f>
        <v>0</v>
      </c>
      <c r="AC44" s="49">
        <f t="shared" si="20"/>
        <v>162798559.09553</v>
      </c>
      <c r="AD44" s="123">
        <f>'2022 CV FIN GA 00394601000126'!AF40</f>
        <v>71394092.219999999</v>
      </c>
      <c r="AE44" s="123">
        <f>'2022 CV FIN GA 00394601000126'!AG40</f>
        <v>30779216.83391</v>
      </c>
      <c r="AF44" s="123">
        <f>'2022 CV FIN GA 00394601000126'!AH40</f>
        <v>55824046.935199998</v>
      </c>
      <c r="AG44" s="123">
        <f>'2022 CV FIN GA 00394601000126'!AI40</f>
        <v>4801203.1064200001</v>
      </c>
      <c r="AH44" s="49">
        <f t="shared" si="21"/>
        <v>86806146.644899994</v>
      </c>
      <c r="AI44" s="123">
        <f>'2022 CV FIN GA 00394601000126'!AK40</f>
        <v>53138163.210000001</v>
      </c>
      <c r="AJ44" s="123">
        <f>'2022 CV FIN GA 00394601000126'!AL40</f>
        <v>107809.36</v>
      </c>
      <c r="AK44" s="123">
        <f>'2022 CV FIN GA 00394601000126'!AM40</f>
        <v>20649800.3156</v>
      </c>
      <c r="AL44" s="123">
        <f>'2022 CV FIN GA 00394601000126'!AN40</f>
        <v>3591064.97866</v>
      </c>
      <c r="AM44" s="123">
        <f>'2022 CV FIN GA 00394601000126'!AO40</f>
        <v>9319308.7806400005</v>
      </c>
      <c r="AN44" s="123">
        <f>'2022 CV FIN GA 00394601000126'!AP40</f>
        <v>210276184.68610001</v>
      </c>
      <c r="AO44" s="50">
        <v>0</v>
      </c>
      <c r="AP44" s="48">
        <f>'2022 CV FIN GA 00394601000126'!AR40</f>
        <v>0</v>
      </c>
      <c r="AQ44" s="48">
        <f>'2022 CV FIN GA 00394601000126'!AS40</f>
        <v>0</v>
      </c>
      <c r="AR44" s="49">
        <f t="shared" si="22"/>
        <v>1184650636.9569499</v>
      </c>
      <c r="AS44" s="49">
        <f t="shared" si="23"/>
        <v>1075070102.0556901</v>
      </c>
      <c r="AT44" s="123">
        <f>'2022 CV FIN GA 00394601000126'!AV40</f>
        <v>502252397.38920999</v>
      </c>
      <c r="AU44" s="123">
        <f>'2022 CV FIN GA 00394601000126'!AW40</f>
        <v>416214224.23181999</v>
      </c>
      <c r="AV44" s="123">
        <f>'2022 CV FIN GA 00394601000126'!AX40</f>
        <v>0</v>
      </c>
      <c r="AW44" s="123">
        <f>'2022 CV FIN GA 00394601000126'!AY40</f>
        <v>39255840.625119999</v>
      </c>
      <c r="AX44" s="123">
        <f>'2022 CV FIN GA 00394601000126'!AZ40</f>
        <v>117347639.80954</v>
      </c>
      <c r="AY44" s="123">
        <f>'2022 CV FIN GA 00394601000126'!BA40</f>
        <v>0</v>
      </c>
      <c r="AZ44" s="49">
        <f t="shared" si="24"/>
        <v>2961658334.9380498</v>
      </c>
      <c r="BA44" s="123">
        <f>'2022 CV FIN GA 00394601000126'!BC40</f>
        <v>775939427.79858994</v>
      </c>
      <c r="BB44" s="123">
        <f>'2022 CV FIN GA 00394601000126'!BD40</f>
        <v>569952597.54131997</v>
      </c>
      <c r="BC44" s="123">
        <f>'2022 CV FIN GA 00394601000126'!BE40</f>
        <v>490521905.13330001</v>
      </c>
      <c r="BD44" s="123">
        <f>'2022 CV FIN GA 00394601000126'!BF40</f>
        <v>48808160.221969999</v>
      </c>
      <c r="BE44" s="123">
        <f>'2022 CV FIN GA 00394601000126'!BG40</f>
        <v>104661709.79803</v>
      </c>
      <c r="BF44" s="123">
        <f>'2022 CV FIN GA 00394601000126'!BH40</f>
        <v>971774534.44483995</v>
      </c>
      <c r="BG44" s="123">
        <f>'2022 CV FIN GA 00394601000126'!BI40</f>
        <v>0</v>
      </c>
      <c r="BH44" s="123">
        <f>'2022 CV FIN GA 00394601000126'!BJ40</f>
        <v>0</v>
      </c>
      <c r="BI44" s="123">
        <f>'2022 CV FIN GA 00394601000126'!BK40</f>
        <v>0</v>
      </c>
      <c r="BJ44" s="49">
        <f t="shared" si="25"/>
        <v>4036728436.9937401</v>
      </c>
      <c r="BK44" s="49">
        <f t="shared" si="26"/>
        <v>-2852077800.0367899</v>
      </c>
      <c r="BL44" s="49">
        <f>$BO$9+SUMPRODUCT($D$10:D44,$BK$10:BK44)</f>
        <v>-104594325342.93129</v>
      </c>
      <c r="BM44" s="48">
        <f>'2022 CV FIN GA 00394601000126'!BO40</f>
        <v>4</v>
      </c>
      <c r="BN44" s="49">
        <f t="shared" si="12"/>
        <v>0</v>
      </c>
      <c r="BO44" s="51">
        <f t="shared" si="27"/>
        <v>0</v>
      </c>
      <c r="BP44" s="79">
        <f t="shared" si="13"/>
        <v>896455433.80988657</v>
      </c>
      <c r="BQ44" s="79">
        <f t="shared" si="14"/>
        <v>30927712466.441086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28"/>
        <v>36</v>
      </c>
      <c r="B45" s="69">
        <f t="shared" si="29"/>
        <v>2057</v>
      </c>
      <c r="C45" s="48">
        <f>'2022 CV FIN GA 00394601000126'!E41</f>
        <v>4</v>
      </c>
      <c r="D45" s="49">
        <f t="shared" si="16"/>
        <v>0.24367</v>
      </c>
      <c r="E45" s="123">
        <f>'2022 CV FIN GA 00394601000126'!G41</f>
        <v>140837.72159</v>
      </c>
      <c r="F45" s="49">
        <f t="shared" si="17"/>
        <v>242529892.30816999</v>
      </c>
      <c r="G45" s="123">
        <f>'2022 CV FIN GA 00394601000126'!I41</f>
        <v>157761477.05836001</v>
      </c>
      <c r="H45" s="123">
        <f>'2022 CV FIN GA 00394601000126'!J41</f>
        <v>76465613.153579995</v>
      </c>
      <c r="I45" s="123">
        <f>'2022 CV FIN GA 00394601000126'!K41</f>
        <v>0</v>
      </c>
      <c r="J45" s="123">
        <f>'2022 CV FIN GA 00394601000126'!L41</f>
        <v>8302802.0962300003</v>
      </c>
      <c r="K45" s="123">
        <f>'2022 CV FIN GA 00394601000126'!M41</f>
        <v>33648923.115280002</v>
      </c>
      <c r="L45" s="123">
        <f>'2022 CV FIN GA 00394601000126'!N41</f>
        <v>0</v>
      </c>
      <c r="M45" s="49">
        <f t="shared" si="18"/>
        <v>393746402.85929</v>
      </c>
      <c r="N45" s="123">
        <f>'2022 CV FIN GA 00394601000126'!P41</f>
        <v>117381076.02242</v>
      </c>
      <c r="O45" s="123">
        <f>'2022 CV FIN GA 00394601000126'!Q41</f>
        <v>50205137.89091</v>
      </c>
      <c r="P45" s="123">
        <f>'2022 CV FIN GA 00394601000126'!R41</f>
        <v>91507770.491720006</v>
      </c>
      <c r="Q45" s="123">
        <f>'2022 CV FIN GA 00394601000126'!S41</f>
        <v>7838297.61448</v>
      </c>
      <c r="R45" s="123">
        <f>'2022 CV FIN GA 00394601000126'!T41</f>
        <v>12112307.940579999</v>
      </c>
      <c r="S45" s="123">
        <f>'2022 CV FIN GA 00394601000126'!U41</f>
        <v>114701812.89918</v>
      </c>
      <c r="T45" s="123">
        <f>'2022 CV FIN GA 00394601000126'!V41</f>
        <v>0</v>
      </c>
      <c r="U45" s="49">
        <f t="shared" si="19"/>
        <v>15803.599120000001</v>
      </c>
      <c r="V45" s="123">
        <f>'2022 CV FIN GA 00394601000126'!X41</f>
        <v>4612.0715899999996</v>
      </c>
      <c r="W45" s="123">
        <f>'2022 CV FIN GA 00394601000126'!Y41</f>
        <v>5058.9782599999999</v>
      </c>
      <c r="X45" s="123">
        <f>'2022 CV FIN GA 00394601000126'!Z41</f>
        <v>1831.57449</v>
      </c>
      <c r="Y45" s="123">
        <f>'2022 CV FIN GA 00394601000126'!AA41</f>
        <v>290.93887000000001</v>
      </c>
      <c r="Z45" s="123">
        <f>'2022 CV FIN GA 00394601000126'!AB41</f>
        <v>679.75301000000002</v>
      </c>
      <c r="AA45" s="123">
        <f>'2022 CV FIN GA 00394601000126'!AC41</f>
        <v>3330.2829000000002</v>
      </c>
      <c r="AB45" s="123">
        <f>'2022 CV FIN GA 00394601000126'!AD41</f>
        <v>0</v>
      </c>
      <c r="AC45" s="49">
        <f t="shared" si="20"/>
        <v>154197929.18751001</v>
      </c>
      <c r="AD45" s="123">
        <f>'2022 CV FIN GA 00394601000126'!AF41</f>
        <v>67807693.930000007</v>
      </c>
      <c r="AE45" s="123">
        <f>'2022 CV FIN GA 00394601000126'!AG41</f>
        <v>28998507.68248</v>
      </c>
      <c r="AF45" s="123">
        <f>'2022 CV FIN GA 00394601000126'!AH41</f>
        <v>52863747.30325</v>
      </c>
      <c r="AG45" s="123">
        <f>'2022 CV FIN GA 00394601000126'!AI41</f>
        <v>4527980.2717800001</v>
      </c>
      <c r="AH45" s="49">
        <f t="shared" si="21"/>
        <v>88243742.20149</v>
      </c>
      <c r="AI45" s="123">
        <f>'2022 CV FIN GA 00394601000126'!AK41</f>
        <v>53742131</v>
      </c>
      <c r="AJ45" s="123">
        <f>'2022 CV FIN GA 00394601000126'!AL41</f>
        <v>114802.58</v>
      </c>
      <c r="AK45" s="123">
        <f>'2022 CV FIN GA 00394601000126'!AM41</f>
        <v>21681044.417309999</v>
      </c>
      <c r="AL45" s="123">
        <f>'2022 CV FIN GA 00394601000126'!AN41</f>
        <v>3708091.8317800001</v>
      </c>
      <c r="AM45" s="123">
        <f>'2022 CV FIN GA 00394601000126'!AO41</f>
        <v>8997672.3724000007</v>
      </c>
      <c r="AN45" s="123">
        <f>'2022 CV FIN GA 00394601000126'!AP41</f>
        <v>204773842.57032999</v>
      </c>
      <c r="AO45" s="50">
        <v>0</v>
      </c>
      <c r="AP45" s="48">
        <f>'2022 CV FIN GA 00394601000126'!AR41</f>
        <v>0</v>
      </c>
      <c r="AQ45" s="48">
        <f>'2022 CV FIN GA 00394601000126'!AS41</f>
        <v>0</v>
      </c>
      <c r="AR45" s="49">
        <f t="shared" si="22"/>
        <v>1117156535.8411901</v>
      </c>
      <c r="AS45" s="49">
        <f t="shared" si="23"/>
        <v>928844634.76328003</v>
      </c>
      <c r="AT45" s="123">
        <f>'2022 CV FIN GA 00394601000126'!AV41</f>
        <v>436829495.06462002</v>
      </c>
      <c r="AU45" s="123">
        <f>'2022 CV FIN GA 00394601000126'!AW41</f>
        <v>352331196.88273001</v>
      </c>
      <c r="AV45" s="123">
        <f>'2022 CV FIN GA 00394601000126'!AX41</f>
        <v>0</v>
      </c>
      <c r="AW45" s="123">
        <f>'2022 CV FIN GA 00394601000126'!AY41</f>
        <v>34701974.413819999</v>
      </c>
      <c r="AX45" s="123">
        <f>'2022 CV FIN GA 00394601000126'!AZ41</f>
        <v>104981968.40211</v>
      </c>
      <c r="AY45" s="123">
        <f>'2022 CV FIN GA 00394601000126'!BA41</f>
        <v>0</v>
      </c>
      <c r="AZ45" s="49">
        <f t="shared" si="24"/>
        <v>2883409549.9782701</v>
      </c>
      <c r="BA45" s="123">
        <f>'2022 CV FIN GA 00394601000126'!BC41</f>
        <v>736215353.86396003</v>
      </c>
      <c r="BB45" s="123">
        <f>'2022 CV FIN GA 00394601000126'!BD41</f>
        <v>538987428.34439003</v>
      </c>
      <c r="BC45" s="123">
        <f>'2022 CV FIN GA 00394601000126'!BE41</f>
        <v>466175683.02974999</v>
      </c>
      <c r="BD45" s="123">
        <f>'2022 CV FIN GA 00394601000126'!BF41</f>
        <v>46105644.27155</v>
      </c>
      <c r="BE45" s="123">
        <f>'2022 CV FIN GA 00394601000126'!BG41</f>
        <v>101172569.53399</v>
      </c>
      <c r="BF45" s="123">
        <f>'2022 CV FIN GA 00394601000126'!BH41</f>
        <v>994752870.93463004</v>
      </c>
      <c r="BG45" s="123">
        <f>'2022 CV FIN GA 00394601000126'!BI41</f>
        <v>0</v>
      </c>
      <c r="BH45" s="123">
        <f>'2022 CV FIN GA 00394601000126'!BJ41</f>
        <v>0</v>
      </c>
      <c r="BI45" s="123">
        <f>'2022 CV FIN GA 00394601000126'!BK41</f>
        <v>0</v>
      </c>
      <c r="BJ45" s="49">
        <f t="shared" si="25"/>
        <v>3812254184.74155</v>
      </c>
      <c r="BK45" s="49">
        <f t="shared" si="26"/>
        <v>-2695097648.9003601</v>
      </c>
      <c r="BL45" s="49">
        <f>$BO$9+SUMPRODUCT($D$10:D45,$BK$10:BK45)</f>
        <v>-105251039787.03883</v>
      </c>
      <c r="BM45" s="48">
        <f>'2022 CV FIN GA 00394601000126'!BO41</f>
        <v>4</v>
      </c>
      <c r="BN45" s="49">
        <f t="shared" si="12"/>
        <v>0</v>
      </c>
      <c r="BO45" s="51">
        <f t="shared" si="27"/>
        <v>0</v>
      </c>
      <c r="BP45" s="79">
        <f t="shared" si="13"/>
        <v>818449244.74104178</v>
      </c>
      <c r="BQ45" s="79">
        <f t="shared" si="14"/>
        <v>29054948188.306984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28"/>
        <v>37</v>
      </c>
      <c r="B46" s="69">
        <f t="shared" si="29"/>
        <v>2058</v>
      </c>
      <c r="C46" s="48">
        <f>'2022 CV FIN GA 00394601000126'!E42</f>
        <v>4</v>
      </c>
      <c r="D46" s="49">
        <f t="shared" si="16"/>
        <v>0.23430000000000001</v>
      </c>
      <c r="E46" s="123">
        <f>'2022 CV FIN GA 00394601000126'!G42</f>
        <v>70848.637489999994</v>
      </c>
      <c r="F46" s="49">
        <f t="shared" si="17"/>
        <v>208144024.75786</v>
      </c>
      <c r="G46" s="123">
        <f>'2022 CV FIN GA 00394601000126'!I42</f>
        <v>136881623.22286999</v>
      </c>
      <c r="H46" s="123">
        <f>'2022 CV FIN GA 00394601000126'!J42</f>
        <v>63969022.688299999</v>
      </c>
      <c r="I46" s="123">
        <f>'2022 CV FIN GA 00394601000126'!K42</f>
        <v>0</v>
      </c>
      <c r="J46" s="123">
        <f>'2022 CV FIN GA 00394601000126'!L42</f>
        <v>7293378.84669</v>
      </c>
      <c r="K46" s="123">
        <f>'2022 CV FIN GA 00394601000126'!M42</f>
        <v>30061876.515409999</v>
      </c>
      <c r="L46" s="123">
        <f>'2022 CV FIN GA 00394601000126'!N42</f>
        <v>0</v>
      </c>
      <c r="M46" s="49">
        <f t="shared" si="18"/>
        <v>380532116.32813001</v>
      </c>
      <c r="N46" s="123">
        <f>'2022 CV FIN GA 00394601000126'!P42</f>
        <v>111001454.64804</v>
      </c>
      <c r="O46" s="123">
        <f>'2022 CV FIN GA 00394601000126'!Q42</f>
        <v>47095668.483570002</v>
      </c>
      <c r="P46" s="123">
        <f>'2022 CV FIN GA 00394601000126'!R42</f>
        <v>86320766.772860005</v>
      </c>
      <c r="Q46" s="123">
        <f>'2022 CV FIN GA 00394601000126'!S42</f>
        <v>7359734.7938999999</v>
      </c>
      <c r="R46" s="123">
        <f>'2022 CV FIN GA 00394601000126'!T42</f>
        <v>11690056.72823</v>
      </c>
      <c r="S46" s="123">
        <f>'2022 CV FIN GA 00394601000126'!U42</f>
        <v>117064434.90153</v>
      </c>
      <c r="T46" s="123">
        <f>'2022 CV FIN GA 00394601000126'!V42</f>
        <v>0</v>
      </c>
      <c r="U46" s="49">
        <f t="shared" si="19"/>
        <v>7950.0254199999999</v>
      </c>
      <c r="V46" s="123">
        <f>'2022 CV FIN GA 00394601000126'!X42</f>
        <v>2320.1098699999998</v>
      </c>
      <c r="W46" s="123">
        <f>'2022 CV FIN GA 00394601000126'!Y42</f>
        <v>2544.9269800000002</v>
      </c>
      <c r="X46" s="123">
        <f>'2022 CV FIN GA 00394601000126'!Z42</f>
        <v>921.37643000000003</v>
      </c>
      <c r="Y46" s="123">
        <f>'2022 CV FIN GA 00394601000126'!AA42</f>
        <v>146.35726</v>
      </c>
      <c r="Z46" s="123">
        <f>'2022 CV FIN GA 00394601000126'!AB42</f>
        <v>341.95082000000002</v>
      </c>
      <c r="AA46" s="123">
        <f>'2022 CV FIN GA 00394601000126'!AC42</f>
        <v>1675.3040599999999</v>
      </c>
      <c r="AB46" s="123">
        <f>'2022 CV FIN GA 00394601000126'!AD42</f>
        <v>0</v>
      </c>
      <c r="AC46" s="49">
        <f t="shared" si="20"/>
        <v>145449458.91944</v>
      </c>
      <c r="AD46" s="123">
        <f>'2022 CV FIN GA 00394601000126'!AF42</f>
        <v>64124727.520000003</v>
      </c>
      <c r="AE46" s="123">
        <f>'2022 CV FIN GA 00394601000126'!AG42</f>
        <v>27205019.700130001</v>
      </c>
      <c r="AF46" s="123">
        <f>'2022 CV FIN GA 00394601000126'!AH42</f>
        <v>49868038.167620003</v>
      </c>
      <c r="AG46" s="123">
        <f>'2022 CV FIN GA 00394601000126'!AI42</f>
        <v>4251673.5316899996</v>
      </c>
      <c r="AH46" s="49">
        <f t="shared" si="21"/>
        <v>89206847.084089994</v>
      </c>
      <c r="AI46" s="123">
        <f>'2022 CV FIN GA 00394601000126'!AK42</f>
        <v>54007625.700000003</v>
      </c>
      <c r="AJ46" s="123">
        <f>'2022 CV FIN GA 00394601000126'!AL42</f>
        <v>121063.83</v>
      </c>
      <c r="AK46" s="123">
        <f>'2022 CV FIN GA 00394601000126'!AM42</f>
        <v>22617086.100930002</v>
      </c>
      <c r="AL46" s="123">
        <f>'2022 CV FIN GA 00394601000126'!AN42</f>
        <v>3801840.23184</v>
      </c>
      <c r="AM46" s="123">
        <f>'2022 CV FIN GA 00394601000126'!AO42</f>
        <v>8659231.2213199995</v>
      </c>
      <c r="AN46" s="123">
        <f>'2022 CV FIN GA 00394601000126'!AP42</f>
        <v>198744057.08877999</v>
      </c>
      <c r="AO46" s="50">
        <v>0</v>
      </c>
      <c r="AP46" s="48">
        <f>'2022 CV FIN GA 00394601000126'!AR42</f>
        <v>0</v>
      </c>
      <c r="AQ46" s="48">
        <f>'2022 CV FIN GA 00394601000126'!AS42</f>
        <v>0</v>
      </c>
      <c r="AR46" s="49">
        <f t="shared" si="22"/>
        <v>1052146330.71913</v>
      </c>
      <c r="AS46" s="49">
        <f t="shared" si="23"/>
        <v>797400176.73915994</v>
      </c>
      <c r="AT46" s="123">
        <f>'2022 CV FIN GA 00394601000126'!AV42</f>
        <v>377639766.46188998</v>
      </c>
      <c r="AU46" s="123">
        <f>'2022 CV FIN GA 00394601000126'!AW42</f>
        <v>295481719.0237</v>
      </c>
      <c r="AV46" s="123">
        <f>'2022 CV FIN GA 00394601000126'!AX42</f>
        <v>0</v>
      </c>
      <c r="AW46" s="123">
        <f>'2022 CV FIN GA 00394601000126'!AY42</f>
        <v>30496218.441089999</v>
      </c>
      <c r="AX46" s="123">
        <f>'2022 CV FIN GA 00394601000126'!AZ42</f>
        <v>93782472.812480003</v>
      </c>
      <c r="AY46" s="123">
        <f>'2022 CV FIN GA 00394601000126'!BA42</f>
        <v>0</v>
      </c>
      <c r="AZ46" s="49">
        <f t="shared" si="24"/>
        <v>2797817943.5711398</v>
      </c>
      <c r="BA46" s="123">
        <f>'2022 CV FIN GA 00394601000126'!BC42</f>
        <v>695496676.96248996</v>
      </c>
      <c r="BB46" s="123">
        <f>'2022 CV FIN GA 00394601000126'!BD42</f>
        <v>507663987.08544999</v>
      </c>
      <c r="BC46" s="123">
        <f>'2022 CV FIN GA 00394601000126'!BE42</f>
        <v>441412730.98523998</v>
      </c>
      <c r="BD46" s="123">
        <f>'2022 CV FIN GA 00394601000126'!BF42</f>
        <v>43365598.359630004</v>
      </c>
      <c r="BE46" s="123">
        <f>'2022 CV FIN GA 00394601000126'!BG42</f>
        <v>97506915.877210006</v>
      </c>
      <c r="BF46" s="123">
        <f>'2022 CV FIN GA 00394601000126'!BH42</f>
        <v>1012372034.30112</v>
      </c>
      <c r="BG46" s="123">
        <f>'2022 CV FIN GA 00394601000126'!BI42</f>
        <v>0</v>
      </c>
      <c r="BH46" s="123">
        <f>'2022 CV FIN GA 00394601000126'!BJ42</f>
        <v>0</v>
      </c>
      <c r="BI46" s="123">
        <f>'2022 CV FIN GA 00394601000126'!BK42</f>
        <v>0</v>
      </c>
      <c r="BJ46" s="49">
        <f t="shared" si="25"/>
        <v>3595218120.3102999</v>
      </c>
      <c r="BK46" s="49">
        <f t="shared" si="26"/>
        <v>-2543071789.5911698</v>
      </c>
      <c r="BL46" s="49">
        <f>$BO$9+SUMPRODUCT($D$10:D46,$BK$10:BK46)</f>
        <v>-105846881507.34004</v>
      </c>
      <c r="BM46" s="48">
        <f>'2022 CV FIN GA 00394601000126'!BO42</f>
        <v>4</v>
      </c>
      <c r="BN46" s="49">
        <f t="shared" si="12"/>
        <v>0</v>
      </c>
      <c r="BO46" s="51">
        <f t="shared" si="27"/>
        <v>0</v>
      </c>
      <c r="BP46" s="79">
        <f t="shared" si="13"/>
        <v>746045854.96424723</v>
      </c>
      <c r="BQ46" s="79">
        <f t="shared" si="14"/>
        <v>27230673706.195023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28"/>
        <v>38</v>
      </c>
      <c r="B47" s="69">
        <f t="shared" si="29"/>
        <v>2059</v>
      </c>
      <c r="C47" s="48">
        <f>'2022 CV FIN GA 00394601000126'!E43</f>
        <v>4</v>
      </c>
      <c r="D47" s="49">
        <f t="shared" si="16"/>
        <v>0.22528999999999999</v>
      </c>
      <c r="E47" s="123">
        <f>'2022 CV FIN GA 00394601000126'!G43</f>
        <v>69861.723880000005</v>
      </c>
      <c r="F47" s="49">
        <f t="shared" si="17"/>
        <v>177424247.26157001</v>
      </c>
      <c r="G47" s="123">
        <f>'2022 CV FIN GA 00394601000126'!I43</f>
        <v>118060729.80941001</v>
      </c>
      <c r="H47" s="123">
        <f>'2022 CV FIN GA 00394601000126'!J43</f>
        <v>52994085.590000004</v>
      </c>
      <c r="I47" s="123">
        <f>'2022 CV FIN GA 00394601000126'!K43</f>
        <v>0</v>
      </c>
      <c r="J47" s="123">
        <f>'2022 CV FIN GA 00394601000126'!L43</f>
        <v>6369431.86216</v>
      </c>
      <c r="K47" s="123">
        <f>'2022 CV FIN GA 00394601000126'!M43</f>
        <v>26823158.60221</v>
      </c>
      <c r="L47" s="123">
        <f>'2022 CV FIN GA 00394601000126'!N43</f>
        <v>0</v>
      </c>
      <c r="M47" s="49">
        <f t="shared" si="18"/>
        <v>366606055.01800001</v>
      </c>
      <c r="N47" s="123">
        <f>'2022 CV FIN GA 00394601000126'!P43</f>
        <v>104615796.73421</v>
      </c>
      <c r="O47" s="123">
        <f>'2022 CV FIN GA 00394601000126'!Q43</f>
        <v>43994182.60729</v>
      </c>
      <c r="P47" s="123">
        <f>'2022 CV FIN GA 00394601000126'!R43</f>
        <v>81112596.502079993</v>
      </c>
      <c r="Q47" s="123">
        <f>'2022 CV FIN GA 00394601000126'!S43</f>
        <v>6879374.8307400001</v>
      </c>
      <c r="R47" s="123">
        <f>'2022 CV FIN GA 00394601000126'!T43</f>
        <v>11247926.271579999</v>
      </c>
      <c r="S47" s="123">
        <f>'2022 CV FIN GA 00394601000126'!U43</f>
        <v>118756178.0721</v>
      </c>
      <c r="T47" s="123">
        <f>'2022 CV FIN GA 00394601000126'!V43</f>
        <v>0</v>
      </c>
      <c r="U47" s="49">
        <f t="shared" si="19"/>
        <v>7839.2824499999997</v>
      </c>
      <c r="V47" s="123">
        <f>'2022 CV FIN GA 00394601000126'!X43</f>
        <v>2287.7910000000002</v>
      </c>
      <c r="W47" s="123">
        <f>'2022 CV FIN GA 00394601000126'!Y43</f>
        <v>2509.4764300000002</v>
      </c>
      <c r="X47" s="123">
        <f>'2022 CV FIN GA 00394601000126'!Z43</f>
        <v>908.54175999999995</v>
      </c>
      <c r="Y47" s="123">
        <f>'2022 CV FIN GA 00394601000126'!AA43</f>
        <v>144.31852000000001</v>
      </c>
      <c r="Z47" s="123">
        <f>'2022 CV FIN GA 00394601000126'!AB43</f>
        <v>337.18747999999999</v>
      </c>
      <c r="AA47" s="123">
        <f>'2022 CV FIN GA 00394601000126'!AC43</f>
        <v>1651.9672599999999</v>
      </c>
      <c r="AB47" s="123">
        <f>'2022 CV FIN GA 00394601000126'!AD43</f>
        <v>0</v>
      </c>
      <c r="AC47" s="49">
        <f t="shared" si="20"/>
        <v>136682310.15792</v>
      </c>
      <c r="AD47" s="123">
        <f>'2022 CV FIN GA 00394601000126'!AF43</f>
        <v>60435662.829999998</v>
      </c>
      <c r="AE47" s="123">
        <f>'2022 CV FIN GA 00394601000126'!AG43</f>
        <v>25413280.07931</v>
      </c>
      <c r="AF47" s="123">
        <f>'2022 CV FIN GA 00394601000126'!AH43</f>
        <v>46859203.39536</v>
      </c>
      <c r="AG47" s="123">
        <f>'2022 CV FIN GA 00394601000126'!AI43</f>
        <v>3974163.8532500002</v>
      </c>
      <c r="AH47" s="49">
        <f t="shared" si="21"/>
        <v>89664889.120240003</v>
      </c>
      <c r="AI47" s="123">
        <f>'2022 CV FIN GA 00394601000126'!AK43</f>
        <v>53924005.460000001</v>
      </c>
      <c r="AJ47" s="123">
        <f>'2022 CV FIN GA 00394601000126'!AL43</f>
        <v>126474.85</v>
      </c>
      <c r="AK47" s="123">
        <f>'2022 CV FIN GA 00394601000126'!AM43</f>
        <v>23440456.387159999</v>
      </c>
      <c r="AL47" s="123">
        <f>'2022 CV FIN GA 00394601000126'!AN43</f>
        <v>3869754.6279699998</v>
      </c>
      <c r="AM47" s="123">
        <f>'2022 CV FIN GA 00394601000126'!AO43</f>
        <v>8304197.7951100003</v>
      </c>
      <c r="AN47" s="123">
        <f>'2022 CV FIN GA 00394601000126'!AP43</f>
        <v>192266714.05564001</v>
      </c>
      <c r="AO47" s="50">
        <v>0</v>
      </c>
      <c r="AP47" s="48">
        <f>'2022 CV FIN GA 00394601000126'!AR43</f>
        <v>0</v>
      </c>
      <c r="AQ47" s="48">
        <f>'2022 CV FIN GA 00394601000126'!AS43</f>
        <v>0</v>
      </c>
      <c r="AR47" s="49">
        <f t="shared" si="22"/>
        <v>989475213.49802995</v>
      </c>
      <c r="AS47" s="49">
        <f t="shared" si="23"/>
        <v>680200324.47512996</v>
      </c>
      <c r="AT47" s="123">
        <f>'2022 CV FIN GA 00394601000126'!AV43</f>
        <v>324493389.83877999</v>
      </c>
      <c r="AU47" s="123">
        <f>'2022 CV FIN GA 00394601000126'!AW43</f>
        <v>245399054.18678001</v>
      </c>
      <c r="AV47" s="123">
        <f>'2022 CV FIN GA 00394601000126'!AX43</f>
        <v>0</v>
      </c>
      <c r="AW47" s="123">
        <f>'2022 CV FIN GA 00394601000126'!AY43</f>
        <v>26640597.873160001</v>
      </c>
      <c r="AX47" s="123">
        <f>'2022 CV FIN GA 00394601000126'!AZ43</f>
        <v>83667282.576409996</v>
      </c>
      <c r="AY47" s="123">
        <f>'2022 CV FIN GA 00394601000126'!BA43</f>
        <v>0</v>
      </c>
      <c r="AZ47" s="49">
        <f t="shared" si="24"/>
        <v>2705976403.2319899</v>
      </c>
      <c r="BA47" s="123">
        <f>'2022 CV FIN GA 00394601000126'!BC43</f>
        <v>654777692.92680001</v>
      </c>
      <c r="BB47" s="123">
        <f>'2022 CV FIN GA 00394601000126'!BD43</f>
        <v>476197421.28222001</v>
      </c>
      <c r="BC47" s="123">
        <f>'2022 CV FIN GA 00394601000126'!BE43</f>
        <v>416417508.69050002</v>
      </c>
      <c r="BD47" s="123">
        <f>'2022 CV FIN GA 00394601000126'!BF43</f>
        <v>40605863.064970002</v>
      </c>
      <c r="BE47" s="123">
        <f>'2022 CV FIN GA 00394601000126'!BG43</f>
        <v>93672237.623659998</v>
      </c>
      <c r="BF47" s="123">
        <f>'2022 CV FIN GA 00394601000126'!BH43</f>
        <v>1024305679.64384</v>
      </c>
      <c r="BG47" s="123">
        <f>'2022 CV FIN GA 00394601000126'!BI43</f>
        <v>0</v>
      </c>
      <c r="BH47" s="123">
        <f>'2022 CV FIN GA 00394601000126'!BJ43</f>
        <v>0</v>
      </c>
      <c r="BI47" s="123">
        <f>'2022 CV FIN GA 00394601000126'!BK43</f>
        <v>0</v>
      </c>
      <c r="BJ47" s="49">
        <f t="shared" si="25"/>
        <v>3386176727.7071199</v>
      </c>
      <c r="BK47" s="49">
        <f t="shared" si="26"/>
        <v>-2396701514.2090902</v>
      </c>
      <c r="BL47" s="49">
        <f>$BO$9+SUMPRODUCT($D$10:D47,$BK$10:BK47)</f>
        <v>-106386834391.47621</v>
      </c>
      <c r="BM47" s="48">
        <f>'2022 CV FIN GA 00394601000126'!BO43</f>
        <v>4</v>
      </c>
      <c r="BN47" s="49">
        <f t="shared" si="12"/>
        <v>0</v>
      </c>
      <c r="BO47" s="51">
        <f t="shared" si="27"/>
        <v>0</v>
      </c>
      <c r="BP47" s="79">
        <f t="shared" si="13"/>
        <v>679036012.008026</v>
      </c>
      <c r="BQ47" s="79">
        <f t="shared" si="14"/>
        <v>25463850450.300976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28"/>
        <v>39</v>
      </c>
      <c r="B48" s="69">
        <f t="shared" si="29"/>
        <v>2060</v>
      </c>
      <c r="C48" s="48">
        <f>'2022 CV FIN GA 00394601000126'!E44</f>
        <v>4</v>
      </c>
      <c r="D48" s="49">
        <f t="shared" si="16"/>
        <v>0.21662999999999999</v>
      </c>
      <c r="E48" s="123">
        <f>'2022 CV FIN GA 00394601000126'!G44</f>
        <v>0</v>
      </c>
      <c r="F48" s="49">
        <f t="shared" si="17"/>
        <v>150208635.74160999</v>
      </c>
      <c r="G48" s="123">
        <f>'2022 CV FIN GA 00394601000126'!I44</f>
        <v>101220347.89788</v>
      </c>
      <c r="H48" s="123">
        <f>'2022 CV FIN GA 00394601000126'!J44</f>
        <v>43458492.64113</v>
      </c>
      <c r="I48" s="123">
        <f>'2022 CV FIN GA 00394601000126'!K44</f>
        <v>0</v>
      </c>
      <c r="J48" s="123">
        <f>'2022 CV FIN GA 00394601000126'!L44</f>
        <v>5529795.2026000004</v>
      </c>
      <c r="K48" s="123">
        <f>'2022 CV FIN GA 00394601000126'!M44</f>
        <v>23906073.486710001</v>
      </c>
      <c r="L48" s="123">
        <f>'2022 CV FIN GA 00394601000126'!N44</f>
        <v>0</v>
      </c>
      <c r="M48" s="49">
        <f t="shared" si="18"/>
        <v>351988153.64822</v>
      </c>
      <c r="N48" s="123">
        <f>'2022 CV FIN GA 00394601000126'!P44</f>
        <v>98264745.988010004</v>
      </c>
      <c r="O48" s="123">
        <f>'2022 CV FIN GA 00394601000126'!Q44</f>
        <v>40903165.637639999</v>
      </c>
      <c r="P48" s="123">
        <f>'2022 CV FIN GA 00394601000126'!R44</f>
        <v>75906222.666350007</v>
      </c>
      <c r="Q48" s="123">
        <f>'2022 CV FIN GA 00394601000126'!S44</f>
        <v>6399244.0102599999</v>
      </c>
      <c r="R48" s="123">
        <f>'2022 CV FIN GA 00394601000126'!T44</f>
        <v>10786043.924939999</v>
      </c>
      <c r="S48" s="123">
        <f>'2022 CV FIN GA 00394601000126'!U44</f>
        <v>119728731.42102</v>
      </c>
      <c r="T48" s="123">
        <f>'2022 CV FIN GA 00394601000126'!V44</f>
        <v>0</v>
      </c>
      <c r="U48" s="49">
        <f t="shared" si="19"/>
        <v>0</v>
      </c>
      <c r="V48" s="123">
        <f>'2022 CV FIN GA 00394601000126'!X44</f>
        <v>0</v>
      </c>
      <c r="W48" s="123">
        <f>'2022 CV FIN GA 00394601000126'!Y44</f>
        <v>0</v>
      </c>
      <c r="X48" s="123">
        <f>'2022 CV FIN GA 00394601000126'!Z44</f>
        <v>0</v>
      </c>
      <c r="Y48" s="123">
        <f>'2022 CV FIN GA 00394601000126'!AA44</f>
        <v>0</v>
      </c>
      <c r="Z48" s="123">
        <f>'2022 CV FIN GA 00394601000126'!AB44</f>
        <v>0</v>
      </c>
      <c r="AA48" s="123">
        <f>'2022 CV FIN GA 00394601000126'!AC44</f>
        <v>0</v>
      </c>
      <c r="AB48" s="123">
        <f>'2022 CV FIN GA 00394601000126'!AD44</f>
        <v>0</v>
      </c>
      <c r="AC48" s="49">
        <f t="shared" si="20"/>
        <v>127948897.53498</v>
      </c>
      <c r="AD48" s="123">
        <f>'2022 CV FIN GA 00394601000126'!AF44</f>
        <v>56769197.329999998</v>
      </c>
      <c r="AE48" s="123">
        <f>'2022 CV FIN GA 00394601000126'!AG44</f>
        <v>23630447.094780002</v>
      </c>
      <c r="AF48" s="123">
        <f>'2022 CV FIN GA 00394601000126'!AH44</f>
        <v>43852302.160959996</v>
      </c>
      <c r="AG48" s="123">
        <f>'2022 CV FIN GA 00394601000126'!AI44</f>
        <v>3696950.94924</v>
      </c>
      <c r="AH48" s="49">
        <f t="shared" si="21"/>
        <v>89603628.350040004</v>
      </c>
      <c r="AI48" s="123">
        <f>'2022 CV FIN GA 00394601000126'!AK44</f>
        <v>53497261.240000002</v>
      </c>
      <c r="AJ48" s="123">
        <f>'2022 CV FIN GA 00394601000126'!AL44</f>
        <v>130692.18</v>
      </c>
      <c r="AK48" s="123">
        <f>'2022 CV FIN GA 00394601000126'!AM44</f>
        <v>24131555.109370001</v>
      </c>
      <c r="AL48" s="123">
        <f>'2022 CV FIN GA 00394601000126'!AN44</f>
        <v>3909592.3203199999</v>
      </c>
      <c r="AM48" s="123">
        <f>'2022 CV FIN GA 00394601000126'!AO44</f>
        <v>7934527.5003500003</v>
      </c>
      <c r="AN48" s="123">
        <f>'2022 CV FIN GA 00394601000126'!AP44</f>
        <v>185371800.47510999</v>
      </c>
      <c r="AO48" s="50">
        <v>0</v>
      </c>
      <c r="AP48" s="48">
        <f>'2022 CV FIN GA 00394601000126'!AR44</f>
        <v>0</v>
      </c>
      <c r="AQ48" s="48">
        <f>'2022 CV FIN GA 00394601000126'!AS44</f>
        <v>0</v>
      </c>
      <c r="AR48" s="49">
        <f t="shared" si="22"/>
        <v>929027189.23667002</v>
      </c>
      <c r="AS48" s="49">
        <f t="shared" si="23"/>
        <v>576551023.83004999</v>
      </c>
      <c r="AT48" s="123">
        <f>'2022 CV FIN GA 00394601000126'!AV44</f>
        <v>277121251.63647997</v>
      </c>
      <c r="AU48" s="123">
        <f>'2022 CV FIN GA 00394601000126'!AW44</f>
        <v>201744602.89631</v>
      </c>
      <c r="AV48" s="123">
        <f>'2022 CV FIN GA 00394601000126'!AX44</f>
        <v>0</v>
      </c>
      <c r="AW48" s="123">
        <f>'2022 CV FIN GA 00394601000126'!AY44</f>
        <v>23131704.240079999</v>
      </c>
      <c r="AX48" s="123">
        <f>'2022 CV FIN GA 00394601000126'!AZ44</f>
        <v>74553465.057180002</v>
      </c>
      <c r="AY48" s="123">
        <f>'2022 CV FIN GA 00394601000126'!BA44</f>
        <v>0</v>
      </c>
      <c r="AZ48" s="49">
        <f t="shared" si="24"/>
        <v>2608305938.9850702</v>
      </c>
      <c r="BA48" s="123">
        <f>'2022 CV FIN GA 00394601000126'!BC44</f>
        <v>614373214.32746005</v>
      </c>
      <c r="BB48" s="123">
        <f>'2022 CV FIN GA 00394601000126'!BD44</f>
        <v>444752662.00827998</v>
      </c>
      <c r="BC48" s="123">
        <f>'2022 CV FIN GA 00394601000126'!BE44</f>
        <v>391309516.94973999</v>
      </c>
      <c r="BD48" s="123">
        <f>'2022 CV FIN GA 00394601000126'!BF44</f>
        <v>37841761.505520001</v>
      </c>
      <c r="BE48" s="123">
        <f>'2022 CV FIN GA 00394601000126'!BG44</f>
        <v>89682115.064590007</v>
      </c>
      <c r="BF48" s="123">
        <f>'2022 CV FIN GA 00394601000126'!BH44</f>
        <v>1030346669.12948</v>
      </c>
      <c r="BG48" s="123">
        <f>'2022 CV FIN GA 00394601000126'!BI44</f>
        <v>0</v>
      </c>
      <c r="BH48" s="123">
        <f>'2022 CV FIN GA 00394601000126'!BJ44</f>
        <v>0</v>
      </c>
      <c r="BI48" s="123">
        <f>'2022 CV FIN GA 00394601000126'!BK44</f>
        <v>0</v>
      </c>
      <c r="BJ48" s="49">
        <f t="shared" si="25"/>
        <v>3184856962.8151202</v>
      </c>
      <c r="BK48" s="49">
        <f t="shared" si="26"/>
        <v>-2255829773.5784502</v>
      </c>
      <c r="BL48" s="49">
        <f>$BO$9+SUMPRODUCT($D$10:D48,$BK$10:BK48)</f>
        <v>-106875514795.32651</v>
      </c>
      <c r="BM48" s="48">
        <f>'2022 CV FIN GA 00394601000126'!BO44</f>
        <v>4</v>
      </c>
      <c r="BN48" s="49">
        <f t="shared" si="12"/>
        <v>0</v>
      </c>
      <c r="BO48" s="51">
        <f t="shared" si="27"/>
        <v>0</v>
      </c>
      <c r="BP48" s="79">
        <f t="shared" si="13"/>
        <v>617045050.69593525</v>
      </c>
      <c r="BQ48" s="79">
        <f t="shared" si="14"/>
        <v>23756234451.793507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28"/>
        <v>40</v>
      </c>
      <c r="B49" s="69">
        <f t="shared" si="29"/>
        <v>2061</v>
      </c>
      <c r="C49" s="48">
        <f>'2022 CV FIN GA 00394601000126'!E45</f>
        <v>4</v>
      </c>
      <c r="D49" s="49">
        <f t="shared" si="16"/>
        <v>0.20830000000000001</v>
      </c>
      <c r="E49" s="123">
        <f>'2022 CV FIN GA 00394601000126'!G45</f>
        <v>0</v>
      </c>
      <c r="F49" s="49">
        <f t="shared" si="17"/>
        <v>126293077.0078</v>
      </c>
      <c r="G49" s="123">
        <f>'2022 CV FIN GA 00394601000126'!I45</f>
        <v>86258624.774540007</v>
      </c>
      <c r="H49" s="123">
        <f>'2022 CV FIN GA 00394601000126'!J45</f>
        <v>35262192.977700002</v>
      </c>
      <c r="I49" s="123">
        <f>'2022 CV FIN GA 00394601000126'!K45</f>
        <v>0</v>
      </c>
      <c r="J49" s="123">
        <f>'2022 CV FIN GA 00394601000126'!L45</f>
        <v>4772259.2555600004</v>
      </c>
      <c r="K49" s="123">
        <f>'2022 CV FIN GA 00394601000126'!M45</f>
        <v>21284477.33165</v>
      </c>
      <c r="L49" s="123">
        <f>'2022 CV FIN GA 00394601000126'!N45</f>
        <v>0</v>
      </c>
      <c r="M49" s="49">
        <f t="shared" si="18"/>
        <v>336762363.76314998</v>
      </c>
      <c r="N49" s="123">
        <f>'2022 CV FIN GA 00394601000126'!P45</f>
        <v>91969604.789649993</v>
      </c>
      <c r="O49" s="123">
        <f>'2022 CV FIN GA 00394601000126'!Q45</f>
        <v>37853194.056400001</v>
      </c>
      <c r="P49" s="123">
        <f>'2022 CV FIN GA 00394601000126'!R45</f>
        <v>70738079.777999997</v>
      </c>
      <c r="Q49" s="123">
        <f>'2022 CV FIN GA 00394601000126'!S45</f>
        <v>5923500.7740700003</v>
      </c>
      <c r="R49" s="123">
        <f>'2022 CV FIN GA 00394601000126'!T45</f>
        <v>10307347.130100001</v>
      </c>
      <c r="S49" s="123">
        <f>'2022 CV FIN GA 00394601000126'!U45</f>
        <v>119970637.23492999</v>
      </c>
      <c r="T49" s="123">
        <f>'2022 CV FIN GA 00394601000126'!V45</f>
        <v>0</v>
      </c>
      <c r="U49" s="49">
        <f t="shared" si="19"/>
        <v>0</v>
      </c>
      <c r="V49" s="123">
        <f>'2022 CV FIN GA 00394601000126'!X45</f>
        <v>0</v>
      </c>
      <c r="W49" s="123">
        <f>'2022 CV FIN GA 00394601000126'!Y45</f>
        <v>0</v>
      </c>
      <c r="X49" s="123">
        <f>'2022 CV FIN GA 00394601000126'!Z45</f>
        <v>0</v>
      </c>
      <c r="Y49" s="123">
        <f>'2022 CV FIN GA 00394601000126'!AA45</f>
        <v>0</v>
      </c>
      <c r="Z49" s="123">
        <f>'2022 CV FIN GA 00394601000126'!AB45</f>
        <v>0</v>
      </c>
      <c r="AA49" s="123">
        <f>'2022 CV FIN GA 00394601000126'!AC45</f>
        <v>0</v>
      </c>
      <c r="AB49" s="123">
        <f>'2022 CV FIN GA 00394601000126'!AD45</f>
        <v>0</v>
      </c>
      <c r="AC49" s="49">
        <f t="shared" si="20"/>
        <v>119289500.63078</v>
      </c>
      <c r="AD49" s="123">
        <f>'2022 CV FIN GA 00394601000126'!AF45</f>
        <v>53132388.32</v>
      </c>
      <c r="AE49" s="123">
        <f>'2022 CV FIN GA 00394601000126'!AG45</f>
        <v>21868427.188310001</v>
      </c>
      <c r="AF49" s="123">
        <f>'2022 CV FIN GA 00394601000126'!AH45</f>
        <v>40866579.046439998</v>
      </c>
      <c r="AG49" s="123">
        <f>'2022 CV FIN GA 00394601000126'!AI45</f>
        <v>3422106.0760300001</v>
      </c>
      <c r="AH49" s="49">
        <f t="shared" si="21"/>
        <v>89013453.629789993</v>
      </c>
      <c r="AI49" s="123">
        <f>'2022 CV FIN GA 00394601000126'!AK45</f>
        <v>52731019.159999996</v>
      </c>
      <c r="AJ49" s="123">
        <f>'2022 CV FIN GA 00394601000126'!AL45</f>
        <v>133656.70000000001</v>
      </c>
      <c r="AK49" s="123">
        <f>'2022 CV FIN GA 00394601000126'!AM45</f>
        <v>24676922.285259999</v>
      </c>
      <c r="AL49" s="123">
        <f>'2022 CV FIN GA 00394601000126'!AN45</f>
        <v>3920031.4783000001</v>
      </c>
      <c r="AM49" s="123">
        <f>'2022 CV FIN GA 00394601000126'!AO45</f>
        <v>7551824.0062300004</v>
      </c>
      <c r="AN49" s="123">
        <f>'2022 CV FIN GA 00394601000126'!AP45</f>
        <v>178083752.02081001</v>
      </c>
      <c r="AO49" s="50">
        <v>0</v>
      </c>
      <c r="AP49" s="48">
        <f>'2022 CV FIN GA 00394601000126'!AR45</f>
        <v>0</v>
      </c>
      <c r="AQ49" s="48">
        <f>'2022 CV FIN GA 00394601000126'!AS45</f>
        <v>0</v>
      </c>
      <c r="AR49" s="49">
        <f t="shared" si="22"/>
        <v>870726624.38398004</v>
      </c>
      <c r="AS49" s="49">
        <f t="shared" si="23"/>
        <v>485643610.41106999</v>
      </c>
      <c r="AT49" s="123">
        <f>'2022 CV FIN GA 00394601000126'!AV45</f>
        <v>235215117.07554999</v>
      </c>
      <c r="AU49" s="123">
        <f>'2022 CV FIN GA 00394601000126'!AW45</f>
        <v>164105210.44554001</v>
      </c>
      <c r="AV49" s="123">
        <f>'2022 CV FIN GA 00394601000126'!AX45</f>
        <v>0</v>
      </c>
      <c r="AW49" s="123">
        <f>'2022 CV FIN GA 00394601000126'!AY45</f>
        <v>19962059.94348</v>
      </c>
      <c r="AX49" s="123">
        <f>'2022 CV FIN GA 00394601000126'!AZ45</f>
        <v>66361222.946500003</v>
      </c>
      <c r="AY49" s="123">
        <f>'2022 CV FIN GA 00394601000126'!BA45</f>
        <v>0</v>
      </c>
      <c r="AZ49" s="49">
        <f t="shared" si="24"/>
        <v>2505154996.9969902</v>
      </c>
      <c r="BA49" s="123">
        <f>'2022 CV FIN GA 00394601000126'!BC45</f>
        <v>574362788.92621005</v>
      </c>
      <c r="BB49" s="123">
        <f>'2022 CV FIN GA 00394601000126'!BD45</f>
        <v>413522640.73978001</v>
      </c>
      <c r="BC49" s="123">
        <f>'2022 CV FIN GA 00394601000126'!BE45</f>
        <v>366239123.55583</v>
      </c>
      <c r="BD49" s="123">
        <f>'2022 CV FIN GA 00394601000126'!BF45</f>
        <v>35092867.888690002</v>
      </c>
      <c r="BE49" s="123">
        <f>'2022 CV FIN GA 00394601000126'!BG45</f>
        <v>85552989.878380001</v>
      </c>
      <c r="BF49" s="123">
        <f>'2022 CV FIN GA 00394601000126'!BH45</f>
        <v>1030384586.0081</v>
      </c>
      <c r="BG49" s="123">
        <f>'2022 CV FIN GA 00394601000126'!BI45</f>
        <v>0</v>
      </c>
      <c r="BH49" s="123">
        <f>'2022 CV FIN GA 00394601000126'!BJ45</f>
        <v>0</v>
      </c>
      <c r="BI49" s="123">
        <f>'2022 CV FIN GA 00394601000126'!BK45</f>
        <v>0</v>
      </c>
      <c r="BJ49" s="49">
        <f t="shared" si="25"/>
        <v>2990798607.4080601</v>
      </c>
      <c r="BK49" s="49">
        <f t="shared" si="26"/>
        <v>-2120071983.02408</v>
      </c>
      <c r="BL49" s="49">
        <f>$BO$9+SUMPRODUCT($D$10:D49,$BK$10:BK49)</f>
        <v>-107317125789.39043</v>
      </c>
      <c r="BM49" s="48">
        <f>'2022 CV FIN GA 00394601000126'!BO45</f>
        <v>4</v>
      </c>
      <c r="BN49" s="49">
        <f t="shared" si="12"/>
        <v>0</v>
      </c>
      <c r="BO49" s="51">
        <f t="shared" si="27"/>
        <v>0</v>
      </c>
      <c r="BP49" s="79">
        <f t="shared" si="13"/>
        <v>559693442.03027081</v>
      </c>
      <c r="BQ49" s="79">
        <f t="shared" si="14"/>
        <v>22107890960.195698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28"/>
        <v>41</v>
      </c>
      <c r="B50" s="69">
        <f t="shared" si="29"/>
        <v>2062</v>
      </c>
      <c r="C50" s="48">
        <f>'2022 CV FIN GA 00394601000126'!E46</f>
        <v>4</v>
      </c>
      <c r="D50" s="49">
        <f t="shared" si="16"/>
        <v>0.20029</v>
      </c>
      <c r="E50" s="123">
        <f>'2022 CV FIN GA 00394601000126'!G46</f>
        <v>0</v>
      </c>
      <c r="F50" s="49">
        <f t="shared" si="17"/>
        <v>105454412.62433</v>
      </c>
      <c r="G50" s="123">
        <f>'2022 CV FIN GA 00394601000126'!I46</f>
        <v>73064875.504649997</v>
      </c>
      <c r="H50" s="123">
        <f>'2022 CV FIN GA 00394601000126'!J46</f>
        <v>28295845.29535</v>
      </c>
      <c r="I50" s="123">
        <f>'2022 CV FIN GA 00394601000126'!K46</f>
        <v>0</v>
      </c>
      <c r="J50" s="123">
        <f>'2022 CV FIN GA 00394601000126'!L46</f>
        <v>4093691.8243300002</v>
      </c>
      <c r="K50" s="123">
        <f>'2022 CV FIN GA 00394601000126'!M46</f>
        <v>18932831.751979999</v>
      </c>
      <c r="L50" s="123">
        <f>'2022 CV FIN GA 00394601000126'!N46</f>
        <v>0</v>
      </c>
      <c r="M50" s="49">
        <f t="shared" si="18"/>
        <v>321003750.17921001</v>
      </c>
      <c r="N50" s="123">
        <f>'2022 CV FIN GA 00394601000126'!P46</f>
        <v>85763254.975649998</v>
      </c>
      <c r="O50" s="123">
        <f>'2022 CV FIN GA 00394601000126'!Q46</f>
        <v>34863384.453929998</v>
      </c>
      <c r="P50" s="123">
        <f>'2022 CV FIN GA 00394601000126'!R46</f>
        <v>65637108.857349999</v>
      </c>
      <c r="Q50" s="123">
        <f>'2022 CV FIN GA 00394601000126'!S46</f>
        <v>5455157.1533199996</v>
      </c>
      <c r="R50" s="123">
        <f>'2022 CV FIN GA 00394601000126'!T46</f>
        <v>9813840.5201299991</v>
      </c>
      <c r="S50" s="123">
        <f>'2022 CV FIN GA 00394601000126'!U46</f>
        <v>119471004.21883</v>
      </c>
      <c r="T50" s="123">
        <f>'2022 CV FIN GA 00394601000126'!V46</f>
        <v>0</v>
      </c>
      <c r="U50" s="49">
        <f t="shared" si="19"/>
        <v>0</v>
      </c>
      <c r="V50" s="123">
        <f>'2022 CV FIN GA 00394601000126'!X46</f>
        <v>0</v>
      </c>
      <c r="W50" s="123">
        <f>'2022 CV FIN GA 00394601000126'!Y46</f>
        <v>0</v>
      </c>
      <c r="X50" s="123">
        <f>'2022 CV FIN GA 00394601000126'!Z46</f>
        <v>0</v>
      </c>
      <c r="Y50" s="123">
        <f>'2022 CV FIN GA 00394601000126'!AA46</f>
        <v>0</v>
      </c>
      <c r="Z50" s="123">
        <f>'2022 CV FIN GA 00394601000126'!AB46</f>
        <v>0</v>
      </c>
      <c r="AA50" s="123">
        <f>'2022 CV FIN GA 00394601000126'!AC46</f>
        <v>0</v>
      </c>
      <c r="AB50" s="123">
        <f>'2022 CV FIN GA 00394601000126'!AD46</f>
        <v>0</v>
      </c>
      <c r="AC50" s="49">
        <f t="shared" si="20"/>
        <v>110759237.86256</v>
      </c>
      <c r="AD50" s="123">
        <f>'2022 CV FIN GA 00394601000126'!AF46</f>
        <v>49546875.600000001</v>
      </c>
      <c r="AE50" s="123">
        <f>'2022 CV FIN GA 00394601000126'!AG46</f>
        <v>20141163.86936</v>
      </c>
      <c r="AF50" s="123">
        <f>'2022 CV FIN GA 00394601000126'!AH46</f>
        <v>37919662.308009997</v>
      </c>
      <c r="AG50" s="123">
        <f>'2022 CV FIN GA 00394601000126'!AI46</f>
        <v>3151536.08519</v>
      </c>
      <c r="AH50" s="49">
        <f t="shared" si="21"/>
        <v>87897138.781430006</v>
      </c>
      <c r="AI50" s="123">
        <f>'2022 CV FIN GA 00394601000126'!AK46</f>
        <v>51643032.549999997</v>
      </c>
      <c r="AJ50" s="123">
        <f>'2022 CV FIN GA 00394601000126'!AL46</f>
        <v>135165.70000000001</v>
      </c>
      <c r="AK50" s="123">
        <f>'2022 CV FIN GA 00394601000126'!AM46</f>
        <v>25060893.547260001</v>
      </c>
      <c r="AL50" s="123">
        <f>'2022 CV FIN GA 00394601000126'!AN46</f>
        <v>3900130.9536199998</v>
      </c>
      <c r="AM50" s="123">
        <f>'2022 CV FIN GA 00394601000126'!AO46</f>
        <v>7157916.0305500003</v>
      </c>
      <c r="AN50" s="123">
        <f>'2022 CV FIN GA 00394601000126'!AP46</f>
        <v>170446622.24557999</v>
      </c>
      <c r="AO50" s="50">
        <v>0</v>
      </c>
      <c r="AP50" s="48">
        <f>'2022 CV FIN GA 00394601000126'!AR46</f>
        <v>0</v>
      </c>
      <c r="AQ50" s="48">
        <f>'2022 CV FIN GA 00394601000126'!AS46</f>
        <v>0</v>
      </c>
      <c r="AR50" s="49">
        <f t="shared" si="22"/>
        <v>814493993.44509006</v>
      </c>
      <c r="AS50" s="49">
        <f t="shared" si="23"/>
        <v>406584064.90740001</v>
      </c>
      <c r="AT50" s="123">
        <f>'2022 CV FIN GA 00394601000126'!AV46</f>
        <v>198436069.94815001</v>
      </c>
      <c r="AU50" s="123">
        <f>'2022 CV FIN GA 00394601000126'!AW46</f>
        <v>132016648.26718999</v>
      </c>
      <c r="AV50" s="123">
        <f>'2022 CV FIN GA 00394601000126'!AX46</f>
        <v>0</v>
      </c>
      <c r="AW50" s="123">
        <f>'2022 CV FIN GA 00394601000126'!AY46</f>
        <v>17119755.93414</v>
      </c>
      <c r="AX50" s="123">
        <f>'2022 CV FIN GA 00394601000126'!AZ46</f>
        <v>59011590.757919997</v>
      </c>
      <c r="AY50" s="123">
        <f>'2022 CV FIN GA 00394601000126'!BA46</f>
        <v>0</v>
      </c>
      <c r="AZ50" s="49">
        <f t="shared" si="24"/>
        <v>2397143220.9467702</v>
      </c>
      <c r="BA50" s="123">
        <f>'2022 CV FIN GA 00394601000126'!BC46</f>
        <v>534983831.47138</v>
      </c>
      <c r="BB50" s="123">
        <f>'2022 CV FIN GA 00394601000126'!BD46</f>
        <v>382705459.04553002</v>
      </c>
      <c r="BC50" s="123">
        <f>'2022 CV FIN GA 00394601000126'!BE46</f>
        <v>341346740.03412998</v>
      </c>
      <c r="BD50" s="123">
        <f>'2022 CV FIN GA 00394601000126'!BF46</f>
        <v>32377757.835779998</v>
      </c>
      <c r="BE50" s="123">
        <f>'2022 CV FIN GA 00394601000126'!BG46</f>
        <v>81305955.547020003</v>
      </c>
      <c r="BF50" s="123">
        <f>'2022 CV FIN GA 00394601000126'!BH46</f>
        <v>1024423477.01293</v>
      </c>
      <c r="BG50" s="123">
        <f>'2022 CV FIN GA 00394601000126'!BI46</f>
        <v>0</v>
      </c>
      <c r="BH50" s="123">
        <f>'2022 CV FIN GA 00394601000126'!BJ46</f>
        <v>0</v>
      </c>
      <c r="BI50" s="123">
        <f>'2022 CV FIN GA 00394601000126'!BK46</f>
        <v>0</v>
      </c>
      <c r="BJ50" s="49">
        <f t="shared" si="25"/>
        <v>2803727285.8541698</v>
      </c>
      <c r="BK50" s="49">
        <f t="shared" si="26"/>
        <v>-1989233292.40908</v>
      </c>
      <c r="BL50" s="49">
        <f>$BO$9+SUMPRODUCT($D$10:D50,$BK$10:BK50)</f>
        <v>-107715549325.52704</v>
      </c>
      <c r="BM50" s="48">
        <f>'2022 CV FIN GA 00394601000126'!BO46</f>
        <v>4</v>
      </c>
      <c r="BN50" s="49">
        <f t="shared" si="12"/>
        <v>0</v>
      </c>
      <c r="BO50" s="51">
        <f t="shared" si="27"/>
        <v>0</v>
      </c>
      <c r="BP50" s="79">
        <f t="shared" si="13"/>
        <v>506665280.72878736</v>
      </c>
      <c r="BQ50" s="79">
        <f t="shared" si="14"/>
        <v>20519943869.515888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28"/>
        <v>42</v>
      </c>
      <c r="B51" s="69">
        <f t="shared" si="29"/>
        <v>2063</v>
      </c>
      <c r="C51" s="48">
        <f>'2022 CV FIN GA 00394601000126'!E47</f>
        <v>4</v>
      </c>
      <c r="D51" s="49">
        <f t="shared" si="16"/>
        <v>0.19259000000000001</v>
      </c>
      <c r="E51" s="123">
        <f>'2022 CV FIN GA 00394601000126'!G47</f>
        <v>0</v>
      </c>
      <c r="F51" s="49">
        <f t="shared" si="17"/>
        <v>87449343.791549996</v>
      </c>
      <c r="G51" s="123">
        <f>'2022 CV FIN GA 00394601000126'!I47</f>
        <v>61516634.737949997</v>
      </c>
      <c r="H51" s="123">
        <f>'2022 CV FIN GA 00394601000126'!J47</f>
        <v>22442490.6602</v>
      </c>
      <c r="I51" s="123">
        <f>'2022 CV FIN GA 00394601000126'!K47</f>
        <v>0</v>
      </c>
      <c r="J51" s="123">
        <f>'2022 CV FIN GA 00394601000126'!L47</f>
        <v>3490218.3933999999</v>
      </c>
      <c r="K51" s="123">
        <f>'2022 CV FIN GA 00394601000126'!M47</f>
        <v>16827149.408780001</v>
      </c>
      <c r="L51" s="123">
        <f>'2022 CV FIN GA 00394601000126'!N47</f>
        <v>0</v>
      </c>
      <c r="M51" s="49">
        <f t="shared" si="18"/>
        <v>304789551.61834002</v>
      </c>
      <c r="N51" s="123">
        <f>'2022 CV FIN GA 00394601000126'!P47</f>
        <v>79671622.589990005</v>
      </c>
      <c r="O51" s="123">
        <f>'2022 CV FIN GA 00394601000126'!Q47</f>
        <v>31947153.73519</v>
      </c>
      <c r="P51" s="123">
        <f>'2022 CV FIN GA 00394601000126'!R47</f>
        <v>60632752.489330001</v>
      </c>
      <c r="Q51" s="123">
        <f>'2022 CV FIN GA 00394601000126'!S47</f>
        <v>4997151.0310699996</v>
      </c>
      <c r="R51" s="123">
        <f>'2022 CV FIN GA 00394601000126'!T47</f>
        <v>9308084.3790799994</v>
      </c>
      <c r="S51" s="123">
        <f>'2022 CV FIN GA 00394601000126'!U47</f>
        <v>118232787.39368001</v>
      </c>
      <c r="T51" s="123">
        <f>'2022 CV FIN GA 00394601000126'!V47</f>
        <v>0</v>
      </c>
      <c r="U51" s="49">
        <f t="shared" si="19"/>
        <v>0</v>
      </c>
      <c r="V51" s="123">
        <f>'2022 CV FIN GA 00394601000126'!X47</f>
        <v>0</v>
      </c>
      <c r="W51" s="123">
        <f>'2022 CV FIN GA 00394601000126'!Y47</f>
        <v>0</v>
      </c>
      <c r="X51" s="123">
        <f>'2022 CV FIN GA 00394601000126'!Z47</f>
        <v>0</v>
      </c>
      <c r="Y51" s="123">
        <f>'2022 CV FIN GA 00394601000126'!AA47</f>
        <v>0</v>
      </c>
      <c r="Z51" s="123">
        <f>'2022 CV FIN GA 00394601000126'!AB47</f>
        <v>0</v>
      </c>
      <c r="AA51" s="123">
        <f>'2022 CV FIN GA 00394601000126'!AC47</f>
        <v>0</v>
      </c>
      <c r="AB51" s="123">
        <f>'2022 CV FIN GA 00394601000126'!AD47</f>
        <v>0</v>
      </c>
      <c r="AC51" s="49">
        <f t="shared" si="20"/>
        <v>102399545.03331</v>
      </c>
      <c r="AD51" s="123">
        <f>'2022 CV FIN GA 00394601000126'!AF47</f>
        <v>46027637.060000002</v>
      </c>
      <c r="AE51" s="123">
        <f>'2022 CV FIN GA 00394601000126'!AG47</f>
        <v>18456408.30971</v>
      </c>
      <c r="AF51" s="123">
        <f>'2022 CV FIN GA 00394601000126'!AH47</f>
        <v>35028561.422430001</v>
      </c>
      <c r="AG51" s="123">
        <f>'2022 CV FIN GA 00394601000126'!AI47</f>
        <v>2886938.2411699998</v>
      </c>
      <c r="AH51" s="49">
        <f t="shared" si="21"/>
        <v>86268639.189630002</v>
      </c>
      <c r="AI51" s="123">
        <f>'2022 CV FIN GA 00394601000126'!AK47</f>
        <v>50253115.530000001</v>
      </c>
      <c r="AJ51" s="123">
        <f>'2022 CV FIN GA 00394601000126'!AL47</f>
        <v>135252.97</v>
      </c>
      <c r="AK51" s="123">
        <f>'2022 CV FIN GA 00394601000126'!AM47</f>
        <v>25274671.061310001</v>
      </c>
      <c r="AL51" s="123">
        <f>'2022 CV FIN GA 00394601000126'!AN47</f>
        <v>3850051.8346099998</v>
      </c>
      <c r="AM51" s="123">
        <f>'2022 CV FIN GA 00394601000126'!AO47</f>
        <v>6755547.7937099999</v>
      </c>
      <c r="AN51" s="123">
        <f>'2022 CV FIN GA 00394601000126'!AP47</f>
        <v>162503826.20807999</v>
      </c>
      <c r="AO51" s="50">
        <v>0</v>
      </c>
      <c r="AP51" s="48">
        <f>'2022 CV FIN GA 00394601000126'!AR47</f>
        <v>0</v>
      </c>
      <c r="AQ51" s="48">
        <f>'2022 CV FIN GA 00394601000126'!AS47</f>
        <v>0</v>
      </c>
      <c r="AR51" s="49">
        <f t="shared" si="22"/>
        <v>760238055.24969006</v>
      </c>
      <c r="AS51" s="49">
        <f t="shared" si="23"/>
        <v>338378173.46886998</v>
      </c>
      <c r="AT51" s="123">
        <f>'2022 CV FIN GA 00394601000126'!AV47</f>
        <v>166388470.19609001</v>
      </c>
      <c r="AU51" s="123">
        <f>'2022 CV FIN GA 00394601000126'!AW47</f>
        <v>104970154.93243</v>
      </c>
      <c r="AV51" s="123">
        <f>'2022 CV FIN GA 00394601000126'!AX47</f>
        <v>0</v>
      </c>
      <c r="AW51" s="123">
        <f>'2022 CV FIN GA 00394601000126'!AY47</f>
        <v>14589840.61454</v>
      </c>
      <c r="AX51" s="123">
        <f>'2022 CV FIN GA 00394601000126'!AZ47</f>
        <v>52429707.725809999</v>
      </c>
      <c r="AY51" s="123">
        <f>'2022 CV FIN GA 00394601000126'!BA47</f>
        <v>0</v>
      </c>
      <c r="AZ51" s="49">
        <f t="shared" si="24"/>
        <v>2284884946.2504802</v>
      </c>
      <c r="BA51" s="123">
        <f>'2022 CV FIN GA 00394601000126'!BC47</f>
        <v>496409360.90419</v>
      </c>
      <c r="BB51" s="123">
        <f>'2022 CV FIN GA 00394601000126'!BD47</f>
        <v>352471934.73821002</v>
      </c>
      <c r="BC51" s="123">
        <f>'2022 CV FIN GA 00394601000126'!BE47</f>
        <v>316772317.20871001</v>
      </c>
      <c r="BD51" s="123">
        <f>'2022 CV FIN GA 00394601000126'!BF47</f>
        <v>29713864.812750001</v>
      </c>
      <c r="BE51" s="123">
        <f>'2022 CV FIN GA 00394601000126'!BG47</f>
        <v>76965472.431380004</v>
      </c>
      <c r="BF51" s="123">
        <f>'2022 CV FIN GA 00394601000126'!BH47</f>
        <v>1012551996.1552401</v>
      </c>
      <c r="BG51" s="123">
        <f>'2022 CV FIN GA 00394601000126'!BI47</f>
        <v>0</v>
      </c>
      <c r="BH51" s="123">
        <f>'2022 CV FIN GA 00394601000126'!BJ47</f>
        <v>0</v>
      </c>
      <c r="BI51" s="123">
        <f>'2022 CV FIN GA 00394601000126'!BK47</f>
        <v>0</v>
      </c>
      <c r="BJ51" s="49">
        <f t="shared" si="25"/>
        <v>2623263119.7193499</v>
      </c>
      <c r="BK51" s="49">
        <f t="shared" si="26"/>
        <v>-1863025064.46966</v>
      </c>
      <c r="BL51" s="49">
        <f>$BO$9+SUMPRODUCT($D$10:D51,$BK$10:BK51)</f>
        <v>-108074349322.69325</v>
      </c>
      <c r="BM51" s="48">
        <f>'2022 CV FIN GA 00394601000126'!BO47</f>
        <v>4</v>
      </c>
      <c r="BN51" s="49">
        <f t="shared" si="12"/>
        <v>0</v>
      </c>
      <c r="BO51" s="51">
        <f t="shared" si="27"/>
        <v>0</v>
      </c>
      <c r="BP51" s="79">
        <f t="shared" si="13"/>
        <v>457648129.15010065</v>
      </c>
      <c r="BQ51" s="79">
        <f t="shared" si="14"/>
        <v>18992397359.729176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28"/>
        <v>43</v>
      </c>
      <c r="B52" s="69">
        <f t="shared" si="29"/>
        <v>2064</v>
      </c>
      <c r="C52" s="48">
        <f>'2022 CV FIN GA 00394601000126'!E48</f>
        <v>4</v>
      </c>
      <c r="D52" s="49">
        <f t="shared" si="16"/>
        <v>0.18518000000000001</v>
      </c>
      <c r="E52" s="123">
        <f>'2022 CV FIN GA 00394601000126'!G48</f>
        <v>0</v>
      </c>
      <c r="F52" s="49">
        <f t="shared" si="17"/>
        <v>72023293.685690001</v>
      </c>
      <c r="G52" s="123">
        <f>'2022 CV FIN GA 00394601000126'!I48</f>
        <v>51483991.327749997</v>
      </c>
      <c r="H52" s="123">
        <f>'2022 CV FIN GA 00394601000126'!J48</f>
        <v>17581927.203910001</v>
      </c>
      <c r="I52" s="123">
        <f>'2022 CV FIN GA 00394601000126'!K48</f>
        <v>0</v>
      </c>
      <c r="J52" s="123">
        <f>'2022 CV FIN GA 00394601000126'!L48</f>
        <v>2957375.1540299999</v>
      </c>
      <c r="K52" s="123">
        <f>'2022 CV FIN GA 00394601000126'!M48</f>
        <v>14944622.20067</v>
      </c>
      <c r="L52" s="123">
        <f>'2022 CV FIN GA 00394601000126'!N48</f>
        <v>0</v>
      </c>
      <c r="M52" s="49">
        <f t="shared" si="18"/>
        <v>288219489.99895</v>
      </c>
      <c r="N52" s="123">
        <f>'2022 CV FIN GA 00394601000126'!P48</f>
        <v>73718075.850050002</v>
      </c>
      <c r="O52" s="123">
        <f>'2022 CV FIN GA 00394601000126'!Q48</f>
        <v>29121815.24326</v>
      </c>
      <c r="P52" s="123">
        <f>'2022 CV FIN GA 00394601000126'!R48</f>
        <v>55752772.186159998</v>
      </c>
      <c r="Q52" s="123">
        <f>'2022 CV FIN GA 00394601000126'!S48</f>
        <v>4552401.38026</v>
      </c>
      <c r="R52" s="123">
        <f>'2022 CV FIN GA 00394601000126'!T48</f>
        <v>8792805.5179200005</v>
      </c>
      <c r="S52" s="123">
        <f>'2022 CV FIN GA 00394601000126'!U48</f>
        <v>116281619.8213</v>
      </c>
      <c r="T52" s="123">
        <f>'2022 CV FIN GA 00394601000126'!V48</f>
        <v>0</v>
      </c>
      <c r="U52" s="49">
        <f t="shared" si="19"/>
        <v>0</v>
      </c>
      <c r="V52" s="123">
        <f>'2022 CV FIN GA 00394601000126'!X48</f>
        <v>0</v>
      </c>
      <c r="W52" s="123">
        <f>'2022 CV FIN GA 00394601000126'!Y48</f>
        <v>0</v>
      </c>
      <c r="X52" s="123">
        <f>'2022 CV FIN GA 00394601000126'!Z48</f>
        <v>0</v>
      </c>
      <c r="Y52" s="123">
        <f>'2022 CV FIN GA 00394601000126'!AA48</f>
        <v>0</v>
      </c>
      <c r="Z52" s="123">
        <f>'2022 CV FIN GA 00394601000126'!AB48</f>
        <v>0</v>
      </c>
      <c r="AA52" s="123">
        <f>'2022 CV FIN GA 00394601000126'!AC48</f>
        <v>0</v>
      </c>
      <c r="AB52" s="123">
        <f>'2022 CV FIN GA 00394601000126'!AD48</f>
        <v>0</v>
      </c>
      <c r="AC52" s="49">
        <f t="shared" si="20"/>
        <v>94251649.205270007</v>
      </c>
      <c r="AD52" s="123">
        <f>'2022 CV FIN GA 00394601000126'!AF48</f>
        <v>42588172.920000002</v>
      </c>
      <c r="AE52" s="123">
        <f>'2022 CV FIN GA 00394601000126'!AG48</f>
        <v>16824162.719000001</v>
      </c>
      <c r="AF52" s="123">
        <f>'2022 CV FIN GA 00394601000126'!AH48</f>
        <v>32209314.68248</v>
      </c>
      <c r="AG52" s="123">
        <f>'2022 CV FIN GA 00394601000126'!AI48</f>
        <v>2629998.8837899999</v>
      </c>
      <c r="AH52" s="49">
        <f t="shared" si="21"/>
        <v>84150501.965770006</v>
      </c>
      <c r="AI52" s="123">
        <f>'2022 CV FIN GA 00394601000126'!AK48</f>
        <v>48587929.07</v>
      </c>
      <c r="AJ52" s="123">
        <f>'2022 CV FIN GA 00394601000126'!AL48</f>
        <v>133839.69</v>
      </c>
      <c r="AK52" s="123">
        <f>'2022 CV FIN GA 00394601000126'!AM48</f>
        <v>25310574.670189999</v>
      </c>
      <c r="AL52" s="123">
        <f>'2022 CV FIN GA 00394601000126'!AN48</f>
        <v>3770737.4250500002</v>
      </c>
      <c r="AM52" s="123">
        <f>'2022 CV FIN GA 00394601000126'!AO48</f>
        <v>6347421.1105300002</v>
      </c>
      <c r="AN52" s="123">
        <f>'2022 CV FIN GA 00394601000126'!AP48</f>
        <v>154306940.15445</v>
      </c>
      <c r="AO52" s="50">
        <v>0</v>
      </c>
      <c r="AP52" s="48">
        <f>'2022 CV FIN GA 00394601000126'!AR48</f>
        <v>0</v>
      </c>
      <c r="AQ52" s="48">
        <f>'2022 CV FIN GA 00394601000126'!AS48</f>
        <v>0</v>
      </c>
      <c r="AR52" s="49">
        <f t="shared" si="22"/>
        <v>707896497.21080005</v>
      </c>
      <c r="AS52" s="49">
        <f t="shared" si="23"/>
        <v>280023814.33907002</v>
      </c>
      <c r="AT52" s="123">
        <f>'2022 CV FIN GA 00394601000126'!AV48</f>
        <v>138679992.25125</v>
      </c>
      <c r="AU52" s="123">
        <f>'2022 CV FIN GA 00394601000126'!AW48</f>
        <v>82444827.612990007</v>
      </c>
      <c r="AV52" s="123">
        <f>'2022 CV FIN GA 00394601000126'!AX48</f>
        <v>0</v>
      </c>
      <c r="AW52" s="123">
        <f>'2022 CV FIN GA 00394601000126'!AY48</f>
        <v>12354557.387940001</v>
      </c>
      <c r="AX52" s="123">
        <f>'2022 CV FIN GA 00394601000126'!AZ48</f>
        <v>46544437.086889997</v>
      </c>
      <c r="AY52" s="123">
        <f>'2022 CV FIN GA 00394601000126'!BA48</f>
        <v>0</v>
      </c>
      <c r="AZ52" s="49">
        <f t="shared" si="24"/>
        <v>2169105914.0622101</v>
      </c>
      <c r="BA52" s="123">
        <f>'2022 CV FIN GA 00394601000126'!BC48</f>
        <v>458787723.05057001</v>
      </c>
      <c r="BB52" s="123">
        <f>'2022 CV FIN GA 00394601000126'!BD48</f>
        <v>323015613.56241</v>
      </c>
      <c r="BC52" s="123">
        <f>'2022 CV FIN GA 00394601000126'!BE48</f>
        <v>292650840.56713003</v>
      </c>
      <c r="BD52" s="123">
        <f>'2022 CV FIN GA 00394601000126'!BF48</f>
        <v>27118525.106339999</v>
      </c>
      <c r="BE52" s="123">
        <f>'2022 CV FIN GA 00394601000126'!BG48</f>
        <v>72556521.580789998</v>
      </c>
      <c r="BF52" s="123">
        <f>'2022 CV FIN GA 00394601000126'!BH48</f>
        <v>994976690.19497001</v>
      </c>
      <c r="BG52" s="123">
        <f>'2022 CV FIN GA 00394601000126'!BI48</f>
        <v>0</v>
      </c>
      <c r="BH52" s="123">
        <f>'2022 CV FIN GA 00394601000126'!BJ48</f>
        <v>0</v>
      </c>
      <c r="BI52" s="123">
        <f>'2022 CV FIN GA 00394601000126'!BK48</f>
        <v>0</v>
      </c>
      <c r="BJ52" s="49">
        <f t="shared" si="25"/>
        <v>2449129728.4012799</v>
      </c>
      <c r="BK52" s="49">
        <f t="shared" si="26"/>
        <v>-1741233231.19048</v>
      </c>
      <c r="BL52" s="49">
        <f>$BO$9+SUMPRODUCT($D$10:D52,$BK$10:BK52)</f>
        <v>-108396790892.4451</v>
      </c>
      <c r="BM52" s="48">
        <f>'2022 CV FIN GA 00394601000126'!BO48</f>
        <v>4</v>
      </c>
      <c r="BN52" s="49">
        <f t="shared" si="12"/>
        <v>0</v>
      </c>
      <c r="BO52" s="51">
        <f t="shared" si="27"/>
        <v>0</v>
      </c>
      <c r="BP52" s="79">
        <f t="shared" si="13"/>
        <v>412370813.20837981</v>
      </c>
      <c r="BQ52" s="79">
        <f t="shared" si="14"/>
        <v>17525759561.35614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28"/>
        <v>44</v>
      </c>
      <c r="B53" s="69">
        <f t="shared" si="29"/>
        <v>2065</v>
      </c>
      <c r="C53" s="48">
        <f>'2022 CV FIN GA 00394601000126'!E49</f>
        <v>4</v>
      </c>
      <c r="D53" s="49">
        <f t="shared" si="16"/>
        <v>0.17806</v>
      </c>
      <c r="E53" s="123">
        <f>'2022 CV FIN GA 00394601000126'!G49</f>
        <v>0</v>
      </c>
      <c r="F53" s="49">
        <f t="shared" si="17"/>
        <v>58919220.733560003</v>
      </c>
      <c r="G53" s="123">
        <f>'2022 CV FIN GA 00394601000126'!I49</f>
        <v>42834143.74769</v>
      </c>
      <c r="H53" s="123">
        <f>'2022 CV FIN GA 00394601000126'!J49</f>
        <v>13594760.225020001</v>
      </c>
      <c r="I53" s="123">
        <f>'2022 CV FIN GA 00394601000126'!K49</f>
        <v>0</v>
      </c>
      <c r="J53" s="123">
        <f>'2022 CV FIN GA 00394601000126'!L49</f>
        <v>2490316.7608500002</v>
      </c>
      <c r="K53" s="123">
        <f>'2022 CV FIN GA 00394601000126'!M49</f>
        <v>13263818.65454</v>
      </c>
      <c r="L53" s="123">
        <f>'2022 CV FIN GA 00394601000126'!N49</f>
        <v>0</v>
      </c>
      <c r="M53" s="49">
        <f t="shared" si="18"/>
        <v>271398358.59849</v>
      </c>
      <c r="N53" s="123">
        <f>'2022 CV FIN GA 00394601000126'!P49</f>
        <v>67924596.071590006</v>
      </c>
      <c r="O53" s="123">
        <f>'2022 CV FIN GA 00394601000126'!Q49</f>
        <v>26401440.23663</v>
      </c>
      <c r="P53" s="123">
        <f>'2022 CV FIN GA 00394601000126'!R49</f>
        <v>51025019.782540001</v>
      </c>
      <c r="Q53" s="123">
        <f>'2022 CV FIN GA 00394601000126'!S49</f>
        <v>4123674.50721</v>
      </c>
      <c r="R53" s="123">
        <f>'2022 CV FIN GA 00394601000126'!T49</f>
        <v>8271771.5450799996</v>
      </c>
      <c r="S53" s="123">
        <f>'2022 CV FIN GA 00394601000126'!U49</f>
        <v>113651856.45544</v>
      </c>
      <c r="T53" s="123">
        <f>'2022 CV FIN GA 00394601000126'!V49</f>
        <v>0</v>
      </c>
      <c r="U53" s="49">
        <f t="shared" si="19"/>
        <v>0</v>
      </c>
      <c r="V53" s="123">
        <f>'2022 CV FIN GA 00394601000126'!X49</f>
        <v>0</v>
      </c>
      <c r="W53" s="123">
        <f>'2022 CV FIN GA 00394601000126'!Y49</f>
        <v>0</v>
      </c>
      <c r="X53" s="123">
        <f>'2022 CV FIN GA 00394601000126'!Z49</f>
        <v>0</v>
      </c>
      <c r="Y53" s="123">
        <f>'2022 CV FIN GA 00394601000126'!AA49</f>
        <v>0</v>
      </c>
      <c r="Z53" s="123">
        <f>'2022 CV FIN GA 00394601000126'!AB49</f>
        <v>0</v>
      </c>
      <c r="AA53" s="123">
        <f>'2022 CV FIN GA 00394601000126'!AC49</f>
        <v>0</v>
      </c>
      <c r="AB53" s="123">
        <f>'2022 CV FIN GA 00394601000126'!AD49</f>
        <v>0</v>
      </c>
      <c r="AC53" s="49">
        <f t="shared" si="20"/>
        <v>86354067.176510006</v>
      </c>
      <c r="AD53" s="123">
        <f>'2022 CV FIN GA 00394601000126'!AF49</f>
        <v>39241182.159999996</v>
      </c>
      <c r="AE53" s="123">
        <f>'2022 CV FIN GA 00394601000126'!AG49</f>
        <v>15252556.300030001</v>
      </c>
      <c r="AF53" s="123">
        <f>'2022 CV FIN GA 00394601000126'!AH49</f>
        <v>29478012.56174</v>
      </c>
      <c r="AG53" s="123">
        <f>'2022 CV FIN GA 00394601000126'!AI49</f>
        <v>2382316.1547400001</v>
      </c>
      <c r="AH53" s="49">
        <f t="shared" si="21"/>
        <v>81575109.365909994</v>
      </c>
      <c r="AI53" s="123">
        <f>'2022 CV FIN GA 00394601000126'!AK49</f>
        <v>46678221.939999998</v>
      </c>
      <c r="AJ53" s="123">
        <f>'2022 CV FIN GA 00394601000126'!AL49</f>
        <v>131089.14000000001</v>
      </c>
      <c r="AK53" s="123">
        <f>'2022 CV FIN GA 00394601000126'!AM49</f>
        <v>25166011.47625</v>
      </c>
      <c r="AL53" s="123">
        <f>'2022 CV FIN GA 00394601000126'!AN49</f>
        <v>3663659.7785200002</v>
      </c>
      <c r="AM53" s="123">
        <f>'2022 CV FIN GA 00394601000126'!AO49</f>
        <v>5936127.0311399996</v>
      </c>
      <c r="AN53" s="123">
        <f>'2022 CV FIN GA 00394601000126'!AP49</f>
        <v>145910948.36072999</v>
      </c>
      <c r="AO53" s="50">
        <v>0</v>
      </c>
      <c r="AP53" s="48">
        <f>'2022 CV FIN GA 00394601000126'!AR49</f>
        <v>0</v>
      </c>
      <c r="AQ53" s="48">
        <f>'2022 CV FIN GA 00394601000126'!AS49</f>
        <v>0</v>
      </c>
      <c r="AR53" s="49">
        <f t="shared" si="22"/>
        <v>657421522.88973999</v>
      </c>
      <c r="AS53" s="49">
        <f t="shared" si="23"/>
        <v>230503045.35014999</v>
      </c>
      <c r="AT53" s="123">
        <f>'2022 CV FIN GA 00394601000126'!AV49</f>
        <v>114907196.12609001</v>
      </c>
      <c r="AU53" s="123">
        <f>'2022 CV FIN GA 00394601000126'!AW49</f>
        <v>63911726.002149999</v>
      </c>
      <c r="AV53" s="123">
        <f>'2022 CV FIN GA 00394601000126'!AX49</f>
        <v>0</v>
      </c>
      <c r="AW53" s="123">
        <f>'2022 CV FIN GA 00394601000126'!AY49</f>
        <v>10394381.43634</v>
      </c>
      <c r="AX53" s="123">
        <f>'2022 CV FIN GA 00394601000126'!AZ49</f>
        <v>41289741.785570003</v>
      </c>
      <c r="AY53" s="123">
        <f>'2022 CV FIN GA 00394601000126'!BA49</f>
        <v>0</v>
      </c>
      <c r="AZ53" s="49">
        <f t="shared" si="24"/>
        <v>2050580382.74424</v>
      </c>
      <c r="BA53" s="123">
        <f>'2022 CV FIN GA 00394601000126'!BC49</f>
        <v>422258663.97845</v>
      </c>
      <c r="BB53" s="123">
        <f>'2022 CV FIN GA 00394601000126'!BD49</f>
        <v>294485353.23443002</v>
      </c>
      <c r="BC53" s="123">
        <f>'2022 CV FIN GA 00394601000126'!BE49</f>
        <v>269119368.75291997</v>
      </c>
      <c r="BD53" s="123">
        <f>'2022 CV FIN GA 00394601000126'!BF49</f>
        <v>24607990.835519999</v>
      </c>
      <c r="BE53" s="123">
        <f>'2022 CV FIN GA 00394601000126'!BG49</f>
        <v>68106296.770630002</v>
      </c>
      <c r="BF53" s="123">
        <f>'2022 CV FIN GA 00394601000126'!BH49</f>
        <v>972002709.17228997</v>
      </c>
      <c r="BG53" s="123">
        <f>'2022 CV FIN GA 00394601000126'!BI49</f>
        <v>0</v>
      </c>
      <c r="BH53" s="123">
        <f>'2022 CV FIN GA 00394601000126'!BJ49</f>
        <v>0</v>
      </c>
      <c r="BI53" s="123">
        <f>'2022 CV FIN GA 00394601000126'!BK49</f>
        <v>0</v>
      </c>
      <c r="BJ53" s="49">
        <f t="shared" si="25"/>
        <v>2281083428.0943899</v>
      </c>
      <c r="BK53" s="49">
        <f t="shared" si="26"/>
        <v>-1623661905.2046499</v>
      </c>
      <c r="BL53" s="49">
        <f>$BO$9+SUMPRODUCT($D$10:D53,$BK$10:BK53)</f>
        <v>-108685900131.28584</v>
      </c>
      <c r="BM53" s="48">
        <f>'2022 CV FIN GA 00394601000126'!BO49</f>
        <v>4</v>
      </c>
      <c r="BN53" s="49">
        <f t="shared" si="12"/>
        <v>0</v>
      </c>
      <c r="BO53" s="51">
        <f t="shared" si="27"/>
        <v>0</v>
      </c>
      <c r="BP53" s="79">
        <f t="shared" si="13"/>
        <v>370583961.49102002</v>
      </c>
      <c r="BQ53" s="79">
        <f t="shared" si="14"/>
        <v>16120402324.859371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28"/>
        <v>45</v>
      </c>
      <c r="B54" s="69">
        <f t="shared" si="29"/>
        <v>2066</v>
      </c>
      <c r="C54" s="48">
        <f>'2022 CV FIN GA 00394601000126'!E50</f>
        <v>4</v>
      </c>
      <c r="D54" s="49">
        <f t="shared" si="16"/>
        <v>0.17121</v>
      </c>
      <c r="E54" s="123">
        <f>'2022 CV FIN GA 00394601000126'!G50</f>
        <v>0</v>
      </c>
      <c r="F54" s="49">
        <f t="shared" si="17"/>
        <v>47882624.872890003</v>
      </c>
      <c r="G54" s="123">
        <f>'2022 CV FIN GA 00394601000126'!I50</f>
        <v>35433525.26557</v>
      </c>
      <c r="H54" s="123">
        <f>'2022 CV FIN GA 00394601000126'!J50</f>
        <v>10365177.519750001</v>
      </c>
      <c r="I54" s="123">
        <f>'2022 CV FIN GA 00394601000126'!K50</f>
        <v>0</v>
      </c>
      <c r="J54" s="123">
        <f>'2022 CV FIN GA 00394601000126'!L50</f>
        <v>2083922.08757</v>
      </c>
      <c r="K54" s="123">
        <f>'2022 CV FIN GA 00394601000126'!M50</f>
        <v>11764885.39577</v>
      </c>
      <c r="L54" s="123">
        <f>'2022 CV FIN GA 00394601000126'!N50</f>
        <v>0</v>
      </c>
      <c r="M54" s="49">
        <f t="shared" si="18"/>
        <v>254439349.49026999</v>
      </c>
      <c r="N54" s="123">
        <f>'2022 CV FIN GA 00394601000126'!P50</f>
        <v>62312971.852860004</v>
      </c>
      <c r="O54" s="123">
        <f>'2022 CV FIN GA 00394601000126'!Q50</f>
        <v>23803353.79862</v>
      </c>
      <c r="P54" s="123">
        <f>'2022 CV FIN GA 00394601000126'!R50</f>
        <v>46473120.397139996</v>
      </c>
      <c r="Q54" s="123">
        <f>'2022 CV FIN GA 00394601000126'!S50</f>
        <v>3713384.0759399999</v>
      </c>
      <c r="R54" s="123">
        <f>'2022 CV FIN GA 00394601000126'!T50</f>
        <v>7748041.4098699996</v>
      </c>
      <c r="S54" s="123">
        <f>'2022 CV FIN GA 00394601000126'!U50</f>
        <v>110388477.95584001</v>
      </c>
      <c r="T54" s="123">
        <f>'2022 CV FIN GA 00394601000126'!V50</f>
        <v>0</v>
      </c>
      <c r="U54" s="49">
        <f t="shared" si="19"/>
        <v>0</v>
      </c>
      <c r="V54" s="123">
        <f>'2022 CV FIN GA 00394601000126'!X50</f>
        <v>0</v>
      </c>
      <c r="W54" s="123">
        <f>'2022 CV FIN GA 00394601000126'!Y50</f>
        <v>0</v>
      </c>
      <c r="X54" s="123">
        <f>'2022 CV FIN GA 00394601000126'!Z50</f>
        <v>0</v>
      </c>
      <c r="Y54" s="123">
        <f>'2022 CV FIN GA 00394601000126'!AA50</f>
        <v>0</v>
      </c>
      <c r="Z54" s="123">
        <f>'2022 CV FIN GA 00394601000126'!AB50</f>
        <v>0</v>
      </c>
      <c r="AA54" s="123">
        <f>'2022 CV FIN GA 00394601000126'!AC50</f>
        <v>0</v>
      </c>
      <c r="AB54" s="123">
        <f>'2022 CV FIN GA 00394601000126'!AD50</f>
        <v>0</v>
      </c>
      <c r="AC54" s="49">
        <f t="shared" si="20"/>
        <v>78744438.62218</v>
      </c>
      <c r="AD54" s="123">
        <f>'2022 CV FIN GA 00394601000126'!AF50</f>
        <v>35999252.420000002</v>
      </c>
      <c r="AE54" s="123">
        <f>'2022 CV FIN GA 00394601000126'!AG50</f>
        <v>13751598.044989999</v>
      </c>
      <c r="AF54" s="123">
        <f>'2022 CV FIN GA 00394601000126'!AH50</f>
        <v>26848303.688829999</v>
      </c>
      <c r="AG54" s="123">
        <f>'2022 CV FIN GA 00394601000126'!AI50</f>
        <v>2145284.4683599998</v>
      </c>
      <c r="AH54" s="49">
        <f t="shared" si="21"/>
        <v>78579269.885670006</v>
      </c>
      <c r="AI54" s="123">
        <f>'2022 CV FIN GA 00394601000126'!AK50</f>
        <v>44554906.210000001</v>
      </c>
      <c r="AJ54" s="123">
        <f>'2022 CV FIN GA 00394601000126'!AL50</f>
        <v>127136.44</v>
      </c>
      <c r="AK54" s="123">
        <f>'2022 CV FIN GA 00394601000126'!AM50</f>
        <v>24841724.7205</v>
      </c>
      <c r="AL54" s="123">
        <f>'2022 CV FIN GA 00394601000126'!AN50</f>
        <v>3531114.4259000001</v>
      </c>
      <c r="AM54" s="123">
        <f>'2022 CV FIN GA 00394601000126'!AO50</f>
        <v>5524388.0892700003</v>
      </c>
      <c r="AN54" s="123">
        <f>'2022 CV FIN GA 00394601000126'!AP50</f>
        <v>137372726.93539</v>
      </c>
      <c r="AO54" s="50">
        <v>0</v>
      </c>
      <c r="AP54" s="48">
        <f>'2022 CV FIN GA 00394601000126'!AR50</f>
        <v>0</v>
      </c>
      <c r="AQ54" s="48">
        <f>'2022 CV FIN GA 00394601000126'!AS50</f>
        <v>0</v>
      </c>
      <c r="AR54" s="49">
        <f t="shared" si="22"/>
        <v>608783295.20217001</v>
      </c>
      <c r="AS54" s="49">
        <f t="shared" si="23"/>
        <v>188813723.95019001</v>
      </c>
      <c r="AT54" s="123">
        <f>'2022 CV FIN GA 00394601000126'!AV50</f>
        <v>94668059.129500002</v>
      </c>
      <c r="AU54" s="123">
        <f>'2022 CV FIN GA 00394601000126'!AW50</f>
        <v>48854275.144649997</v>
      </c>
      <c r="AV54" s="123">
        <f>'2022 CV FIN GA 00394601000126'!AX50</f>
        <v>0</v>
      </c>
      <c r="AW54" s="123">
        <f>'2022 CV FIN GA 00394601000126'!AY50</f>
        <v>8688349.6498300005</v>
      </c>
      <c r="AX54" s="123">
        <f>'2022 CV FIN GA 00394601000126'!AZ50</f>
        <v>36603040.026210003</v>
      </c>
      <c r="AY54" s="123">
        <f>'2022 CV FIN GA 00394601000126'!BA50</f>
        <v>0</v>
      </c>
      <c r="AZ54" s="49">
        <f t="shared" si="24"/>
        <v>1930110006.79088</v>
      </c>
      <c r="BA54" s="123">
        <f>'2022 CV FIN GA 00394601000126'!BC50</f>
        <v>386953176.43058002</v>
      </c>
      <c r="BB54" s="123">
        <f>'2022 CV FIN GA 00394601000126'!BD50</f>
        <v>267049463.30419999</v>
      </c>
      <c r="BC54" s="123">
        <f>'2022 CV FIN GA 00394601000126'!BE50</f>
        <v>246298426.35102999</v>
      </c>
      <c r="BD54" s="123">
        <f>'2022 CV FIN GA 00394601000126'!BF50</f>
        <v>22197215.797359999</v>
      </c>
      <c r="BE54" s="123">
        <f>'2022 CV FIN GA 00394601000126'!BG50</f>
        <v>63643683.813879997</v>
      </c>
      <c r="BF54" s="123">
        <f>'2022 CV FIN GA 00394601000126'!BH50</f>
        <v>943968041.09382999</v>
      </c>
      <c r="BG54" s="123">
        <f>'2022 CV FIN GA 00394601000126'!BI50</f>
        <v>0</v>
      </c>
      <c r="BH54" s="123">
        <f>'2022 CV FIN GA 00394601000126'!BJ50</f>
        <v>0</v>
      </c>
      <c r="BI54" s="123">
        <f>'2022 CV FIN GA 00394601000126'!BK50</f>
        <v>0</v>
      </c>
      <c r="BJ54" s="49">
        <f t="shared" si="25"/>
        <v>2118923730.74107</v>
      </c>
      <c r="BK54" s="49">
        <f t="shared" si="26"/>
        <v>-1510140435.5388999</v>
      </c>
      <c r="BL54" s="49">
        <f>$BO$9+SUMPRODUCT($D$10:D54,$BK$10:BK54)</f>
        <v>-108944451275.25446</v>
      </c>
      <c r="BM54" s="48">
        <f>'2022 CV FIN GA 00394601000126'!BO50</f>
        <v>4</v>
      </c>
      <c r="BN54" s="49">
        <f t="shared" si="12"/>
        <v>0</v>
      </c>
      <c r="BO54" s="51">
        <f t="shared" si="27"/>
        <v>0</v>
      </c>
      <c r="BP54" s="79">
        <f t="shared" si="13"/>
        <v>332059622.96986556</v>
      </c>
      <c r="BQ54" s="79">
        <f t="shared" si="14"/>
        <v>14776653222.159018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28"/>
        <v>46</v>
      </c>
      <c r="B55" s="69">
        <f t="shared" si="29"/>
        <v>2067</v>
      </c>
      <c r="C55" s="48">
        <f>'2022 CV FIN GA 00394601000126'!E51</f>
        <v>4</v>
      </c>
      <c r="D55" s="49">
        <f t="shared" si="16"/>
        <v>0.16463</v>
      </c>
      <c r="E55" s="123">
        <f>'2022 CV FIN GA 00394601000126'!G51</f>
        <v>0</v>
      </c>
      <c r="F55" s="49">
        <f t="shared" si="17"/>
        <v>38666242.443020001</v>
      </c>
      <c r="G55" s="123">
        <f>'2022 CV FIN GA 00394601000126'!I51</f>
        <v>29149372.126329999</v>
      </c>
      <c r="H55" s="123">
        <f>'2022 CV FIN GA 00394601000126'!J51</f>
        <v>7783927.7175200004</v>
      </c>
      <c r="I55" s="123">
        <f>'2022 CV FIN GA 00394601000126'!K51</f>
        <v>0</v>
      </c>
      <c r="J55" s="123">
        <f>'2022 CV FIN GA 00394601000126'!L51</f>
        <v>1732942.5991700001</v>
      </c>
      <c r="K55" s="123">
        <f>'2022 CV FIN GA 00394601000126'!M51</f>
        <v>10429433.762019999</v>
      </c>
      <c r="L55" s="123">
        <f>'2022 CV FIN GA 00394601000126'!N51</f>
        <v>0</v>
      </c>
      <c r="M55" s="49">
        <f t="shared" si="18"/>
        <v>237453881.49906</v>
      </c>
      <c r="N55" s="123">
        <f>'2022 CV FIN GA 00394601000126'!P51</f>
        <v>56901546.025069997</v>
      </c>
      <c r="O55" s="123">
        <f>'2022 CV FIN GA 00394601000126'!Q51</f>
        <v>21336268.75468</v>
      </c>
      <c r="P55" s="123">
        <f>'2022 CV FIN GA 00394601000126'!R51</f>
        <v>42118579.034429997</v>
      </c>
      <c r="Q55" s="123">
        <f>'2022 CV FIN GA 00394601000126'!S51</f>
        <v>3323552.2376600001</v>
      </c>
      <c r="R55" s="123">
        <f>'2022 CV FIN GA 00394601000126'!T51</f>
        <v>7224956.1203500004</v>
      </c>
      <c r="S55" s="123">
        <f>'2022 CV FIN GA 00394601000126'!U51</f>
        <v>106548979.32686999</v>
      </c>
      <c r="T55" s="123">
        <f>'2022 CV FIN GA 00394601000126'!V51</f>
        <v>0</v>
      </c>
      <c r="U55" s="49">
        <f t="shared" si="19"/>
        <v>0</v>
      </c>
      <c r="V55" s="123">
        <f>'2022 CV FIN GA 00394601000126'!X51</f>
        <v>0</v>
      </c>
      <c r="W55" s="123">
        <f>'2022 CV FIN GA 00394601000126'!Y51</f>
        <v>0</v>
      </c>
      <c r="X55" s="123">
        <f>'2022 CV FIN GA 00394601000126'!Z51</f>
        <v>0</v>
      </c>
      <c r="Y55" s="123">
        <f>'2022 CV FIN GA 00394601000126'!AA51</f>
        <v>0</v>
      </c>
      <c r="Z55" s="123">
        <f>'2022 CV FIN GA 00394601000126'!AB51</f>
        <v>0</v>
      </c>
      <c r="AA55" s="123">
        <f>'2022 CV FIN GA 00394601000126'!AC51</f>
        <v>0</v>
      </c>
      <c r="AB55" s="123">
        <f>'2022 CV FIN GA 00394601000126'!AD51</f>
        <v>0</v>
      </c>
      <c r="AC55" s="49">
        <f t="shared" si="20"/>
        <v>71451986.081880003</v>
      </c>
      <c r="AD55" s="123">
        <f>'2022 CV FIN GA 00394601000126'!AF51</f>
        <v>32872980.66</v>
      </c>
      <c r="AE55" s="123">
        <f>'2022 CV FIN GA 00394601000126'!AG51</f>
        <v>12326321.49976</v>
      </c>
      <c r="AF55" s="123">
        <f>'2022 CV FIN GA 00394601000126'!AH51</f>
        <v>24332611.86671</v>
      </c>
      <c r="AG55" s="123">
        <f>'2022 CV FIN GA 00394601000126'!AI51</f>
        <v>1920072.05541</v>
      </c>
      <c r="AH55" s="49">
        <f t="shared" si="21"/>
        <v>75210401.114040002</v>
      </c>
      <c r="AI55" s="123">
        <f>'2022 CV FIN GA 00394601000126'!AK51</f>
        <v>42254034.710000001</v>
      </c>
      <c r="AJ55" s="123">
        <f>'2022 CV FIN GA 00394601000126'!AL51</f>
        <v>122074.52</v>
      </c>
      <c r="AK55" s="123">
        <f>'2022 CV FIN GA 00394601000126'!AM51</f>
        <v>24342894.567639999</v>
      </c>
      <c r="AL55" s="123">
        <f>'2022 CV FIN GA 00394601000126'!AN51</f>
        <v>3375940.8241400002</v>
      </c>
      <c r="AM55" s="123">
        <f>'2022 CV FIN GA 00394601000126'!AO51</f>
        <v>5115456.4922599997</v>
      </c>
      <c r="AN55" s="123">
        <f>'2022 CV FIN GA 00394601000126'!AP51</f>
        <v>128752208.28204</v>
      </c>
      <c r="AO55" s="50">
        <v>0</v>
      </c>
      <c r="AP55" s="48">
        <f>'2022 CV FIN GA 00394601000126'!AR51</f>
        <v>0</v>
      </c>
      <c r="AQ55" s="48">
        <f>'2022 CV FIN GA 00394601000126'!AS51</f>
        <v>0</v>
      </c>
      <c r="AR55" s="49">
        <f t="shared" si="22"/>
        <v>561964153.18206</v>
      </c>
      <c r="AS55" s="49">
        <f t="shared" si="23"/>
        <v>153992758.22301999</v>
      </c>
      <c r="AT55" s="123">
        <f>'2022 CV FIN GA 00394601000126'!AV51</f>
        <v>77568188.936049998</v>
      </c>
      <c r="AU55" s="123">
        <f>'2022 CV FIN GA 00394601000126'!AW51</f>
        <v>36782565.973700002</v>
      </c>
      <c r="AV55" s="123">
        <f>'2022 CV FIN GA 00394601000126'!AX51</f>
        <v>0</v>
      </c>
      <c r="AW55" s="123">
        <f>'2022 CV FIN GA 00394601000126'!AY51</f>
        <v>7214808.0664400002</v>
      </c>
      <c r="AX55" s="123">
        <f>'2022 CV FIN GA 00394601000126'!AZ51</f>
        <v>32427195.246830001</v>
      </c>
      <c r="AY55" s="123">
        <f>'2022 CV FIN GA 00394601000126'!BA51</f>
        <v>0</v>
      </c>
      <c r="AZ55" s="49">
        <f t="shared" si="24"/>
        <v>1808537690.46117</v>
      </c>
      <c r="BA55" s="123">
        <f>'2022 CV FIN GA 00394601000126'!BC51</f>
        <v>352981751.94090003</v>
      </c>
      <c r="BB55" s="123">
        <f>'2022 CV FIN GA 00394601000126'!BD51</f>
        <v>240833715.23282</v>
      </c>
      <c r="BC55" s="123">
        <f>'2022 CV FIN GA 00394601000126'!BE51</f>
        <v>224302651.20726001</v>
      </c>
      <c r="BD55" s="123">
        <f>'2022 CV FIN GA 00394601000126'!BF51</f>
        <v>19898974.855620001</v>
      </c>
      <c r="BE55" s="123">
        <f>'2022 CV FIN GA 00394601000126'!BG51</f>
        <v>59197292.782559998</v>
      </c>
      <c r="BF55" s="123">
        <f>'2022 CV FIN GA 00394601000126'!BH51</f>
        <v>911323304.44201005</v>
      </c>
      <c r="BG55" s="123">
        <f>'2022 CV FIN GA 00394601000126'!BI51</f>
        <v>0</v>
      </c>
      <c r="BH55" s="123">
        <f>'2022 CV FIN GA 00394601000126'!BJ51</f>
        <v>0</v>
      </c>
      <c r="BI55" s="123">
        <f>'2022 CV FIN GA 00394601000126'!BK51</f>
        <v>0</v>
      </c>
      <c r="BJ55" s="49">
        <f t="shared" si="25"/>
        <v>1962530448.68419</v>
      </c>
      <c r="BK55" s="49">
        <f t="shared" si="26"/>
        <v>-1400566295.50213</v>
      </c>
      <c r="BL55" s="49">
        <f>$BO$9+SUMPRODUCT($D$10:D55,$BK$10:BK55)</f>
        <v>-109175026504.48297</v>
      </c>
      <c r="BM55" s="48">
        <f>'2022 CV FIN GA 00394601000126'!BO51</f>
        <v>4</v>
      </c>
      <c r="BN55" s="49">
        <f t="shared" si="12"/>
        <v>0</v>
      </c>
      <c r="BO55" s="51">
        <f t="shared" si="27"/>
        <v>0</v>
      </c>
      <c r="BP55" s="79">
        <f t="shared" si="13"/>
        <v>296594890.1094588</v>
      </c>
      <c r="BQ55" s="79">
        <f t="shared" si="14"/>
        <v>13495067499.980375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28"/>
        <v>47</v>
      </c>
      <c r="B56" s="69">
        <f t="shared" si="29"/>
        <v>2068</v>
      </c>
      <c r="C56" s="48">
        <f>'2022 CV FIN GA 00394601000126'!E52</f>
        <v>4</v>
      </c>
      <c r="D56" s="49">
        <f t="shared" si="16"/>
        <v>0.1583</v>
      </c>
      <c r="E56" s="123">
        <f>'2022 CV FIN GA 00394601000126'!G52</f>
        <v>0</v>
      </c>
      <c r="F56" s="49">
        <f t="shared" si="17"/>
        <v>31034626.67943</v>
      </c>
      <c r="G56" s="123">
        <f>'2022 CV FIN GA 00394601000126'!I52</f>
        <v>23852582.035009999</v>
      </c>
      <c r="H56" s="123">
        <f>'2022 CV FIN GA 00394601000126'!J52</f>
        <v>5749944.9558499996</v>
      </c>
      <c r="I56" s="123">
        <f>'2022 CV FIN GA 00394601000126'!K52</f>
        <v>0</v>
      </c>
      <c r="J56" s="123">
        <f>'2022 CV FIN GA 00394601000126'!L52</f>
        <v>1432099.68857</v>
      </c>
      <c r="K56" s="123">
        <f>'2022 CV FIN GA 00394601000126'!M52</f>
        <v>9240470.5045400001</v>
      </c>
      <c r="L56" s="123">
        <f>'2022 CV FIN GA 00394601000126'!N52</f>
        <v>0</v>
      </c>
      <c r="M56" s="49">
        <f t="shared" si="18"/>
        <v>220566146.71503001</v>
      </c>
      <c r="N56" s="123">
        <f>'2022 CV FIN GA 00394601000126'!P52</f>
        <v>51708730.864150003</v>
      </c>
      <c r="O56" s="123">
        <f>'2022 CV FIN GA 00394601000126'!Q52</f>
        <v>19013747.544720002</v>
      </c>
      <c r="P56" s="123">
        <f>'2022 CV FIN GA 00394601000126'!R52</f>
        <v>37978977.0145</v>
      </c>
      <c r="Q56" s="123">
        <f>'2022 CV FIN GA 00394601000126'!S52</f>
        <v>2955933.9920199998</v>
      </c>
      <c r="R56" s="123">
        <f>'2022 CV FIN GA 00394601000126'!T52</f>
        <v>6706338.1374599999</v>
      </c>
      <c r="S56" s="123">
        <f>'2022 CV FIN GA 00394601000126'!U52</f>
        <v>102202419.16218001</v>
      </c>
      <c r="T56" s="123">
        <f>'2022 CV FIN GA 00394601000126'!V52</f>
        <v>0</v>
      </c>
      <c r="U56" s="49">
        <f t="shared" si="19"/>
        <v>0</v>
      </c>
      <c r="V56" s="123">
        <f>'2022 CV FIN GA 00394601000126'!X52</f>
        <v>0</v>
      </c>
      <c r="W56" s="123">
        <f>'2022 CV FIN GA 00394601000126'!Y52</f>
        <v>0</v>
      </c>
      <c r="X56" s="123">
        <f>'2022 CV FIN GA 00394601000126'!Z52</f>
        <v>0</v>
      </c>
      <c r="Y56" s="123">
        <f>'2022 CV FIN GA 00394601000126'!AA52</f>
        <v>0</v>
      </c>
      <c r="Z56" s="123">
        <f>'2022 CV FIN GA 00394601000126'!AB52</f>
        <v>0</v>
      </c>
      <c r="AA56" s="123">
        <f>'2022 CV FIN GA 00394601000126'!AC52</f>
        <v>0</v>
      </c>
      <c r="AB56" s="123">
        <f>'2022 CV FIN GA 00394601000126'!AD52</f>
        <v>0</v>
      </c>
      <c r="AC56" s="49">
        <f t="shared" si="20"/>
        <v>64506352.802670002</v>
      </c>
      <c r="AD56" s="123">
        <f>'2022 CV FIN GA 00394601000126'!AF52</f>
        <v>29873003.960000001</v>
      </c>
      <c r="AE56" s="123">
        <f>'2022 CV FIN GA 00394601000126'!AG52</f>
        <v>10984561.91409</v>
      </c>
      <c r="AF56" s="123">
        <f>'2022 CV FIN GA 00394601000126'!AH52</f>
        <v>21941094.11984</v>
      </c>
      <c r="AG56" s="123">
        <f>'2022 CV FIN GA 00394601000126'!AI52</f>
        <v>1707692.80874</v>
      </c>
      <c r="AH56" s="49">
        <f t="shared" si="21"/>
        <v>71520949.698699996</v>
      </c>
      <c r="AI56" s="123">
        <f>'2022 CV FIN GA 00394601000126'!AK52</f>
        <v>39814070.159999996</v>
      </c>
      <c r="AJ56" s="123">
        <f>'2022 CV FIN GA 00394601000126'!AL52</f>
        <v>115945.60000000001</v>
      </c>
      <c r="AK56" s="123">
        <f>'2022 CV FIN GA 00394601000126'!AM52</f>
        <v>23678065.47411</v>
      </c>
      <c r="AL56" s="123">
        <f>'2022 CV FIN GA 00394601000126'!AN52</f>
        <v>3201101.9517700002</v>
      </c>
      <c r="AM56" s="123">
        <f>'2022 CV FIN GA 00394601000126'!AO52</f>
        <v>4711766.5128199998</v>
      </c>
      <c r="AN56" s="123">
        <f>'2022 CV FIN GA 00394601000126'!AP52</f>
        <v>120110833.11344001</v>
      </c>
      <c r="AO56" s="50">
        <v>0</v>
      </c>
      <c r="AP56" s="48">
        <f>'2022 CV FIN GA 00394601000126'!AR52</f>
        <v>0</v>
      </c>
      <c r="AQ56" s="48">
        <f>'2022 CV FIN GA 00394601000126'!AS52</f>
        <v>0</v>
      </c>
      <c r="AR56" s="49">
        <f t="shared" si="22"/>
        <v>516979379.51380998</v>
      </c>
      <c r="AS56" s="49">
        <f t="shared" si="23"/>
        <v>125129289.46467</v>
      </c>
      <c r="AT56" s="123">
        <f>'2022 CV FIN GA 00394601000126'!AV52</f>
        <v>63228463.549549997</v>
      </c>
      <c r="AU56" s="123">
        <f>'2022 CV FIN GA 00394601000126'!AW52</f>
        <v>27239574.778809998</v>
      </c>
      <c r="AV56" s="123">
        <f>'2022 CV FIN GA 00394601000126'!AX52</f>
        <v>0</v>
      </c>
      <c r="AW56" s="123">
        <f>'2022 CV FIN GA 00394601000126'!AY52</f>
        <v>5951905.96636</v>
      </c>
      <c r="AX56" s="123">
        <f>'2022 CV FIN GA 00394601000126'!AZ52</f>
        <v>28709345.169950001</v>
      </c>
      <c r="AY56" s="123">
        <f>'2022 CV FIN GA 00394601000126'!BA52</f>
        <v>0</v>
      </c>
      <c r="AZ56" s="49">
        <f t="shared" si="24"/>
        <v>1686726482.09956</v>
      </c>
      <c r="BA56" s="123">
        <f>'2022 CV FIN GA 00394601000126'!BC52</f>
        <v>320446691.79755998</v>
      </c>
      <c r="BB56" s="123">
        <f>'2022 CV FIN GA 00394601000126'!BD52</f>
        <v>215968615.46724001</v>
      </c>
      <c r="BC56" s="123">
        <f>'2022 CV FIN GA 00394601000126'!BE52</f>
        <v>203231055.71425</v>
      </c>
      <c r="BD56" s="123">
        <f>'2022 CV FIN GA 00394601000126'!BF52</f>
        <v>17724473.010310002</v>
      </c>
      <c r="BE56" s="123">
        <f>'2022 CV FIN GA 00394601000126'!BG52</f>
        <v>54795384.623499997</v>
      </c>
      <c r="BF56" s="123">
        <f>'2022 CV FIN GA 00394601000126'!BH52</f>
        <v>874560261.48670006</v>
      </c>
      <c r="BG56" s="123">
        <f>'2022 CV FIN GA 00394601000126'!BI52</f>
        <v>0</v>
      </c>
      <c r="BH56" s="123">
        <f>'2022 CV FIN GA 00394601000126'!BJ52</f>
        <v>0</v>
      </c>
      <c r="BI56" s="123">
        <f>'2022 CV FIN GA 00394601000126'!BK52</f>
        <v>0</v>
      </c>
      <c r="BJ56" s="49">
        <f t="shared" si="25"/>
        <v>1811855771.56423</v>
      </c>
      <c r="BK56" s="49">
        <f t="shared" si="26"/>
        <v>-1294876392.05042</v>
      </c>
      <c r="BL56" s="49">
        <f>$BO$9+SUMPRODUCT($D$10:D56,$BK$10:BK56)</f>
        <v>-109380005437.34456</v>
      </c>
      <c r="BM56" s="48">
        <f>'2022 CV FIN GA 00394601000126'!BO52</f>
        <v>4</v>
      </c>
      <c r="BN56" s="49">
        <f t="shared" si="12"/>
        <v>0</v>
      </c>
      <c r="BO56" s="51">
        <f t="shared" si="27"/>
        <v>0</v>
      </c>
      <c r="BP56" s="79">
        <f t="shared" si="13"/>
        <v>264006392.84887537</v>
      </c>
      <c r="BQ56" s="79">
        <f t="shared" si="14"/>
        <v>12276297267.472704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28"/>
        <v>48</v>
      </c>
      <c r="B57" s="69">
        <f t="shared" si="29"/>
        <v>2069</v>
      </c>
      <c r="C57" s="48">
        <f>'2022 CV FIN GA 00394601000126'!E53</f>
        <v>4</v>
      </c>
      <c r="D57" s="49">
        <f t="shared" si="16"/>
        <v>0.15221000000000001</v>
      </c>
      <c r="E57" s="123">
        <f>'2022 CV FIN GA 00394601000126'!G53</f>
        <v>0</v>
      </c>
      <c r="F57" s="49">
        <f t="shared" si="17"/>
        <v>24768203.58588</v>
      </c>
      <c r="G57" s="123">
        <f>'2022 CV FIN GA 00394601000126'!I53</f>
        <v>19420256.074299999</v>
      </c>
      <c r="H57" s="123">
        <f>'2022 CV FIN GA 00394601000126'!J53</f>
        <v>4171758.3804600001</v>
      </c>
      <c r="I57" s="123">
        <f>'2022 CV FIN GA 00394601000126'!K53</f>
        <v>0</v>
      </c>
      <c r="J57" s="123">
        <f>'2022 CV FIN GA 00394601000126'!L53</f>
        <v>1176189.13112</v>
      </c>
      <c r="K57" s="123">
        <f>'2022 CV FIN GA 00394601000126'!M53</f>
        <v>8182681.8363899998</v>
      </c>
      <c r="L57" s="123">
        <f>'2022 CV FIN GA 00394601000126'!N53</f>
        <v>0</v>
      </c>
      <c r="M57" s="49">
        <f t="shared" si="18"/>
        <v>203879564.64747</v>
      </c>
      <c r="N57" s="123">
        <f>'2022 CV FIN GA 00394601000126'!P53</f>
        <v>46747275.963</v>
      </c>
      <c r="O57" s="123">
        <f>'2022 CV FIN GA 00394601000126'!Q53</f>
        <v>16840730.050379999</v>
      </c>
      <c r="P57" s="123">
        <f>'2022 CV FIN GA 00394601000126'!R53</f>
        <v>34067134.53796</v>
      </c>
      <c r="Q57" s="123">
        <f>'2022 CV FIN GA 00394601000126'!S53</f>
        <v>2611822.1748799998</v>
      </c>
      <c r="R57" s="123">
        <f>'2022 CV FIN GA 00394601000126'!T53</f>
        <v>6195029.1533300001</v>
      </c>
      <c r="S57" s="123">
        <f>'2022 CV FIN GA 00394601000126'!U53</f>
        <v>97417572.767920002</v>
      </c>
      <c r="T57" s="123">
        <f>'2022 CV FIN GA 00394601000126'!V53</f>
        <v>0</v>
      </c>
      <c r="U57" s="49">
        <f t="shared" si="19"/>
        <v>0</v>
      </c>
      <c r="V57" s="123">
        <f>'2022 CV FIN GA 00394601000126'!X53</f>
        <v>0</v>
      </c>
      <c r="W57" s="123">
        <f>'2022 CV FIN GA 00394601000126'!Y53</f>
        <v>0</v>
      </c>
      <c r="X57" s="123">
        <f>'2022 CV FIN GA 00394601000126'!Z53</f>
        <v>0</v>
      </c>
      <c r="Y57" s="123">
        <f>'2022 CV FIN GA 00394601000126'!AA53</f>
        <v>0</v>
      </c>
      <c r="Z57" s="123">
        <f>'2022 CV FIN GA 00394601000126'!AB53</f>
        <v>0</v>
      </c>
      <c r="AA57" s="123">
        <f>'2022 CV FIN GA 00394601000126'!AC53</f>
        <v>0</v>
      </c>
      <c r="AB57" s="123">
        <f>'2022 CV FIN GA 00394601000126'!AD53</f>
        <v>0</v>
      </c>
      <c r="AC57" s="49">
        <f t="shared" si="20"/>
        <v>57925911.625969999</v>
      </c>
      <c r="AD57" s="123">
        <f>'2022 CV FIN GA 00394601000126'!AF53</f>
        <v>27006687.969999999</v>
      </c>
      <c r="AE57" s="123">
        <f>'2022 CV FIN GA 00394601000126'!AG53</f>
        <v>9729173.1407399997</v>
      </c>
      <c r="AF57" s="123">
        <f>'2022 CV FIN GA 00394601000126'!AH53</f>
        <v>19681156.893860001</v>
      </c>
      <c r="AG57" s="123">
        <f>'2022 CV FIN GA 00394601000126'!AI53</f>
        <v>1508893.6213700001</v>
      </c>
      <c r="AH57" s="49">
        <f t="shared" si="21"/>
        <v>67563515.417009994</v>
      </c>
      <c r="AI57" s="123">
        <f>'2022 CV FIN GA 00394601000126'!AK53</f>
        <v>37269978.670000002</v>
      </c>
      <c r="AJ57" s="123">
        <f>'2022 CV FIN GA 00394601000126'!AL53</f>
        <v>108955.19</v>
      </c>
      <c r="AK57" s="123">
        <f>'2022 CV FIN GA 00394601000126'!AM53</f>
        <v>22858070.74086</v>
      </c>
      <c r="AL57" s="123">
        <f>'2022 CV FIN GA 00394601000126'!AN53</f>
        <v>3010272.7520699999</v>
      </c>
      <c r="AM57" s="123">
        <f>'2022 CV FIN GA 00394601000126'!AO53</f>
        <v>4316238.0640799999</v>
      </c>
      <c r="AN57" s="123">
        <f>'2022 CV FIN GA 00394601000126'!AP53</f>
        <v>111505859.03043</v>
      </c>
      <c r="AO57" s="50">
        <v>0</v>
      </c>
      <c r="AP57" s="48">
        <f>'2022 CV FIN GA 00394601000126'!AR53</f>
        <v>0</v>
      </c>
      <c r="AQ57" s="48">
        <f>'2022 CV FIN GA 00394601000126'!AS53</f>
        <v>0</v>
      </c>
      <c r="AR57" s="49">
        <f t="shared" si="22"/>
        <v>473825736.14314997</v>
      </c>
      <c r="AS57" s="49">
        <f t="shared" si="23"/>
        <v>101382487.47184999</v>
      </c>
      <c r="AT57" s="123">
        <f>'2022 CV FIN GA 00394601000126'!AV53</f>
        <v>51293035.988559999</v>
      </c>
      <c r="AU57" s="123">
        <f>'2022 CV FIN GA 00394601000126'!AW53</f>
        <v>19810129.685290001</v>
      </c>
      <c r="AV57" s="123">
        <f>'2022 CV FIN GA 00394601000126'!AX53</f>
        <v>0</v>
      </c>
      <c r="AW57" s="123">
        <f>'2022 CV FIN GA 00394601000126'!AY53</f>
        <v>4877936.8988699997</v>
      </c>
      <c r="AX57" s="123">
        <f>'2022 CV FIN GA 00394601000126'!AZ53</f>
        <v>25401384.899130002</v>
      </c>
      <c r="AY57" s="123">
        <f>'2022 CV FIN GA 00394601000126'!BA53</f>
        <v>0</v>
      </c>
      <c r="AZ57" s="49">
        <f t="shared" si="24"/>
        <v>1565481902.77215</v>
      </c>
      <c r="BA57" s="123">
        <f>'2022 CV FIN GA 00394601000126'!BC53</f>
        <v>289427902.08556002</v>
      </c>
      <c r="BB57" s="123">
        <f>'2022 CV FIN GA 00394601000126'!BD53</f>
        <v>192545856.36794999</v>
      </c>
      <c r="BC57" s="123">
        <f>'2022 CV FIN GA 00394601000126'!BE53</f>
        <v>183164288.19800001</v>
      </c>
      <c r="BD57" s="123">
        <f>'2022 CV FIN GA 00394601000126'!BF53</f>
        <v>15682683.139529999</v>
      </c>
      <c r="BE57" s="123">
        <f>'2022 CV FIN GA 00394601000126'!BG53</f>
        <v>50465528.43169</v>
      </c>
      <c r="BF57" s="123">
        <f>'2022 CV FIN GA 00394601000126'!BH53</f>
        <v>834195644.54942</v>
      </c>
      <c r="BG57" s="123">
        <f>'2022 CV FIN GA 00394601000126'!BI53</f>
        <v>0</v>
      </c>
      <c r="BH57" s="123">
        <f>'2022 CV FIN GA 00394601000126'!BJ53</f>
        <v>0</v>
      </c>
      <c r="BI57" s="123">
        <f>'2022 CV FIN GA 00394601000126'!BK53</f>
        <v>0</v>
      </c>
      <c r="BJ57" s="49">
        <f t="shared" si="25"/>
        <v>1666864390.244</v>
      </c>
      <c r="BK57" s="49">
        <f t="shared" si="26"/>
        <v>-1193038654.1008501</v>
      </c>
      <c r="BL57" s="49">
        <f>$BO$9+SUMPRODUCT($D$10:D57,$BK$10:BK57)</f>
        <v>-109561597850.88525</v>
      </c>
      <c r="BM57" s="48">
        <f>'2022 CV FIN GA 00394601000126'!BO53</f>
        <v>4</v>
      </c>
      <c r="BN57" s="49">
        <f t="shared" si="12"/>
        <v>0</v>
      </c>
      <c r="BO57" s="51">
        <f t="shared" si="27"/>
        <v>0</v>
      </c>
      <c r="BP57" s="79">
        <f t="shared" si="13"/>
        <v>234120713.71956688</v>
      </c>
      <c r="BQ57" s="79">
        <f t="shared" si="14"/>
        <v>11120733901.679426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28"/>
        <v>49</v>
      </c>
      <c r="B58" s="69">
        <f t="shared" si="29"/>
        <v>2070</v>
      </c>
      <c r="C58" s="48">
        <f>'2022 CV FIN GA 00394601000126'!E54</f>
        <v>4</v>
      </c>
      <c r="D58" s="49">
        <f t="shared" si="16"/>
        <v>0.14635999999999999</v>
      </c>
      <c r="E58" s="123">
        <f>'2022 CV FIN GA 00394601000126'!G54</f>
        <v>0</v>
      </c>
      <c r="F58" s="49">
        <f t="shared" si="17"/>
        <v>19665505.47278</v>
      </c>
      <c r="G58" s="123">
        <f>'2022 CV FIN GA 00394601000126'!I54</f>
        <v>15737509.922599999</v>
      </c>
      <c r="H58" s="123">
        <f>'2022 CV FIN GA 00394601000126'!J54</f>
        <v>2967849.0824500001</v>
      </c>
      <c r="I58" s="123">
        <f>'2022 CV FIN GA 00394601000126'!K54</f>
        <v>0</v>
      </c>
      <c r="J58" s="123">
        <f>'2022 CV FIN GA 00394601000126'!L54</f>
        <v>960146.46773000003</v>
      </c>
      <c r="K58" s="123">
        <f>'2022 CV FIN GA 00394601000126'!M54</f>
        <v>7242328.5148600005</v>
      </c>
      <c r="L58" s="123">
        <f>'2022 CV FIN GA 00394601000126'!N54</f>
        <v>0</v>
      </c>
      <c r="M58" s="49">
        <f t="shared" si="18"/>
        <v>187511950.86908001</v>
      </c>
      <c r="N58" s="123">
        <f>'2022 CV FIN GA 00394601000126'!P54</f>
        <v>42034503.414509997</v>
      </c>
      <c r="O58" s="123">
        <f>'2022 CV FIN GA 00394601000126'!Q54</f>
        <v>14824735.688309999</v>
      </c>
      <c r="P58" s="123">
        <f>'2022 CV FIN GA 00394601000126'!R54</f>
        <v>30394081.138470002</v>
      </c>
      <c r="Q58" s="123">
        <f>'2022 CV FIN GA 00394601000126'!S54</f>
        <v>2292093.1533900001</v>
      </c>
      <c r="R58" s="123">
        <f>'2022 CV FIN GA 00394601000126'!T54</f>
        <v>5694146.4482300002</v>
      </c>
      <c r="S58" s="123">
        <f>'2022 CV FIN GA 00394601000126'!U54</f>
        <v>92272391.02617</v>
      </c>
      <c r="T58" s="123">
        <f>'2022 CV FIN GA 00394601000126'!V54</f>
        <v>0</v>
      </c>
      <c r="U58" s="49">
        <f t="shared" si="19"/>
        <v>0</v>
      </c>
      <c r="V58" s="123">
        <f>'2022 CV FIN GA 00394601000126'!X54</f>
        <v>0</v>
      </c>
      <c r="W58" s="123">
        <f>'2022 CV FIN GA 00394601000126'!Y54</f>
        <v>0</v>
      </c>
      <c r="X58" s="123">
        <f>'2022 CV FIN GA 00394601000126'!Z54</f>
        <v>0</v>
      </c>
      <c r="Y58" s="123">
        <f>'2022 CV FIN GA 00394601000126'!AA54</f>
        <v>0</v>
      </c>
      <c r="Z58" s="123">
        <f>'2022 CV FIN GA 00394601000126'!AB54</f>
        <v>0</v>
      </c>
      <c r="AA58" s="123">
        <f>'2022 CV FIN GA 00394601000126'!AC54</f>
        <v>0</v>
      </c>
      <c r="AB58" s="123">
        <f>'2022 CV FIN GA 00394601000126'!AD54</f>
        <v>0</v>
      </c>
      <c r="AC58" s="49">
        <f t="shared" si="20"/>
        <v>51731892.164549999</v>
      </c>
      <c r="AD58" s="123">
        <f>'2022 CV FIN GA 00394601000126'!AF54</f>
        <v>24284039.969999999</v>
      </c>
      <c r="AE58" s="123">
        <f>'2022 CV FIN GA 00394601000126'!AG54</f>
        <v>8564499.27324</v>
      </c>
      <c r="AF58" s="123">
        <f>'2022 CV FIN GA 00394601000126'!AH54</f>
        <v>17559172.135960001</v>
      </c>
      <c r="AG58" s="123">
        <f>'2022 CV FIN GA 00394601000126'!AI54</f>
        <v>1324180.78535</v>
      </c>
      <c r="AH58" s="49">
        <f t="shared" si="21"/>
        <v>63400002.075759999</v>
      </c>
      <c r="AI58" s="123">
        <f>'2022 CV FIN GA 00394601000126'!AK54</f>
        <v>34660436.920000002</v>
      </c>
      <c r="AJ58" s="123">
        <f>'2022 CV FIN GA 00394601000126'!AL54</f>
        <v>101432.69</v>
      </c>
      <c r="AK58" s="123">
        <f>'2022 CV FIN GA 00394601000126'!AM54</f>
        <v>21899624.844930001</v>
      </c>
      <c r="AL58" s="123">
        <f>'2022 CV FIN GA 00394601000126'!AN54</f>
        <v>2807168.2424300001</v>
      </c>
      <c r="AM58" s="123">
        <f>'2022 CV FIN GA 00394601000126'!AO54</f>
        <v>3931339.3783999998</v>
      </c>
      <c r="AN58" s="123">
        <f>'2022 CV FIN GA 00394601000126'!AP54</f>
        <v>102998286.06189001</v>
      </c>
      <c r="AO58" s="50">
        <v>0</v>
      </c>
      <c r="AP58" s="48">
        <f>'2022 CV FIN GA 00394601000126'!AR54</f>
        <v>0</v>
      </c>
      <c r="AQ58" s="48">
        <f>'2022 CV FIN GA 00394601000126'!AS54</f>
        <v>0</v>
      </c>
      <c r="AR58" s="49">
        <f t="shared" si="22"/>
        <v>432549965.15891999</v>
      </c>
      <c r="AS58" s="49">
        <f t="shared" si="23"/>
        <v>81982733.088620007</v>
      </c>
      <c r="AT58" s="123">
        <f>'2022 CV FIN GA 00394601000126'!AV54</f>
        <v>41427589.060180001</v>
      </c>
      <c r="AU58" s="123">
        <f>'2022 CV FIN GA 00394601000126'!AW54</f>
        <v>14122679.775319999</v>
      </c>
      <c r="AV58" s="123">
        <f>'2022 CV FIN GA 00394601000126'!AX54</f>
        <v>0</v>
      </c>
      <c r="AW58" s="123">
        <f>'2022 CV FIN GA 00394601000126'!AY54</f>
        <v>3971729.49866</v>
      </c>
      <c r="AX58" s="123">
        <f>'2022 CV FIN GA 00394601000126'!AZ54</f>
        <v>22460734.75446</v>
      </c>
      <c r="AY58" s="123">
        <f>'2022 CV FIN GA 00394601000126'!BA54</f>
        <v>0</v>
      </c>
      <c r="AZ58" s="49">
        <f t="shared" si="24"/>
        <v>1445659031.7302699</v>
      </c>
      <c r="BA58" s="123">
        <f>'2022 CV FIN GA 00394601000126'!BC54</f>
        <v>260017881.39269999</v>
      </c>
      <c r="BB58" s="123">
        <f>'2022 CV FIN GA 00394601000126'!BD54</f>
        <v>170638753.43156001</v>
      </c>
      <c r="BC58" s="123">
        <f>'2022 CV FIN GA 00394601000126'!BE54</f>
        <v>164173552.60738999</v>
      </c>
      <c r="BD58" s="123">
        <f>'2022 CV FIN GA 00394601000126'!BF54</f>
        <v>13780009.071660001</v>
      </c>
      <c r="BE58" s="123">
        <f>'2022 CV FIN GA 00394601000126'!BG54</f>
        <v>46234003.578380004</v>
      </c>
      <c r="BF58" s="123">
        <f>'2022 CV FIN GA 00394601000126'!BH54</f>
        <v>790814831.64857996</v>
      </c>
      <c r="BG58" s="123">
        <f>'2022 CV FIN GA 00394601000126'!BI54</f>
        <v>0</v>
      </c>
      <c r="BH58" s="123">
        <f>'2022 CV FIN GA 00394601000126'!BJ54</f>
        <v>0</v>
      </c>
      <c r="BI58" s="123">
        <f>'2022 CV FIN GA 00394601000126'!BK54</f>
        <v>0</v>
      </c>
      <c r="BJ58" s="49">
        <f t="shared" si="25"/>
        <v>1527641764.8188901</v>
      </c>
      <c r="BK58" s="49">
        <f t="shared" si="26"/>
        <v>-1095091799.65997</v>
      </c>
      <c r="BL58" s="49">
        <f>$BO$9+SUMPRODUCT($D$10:D58,$BK$10:BK58)</f>
        <v>-109721875486.68349</v>
      </c>
      <c r="BM58" s="48">
        <f>'2022 CV FIN GA 00394601000126'!BO54</f>
        <v>4</v>
      </c>
      <c r="BN58" s="49">
        <f t="shared" si="12"/>
        <v>0</v>
      </c>
      <c r="BO58" s="51">
        <f t="shared" si="27"/>
        <v>0</v>
      </c>
      <c r="BP58" s="79">
        <f t="shared" si="13"/>
        <v>206786202.15730071</v>
      </c>
      <c r="BQ58" s="79">
        <f t="shared" si="14"/>
        <v>10029130804.629084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28"/>
        <v>50</v>
      </c>
      <c r="B59" s="69">
        <f t="shared" si="29"/>
        <v>2071</v>
      </c>
      <c r="C59" s="48">
        <f>'2022 CV FIN GA 00394601000126'!E55</f>
        <v>4</v>
      </c>
      <c r="D59" s="49">
        <f t="shared" si="16"/>
        <v>0.14072999999999999</v>
      </c>
      <c r="E59" s="123">
        <f>'2022 CV FIN GA 00394601000126'!G55</f>
        <v>0</v>
      </c>
      <c r="F59" s="49">
        <f t="shared" si="17"/>
        <v>15543520.568089999</v>
      </c>
      <c r="G59" s="123">
        <f>'2022 CV FIN GA 00394601000126'!I55</f>
        <v>12697742.307080001</v>
      </c>
      <c r="H59" s="123">
        <f>'2022 CV FIN GA 00394601000126'!J55</f>
        <v>2066651.51526</v>
      </c>
      <c r="I59" s="123">
        <f>'2022 CV FIN GA 00394601000126'!K55</f>
        <v>0</v>
      </c>
      <c r="J59" s="123">
        <f>'2022 CV FIN GA 00394601000126'!L55</f>
        <v>779126.74575</v>
      </c>
      <c r="K59" s="123">
        <f>'2022 CV FIN GA 00394601000126'!M55</f>
        <v>6407166.0008500004</v>
      </c>
      <c r="L59" s="123">
        <f>'2022 CV FIN GA 00394601000126'!N55</f>
        <v>0</v>
      </c>
      <c r="M59" s="49">
        <f t="shared" si="18"/>
        <v>171561995.26958999</v>
      </c>
      <c r="N59" s="123">
        <f>'2022 CV FIN GA 00394601000126'!P55</f>
        <v>37580108.349650003</v>
      </c>
      <c r="O59" s="123">
        <f>'2022 CV FIN GA 00394601000126'!Q55</f>
        <v>12968098.998649999</v>
      </c>
      <c r="P59" s="123">
        <f>'2022 CV FIN GA 00394601000126'!R55</f>
        <v>26965244.832279999</v>
      </c>
      <c r="Q59" s="123">
        <f>'2022 CV FIN GA 00394601000126'!S55</f>
        <v>1997344.44358</v>
      </c>
      <c r="R59" s="123">
        <f>'2022 CV FIN GA 00394601000126'!T55</f>
        <v>5207032.5219799997</v>
      </c>
      <c r="S59" s="123">
        <f>'2022 CV FIN GA 00394601000126'!U55</f>
        <v>86844166.123449996</v>
      </c>
      <c r="T59" s="123">
        <f>'2022 CV FIN GA 00394601000126'!V55</f>
        <v>0</v>
      </c>
      <c r="U59" s="49">
        <f t="shared" si="19"/>
        <v>0</v>
      </c>
      <c r="V59" s="123">
        <f>'2022 CV FIN GA 00394601000126'!X55</f>
        <v>0</v>
      </c>
      <c r="W59" s="123">
        <f>'2022 CV FIN GA 00394601000126'!Y55</f>
        <v>0</v>
      </c>
      <c r="X59" s="123">
        <f>'2022 CV FIN GA 00394601000126'!Z55</f>
        <v>0</v>
      </c>
      <c r="Y59" s="123">
        <f>'2022 CV FIN GA 00394601000126'!AA55</f>
        <v>0</v>
      </c>
      <c r="Z59" s="123">
        <f>'2022 CV FIN GA 00394601000126'!AB55</f>
        <v>0</v>
      </c>
      <c r="AA59" s="123">
        <f>'2022 CV FIN GA 00394601000126'!AC55</f>
        <v>0</v>
      </c>
      <c r="AB59" s="123">
        <f>'2022 CV FIN GA 00394601000126'!AD55</f>
        <v>0</v>
      </c>
      <c r="AC59" s="49">
        <f t="shared" si="20"/>
        <v>45934725.192939997</v>
      </c>
      <c r="AD59" s="123">
        <f>'2022 CV FIN GA 00394601000126'!AF55</f>
        <v>21710660.98</v>
      </c>
      <c r="AE59" s="123">
        <f>'2022 CV FIN GA 00394601000126'!AG55</f>
        <v>7491889.0147099998</v>
      </c>
      <c r="AF59" s="123">
        <f>'2022 CV FIN GA 00394601000126'!AH55</f>
        <v>15578275.702470001</v>
      </c>
      <c r="AG59" s="123">
        <f>'2022 CV FIN GA 00394601000126'!AI55</f>
        <v>1153899.4957600001</v>
      </c>
      <c r="AH59" s="49">
        <f t="shared" si="21"/>
        <v>59090077.465240002</v>
      </c>
      <c r="AI59" s="123">
        <f>'2022 CV FIN GA 00394601000126'!AK55</f>
        <v>32020551.789999999</v>
      </c>
      <c r="AJ59" s="123">
        <f>'2022 CV FIN GA 00394601000126'!AL55</f>
        <v>93406.25</v>
      </c>
      <c r="AK59" s="123">
        <f>'2022 CV FIN GA 00394601000126'!AM55</f>
        <v>20821100.47916</v>
      </c>
      <c r="AL59" s="123">
        <f>'2022 CV FIN GA 00394601000126'!AN55</f>
        <v>2595496.79788</v>
      </c>
      <c r="AM59" s="123">
        <f>'2022 CV FIN GA 00394601000126'!AO55</f>
        <v>3559522.1482000002</v>
      </c>
      <c r="AN59" s="123">
        <f>'2022 CV FIN GA 00394601000126'!AP55</f>
        <v>94644026.710309997</v>
      </c>
      <c r="AO59" s="50">
        <v>0</v>
      </c>
      <c r="AP59" s="48">
        <f>'2022 CV FIN GA 00394601000126'!AR55</f>
        <v>0</v>
      </c>
      <c r="AQ59" s="48">
        <f>'2022 CV FIN GA 00394601000126'!AS55</f>
        <v>0</v>
      </c>
      <c r="AR59" s="49">
        <f t="shared" si="22"/>
        <v>393181511.20701998</v>
      </c>
      <c r="AS59" s="49">
        <f t="shared" si="23"/>
        <v>66238778.972669996</v>
      </c>
      <c r="AT59" s="123">
        <f>'2022 CV FIN GA 00394601000126'!AV55</f>
        <v>33327319.250039998</v>
      </c>
      <c r="AU59" s="123">
        <f>'2022 CV FIN GA 00394601000126'!AW55</f>
        <v>9849757.3889000006</v>
      </c>
      <c r="AV59" s="123">
        <f>'2022 CV FIN GA 00394601000126'!AX55</f>
        <v>0</v>
      </c>
      <c r="AW59" s="123">
        <f>'2022 CV FIN GA 00394601000126'!AY55</f>
        <v>3212996.9109399999</v>
      </c>
      <c r="AX59" s="123">
        <f>'2022 CV FIN GA 00394601000126'!AZ55</f>
        <v>19848705.422789998</v>
      </c>
      <c r="AY59" s="123">
        <f>'2022 CV FIN GA 00394601000126'!BA55</f>
        <v>0</v>
      </c>
      <c r="AZ59" s="49">
        <f t="shared" si="24"/>
        <v>1328042542.1054299</v>
      </c>
      <c r="BA59" s="123">
        <f>'2022 CV FIN GA 00394601000126'!BC55</f>
        <v>232273833.46656001</v>
      </c>
      <c r="BB59" s="123">
        <f>'2022 CV FIN GA 00394601000126'!BD55</f>
        <v>150307927.27379999</v>
      </c>
      <c r="BC59" s="123">
        <f>'2022 CV FIN GA 00394601000126'!BE55</f>
        <v>146308655.87432</v>
      </c>
      <c r="BD59" s="123">
        <f>'2022 CV FIN GA 00394601000126'!BF55</f>
        <v>12021144.001460001</v>
      </c>
      <c r="BE59" s="123">
        <f>'2022 CV FIN GA 00394601000126'!BG55</f>
        <v>42125806.909500003</v>
      </c>
      <c r="BF59" s="123">
        <f>'2022 CV FIN GA 00394601000126'!BH55</f>
        <v>745005174.57979</v>
      </c>
      <c r="BG59" s="123">
        <f>'2022 CV FIN GA 00394601000126'!BI55</f>
        <v>0</v>
      </c>
      <c r="BH59" s="123">
        <f>'2022 CV FIN GA 00394601000126'!BJ55</f>
        <v>0</v>
      </c>
      <c r="BI59" s="123">
        <f>'2022 CV FIN GA 00394601000126'!BK55</f>
        <v>0</v>
      </c>
      <c r="BJ59" s="49">
        <f t="shared" si="25"/>
        <v>1394281321.0781</v>
      </c>
      <c r="BK59" s="49">
        <f t="shared" si="26"/>
        <v>-1001099809.87108</v>
      </c>
      <c r="BL59" s="49">
        <f>$BO$9+SUMPRODUCT($D$10:D59,$BK$10:BK59)</f>
        <v>-109862760262.92665</v>
      </c>
      <c r="BM59" s="48">
        <f>'2022 CV FIN GA 00394601000126'!BO55</f>
        <v>4</v>
      </c>
      <c r="BN59" s="49">
        <f t="shared" si="12"/>
        <v>0</v>
      </c>
      <c r="BO59" s="51">
        <f t="shared" si="27"/>
        <v>0</v>
      </c>
      <c r="BP59" s="79">
        <f t="shared" si="13"/>
        <v>181857467.1596185</v>
      </c>
      <c r="BQ59" s="79">
        <f t="shared" si="14"/>
        <v>9001944624.4011154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28"/>
        <v>51</v>
      </c>
      <c r="B60" s="69">
        <f t="shared" si="29"/>
        <v>2072</v>
      </c>
      <c r="C60" s="48">
        <f>'2022 CV FIN GA 00394601000126'!E56</f>
        <v>4</v>
      </c>
      <c r="D60" s="49">
        <f t="shared" si="16"/>
        <v>0.13532</v>
      </c>
      <c r="E60" s="123">
        <f>'2022 CV FIN GA 00394601000126'!G56</f>
        <v>0</v>
      </c>
      <c r="F60" s="49">
        <f t="shared" si="17"/>
        <v>12239767.042959999</v>
      </c>
      <c r="G60" s="123">
        <f>'2022 CV FIN GA 00394601000126'!I56</f>
        <v>10205057.38816</v>
      </c>
      <c r="H60" s="123">
        <f>'2022 CV FIN GA 00394601000126'!J56</f>
        <v>1406152.11891</v>
      </c>
      <c r="I60" s="123">
        <f>'2022 CV FIN GA 00394601000126'!K56</f>
        <v>0</v>
      </c>
      <c r="J60" s="123">
        <f>'2022 CV FIN GA 00394601000126'!L56</f>
        <v>628557.53589000006</v>
      </c>
      <c r="K60" s="123">
        <f>'2022 CV FIN GA 00394601000126'!M56</f>
        <v>5666210.4212400001</v>
      </c>
      <c r="L60" s="123">
        <f>'2022 CV FIN GA 00394601000126'!N56</f>
        <v>0</v>
      </c>
      <c r="M60" s="49">
        <f t="shared" si="18"/>
        <v>156124625.32734999</v>
      </c>
      <c r="N60" s="123">
        <f>'2022 CV FIN GA 00394601000126'!P56</f>
        <v>33395408.215429999</v>
      </c>
      <c r="O60" s="123">
        <f>'2022 CV FIN GA 00394601000126'!Q56</f>
        <v>11270257.224099999</v>
      </c>
      <c r="P60" s="123">
        <f>'2022 CV FIN GA 00394601000126'!R56</f>
        <v>23783783.75003</v>
      </c>
      <c r="Q60" s="123">
        <f>'2022 CV FIN GA 00394601000126'!S56</f>
        <v>1727638.46233</v>
      </c>
      <c r="R60" s="123">
        <f>'2022 CV FIN GA 00394601000126'!T56</f>
        <v>4735912.0920500001</v>
      </c>
      <c r="S60" s="123">
        <f>'2022 CV FIN GA 00394601000126'!U56</f>
        <v>81211625.583409995</v>
      </c>
      <c r="T60" s="123">
        <f>'2022 CV FIN GA 00394601000126'!V56</f>
        <v>0</v>
      </c>
      <c r="U60" s="49">
        <f t="shared" si="19"/>
        <v>0</v>
      </c>
      <c r="V60" s="123">
        <f>'2022 CV FIN GA 00394601000126'!X56</f>
        <v>0</v>
      </c>
      <c r="W60" s="123">
        <f>'2022 CV FIN GA 00394601000126'!Y56</f>
        <v>0</v>
      </c>
      <c r="X60" s="123">
        <f>'2022 CV FIN GA 00394601000126'!Z56</f>
        <v>0</v>
      </c>
      <c r="Y60" s="123">
        <f>'2022 CV FIN GA 00394601000126'!AA56</f>
        <v>0</v>
      </c>
      <c r="Z60" s="123">
        <f>'2022 CV FIN GA 00394601000126'!AB56</f>
        <v>0</v>
      </c>
      <c r="AA60" s="123">
        <f>'2022 CV FIN GA 00394601000126'!AC56</f>
        <v>0</v>
      </c>
      <c r="AB60" s="123">
        <f>'2022 CV FIN GA 00394601000126'!AD56</f>
        <v>0</v>
      </c>
      <c r="AC60" s="49">
        <f t="shared" si="20"/>
        <v>40542484.451240003</v>
      </c>
      <c r="AD60" s="123">
        <f>'2022 CV FIN GA 00394601000126'!AF56</f>
        <v>19293089.289999999</v>
      </c>
      <c r="AE60" s="123">
        <f>'2022 CV FIN GA 00394601000126'!AG56</f>
        <v>6511017.25079</v>
      </c>
      <c r="AF60" s="123">
        <f>'2022 CV FIN GA 00394601000126'!AH56</f>
        <v>13740292.0986</v>
      </c>
      <c r="AG60" s="123">
        <f>'2022 CV FIN GA 00394601000126'!AI56</f>
        <v>998085.81185000006</v>
      </c>
      <c r="AH60" s="49">
        <f t="shared" si="21"/>
        <v>54692162.871069998</v>
      </c>
      <c r="AI60" s="123">
        <f>'2022 CV FIN GA 00394601000126'!AK56</f>
        <v>29383845.149999999</v>
      </c>
      <c r="AJ60" s="123">
        <f>'2022 CV FIN GA 00394601000126'!AL56</f>
        <v>85191.19</v>
      </c>
      <c r="AK60" s="123">
        <f>'2022 CV FIN GA 00394601000126'!AM56</f>
        <v>19640966.0568</v>
      </c>
      <c r="AL60" s="123">
        <f>'2022 CV FIN GA 00394601000126'!AN56</f>
        <v>2379220.4790099999</v>
      </c>
      <c r="AM60" s="123">
        <f>'2022 CV FIN GA 00394601000126'!AO56</f>
        <v>3202939.9952600002</v>
      </c>
      <c r="AN60" s="123">
        <f>'2022 CV FIN GA 00394601000126'!AP56</f>
        <v>86494551.083320007</v>
      </c>
      <c r="AO60" s="50">
        <v>0</v>
      </c>
      <c r="AP60" s="48">
        <f>'2022 CV FIN GA 00394601000126'!AR56</f>
        <v>0</v>
      </c>
      <c r="AQ60" s="48">
        <f>'2022 CV FIN GA 00394601000126'!AS56</f>
        <v>0</v>
      </c>
      <c r="AR60" s="49">
        <f t="shared" si="22"/>
        <v>355759801.19717997</v>
      </c>
      <c r="AS60" s="49">
        <f t="shared" si="23"/>
        <v>53537994.842749998</v>
      </c>
      <c r="AT60" s="123">
        <f>'2022 CV FIN GA 00394601000126'!AV56</f>
        <v>26717867.722800002</v>
      </c>
      <c r="AU60" s="123">
        <f>'2022 CV FIN GA 00394601000126'!AW56</f>
        <v>6706488.94288</v>
      </c>
      <c r="AV60" s="123">
        <f>'2022 CV FIN GA 00394601000126'!AX56</f>
        <v>0</v>
      </c>
      <c r="AW60" s="123">
        <f>'2022 CV FIN GA 00394601000126'!AY56</f>
        <v>2582586.7379600001</v>
      </c>
      <c r="AX60" s="123">
        <f>'2022 CV FIN GA 00394601000126'!AZ56</f>
        <v>17531051.43911</v>
      </c>
      <c r="AY60" s="123">
        <f>'2022 CV FIN GA 00394601000126'!BA56</f>
        <v>0</v>
      </c>
      <c r="AZ60" s="49">
        <f t="shared" si="24"/>
        <v>1213355302.6670201</v>
      </c>
      <c r="BA60" s="123">
        <f>'2022 CV FIN GA 00394601000126'!BC56</f>
        <v>206254075.41624999</v>
      </c>
      <c r="BB60" s="123">
        <f>'2022 CV FIN GA 00394601000126'!BD56</f>
        <v>131566047.18105</v>
      </c>
      <c r="BC60" s="123">
        <f>'2022 CV FIN GA 00394601000126'!BE56</f>
        <v>129606262.14573</v>
      </c>
      <c r="BD60" s="123">
        <f>'2022 CV FIN GA 00394601000126'!BF56</f>
        <v>10407850.151489999</v>
      </c>
      <c r="BE60" s="123">
        <f>'2022 CV FIN GA 00394601000126'!BG56</f>
        <v>38164489.180749997</v>
      </c>
      <c r="BF60" s="123">
        <f>'2022 CV FIN GA 00394601000126'!BH56</f>
        <v>697356578.59175003</v>
      </c>
      <c r="BG60" s="123">
        <f>'2022 CV FIN GA 00394601000126'!BI56</f>
        <v>0</v>
      </c>
      <c r="BH60" s="123">
        <f>'2022 CV FIN GA 00394601000126'!BJ56</f>
        <v>0</v>
      </c>
      <c r="BI60" s="123">
        <f>'2022 CV FIN GA 00394601000126'!BK56</f>
        <v>0</v>
      </c>
      <c r="BJ60" s="49">
        <f t="shared" si="25"/>
        <v>1266893297.5097699</v>
      </c>
      <c r="BK60" s="49">
        <f t="shared" si="26"/>
        <v>-911133496.31259</v>
      </c>
      <c r="BL60" s="49">
        <f>$BO$9+SUMPRODUCT($D$10:D60,$BK$10:BK60)</f>
        <v>-109986054847.64767</v>
      </c>
      <c r="BM60" s="48">
        <f>'2022 CV FIN GA 00394601000126'!BO56</f>
        <v>4</v>
      </c>
      <c r="BN60" s="49">
        <f t="shared" si="12"/>
        <v>0</v>
      </c>
      <c r="BO60" s="51">
        <f t="shared" si="27"/>
        <v>0</v>
      </c>
      <c r="BP60" s="79">
        <f t="shared" si="13"/>
        <v>159194876.1853379</v>
      </c>
      <c r="BQ60" s="79">
        <f t="shared" si="14"/>
        <v>8039341247.3595638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28"/>
        <v>52</v>
      </c>
      <c r="B61" s="69">
        <f t="shared" si="29"/>
        <v>2073</v>
      </c>
      <c r="C61" s="48">
        <f>'2022 CV FIN GA 00394601000126'!E57</f>
        <v>4</v>
      </c>
      <c r="D61" s="49">
        <f t="shared" si="16"/>
        <v>0.13012000000000001</v>
      </c>
      <c r="E61" s="123">
        <f>'2022 CV FIN GA 00394601000126'!G57</f>
        <v>0</v>
      </c>
      <c r="F61" s="49">
        <f t="shared" si="17"/>
        <v>9611112.0713400003</v>
      </c>
      <c r="G61" s="123">
        <f>'2022 CV FIN GA 00394601000126'!I57</f>
        <v>8173447.7669099998</v>
      </c>
      <c r="H61" s="123">
        <f>'2022 CV FIN GA 00394601000126'!J57</f>
        <v>933463.94908000005</v>
      </c>
      <c r="I61" s="123">
        <f>'2022 CV FIN GA 00394601000126'!K57</f>
        <v>0</v>
      </c>
      <c r="J61" s="123">
        <f>'2022 CV FIN GA 00394601000126'!L57</f>
        <v>504200.35535000003</v>
      </c>
      <c r="K61" s="123">
        <f>'2022 CV FIN GA 00394601000126'!M57</f>
        <v>5009663.3502500001</v>
      </c>
      <c r="L61" s="123">
        <f>'2022 CV FIN GA 00394601000126'!N57</f>
        <v>0</v>
      </c>
      <c r="M61" s="49">
        <f t="shared" si="18"/>
        <v>141281823.01899001</v>
      </c>
      <c r="N61" s="123">
        <f>'2022 CV FIN GA 00394601000126'!P57</f>
        <v>29489357.509459998</v>
      </c>
      <c r="O61" s="123">
        <f>'2022 CV FIN GA 00394601000126'!Q57</f>
        <v>9731260.5376699995</v>
      </c>
      <c r="P61" s="123">
        <f>'2022 CV FIN GA 00394601000126'!R57</f>
        <v>20849236.172669999</v>
      </c>
      <c r="Q61" s="123">
        <f>'2022 CV FIN GA 00394601000126'!S57</f>
        <v>1482883.3936399999</v>
      </c>
      <c r="R61" s="123">
        <f>'2022 CV FIN GA 00394601000126'!T57</f>
        <v>4283400.7345700003</v>
      </c>
      <c r="S61" s="123">
        <f>'2022 CV FIN GA 00394601000126'!U57</f>
        <v>75445684.670980006</v>
      </c>
      <c r="T61" s="123">
        <f>'2022 CV FIN GA 00394601000126'!V57</f>
        <v>0</v>
      </c>
      <c r="U61" s="49">
        <f t="shared" si="19"/>
        <v>0</v>
      </c>
      <c r="V61" s="123">
        <f>'2022 CV FIN GA 00394601000126'!X57</f>
        <v>0</v>
      </c>
      <c r="W61" s="123">
        <f>'2022 CV FIN GA 00394601000126'!Y57</f>
        <v>0</v>
      </c>
      <c r="X61" s="123">
        <f>'2022 CV FIN GA 00394601000126'!Z57</f>
        <v>0</v>
      </c>
      <c r="Y61" s="123">
        <f>'2022 CV FIN GA 00394601000126'!AA57</f>
        <v>0</v>
      </c>
      <c r="Z61" s="123">
        <f>'2022 CV FIN GA 00394601000126'!AB57</f>
        <v>0</v>
      </c>
      <c r="AA61" s="123">
        <f>'2022 CV FIN GA 00394601000126'!AC57</f>
        <v>0</v>
      </c>
      <c r="AB61" s="123">
        <f>'2022 CV FIN GA 00394601000126'!AD57</f>
        <v>0</v>
      </c>
      <c r="AC61" s="49">
        <f t="shared" si="20"/>
        <v>35560052.308789998</v>
      </c>
      <c r="AD61" s="123">
        <f>'2022 CV FIN GA 00394601000126'!AF57</f>
        <v>17036498.07</v>
      </c>
      <c r="AE61" s="123">
        <f>'2022 CV FIN GA 00394601000126'!AG57</f>
        <v>5621912.9672800004</v>
      </c>
      <c r="AF61" s="123">
        <f>'2022 CV FIN GA 00394601000126'!AH57</f>
        <v>12044954.581499999</v>
      </c>
      <c r="AG61" s="123">
        <f>'2022 CV FIN GA 00394601000126'!AI57</f>
        <v>856686.69001000002</v>
      </c>
      <c r="AH61" s="49">
        <f t="shared" si="21"/>
        <v>50265952.455959998</v>
      </c>
      <c r="AI61" s="123">
        <f>'2022 CV FIN GA 00394601000126'!AK57</f>
        <v>26782560.699999999</v>
      </c>
      <c r="AJ61" s="123">
        <f>'2022 CV FIN GA 00394601000126'!AL57</f>
        <v>76936.710000000006</v>
      </c>
      <c r="AK61" s="123">
        <f>'2022 CV FIN GA 00394601000126'!AM57</f>
        <v>18381088.06653</v>
      </c>
      <c r="AL61" s="123">
        <f>'2022 CV FIN GA 00394601000126'!AN57</f>
        <v>2161895.6342799999</v>
      </c>
      <c r="AM61" s="123">
        <f>'2022 CV FIN GA 00394601000126'!AO57</f>
        <v>2863471.34515</v>
      </c>
      <c r="AN61" s="123">
        <f>'2022 CV FIN GA 00394601000126'!AP57</f>
        <v>78599343.569429994</v>
      </c>
      <c r="AO61" s="50">
        <v>0</v>
      </c>
      <c r="AP61" s="48">
        <f>'2022 CV FIN GA 00394601000126'!AR57</f>
        <v>0</v>
      </c>
      <c r="AQ61" s="48">
        <f>'2022 CV FIN GA 00394601000126'!AS57</f>
        <v>0</v>
      </c>
      <c r="AR61" s="49">
        <f t="shared" si="22"/>
        <v>320327946.77476001</v>
      </c>
      <c r="AS61" s="49">
        <f t="shared" si="23"/>
        <v>43345351.746229999</v>
      </c>
      <c r="AT61" s="123">
        <f>'2022 CV FIN GA 00394601000126'!AV57</f>
        <v>21357117.937199999</v>
      </c>
      <c r="AU61" s="123">
        <f>'2022 CV FIN GA 00394601000126'!AW57</f>
        <v>4448735.1292300001</v>
      </c>
      <c r="AV61" s="123">
        <f>'2022 CV FIN GA 00394601000126'!AX57</f>
        <v>0</v>
      </c>
      <c r="AW61" s="123">
        <f>'2022 CV FIN GA 00394601000126'!AY57</f>
        <v>2062728.8358799999</v>
      </c>
      <c r="AX61" s="123">
        <f>'2022 CV FIN GA 00394601000126'!AZ57</f>
        <v>15476769.84392</v>
      </c>
      <c r="AY61" s="123">
        <f>'2022 CV FIN GA 00394601000126'!BA57</f>
        <v>0</v>
      </c>
      <c r="AZ61" s="49">
        <f t="shared" si="24"/>
        <v>1102290019.64487</v>
      </c>
      <c r="BA61" s="123">
        <f>'2022 CV FIN GA 00394601000126'!BC57</f>
        <v>182004613.38775</v>
      </c>
      <c r="BB61" s="123">
        <f>'2022 CV FIN GA 00394601000126'!BD57</f>
        <v>114425833.62871</v>
      </c>
      <c r="BC61" s="123">
        <f>'2022 CV FIN GA 00394601000126'!BE57</f>
        <v>114087832.4249</v>
      </c>
      <c r="BD61" s="123">
        <f>'2022 CV FIN GA 00394601000126'!BF57</f>
        <v>8940579.7248899993</v>
      </c>
      <c r="BE61" s="123">
        <f>'2022 CV FIN GA 00394601000126'!BG57</f>
        <v>34370418.329539999</v>
      </c>
      <c r="BF61" s="123">
        <f>'2022 CV FIN GA 00394601000126'!BH57</f>
        <v>648460742.14908004</v>
      </c>
      <c r="BG61" s="123">
        <f>'2022 CV FIN GA 00394601000126'!BI57</f>
        <v>0</v>
      </c>
      <c r="BH61" s="123">
        <f>'2022 CV FIN GA 00394601000126'!BJ57</f>
        <v>0</v>
      </c>
      <c r="BI61" s="123">
        <f>'2022 CV FIN GA 00394601000126'!BK57</f>
        <v>0</v>
      </c>
      <c r="BJ61" s="49">
        <f t="shared" si="25"/>
        <v>1145635371.3910999</v>
      </c>
      <c r="BK61" s="49">
        <f t="shared" si="26"/>
        <v>-825307424.61634004</v>
      </c>
      <c r="BL61" s="49">
        <f>$BO$9+SUMPRODUCT($D$10:D61,$BK$10:BK61)</f>
        <v>-110093443849.73875</v>
      </c>
      <c r="BM61" s="48">
        <f>'2022 CV FIN GA 00394601000126'!BO57</f>
        <v>4</v>
      </c>
      <c r="BN61" s="49">
        <f t="shared" si="12"/>
        <v>0</v>
      </c>
      <c r="BO61" s="51">
        <f t="shared" si="27"/>
        <v>0</v>
      </c>
      <c r="BP61" s="79">
        <f t="shared" si="13"/>
        <v>138668458.13806102</v>
      </c>
      <c r="BQ61" s="79">
        <f t="shared" si="14"/>
        <v>7141425594.1101427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28"/>
        <v>53</v>
      </c>
      <c r="B62" s="69">
        <f t="shared" si="29"/>
        <v>2074</v>
      </c>
      <c r="C62" s="48">
        <f>'2022 CV FIN GA 00394601000126'!E58</f>
        <v>4</v>
      </c>
      <c r="D62" s="49">
        <f t="shared" si="16"/>
        <v>0.12512000000000001</v>
      </c>
      <c r="E62" s="123">
        <f>'2022 CV FIN GA 00394601000126'!G58</f>
        <v>0</v>
      </c>
      <c r="F62" s="49">
        <f t="shared" si="17"/>
        <v>7533373.0965600004</v>
      </c>
      <c r="G62" s="123">
        <f>'2022 CV FIN GA 00394601000126'!I58</f>
        <v>6527030.1217400003</v>
      </c>
      <c r="H62" s="123">
        <f>'2022 CV FIN GA 00394601000126'!J58</f>
        <v>604156.55032000004</v>
      </c>
      <c r="I62" s="123">
        <f>'2022 CV FIN GA 00394601000126'!K58</f>
        <v>0</v>
      </c>
      <c r="J62" s="123">
        <f>'2022 CV FIN GA 00394601000126'!L58</f>
        <v>402186.42450000002</v>
      </c>
      <c r="K62" s="123">
        <f>'2022 CV FIN GA 00394601000126'!M58</f>
        <v>4428702.5374999996</v>
      </c>
      <c r="L62" s="123">
        <f>'2022 CV FIN GA 00394601000126'!N58</f>
        <v>0</v>
      </c>
      <c r="M62" s="49">
        <f t="shared" si="18"/>
        <v>127108157.30930001</v>
      </c>
      <c r="N62" s="123">
        <f>'2022 CV FIN GA 00394601000126'!P58</f>
        <v>25867704.363990001</v>
      </c>
      <c r="O62" s="123">
        <f>'2022 CV FIN GA 00394601000126'!Q58</f>
        <v>8346080.2304699998</v>
      </c>
      <c r="P62" s="123">
        <f>'2022 CV FIN GA 00394601000126'!R58</f>
        <v>18159439.787489999</v>
      </c>
      <c r="Q62" s="123">
        <f>'2022 CV FIN GA 00394601000126'!S58</f>
        <v>1262563.7579600001</v>
      </c>
      <c r="R62" s="123">
        <f>'2022 CV FIN GA 00394601000126'!T58</f>
        <v>3851474.6866899999</v>
      </c>
      <c r="S62" s="123">
        <f>'2022 CV FIN GA 00394601000126'!U58</f>
        <v>69620894.482700005</v>
      </c>
      <c r="T62" s="123">
        <f>'2022 CV FIN GA 00394601000126'!V58</f>
        <v>0</v>
      </c>
      <c r="U62" s="49">
        <f t="shared" si="19"/>
        <v>0</v>
      </c>
      <c r="V62" s="123">
        <f>'2022 CV FIN GA 00394601000126'!X58</f>
        <v>0</v>
      </c>
      <c r="W62" s="123">
        <f>'2022 CV FIN GA 00394601000126'!Y58</f>
        <v>0</v>
      </c>
      <c r="X62" s="123">
        <f>'2022 CV FIN GA 00394601000126'!Z58</f>
        <v>0</v>
      </c>
      <c r="Y62" s="123">
        <f>'2022 CV FIN GA 00394601000126'!AA58</f>
        <v>0</v>
      </c>
      <c r="Z62" s="123">
        <f>'2022 CV FIN GA 00394601000126'!AB58</f>
        <v>0</v>
      </c>
      <c r="AA62" s="123">
        <f>'2022 CV FIN GA 00394601000126'!AC58</f>
        <v>0</v>
      </c>
      <c r="AB62" s="123">
        <f>'2022 CV FIN GA 00394601000126'!AD58</f>
        <v>0</v>
      </c>
      <c r="AC62" s="49">
        <f t="shared" si="20"/>
        <v>30986297.370140001</v>
      </c>
      <c r="AD62" s="123">
        <f>'2022 CV FIN GA 00394601000126'!AF58</f>
        <v>14944208.1</v>
      </c>
      <c r="AE62" s="123">
        <f>'2022 CV FIN GA 00394601000126'!AG58</f>
        <v>4821670.9944200004</v>
      </c>
      <c r="AF62" s="123">
        <f>'2022 CV FIN GA 00394601000126'!AH58</f>
        <v>10491013.94671</v>
      </c>
      <c r="AG62" s="123">
        <f>'2022 CV FIN GA 00394601000126'!AI58</f>
        <v>729404.32900999999</v>
      </c>
      <c r="AH62" s="49">
        <f t="shared" si="21"/>
        <v>45863323.442649998</v>
      </c>
      <c r="AI62" s="123">
        <f>'2022 CV FIN GA 00394601000126'!AK58</f>
        <v>24242652.75</v>
      </c>
      <c r="AJ62" s="123">
        <f>'2022 CV FIN GA 00394601000126'!AL58</f>
        <v>68718.83</v>
      </c>
      <c r="AK62" s="123">
        <f>'2022 CV FIN GA 00394601000126'!AM58</f>
        <v>17062128.04569</v>
      </c>
      <c r="AL62" s="123">
        <f>'2022 CV FIN GA 00394601000126'!AN58</f>
        <v>1947085.43047</v>
      </c>
      <c r="AM62" s="123">
        <f>'2022 CV FIN GA 00394601000126'!AO58</f>
        <v>2542738.3864899999</v>
      </c>
      <c r="AN62" s="123">
        <f>'2022 CV FIN GA 00394601000126'!AP58</f>
        <v>71001660.637610003</v>
      </c>
      <c r="AO62" s="50">
        <v>0</v>
      </c>
      <c r="AP62" s="48">
        <f>'2022 CV FIN GA 00394601000126'!AR58</f>
        <v>0</v>
      </c>
      <c r="AQ62" s="48">
        <f>'2022 CV FIN GA 00394601000126'!AS58</f>
        <v>0</v>
      </c>
      <c r="AR62" s="49">
        <f t="shared" si="22"/>
        <v>286921514.39376003</v>
      </c>
      <c r="AS62" s="49">
        <f t="shared" si="23"/>
        <v>35197503.67684</v>
      </c>
      <c r="AT62" s="123">
        <f>'2022 CV FIN GA 00394601000126'!AV58</f>
        <v>17031861.56016</v>
      </c>
      <c r="AU62" s="123">
        <f>'2022 CV FIN GA 00394601000126'!AW58</f>
        <v>2870336.5550699998</v>
      </c>
      <c r="AV62" s="123">
        <f>'2022 CV FIN GA 00394601000126'!AX58</f>
        <v>0</v>
      </c>
      <c r="AW62" s="123">
        <f>'2022 CV FIN GA 00394601000126'!AY58</f>
        <v>1637166.98661</v>
      </c>
      <c r="AX62" s="123">
        <f>'2022 CV FIN GA 00394601000126'!AZ58</f>
        <v>13658138.574999999</v>
      </c>
      <c r="AY62" s="123">
        <f>'2022 CV FIN GA 00394601000126'!BA58</f>
        <v>0</v>
      </c>
      <c r="AZ62" s="49">
        <f t="shared" si="24"/>
        <v>995452964.48219001</v>
      </c>
      <c r="BA62" s="123">
        <f>'2022 CV FIN GA 00394601000126'!BC58</f>
        <v>159555303.38622999</v>
      </c>
      <c r="BB62" s="123">
        <f>'2022 CV FIN GA 00394601000126'!BD58</f>
        <v>98862818.257640004</v>
      </c>
      <c r="BC62" s="123">
        <f>'2022 CV FIN GA 00394601000126'!BE58</f>
        <v>99764180.395649999</v>
      </c>
      <c r="BD62" s="123">
        <f>'2022 CV FIN GA 00394601000126'!BF58</f>
        <v>7617268.8637100002</v>
      </c>
      <c r="BE62" s="123">
        <f>'2022 CV FIN GA 00394601000126'!BG58</f>
        <v>30762145.482409999</v>
      </c>
      <c r="BF62" s="123">
        <f>'2022 CV FIN GA 00394601000126'!BH58</f>
        <v>598891248.09654999</v>
      </c>
      <c r="BG62" s="123">
        <f>'2022 CV FIN GA 00394601000126'!BI58</f>
        <v>0</v>
      </c>
      <c r="BH62" s="123">
        <f>'2022 CV FIN GA 00394601000126'!BJ58</f>
        <v>0</v>
      </c>
      <c r="BI62" s="123">
        <f>'2022 CV FIN GA 00394601000126'!BK58</f>
        <v>0</v>
      </c>
      <c r="BJ62" s="49">
        <f t="shared" si="25"/>
        <v>1030650468.15903</v>
      </c>
      <c r="BK62" s="49">
        <f t="shared" si="26"/>
        <v>-743728953.76526999</v>
      </c>
      <c r="BL62" s="49">
        <f>$BO$9+SUMPRODUCT($D$10:D62,$BK$10:BK62)</f>
        <v>-110186499216.43387</v>
      </c>
      <c r="BM62" s="48">
        <f>'2022 CV FIN GA 00394601000126'!BO58</f>
        <v>4</v>
      </c>
      <c r="BN62" s="49">
        <f t="shared" si="12"/>
        <v>0</v>
      </c>
      <c r="BO62" s="51">
        <f t="shared" si="27"/>
        <v>0</v>
      </c>
      <c r="BP62" s="79">
        <f t="shared" si="13"/>
        <v>120150685.08559269</v>
      </c>
      <c r="BQ62" s="79">
        <f t="shared" si="14"/>
        <v>6307910966.9936161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28"/>
        <v>54</v>
      </c>
      <c r="B63" s="69">
        <f t="shared" si="29"/>
        <v>2075</v>
      </c>
      <c r="C63" s="48">
        <f>'2022 CV FIN GA 00394601000126'!E59</f>
        <v>4</v>
      </c>
      <c r="D63" s="49">
        <f t="shared" si="16"/>
        <v>0.12031</v>
      </c>
      <c r="E63" s="123">
        <f>'2022 CV FIN GA 00394601000126'!G59</f>
        <v>0</v>
      </c>
      <c r="F63" s="49">
        <f t="shared" si="17"/>
        <v>5900438.7176299999</v>
      </c>
      <c r="G63" s="123">
        <f>'2022 CV FIN GA 00394601000126'!I59</f>
        <v>5199821.6896500001</v>
      </c>
      <c r="H63" s="123">
        <f>'2022 CV FIN GA 00394601000126'!J59</f>
        <v>381581.84047</v>
      </c>
      <c r="I63" s="123">
        <f>'2022 CV FIN GA 00394601000126'!K59</f>
        <v>0</v>
      </c>
      <c r="J63" s="123">
        <f>'2022 CV FIN GA 00394601000126'!L59</f>
        <v>319035.18751000002</v>
      </c>
      <c r="K63" s="123">
        <f>'2022 CV FIN GA 00394601000126'!M59</f>
        <v>3915335.4629000002</v>
      </c>
      <c r="L63" s="123">
        <f>'2022 CV FIN GA 00394601000126'!N59</f>
        <v>0</v>
      </c>
      <c r="M63" s="49">
        <f t="shared" si="18"/>
        <v>113662222.25887001</v>
      </c>
      <c r="N63" s="123">
        <f>'2022 CV FIN GA 00394601000126'!P59</f>
        <v>22533507.117419999</v>
      </c>
      <c r="O63" s="123">
        <f>'2022 CV FIN GA 00394601000126'!Q59</f>
        <v>7108885.1023700004</v>
      </c>
      <c r="P63" s="123">
        <f>'2022 CV FIN GA 00394601000126'!R59</f>
        <v>15709948.91148</v>
      </c>
      <c r="Q63" s="123">
        <f>'2022 CV FIN GA 00394601000126'!S59</f>
        <v>1065928.2074899999</v>
      </c>
      <c r="R63" s="123">
        <f>'2022 CV FIN GA 00394601000126'!T59</f>
        <v>3442073.5543499999</v>
      </c>
      <c r="S63" s="123">
        <f>'2022 CV FIN GA 00394601000126'!U59</f>
        <v>63801879.365759999</v>
      </c>
      <c r="T63" s="123">
        <f>'2022 CV FIN GA 00394601000126'!V59</f>
        <v>0</v>
      </c>
      <c r="U63" s="49">
        <f t="shared" si="19"/>
        <v>0</v>
      </c>
      <c r="V63" s="123">
        <f>'2022 CV FIN GA 00394601000126'!X59</f>
        <v>0</v>
      </c>
      <c r="W63" s="123">
        <f>'2022 CV FIN GA 00394601000126'!Y59</f>
        <v>0</v>
      </c>
      <c r="X63" s="123">
        <f>'2022 CV FIN GA 00394601000126'!Z59</f>
        <v>0</v>
      </c>
      <c r="Y63" s="123">
        <f>'2022 CV FIN GA 00394601000126'!AA59</f>
        <v>0</v>
      </c>
      <c r="Z63" s="123">
        <f>'2022 CV FIN GA 00394601000126'!AB59</f>
        <v>0</v>
      </c>
      <c r="AA63" s="123">
        <f>'2022 CV FIN GA 00394601000126'!AC59</f>
        <v>0</v>
      </c>
      <c r="AB63" s="123">
        <f>'2022 CV FIN GA 00394601000126'!AD59</f>
        <v>0</v>
      </c>
      <c r="AC63" s="49">
        <f t="shared" si="20"/>
        <v>26816615.31072</v>
      </c>
      <c r="AD63" s="123">
        <f>'2022 CV FIN GA 00394601000126'!AF59</f>
        <v>13017986.25</v>
      </c>
      <c r="AE63" s="123">
        <f>'2022 CV FIN GA 00394601000126'!AG59</f>
        <v>4106922.54978</v>
      </c>
      <c r="AF63" s="123">
        <f>'2022 CV FIN GA 00394601000126'!AH59</f>
        <v>9075901.8483600002</v>
      </c>
      <c r="AG63" s="123">
        <f>'2022 CV FIN GA 00394601000126'!AI59</f>
        <v>615804.66258</v>
      </c>
      <c r="AH63" s="49">
        <f t="shared" si="21"/>
        <v>41536436.914229997</v>
      </c>
      <c r="AI63" s="123">
        <f>'2022 CV FIN GA 00394601000126'!AK59</f>
        <v>21788893.190000001</v>
      </c>
      <c r="AJ63" s="123">
        <f>'2022 CV FIN GA 00394601000126'!AL59</f>
        <v>60757.14</v>
      </c>
      <c r="AK63" s="123">
        <f>'2022 CV FIN GA 00394601000126'!AM59</f>
        <v>15706712.615809999</v>
      </c>
      <c r="AL63" s="123">
        <f>'2022 CV FIN GA 00394601000126'!AN59</f>
        <v>1737823.9986</v>
      </c>
      <c r="AM63" s="123">
        <f>'2022 CV FIN GA 00394601000126'!AO59</f>
        <v>2242249.9698200002</v>
      </c>
      <c r="AN63" s="123">
        <f>'2022 CV FIN GA 00394601000126'!AP59</f>
        <v>63740688.096989997</v>
      </c>
      <c r="AO63" s="50">
        <v>0</v>
      </c>
      <c r="AP63" s="48">
        <f>'2022 CV FIN GA 00394601000126'!AR59</f>
        <v>0</v>
      </c>
      <c r="AQ63" s="48">
        <f>'2022 CV FIN GA 00394601000126'!AS59</f>
        <v>0</v>
      </c>
      <c r="AR63" s="49">
        <f t="shared" si="22"/>
        <v>255571736.76133999</v>
      </c>
      <c r="AS63" s="49">
        <f t="shared" si="23"/>
        <v>28699944.433490001</v>
      </c>
      <c r="AT63" s="123">
        <f>'2022 CV FIN GA 00394601000126'!AV59</f>
        <v>13558145.59241</v>
      </c>
      <c r="AU63" s="123">
        <f>'2022 CV FIN GA 00394601000126'!AW59</f>
        <v>1800364.88139</v>
      </c>
      <c r="AV63" s="123">
        <f>'2022 CV FIN GA 00394601000126'!AX59</f>
        <v>0</v>
      </c>
      <c r="AW63" s="123">
        <f>'2022 CV FIN GA 00394601000126'!AY59</f>
        <v>1291267.77446</v>
      </c>
      <c r="AX63" s="123">
        <f>'2022 CV FIN GA 00394601000126'!AZ59</f>
        <v>12050166.18523</v>
      </c>
      <c r="AY63" s="123">
        <f>'2022 CV FIN GA 00394601000126'!BA59</f>
        <v>0</v>
      </c>
      <c r="AZ63" s="49">
        <f t="shared" si="24"/>
        <v>893392718.67882001</v>
      </c>
      <c r="BA63" s="123">
        <f>'2022 CV FIN GA 00394601000126'!BC59</f>
        <v>138915820.13947001</v>
      </c>
      <c r="BB63" s="123">
        <f>'2022 CV FIN GA 00394601000126'!BD59</f>
        <v>84837438.341749996</v>
      </c>
      <c r="BC63" s="123">
        <f>'2022 CV FIN GA 00394601000126'!BE59</f>
        <v>86633668.008860007</v>
      </c>
      <c r="BD63" s="123">
        <f>'2022 CV FIN GA 00394601000126'!BF59</f>
        <v>6434339.03443</v>
      </c>
      <c r="BE63" s="123">
        <f>'2022 CV FIN GA 00394601000126'!BG59</f>
        <v>27355839.376200002</v>
      </c>
      <c r="BF63" s="123">
        <f>'2022 CV FIN GA 00394601000126'!BH59</f>
        <v>549215613.77811003</v>
      </c>
      <c r="BG63" s="123">
        <f>'2022 CV FIN GA 00394601000126'!BI59</f>
        <v>0</v>
      </c>
      <c r="BH63" s="123">
        <f>'2022 CV FIN GA 00394601000126'!BJ59</f>
        <v>0</v>
      </c>
      <c r="BI63" s="123">
        <f>'2022 CV FIN GA 00394601000126'!BK59</f>
        <v>0</v>
      </c>
      <c r="BJ63" s="49">
        <f t="shared" si="25"/>
        <v>922092663.11231005</v>
      </c>
      <c r="BK63" s="49">
        <f t="shared" si="26"/>
        <v>-666520926.35097003</v>
      </c>
      <c r="BL63" s="49">
        <f>$BO$9+SUMPRODUCT($D$10:D63,$BK$10:BK63)</f>
        <v>-110266688349.08316</v>
      </c>
      <c r="BM63" s="48">
        <f>'2022 CV FIN GA 00394601000126'!BO59</f>
        <v>4</v>
      </c>
      <c r="BN63" s="49">
        <f t="shared" si="12"/>
        <v>0</v>
      </c>
      <c r="BO63" s="51">
        <f t="shared" si="27"/>
        <v>0</v>
      </c>
      <c r="BP63" s="79">
        <f t="shared" si="13"/>
        <v>103518888.7396941</v>
      </c>
      <c r="BQ63" s="79">
        <f t="shared" si="14"/>
        <v>5538260547.5736341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28"/>
        <v>55</v>
      </c>
      <c r="B64" s="69">
        <f t="shared" si="29"/>
        <v>2076</v>
      </c>
      <c r="C64" s="48">
        <f>'2022 CV FIN GA 00394601000126'!E60</f>
        <v>4</v>
      </c>
      <c r="D64" s="49">
        <f t="shared" si="16"/>
        <v>0.11568000000000001</v>
      </c>
      <c r="E64" s="123">
        <f>'2022 CV FIN GA 00394601000126'!G60</f>
        <v>0</v>
      </c>
      <c r="F64" s="49">
        <f t="shared" si="17"/>
        <v>4622823.0910799997</v>
      </c>
      <c r="G64" s="123">
        <f>'2022 CV FIN GA 00394601000126'!I60</f>
        <v>4134990.83164</v>
      </c>
      <c r="H64" s="123">
        <f>'2022 CV FIN GA 00394601000126'!J60</f>
        <v>236165.68239</v>
      </c>
      <c r="I64" s="123">
        <f>'2022 CV FIN GA 00394601000126'!K60</f>
        <v>0</v>
      </c>
      <c r="J64" s="123">
        <f>'2022 CV FIN GA 00394601000126'!L60</f>
        <v>251666.57704999999</v>
      </c>
      <c r="K64" s="123">
        <f>'2022 CV FIN GA 00394601000126'!M60</f>
        <v>3462289.1350099999</v>
      </c>
      <c r="L64" s="123">
        <f>'2022 CV FIN GA 00394601000126'!N60</f>
        <v>0</v>
      </c>
      <c r="M64" s="49">
        <f t="shared" si="18"/>
        <v>100994325.93592</v>
      </c>
      <c r="N64" s="123">
        <f>'2022 CV FIN GA 00394601000126'!P60</f>
        <v>19487239.478270002</v>
      </c>
      <c r="O64" s="123">
        <f>'2022 CV FIN GA 00394601000126'!Q60</f>
        <v>6012692.7983400002</v>
      </c>
      <c r="P64" s="123">
        <f>'2022 CV FIN GA 00394601000126'!R60</f>
        <v>13494334.837130001</v>
      </c>
      <c r="Q64" s="123">
        <f>'2022 CV FIN GA 00394601000126'!S60</f>
        <v>891953.54345</v>
      </c>
      <c r="R64" s="123">
        <f>'2022 CV FIN GA 00394601000126'!T60</f>
        <v>3056660.0532999998</v>
      </c>
      <c r="S64" s="123">
        <f>'2022 CV FIN GA 00394601000126'!U60</f>
        <v>58051445.225429997</v>
      </c>
      <c r="T64" s="123">
        <f>'2022 CV FIN GA 00394601000126'!V60</f>
        <v>0</v>
      </c>
      <c r="U64" s="49">
        <f t="shared" si="19"/>
        <v>0</v>
      </c>
      <c r="V64" s="123">
        <f>'2022 CV FIN GA 00394601000126'!X60</f>
        <v>0</v>
      </c>
      <c r="W64" s="123">
        <f>'2022 CV FIN GA 00394601000126'!Y60</f>
        <v>0</v>
      </c>
      <c r="X64" s="123">
        <f>'2022 CV FIN GA 00394601000126'!Z60</f>
        <v>0</v>
      </c>
      <c r="Y64" s="123">
        <f>'2022 CV FIN GA 00394601000126'!AA60</f>
        <v>0</v>
      </c>
      <c r="Z64" s="123">
        <f>'2022 CV FIN GA 00394601000126'!AB60</f>
        <v>0</v>
      </c>
      <c r="AA64" s="123">
        <f>'2022 CV FIN GA 00394601000126'!AC60</f>
        <v>0</v>
      </c>
      <c r="AB64" s="123">
        <f>'2022 CV FIN GA 00394601000126'!AD60</f>
        <v>0</v>
      </c>
      <c r="AC64" s="49">
        <f t="shared" si="20"/>
        <v>23042940.86485</v>
      </c>
      <c r="AD64" s="123">
        <f>'2022 CV FIN GA 00394601000126'!AF60</f>
        <v>11258106.17</v>
      </c>
      <c r="AE64" s="123">
        <f>'2022 CV FIN GA 00394601000126'!AG60</f>
        <v>3473633.8093500002</v>
      </c>
      <c r="AF64" s="123">
        <f>'2022 CV FIN GA 00394601000126'!AH60</f>
        <v>7795904.3139300002</v>
      </c>
      <c r="AG64" s="123">
        <f>'2022 CV FIN GA 00394601000126'!AI60</f>
        <v>515296.57156999997</v>
      </c>
      <c r="AH64" s="49">
        <f t="shared" si="21"/>
        <v>37330051.05037</v>
      </c>
      <c r="AI64" s="123">
        <f>'2022 CV FIN GA 00394601000126'!AK60</f>
        <v>19441760.57</v>
      </c>
      <c r="AJ64" s="123">
        <f>'2022 CV FIN GA 00394601000126'!AL60</f>
        <v>53234.64</v>
      </c>
      <c r="AK64" s="123">
        <f>'2022 CV FIN GA 00394601000126'!AM60</f>
        <v>14335241.49069</v>
      </c>
      <c r="AL64" s="123">
        <f>'2022 CV FIN GA 00394601000126'!AN60</f>
        <v>1536932.6281099999</v>
      </c>
      <c r="AM64" s="123">
        <f>'2022 CV FIN GA 00394601000126'!AO60</f>
        <v>1962881.7215700001</v>
      </c>
      <c r="AN64" s="123">
        <f>'2022 CV FIN GA 00394601000126'!AP60</f>
        <v>56850180.829080001</v>
      </c>
      <c r="AO64" s="50">
        <v>0</v>
      </c>
      <c r="AP64" s="48">
        <f>'2022 CV FIN GA 00394601000126'!AR60</f>
        <v>0</v>
      </c>
      <c r="AQ64" s="48">
        <f>'2022 CV FIN GA 00394601000126'!AS60</f>
        <v>0</v>
      </c>
      <c r="AR64" s="49">
        <f t="shared" si="22"/>
        <v>226302610.90630999</v>
      </c>
      <c r="AS64" s="49">
        <f t="shared" si="23"/>
        <v>23521757.794840001</v>
      </c>
      <c r="AT64" s="123">
        <f>'2022 CV FIN GA 00394601000126'!AV60</f>
        <v>10779601.9263</v>
      </c>
      <c r="AU64" s="123">
        <f>'2022 CV FIN GA 00394601000126'!AW60</f>
        <v>1099969.8484</v>
      </c>
      <c r="AV64" s="123">
        <f>'2022 CV FIN GA 00394601000126'!AX60</f>
        <v>0</v>
      </c>
      <c r="AW64" s="123">
        <f>'2022 CV FIN GA 00394601000126'!AY60</f>
        <v>1012041.28174</v>
      </c>
      <c r="AX64" s="123">
        <f>'2022 CV FIN GA 00394601000126'!AZ60</f>
        <v>10630144.738399999</v>
      </c>
      <c r="AY64" s="123">
        <f>'2022 CV FIN GA 00394601000126'!BA60</f>
        <v>0</v>
      </c>
      <c r="AZ64" s="49">
        <f t="shared" si="24"/>
        <v>796580430.46991003</v>
      </c>
      <c r="BA64" s="123">
        <f>'2022 CV FIN GA 00394601000126'!BC60</f>
        <v>120081595.02602001</v>
      </c>
      <c r="BB64" s="123">
        <f>'2022 CV FIN GA 00394601000126'!BD60</f>
        <v>72294390.526419997</v>
      </c>
      <c r="BC64" s="123">
        <f>'2022 CV FIN GA 00394601000126'!BE60</f>
        <v>74683024.506950006</v>
      </c>
      <c r="BD64" s="123">
        <f>'2022 CV FIN GA 00394601000126'!BF60</f>
        <v>5386361.5498299999</v>
      </c>
      <c r="BE64" s="123">
        <f>'2022 CV FIN GA 00394601000126'!BG60</f>
        <v>24164024.828219999</v>
      </c>
      <c r="BF64" s="123">
        <f>'2022 CV FIN GA 00394601000126'!BH60</f>
        <v>499971034.03246999</v>
      </c>
      <c r="BG64" s="123">
        <f>'2022 CV FIN GA 00394601000126'!BI60</f>
        <v>0</v>
      </c>
      <c r="BH64" s="123">
        <f>'2022 CV FIN GA 00394601000126'!BJ60</f>
        <v>0</v>
      </c>
      <c r="BI64" s="123">
        <f>'2022 CV FIN GA 00394601000126'!BK60</f>
        <v>0</v>
      </c>
      <c r="BJ64" s="49">
        <f t="shared" si="25"/>
        <v>820102188.26475</v>
      </c>
      <c r="BK64" s="49">
        <f t="shared" si="26"/>
        <v>-593799577.35844004</v>
      </c>
      <c r="BL64" s="49">
        <f>$BO$9+SUMPRODUCT($D$10:D64,$BK$10:BK64)</f>
        <v>-110335379084.19199</v>
      </c>
      <c r="BM64" s="48">
        <f>'2022 CV FIN GA 00394601000126'!BO60</f>
        <v>4</v>
      </c>
      <c r="BN64" s="49">
        <f t="shared" si="12"/>
        <v>0</v>
      </c>
      <c r="BO64" s="51">
        <f t="shared" si="27"/>
        <v>0</v>
      </c>
      <c r="BP64" s="79">
        <f t="shared" si="13"/>
        <v>88653370.550243184</v>
      </c>
      <c r="BQ64" s="79">
        <f t="shared" si="14"/>
        <v>4831608694.9882536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28"/>
        <v>56</v>
      </c>
      <c r="B65" s="69">
        <f t="shared" si="29"/>
        <v>2077</v>
      </c>
      <c r="C65" s="48">
        <f>'2022 CV FIN GA 00394601000126'!E61</f>
        <v>4</v>
      </c>
      <c r="D65" s="49">
        <f t="shared" si="16"/>
        <v>0.11123</v>
      </c>
      <c r="E65" s="123">
        <f>'2022 CV FIN GA 00394601000126'!G61</f>
        <v>0</v>
      </c>
      <c r="F65" s="49">
        <f t="shared" si="17"/>
        <v>3626315.4122799998</v>
      </c>
      <c r="G65" s="123">
        <f>'2022 CV FIN GA 00394601000126'!I61</f>
        <v>3284270.1085399999</v>
      </c>
      <c r="H65" s="123">
        <f>'2022 CV FIN GA 00394601000126'!J61</f>
        <v>144640.55124</v>
      </c>
      <c r="I65" s="123">
        <f>'2022 CV FIN GA 00394601000126'!K61</f>
        <v>0</v>
      </c>
      <c r="J65" s="123">
        <f>'2022 CV FIN GA 00394601000126'!L61</f>
        <v>197404.7525</v>
      </c>
      <c r="K65" s="123">
        <f>'2022 CV FIN GA 00394601000126'!M61</f>
        <v>3062881.50403</v>
      </c>
      <c r="L65" s="123">
        <f>'2022 CV FIN GA 00394601000126'!N61</f>
        <v>0</v>
      </c>
      <c r="M65" s="49">
        <f t="shared" si="18"/>
        <v>89143945.574310005</v>
      </c>
      <c r="N65" s="123">
        <f>'2022 CV FIN GA 00394601000126'!P61</f>
        <v>16725585.34846</v>
      </c>
      <c r="O65" s="123">
        <f>'2022 CV FIN GA 00394601000126'!Q61</f>
        <v>5048326.9187099999</v>
      </c>
      <c r="P65" s="123">
        <f>'2022 CV FIN GA 00394601000126'!R61</f>
        <v>11504839.7706</v>
      </c>
      <c r="Q65" s="123">
        <f>'2022 CV FIN GA 00394601000126'!S61</f>
        <v>739460.70836000005</v>
      </c>
      <c r="R65" s="123">
        <f>'2022 CV FIN GA 00394601000126'!T61</f>
        <v>2696467.7262200001</v>
      </c>
      <c r="S65" s="123">
        <f>'2022 CV FIN GA 00394601000126'!U61</f>
        <v>52429265.101960003</v>
      </c>
      <c r="T65" s="123">
        <f>'2022 CV FIN GA 00394601000126'!V61</f>
        <v>0</v>
      </c>
      <c r="U65" s="49">
        <f t="shared" si="19"/>
        <v>0</v>
      </c>
      <c r="V65" s="123">
        <f>'2022 CV FIN GA 00394601000126'!X61</f>
        <v>0</v>
      </c>
      <c r="W65" s="123">
        <f>'2022 CV FIN GA 00394601000126'!Y61</f>
        <v>0</v>
      </c>
      <c r="X65" s="123">
        <f>'2022 CV FIN GA 00394601000126'!Z61</f>
        <v>0</v>
      </c>
      <c r="Y65" s="123">
        <f>'2022 CV FIN GA 00394601000126'!AA61</f>
        <v>0</v>
      </c>
      <c r="Z65" s="123">
        <f>'2022 CV FIN GA 00394601000126'!AB61</f>
        <v>0</v>
      </c>
      <c r="AA65" s="123">
        <f>'2022 CV FIN GA 00394601000126'!AC61</f>
        <v>0</v>
      </c>
      <c r="AB65" s="123">
        <f>'2022 CV FIN GA 00394601000126'!AD61</f>
        <v>0</v>
      </c>
      <c r="AC65" s="49">
        <f t="shared" si="20"/>
        <v>19652893.952649999</v>
      </c>
      <c r="AD65" s="123">
        <f>'2022 CV FIN GA 00394601000126'!AF61</f>
        <v>9662652.1099999994</v>
      </c>
      <c r="AE65" s="123">
        <f>'2022 CV FIN GA 00394601000126'!AG61</f>
        <v>2916503.4126300002</v>
      </c>
      <c r="AF65" s="123">
        <f>'2022 CV FIN GA 00394601000126'!AH61</f>
        <v>6646539.5353899999</v>
      </c>
      <c r="AG65" s="123">
        <f>'2022 CV FIN GA 00394601000126'!AI61</f>
        <v>427198.89463</v>
      </c>
      <c r="AH65" s="49">
        <f t="shared" si="21"/>
        <v>33282761.670540001</v>
      </c>
      <c r="AI65" s="123">
        <f>'2022 CV FIN GA 00394601000126'!AK61</f>
        <v>17217169.809999999</v>
      </c>
      <c r="AJ65" s="123">
        <f>'2022 CV FIN GA 00394601000126'!AL61</f>
        <v>46148.51</v>
      </c>
      <c r="AK65" s="123">
        <f>'2022 CV FIN GA 00394601000126'!AM61</f>
        <v>12967286.68389</v>
      </c>
      <c r="AL65" s="123">
        <f>'2022 CV FIN GA 00394601000126'!AN61</f>
        <v>1346677.1351600001</v>
      </c>
      <c r="AM65" s="123">
        <f>'2022 CV FIN GA 00394601000126'!AO61</f>
        <v>1705479.53149</v>
      </c>
      <c r="AN65" s="123">
        <f>'2022 CV FIN GA 00394601000126'!AP61</f>
        <v>50357766.956359997</v>
      </c>
      <c r="AO65" s="50">
        <v>0</v>
      </c>
      <c r="AP65" s="48">
        <f>'2022 CV FIN GA 00394601000126'!AR61</f>
        <v>0</v>
      </c>
      <c r="AQ65" s="48">
        <f>'2022 CV FIN GA 00394601000126'!AS61</f>
        <v>0</v>
      </c>
      <c r="AR65" s="49">
        <f t="shared" si="22"/>
        <v>199126565.07016999</v>
      </c>
      <c r="AS65" s="49">
        <f t="shared" si="23"/>
        <v>19389187.209109999</v>
      </c>
      <c r="AT65" s="123">
        <f>'2022 CV FIN GA 00394601000126'!AV61</f>
        <v>8564458.8858899996</v>
      </c>
      <c r="AU65" s="123">
        <f>'2022 CV FIN GA 00394601000126'!AW61</f>
        <v>659132.58345999999</v>
      </c>
      <c r="AV65" s="123">
        <f>'2022 CV FIN GA 00394601000126'!AX61</f>
        <v>0</v>
      </c>
      <c r="AW65" s="123">
        <f>'2022 CV FIN GA 00394601000126'!AY61</f>
        <v>788163.48393999995</v>
      </c>
      <c r="AX65" s="123">
        <f>'2022 CV FIN GA 00394601000126'!AZ61</f>
        <v>9377432.2558200005</v>
      </c>
      <c r="AY65" s="123">
        <f>'2022 CV FIN GA 00394601000126'!BA61</f>
        <v>0</v>
      </c>
      <c r="AZ65" s="49">
        <f t="shared" si="24"/>
        <v>705401333.74252999</v>
      </c>
      <c r="BA65" s="123">
        <f>'2022 CV FIN GA 00394601000126'!BC61</f>
        <v>103026144.11844</v>
      </c>
      <c r="BB65" s="123">
        <f>'2022 CV FIN GA 00394601000126'!BD61</f>
        <v>61158554.90151</v>
      </c>
      <c r="BC65" s="123">
        <f>'2022 CV FIN GA 00394601000126'!BE61</f>
        <v>63889214.823799998</v>
      </c>
      <c r="BD65" s="123">
        <f>'2022 CV FIN GA 00394601000126'!BF61</f>
        <v>4466770.4162699999</v>
      </c>
      <c r="BE65" s="123">
        <f>'2022 CV FIN GA 00394601000126'!BG61</f>
        <v>21196555.827860001</v>
      </c>
      <c r="BF65" s="123">
        <f>'2022 CV FIN GA 00394601000126'!BH61</f>
        <v>451664093.65464997</v>
      </c>
      <c r="BG65" s="123">
        <f>'2022 CV FIN GA 00394601000126'!BI61</f>
        <v>0</v>
      </c>
      <c r="BH65" s="123">
        <f>'2022 CV FIN GA 00394601000126'!BJ61</f>
        <v>0</v>
      </c>
      <c r="BI65" s="123">
        <f>'2022 CV FIN GA 00394601000126'!BK61</f>
        <v>0</v>
      </c>
      <c r="BJ65" s="49">
        <f t="shared" si="25"/>
        <v>724790520.95164001</v>
      </c>
      <c r="BK65" s="49">
        <f t="shared" si="26"/>
        <v>-525663955.88147002</v>
      </c>
      <c r="BL65" s="49">
        <f>$BO$9+SUMPRODUCT($D$10:D65,$BK$10:BK65)</f>
        <v>-110393848686.00468</v>
      </c>
      <c r="BM65" s="48">
        <f>'2022 CV FIN GA 00394601000126'!BO61</f>
        <v>4</v>
      </c>
      <c r="BN65" s="49">
        <f t="shared" si="12"/>
        <v>0</v>
      </c>
      <c r="BO65" s="51">
        <f t="shared" si="27"/>
        <v>0</v>
      </c>
      <c r="BP65" s="79">
        <f t="shared" si="13"/>
        <v>75436146.376444846</v>
      </c>
      <c r="BQ65" s="79">
        <f t="shared" si="14"/>
        <v>4186706123.8926888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28"/>
        <v>57</v>
      </c>
      <c r="B66" s="69">
        <f t="shared" si="29"/>
        <v>2078</v>
      </c>
      <c r="C66" s="48">
        <f>'2022 CV FIN GA 00394601000126'!E62</f>
        <v>4</v>
      </c>
      <c r="D66" s="49">
        <f t="shared" si="16"/>
        <v>0.10695</v>
      </c>
      <c r="E66" s="123">
        <f>'2022 CV FIN GA 00394601000126'!G62</f>
        <v>0</v>
      </c>
      <c r="F66" s="49">
        <f t="shared" si="17"/>
        <v>2850338.2407900002</v>
      </c>
      <c r="G66" s="123">
        <f>'2022 CV FIN GA 00394601000126'!I62</f>
        <v>2607106.71453</v>
      </c>
      <c r="H66" s="123">
        <f>'2022 CV FIN GA 00394601000126'!J62</f>
        <v>89274.120580000003</v>
      </c>
      <c r="I66" s="123">
        <f>'2022 CV FIN GA 00394601000126'!K62</f>
        <v>0</v>
      </c>
      <c r="J66" s="123">
        <f>'2022 CV FIN GA 00394601000126'!L62</f>
        <v>153957.40568</v>
      </c>
      <c r="K66" s="123">
        <f>'2022 CV FIN GA 00394601000126'!M62</f>
        <v>2711007.4383899998</v>
      </c>
      <c r="L66" s="123">
        <f>'2022 CV FIN GA 00394601000126'!N62</f>
        <v>0</v>
      </c>
      <c r="M66" s="49">
        <f t="shared" si="18"/>
        <v>78136619.908140004</v>
      </c>
      <c r="N66" s="123">
        <f>'2022 CV FIN GA 00394601000126'!P62</f>
        <v>14241995.599719999</v>
      </c>
      <c r="O66" s="123">
        <f>'2022 CV FIN GA 00394601000126'!Q62</f>
        <v>4206906.0655899998</v>
      </c>
      <c r="P66" s="123">
        <f>'2022 CV FIN GA 00394601000126'!R62</f>
        <v>9731793.4874399994</v>
      </c>
      <c r="Q66" s="123">
        <f>'2022 CV FIN GA 00394601000126'!S62</f>
        <v>607057.95868000004</v>
      </c>
      <c r="R66" s="123">
        <f>'2022 CV FIN GA 00394601000126'!T62</f>
        <v>2362410.4073600001</v>
      </c>
      <c r="S66" s="123">
        <f>'2022 CV FIN GA 00394601000126'!U62</f>
        <v>46986456.389349997</v>
      </c>
      <c r="T66" s="123">
        <f>'2022 CV FIN GA 00394601000126'!V62</f>
        <v>0</v>
      </c>
      <c r="U66" s="49">
        <f t="shared" si="19"/>
        <v>0</v>
      </c>
      <c r="V66" s="123">
        <f>'2022 CV FIN GA 00394601000126'!X62</f>
        <v>0</v>
      </c>
      <c r="W66" s="123">
        <f>'2022 CV FIN GA 00394601000126'!Y62</f>
        <v>0</v>
      </c>
      <c r="X66" s="123">
        <f>'2022 CV FIN GA 00394601000126'!Z62</f>
        <v>0</v>
      </c>
      <c r="Y66" s="123">
        <f>'2022 CV FIN GA 00394601000126'!AA62</f>
        <v>0</v>
      </c>
      <c r="Z66" s="123">
        <f>'2022 CV FIN GA 00394601000126'!AB62</f>
        <v>0</v>
      </c>
      <c r="AA66" s="123">
        <f>'2022 CV FIN GA 00394601000126'!AC62</f>
        <v>0</v>
      </c>
      <c r="AB66" s="123">
        <f>'2022 CV FIN GA 00394601000126'!AD62</f>
        <v>0</v>
      </c>
      <c r="AC66" s="49">
        <f t="shared" si="20"/>
        <v>16631169.40605</v>
      </c>
      <c r="AD66" s="123">
        <f>'2022 CV FIN GA 00394601000126'!AF62</f>
        <v>8227840.5199999996</v>
      </c>
      <c r="AE66" s="123">
        <f>'2022 CV FIN GA 00394601000126'!AG62</f>
        <v>2430400.42661</v>
      </c>
      <c r="AF66" s="123">
        <f>'2022 CV FIN GA 00394601000126'!AH62</f>
        <v>5622220.8613299998</v>
      </c>
      <c r="AG66" s="123">
        <f>'2022 CV FIN GA 00394601000126'!AI62</f>
        <v>350707.59811000002</v>
      </c>
      <c r="AH66" s="49">
        <f t="shared" si="21"/>
        <v>29431042.929049999</v>
      </c>
      <c r="AI66" s="123">
        <f>'2022 CV FIN GA 00394601000126'!AK62</f>
        <v>15128594.970000001</v>
      </c>
      <c r="AJ66" s="123">
        <f>'2022 CV FIN GA 00394601000126'!AL62</f>
        <v>39501.57</v>
      </c>
      <c r="AK66" s="123">
        <f>'2022 CV FIN GA 00394601000126'!AM62</f>
        <v>11623750.441470001</v>
      </c>
      <c r="AL66" s="123">
        <f>'2022 CV FIN GA 00394601000126'!AN62</f>
        <v>1168908.03419</v>
      </c>
      <c r="AM66" s="123">
        <f>'2022 CV FIN GA 00394601000126'!AO62</f>
        <v>1470287.9133899999</v>
      </c>
      <c r="AN66" s="123">
        <f>'2022 CV FIN GA 00394601000126'!AP62</f>
        <v>44285977.65608</v>
      </c>
      <c r="AO66" s="50">
        <v>0</v>
      </c>
      <c r="AP66" s="48">
        <f>'2022 CV FIN GA 00394601000126'!AR62</f>
        <v>0</v>
      </c>
      <c r="AQ66" s="48">
        <f>'2022 CV FIN GA 00394601000126'!AS62</f>
        <v>0</v>
      </c>
      <c r="AR66" s="49">
        <f t="shared" si="22"/>
        <v>174046155.5785</v>
      </c>
      <c r="AS66" s="49">
        <f t="shared" si="23"/>
        <v>16079826.500739999</v>
      </c>
      <c r="AT66" s="123">
        <f>'2022 CV FIN GA 00394601000126'!AV62</f>
        <v>6803378.6901500002</v>
      </c>
      <c r="AU66" s="123">
        <f>'2022 CV FIN GA 00394601000126'!AW62</f>
        <v>393347.94913999998</v>
      </c>
      <c r="AV66" s="123">
        <f>'2022 CV FIN GA 00394601000126'!AX62</f>
        <v>0</v>
      </c>
      <c r="AW66" s="123">
        <f>'2022 CV FIN GA 00394601000126'!AY62</f>
        <v>609883.09465999994</v>
      </c>
      <c r="AX66" s="123">
        <f>'2022 CV FIN GA 00394601000126'!AZ62</f>
        <v>8273216.7667899998</v>
      </c>
      <c r="AY66" s="123">
        <f>'2022 CV FIN GA 00394601000126'!BA62</f>
        <v>0</v>
      </c>
      <c r="AZ66" s="49">
        <f t="shared" si="24"/>
        <v>620167861.07703996</v>
      </c>
      <c r="BA66" s="123">
        <f>'2022 CV FIN GA 00394601000126'!BC62</f>
        <v>87703410.081719995</v>
      </c>
      <c r="BB66" s="123">
        <f>'2022 CV FIN GA 00394601000126'!BD62</f>
        <v>51350066.973140001</v>
      </c>
      <c r="BC66" s="123">
        <f>'2022 CV FIN GA 00394601000126'!BE62</f>
        <v>54217660.76568</v>
      </c>
      <c r="BD66" s="123">
        <f>'2022 CV FIN GA 00394601000126'!BF62</f>
        <v>3667680.12274</v>
      </c>
      <c r="BE66" s="123">
        <f>'2022 CV FIN GA 00394601000126'!BG62</f>
        <v>18459736.624820001</v>
      </c>
      <c r="BF66" s="123">
        <f>'2022 CV FIN GA 00394601000126'!BH62</f>
        <v>404769306.50893998</v>
      </c>
      <c r="BG66" s="123">
        <f>'2022 CV FIN GA 00394601000126'!BI62</f>
        <v>0</v>
      </c>
      <c r="BH66" s="123">
        <f>'2022 CV FIN GA 00394601000126'!BJ62</f>
        <v>0</v>
      </c>
      <c r="BI66" s="123">
        <f>'2022 CV FIN GA 00394601000126'!BK62</f>
        <v>0</v>
      </c>
      <c r="BJ66" s="49">
        <f t="shared" si="25"/>
        <v>636247687.57778001</v>
      </c>
      <c r="BK66" s="49">
        <f t="shared" si="26"/>
        <v>-462201531.99927998</v>
      </c>
      <c r="BL66" s="49">
        <f>$BO$9+SUMPRODUCT($D$10:D66,$BK$10:BK66)</f>
        <v>-110443281139.85201</v>
      </c>
      <c r="BM66" s="48">
        <f>'2022 CV FIN GA 00394601000126'!BO62</f>
        <v>4</v>
      </c>
      <c r="BN66" s="49">
        <f t="shared" si="12"/>
        <v>0</v>
      </c>
      <c r="BO66" s="51">
        <f t="shared" si="27"/>
        <v>0</v>
      </c>
      <c r="BP66" s="79">
        <f t="shared" si="13"/>
        <v>63751890.213352196</v>
      </c>
      <c r="BQ66" s="79">
        <f t="shared" si="14"/>
        <v>3601981797.054399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28"/>
        <v>58</v>
      </c>
      <c r="B67" s="69">
        <f t="shared" si="29"/>
        <v>2079</v>
      </c>
      <c r="C67" s="48">
        <f>'2022 CV FIN GA 00394601000126'!E63</f>
        <v>4</v>
      </c>
      <c r="D67" s="49">
        <f t="shared" si="16"/>
        <v>0.10284</v>
      </c>
      <c r="E67" s="123">
        <f>'2022 CV FIN GA 00394601000126'!G63</f>
        <v>0</v>
      </c>
      <c r="F67" s="49">
        <f t="shared" si="17"/>
        <v>2246175.4141600002</v>
      </c>
      <c r="G67" s="123">
        <f>'2022 CV FIN GA 00394601000126'!I63</f>
        <v>2069755.1265199999</v>
      </c>
      <c r="H67" s="123">
        <f>'2022 CV FIN GA 00394601000126'!J63</f>
        <v>57034.80745</v>
      </c>
      <c r="I67" s="123">
        <f>'2022 CV FIN GA 00394601000126'!K63</f>
        <v>0</v>
      </c>
      <c r="J67" s="123">
        <f>'2022 CV FIN GA 00394601000126'!L63</f>
        <v>119385.48019</v>
      </c>
      <c r="K67" s="123">
        <f>'2022 CV FIN GA 00394601000126'!M63</f>
        <v>2401052.09571</v>
      </c>
      <c r="L67" s="123">
        <f>'2022 CV FIN GA 00394601000126'!N63</f>
        <v>0</v>
      </c>
      <c r="M67" s="49">
        <f t="shared" si="18"/>
        <v>67988453.103729993</v>
      </c>
      <c r="N67" s="123">
        <f>'2022 CV FIN GA 00394601000126'!P63</f>
        <v>12027724.677859999</v>
      </c>
      <c r="O67" s="123">
        <f>'2022 CV FIN GA 00394601000126'!Q63</f>
        <v>3478309.6619299999</v>
      </c>
      <c r="P67" s="123">
        <f>'2022 CV FIN GA 00394601000126'!R63</f>
        <v>8164765.2766000004</v>
      </c>
      <c r="Q67" s="123">
        <f>'2022 CV FIN GA 00394601000126'!S63</f>
        <v>493263.13537999999</v>
      </c>
      <c r="R67" s="123">
        <f>'2022 CV FIN GA 00394601000126'!T63</f>
        <v>2054910.90753</v>
      </c>
      <c r="S67" s="123">
        <f>'2022 CV FIN GA 00394601000126'!U63</f>
        <v>41769479.444430001</v>
      </c>
      <c r="T67" s="123">
        <f>'2022 CV FIN GA 00394601000126'!V63</f>
        <v>0</v>
      </c>
      <c r="U67" s="49">
        <f t="shared" si="19"/>
        <v>0</v>
      </c>
      <c r="V67" s="123">
        <f>'2022 CV FIN GA 00394601000126'!X63</f>
        <v>0</v>
      </c>
      <c r="W67" s="123">
        <f>'2022 CV FIN GA 00394601000126'!Y63</f>
        <v>0</v>
      </c>
      <c r="X67" s="123">
        <f>'2022 CV FIN GA 00394601000126'!Z63</f>
        <v>0</v>
      </c>
      <c r="Y67" s="123">
        <f>'2022 CV FIN GA 00394601000126'!AA63</f>
        <v>0</v>
      </c>
      <c r="Z67" s="123">
        <f>'2022 CV FIN GA 00394601000126'!AB63</f>
        <v>0</v>
      </c>
      <c r="AA67" s="123">
        <f>'2022 CV FIN GA 00394601000126'!AC63</f>
        <v>0</v>
      </c>
      <c r="AB67" s="123">
        <f>'2022 CV FIN GA 00394601000126'!AD63</f>
        <v>0</v>
      </c>
      <c r="AC67" s="49">
        <f t="shared" si="20"/>
        <v>13959985.68186</v>
      </c>
      <c r="AD67" s="123">
        <f>'2022 CV FIN GA 00394601000126'!AF63</f>
        <v>6948618.9500000002</v>
      </c>
      <c r="AE67" s="123">
        <f>'2022 CV FIN GA 00394601000126'!AG63</f>
        <v>2009478.0236200001</v>
      </c>
      <c r="AF67" s="123">
        <f>'2022 CV FIN GA 00394601000126'!AH63</f>
        <v>4716922.2944499999</v>
      </c>
      <c r="AG67" s="123">
        <f>'2022 CV FIN GA 00394601000126'!AI63</f>
        <v>284966.41379000002</v>
      </c>
      <c r="AH67" s="49">
        <f t="shared" si="21"/>
        <v>25801107.470899999</v>
      </c>
      <c r="AI67" s="123">
        <f>'2022 CV FIN GA 00394601000126'!AK63</f>
        <v>13184283.5</v>
      </c>
      <c r="AJ67" s="123">
        <f>'2022 CV FIN GA 00394601000126'!AL63</f>
        <v>33423.32</v>
      </c>
      <c r="AK67" s="123">
        <f>'2022 CV FIN GA 00394601000126'!AM63</f>
        <v>10321124.831250001</v>
      </c>
      <c r="AL67" s="123">
        <f>'2022 CV FIN GA 00394601000126'!AN63</f>
        <v>1004879.3904499999</v>
      </c>
      <c r="AM67" s="123">
        <f>'2022 CV FIN GA 00394601000126'!AO63</f>
        <v>1257396.4291999999</v>
      </c>
      <c r="AN67" s="123">
        <f>'2022 CV FIN GA 00394601000126'!AP63</f>
        <v>38650827.309110001</v>
      </c>
      <c r="AO67" s="50">
        <v>0</v>
      </c>
      <c r="AP67" s="48">
        <f>'2022 CV FIN GA 00394601000126'!AR63</f>
        <v>0</v>
      </c>
      <c r="AQ67" s="48">
        <f>'2022 CV FIN GA 00394601000126'!AS63</f>
        <v>0</v>
      </c>
      <c r="AR67" s="49">
        <f t="shared" si="22"/>
        <v>151047601.07547</v>
      </c>
      <c r="AS67" s="49">
        <f t="shared" si="23"/>
        <v>13415731.008579999</v>
      </c>
      <c r="AT67" s="123">
        <f>'2022 CV FIN GA 00394601000126'!AV63</f>
        <v>5406462.6943899998</v>
      </c>
      <c r="AU67" s="123">
        <f>'2022 CV FIN GA 00394601000126'!AW63</f>
        <v>240041.72317000001</v>
      </c>
      <c r="AV67" s="123">
        <f>'2022 CV FIN GA 00394601000126'!AX63</f>
        <v>0</v>
      </c>
      <c r="AW67" s="123">
        <f>'2022 CV FIN GA 00394601000126'!AY63</f>
        <v>468905.44055</v>
      </c>
      <c r="AX67" s="123">
        <f>'2022 CV FIN GA 00394601000126'!AZ63</f>
        <v>7300321.1504699998</v>
      </c>
      <c r="AY67" s="123">
        <f>'2022 CV FIN GA 00394601000126'!BA63</f>
        <v>0</v>
      </c>
      <c r="AZ67" s="49">
        <f t="shared" si="24"/>
        <v>541100486.32530999</v>
      </c>
      <c r="BA67" s="123">
        <f>'2022 CV FIN GA 00394601000126'!BC63</f>
        <v>74053239.400079995</v>
      </c>
      <c r="BB67" s="123">
        <f>'2022 CV FIN GA 00394601000126'!BD63</f>
        <v>42777477.528729998</v>
      </c>
      <c r="BC67" s="123">
        <f>'2022 CV FIN GA 00394601000126'!BE63</f>
        <v>45626217.759499997</v>
      </c>
      <c r="BD67" s="123">
        <f>'2022 CV FIN GA 00394601000126'!BF63</f>
        <v>2980440.24706</v>
      </c>
      <c r="BE67" s="123">
        <f>'2022 CV FIN GA 00394601000126'!BG63</f>
        <v>15956455.650429999</v>
      </c>
      <c r="BF67" s="123">
        <f>'2022 CV FIN GA 00394601000126'!BH63</f>
        <v>359706655.73951</v>
      </c>
      <c r="BG67" s="123">
        <f>'2022 CV FIN GA 00394601000126'!BI63</f>
        <v>0</v>
      </c>
      <c r="BH67" s="123">
        <f>'2022 CV FIN GA 00394601000126'!BJ63</f>
        <v>0</v>
      </c>
      <c r="BI67" s="123">
        <f>'2022 CV FIN GA 00394601000126'!BK63</f>
        <v>0</v>
      </c>
      <c r="BJ67" s="49">
        <f t="shared" si="25"/>
        <v>554516217.33388996</v>
      </c>
      <c r="BK67" s="49">
        <f t="shared" si="26"/>
        <v>-403468616.25841999</v>
      </c>
      <c r="BL67" s="49">
        <f>$BO$9+SUMPRODUCT($D$10:D67,$BK$10:BK67)</f>
        <v>-110484773852.34802</v>
      </c>
      <c r="BM67" s="48">
        <f>'2022 CV FIN GA 00394601000126'!BO63</f>
        <v>4</v>
      </c>
      <c r="BN67" s="49">
        <f t="shared" si="12"/>
        <v>0</v>
      </c>
      <c r="BO67" s="51">
        <f t="shared" si="27"/>
        <v>0</v>
      </c>
      <c r="BP67" s="79">
        <f t="shared" si="13"/>
        <v>53486605.556671187</v>
      </c>
      <c r="BQ67" s="79">
        <f t="shared" si="14"/>
        <v>3075479819.5085931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28"/>
        <v>59</v>
      </c>
      <c r="B68" s="69">
        <f t="shared" si="29"/>
        <v>2080</v>
      </c>
      <c r="C68" s="48">
        <f>'2022 CV FIN GA 00394601000126'!E64</f>
        <v>4</v>
      </c>
      <c r="D68" s="49">
        <f t="shared" si="16"/>
        <v>9.8879999999999996E-2</v>
      </c>
      <c r="E68" s="123">
        <f>'2022 CV FIN GA 00394601000126'!G64</f>
        <v>0</v>
      </c>
      <c r="F68" s="49">
        <f t="shared" si="17"/>
        <v>1775168.9527499999</v>
      </c>
      <c r="G68" s="123">
        <f>'2022 CV FIN GA 00394601000126'!I64</f>
        <v>1644323.80886</v>
      </c>
      <c r="H68" s="123">
        <f>'2022 CV FIN GA 00394601000126'!J64</f>
        <v>38785.113440000001</v>
      </c>
      <c r="I68" s="123">
        <f>'2022 CV FIN GA 00394601000126'!K64</f>
        <v>0</v>
      </c>
      <c r="J68" s="123">
        <f>'2022 CV FIN GA 00394601000126'!L64</f>
        <v>92060.030450000006</v>
      </c>
      <c r="K68" s="123">
        <f>'2022 CV FIN GA 00394601000126'!M64</f>
        <v>2127856.3556400002</v>
      </c>
      <c r="L68" s="123">
        <f>'2022 CV FIN GA 00394601000126'!N64</f>
        <v>0</v>
      </c>
      <c r="M68" s="49">
        <f t="shared" si="18"/>
        <v>58705749.793499999</v>
      </c>
      <c r="N68" s="123">
        <f>'2022 CV FIN GA 00394601000126'!P64</f>
        <v>10070295.203500001</v>
      </c>
      <c r="O68" s="123">
        <f>'2022 CV FIN GA 00394601000126'!Q64</f>
        <v>2852522.2946199998</v>
      </c>
      <c r="P68" s="123">
        <f>'2022 CV FIN GA 00394601000126'!R64</f>
        <v>6791881.5099799996</v>
      </c>
      <c r="Q68" s="123">
        <f>'2022 CV FIN GA 00394601000126'!S64</f>
        <v>396470.98272999999</v>
      </c>
      <c r="R68" s="123">
        <f>'2022 CV FIN GA 00394601000126'!T64</f>
        <v>1774241.94212</v>
      </c>
      <c r="S68" s="123">
        <f>'2022 CV FIN GA 00394601000126'!U64</f>
        <v>36820337.860550001</v>
      </c>
      <c r="T68" s="123">
        <f>'2022 CV FIN GA 00394601000126'!V64</f>
        <v>0</v>
      </c>
      <c r="U68" s="49">
        <f t="shared" si="19"/>
        <v>0</v>
      </c>
      <c r="V68" s="123">
        <f>'2022 CV FIN GA 00394601000126'!X64</f>
        <v>0</v>
      </c>
      <c r="W68" s="123">
        <f>'2022 CV FIN GA 00394601000126'!Y64</f>
        <v>0</v>
      </c>
      <c r="X68" s="123">
        <f>'2022 CV FIN GA 00394601000126'!Z64</f>
        <v>0</v>
      </c>
      <c r="Y68" s="123">
        <f>'2022 CV FIN GA 00394601000126'!AA64</f>
        <v>0</v>
      </c>
      <c r="Z68" s="123">
        <f>'2022 CV FIN GA 00394601000126'!AB64</f>
        <v>0</v>
      </c>
      <c r="AA68" s="123">
        <f>'2022 CV FIN GA 00394601000126'!AC64</f>
        <v>0</v>
      </c>
      <c r="AB68" s="123">
        <f>'2022 CV FIN GA 00394601000126'!AD64</f>
        <v>0</v>
      </c>
      <c r="AC68" s="49">
        <f t="shared" si="20"/>
        <v>11618561.329390001</v>
      </c>
      <c r="AD68" s="123">
        <f>'2022 CV FIN GA 00394601000126'!AF64</f>
        <v>5817779</v>
      </c>
      <c r="AE68" s="123">
        <f>'2022 CV FIN GA 00394601000126'!AG64</f>
        <v>1647950.1309700001</v>
      </c>
      <c r="AF68" s="123">
        <f>'2022 CV FIN GA 00394601000126'!AH64</f>
        <v>3923784.2400099998</v>
      </c>
      <c r="AG68" s="123">
        <f>'2022 CV FIN GA 00394601000126'!AI64</f>
        <v>229047.95840999999</v>
      </c>
      <c r="AH68" s="49">
        <f t="shared" si="21"/>
        <v>22415879.638999999</v>
      </c>
      <c r="AI68" s="123">
        <f>'2022 CV FIN GA 00394601000126'!AK64</f>
        <v>11390886.550000001</v>
      </c>
      <c r="AJ68" s="123">
        <f>'2022 CV FIN GA 00394601000126'!AL64</f>
        <v>27898.28</v>
      </c>
      <c r="AK68" s="123">
        <f>'2022 CV FIN GA 00394601000126'!AM64</f>
        <v>9075336.0443600006</v>
      </c>
      <c r="AL68" s="123">
        <f>'2022 CV FIN GA 00394601000126'!AN64</f>
        <v>855409.98536000005</v>
      </c>
      <c r="AM68" s="123">
        <f>'2022 CV FIN GA 00394601000126'!AO64</f>
        <v>1066348.7792799999</v>
      </c>
      <c r="AN68" s="123">
        <f>'2022 CV FIN GA 00394601000126'!AP64</f>
        <v>33463045.6789</v>
      </c>
      <c r="AO68" s="50">
        <v>0</v>
      </c>
      <c r="AP68" s="48">
        <f>'2022 CV FIN GA 00394601000126'!AR64</f>
        <v>0</v>
      </c>
      <c r="AQ68" s="48">
        <f>'2022 CV FIN GA 00394601000126'!AS64</f>
        <v>0</v>
      </c>
      <c r="AR68" s="49">
        <f t="shared" si="22"/>
        <v>130106261.74918</v>
      </c>
      <c r="AS68" s="49">
        <f t="shared" si="23"/>
        <v>11256502.941780001</v>
      </c>
      <c r="AT68" s="123">
        <f>'2022 CV FIN GA 00394601000126'!AV64</f>
        <v>4300187.6215000004</v>
      </c>
      <c r="AU68" s="123">
        <f>'2022 CV FIN GA 00394601000126'!AW64</f>
        <v>154982.47944</v>
      </c>
      <c r="AV68" s="123">
        <f>'2022 CV FIN GA 00394601000126'!AX64</f>
        <v>0</v>
      </c>
      <c r="AW68" s="123">
        <f>'2022 CV FIN GA 00394601000126'!AY64</f>
        <v>358233.68273</v>
      </c>
      <c r="AX68" s="123">
        <f>'2022 CV FIN GA 00394601000126'!AZ64</f>
        <v>6443099.1581100002</v>
      </c>
      <c r="AY68" s="123">
        <f>'2022 CV FIN GA 00394601000126'!BA64</f>
        <v>0</v>
      </c>
      <c r="AZ68" s="49">
        <f t="shared" si="24"/>
        <v>468344332.75351</v>
      </c>
      <c r="BA68" s="123">
        <f>'2022 CV FIN GA 00394601000126'!BC64</f>
        <v>61995214.098190002</v>
      </c>
      <c r="BB68" s="123">
        <f>'2022 CV FIN GA 00394601000126'!BD64</f>
        <v>35345936.484140001</v>
      </c>
      <c r="BC68" s="123">
        <f>'2022 CV FIN GA 00394601000126'!BE64</f>
        <v>38063252.06464</v>
      </c>
      <c r="BD68" s="123">
        <f>'2022 CV FIN GA 00394601000126'!BF64</f>
        <v>2395644.55394</v>
      </c>
      <c r="BE68" s="123">
        <f>'2022 CV FIN GA 00394601000126'!BG64</f>
        <v>13686052.1962</v>
      </c>
      <c r="BF68" s="123">
        <f>'2022 CV FIN GA 00394601000126'!BH64</f>
        <v>316858233.35640001</v>
      </c>
      <c r="BG68" s="123">
        <f>'2022 CV FIN GA 00394601000126'!BI64</f>
        <v>0</v>
      </c>
      <c r="BH68" s="123">
        <f>'2022 CV FIN GA 00394601000126'!BJ64</f>
        <v>0</v>
      </c>
      <c r="BI68" s="123">
        <f>'2022 CV FIN GA 00394601000126'!BK64</f>
        <v>0</v>
      </c>
      <c r="BJ68" s="49">
        <f t="shared" si="25"/>
        <v>479600835.69529003</v>
      </c>
      <c r="BK68" s="49">
        <f t="shared" si="26"/>
        <v>-349494573.94611001</v>
      </c>
      <c r="BL68" s="49">
        <f>$BO$9+SUMPRODUCT($D$10:D68,$BK$10:BK68)</f>
        <v>-110519331875.81981</v>
      </c>
      <c r="BM68" s="48">
        <f>'2022 CV FIN GA 00394601000126'!BO64</f>
        <v>4</v>
      </c>
      <c r="BN68" s="49">
        <f t="shared" si="12"/>
        <v>0</v>
      </c>
      <c r="BO68" s="51">
        <f t="shared" si="27"/>
        <v>0</v>
      </c>
      <c r="BP68" s="79">
        <f t="shared" si="13"/>
        <v>44528804.18322356</v>
      </c>
      <c r="BQ68" s="79">
        <f t="shared" si="14"/>
        <v>2604935044.7185783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28"/>
        <v>60</v>
      </c>
      <c r="B69" s="69">
        <f t="shared" si="29"/>
        <v>2081</v>
      </c>
      <c r="C69" s="48">
        <f>'2022 CV FIN GA 00394601000126'!E65</f>
        <v>4</v>
      </c>
      <c r="D69" s="49">
        <f t="shared" si="16"/>
        <v>9.5079999999999998E-2</v>
      </c>
      <c r="E69" s="123">
        <f>'2022 CV FIN GA 00394601000126'!G65</f>
        <v>0</v>
      </c>
      <c r="F69" s="49">
        <f t="shared" si="17"/>
        <v>1406987.25773</v>
      </c>
      <c r="G69" s="123">
        <f>'2022 CV FIN GA 00394601000126'!I65</f>
        <v>1307912.0615099999</v>
      </c>
      <c r="H69" s="123">
        <f>'2022 CV FIN GA 00394601000126'!J65</f>
        <v>28460.564770000001</v>
      </c>
      <c r="I69" s="123">
        <f>'2022 CV FIN GA 00394601000126'!K65</f>
        <v>0</v>
      </c>
      <c r="J69" s="123">
        <f>'2022 CV FIN GA 00394601000126'!L65</f>
        <v>70614.631450000001</v>
      </c>
      <c r="K69" s="123">
        <f>'2022 CV FIN GA 00394601000126'!M65</f>
        <v>1886739.91004</v>
      </c>
      <c r="L69" s="123">
        <f>'2022 CV FIN GA 00394601000126'!N65</f>
        <v>0</v>
      </c>
      <c r="M69" s="49">
        <f t="shared" si="18"/>
        <v>50283860.545539998</v>
      </c>
      <c r="N69" s="123">
        <f>'2022 CV FIN GA 00394601000126'!P65</f>
        <v>8355517.4633299997</v>
      </c>
      <c r="O69" s="123">
        <f>'2022 CV FIN GA 00394601000126'!Q65</f>
        <v>2319539.0448099999</v>
      </c>
      <c r="P69" s="123">
        <f>'2022 CV FIN GA 00394601000126'!R65</f>
        <v>5599995.8693700004</v>
      </c>
      <c r="Q69" s="123">
        <f>'2022 CV FIN GA 00394601000126'!S65</f>
        <v>315046.77668000001</v>
      </c>
      <c r="R69" s="123">
        <f>'2022 CV FIN GA 00394601000126'!T65</f>
        <v>1520141.0308300001</v>
      </c>
      <c r="S69" s="123">
        <f>'2022 CV FIN GA 00394601000126'!U65</f>
        <v>32173620.360520002</v>
      </c>
      <c r="T69" s="123">
        <f>'2022 CV FIN GA 00394601000126'!V65</f>
        <v>0</v>
      </c>
      <c r="U69" s="49">
        <f t="shared" si="19"/>
        <v>0</v>
      </c>
      <c r="V69" s="123">
        <f>'2022 CV FIN GA 00394601000126'!X65</f>
        <v>0</v>
      </c>
      <c r="W69" s="123">
        <f>'2022 CV FIN GA 00394601000126'!Y65</f>
        <v>0</v>
      </c>
      <c r="X69" s="123">
        <f>'2022 CV FIN GA 00394601000126'!Z65</f>
        <v>0</v>
      </c>
      <c r="Y69" s="123">
        <f>'2022 CV FIN GA 00394601000126'!AA65</f>
        <v>0</v>
      </c>
      <c r="Z69" s="123">
        <f>'2022 CV FIN GA 00394601000126'!AB65</f>
        <v>0</v>
      </c>
      <c r="AA69" s="123">
        <f>'2022 CV FIN GA 00394601000126'!AC65</f>
        <v>0</v>
      </c>
      <c r="AB69" s="123">
        <f>'2022 CV FIN GA 00394601000126'!AD65</f>
        <v>0</v>
      </c>
      <c r="AC69" s="49">
        <f t="shared" si="20"/>
        <v>9584379.4518299997</v>
      </c>
      <c r="AD69" s="123">
        <f>'2022 CV FIN GA 00394601000126'!AF65</f>
        <v>4827123.04</v>
      </c>
      <c r="AE69" s="123">
        <f>'2022 CV FIN GA 00394601000126'!AG65</f>
        <v>1340036.73868</v>
      </c>
      <c r="AF69" s="123">
        <f>'2022 CV FIN GA 00394601000126'!AH65</f>
        <v>3235211.8487499999</v>
      </c>
      <c r="AG69" s="123">
        <f>'2022 CV FIN GA 00394601000126'!AI65</f>
        <v>182007.82440000001</v>
      </c>
      <c r="AH69" s="49">
        <f t="shared" si="21"/>
        <v>19291815.295049999</v>
      </c>
      <c r="AI69" s="123">
        <f>'2022 CV FIN GA 00394601000126'!AK65</f>
        <v>9751685.3699999992</v>
      </c>
      <c r="AJ69" s="123">
        <f>'2022 CV FIN GA 00394601000126'!AL65</f>
        <v>22943.34</v>
      </c>
      <c r="AK69" s="123">
        <f>'2022 CV FIN GA 00394601000126'!AM65</f>
        <v>7899748.3426400004</v>
      </c>
      <c r="AL69" s="123">
        <f>'2022 CV FIN GA 00394601000126'!AN65</f>
        <v>720867.05153000006</v>
      </c>
      <c r="AM69" s="123">
        <f>'2022 CV FIN GA 00394601000126'!AO65</f>
        <v>896571.19088000001</v>
      </c>
      <c r="AN69" s="123">
        <f>'2022 CV FIN GA 00394601000126'!AP65</f>
        <v>28727188.42185</v>
      </c>
      <c r="AO69" s="50">
        <v>0</v>
      </c>
      <c r="AP69" s="48">
        <f>'2022 CV FIN GA 00394601000126'!AR65</f>
        <v>0</v>
      </c>
      <c r="AQ69" s="48">
        <f>'2022 CV FIN GA 00394601000126'!AS65</f>
        <v>0</v>
      </c>
      <c r="AR69" s="49">
        <f t="shared" si="22"/>
        <v>111180970.88203999</v>
      </c>
      <c r="AS69" s="49">
        <f t="shared" si="23"/>
        <v>9492653.7157000005</v>
      </c>
      <c r="AT69" s="123">
        <f>'2022 CV FIN GA 00394601000126'!AV65</f>
        <v>3424749.2683899999</v>
      </c>
      <c r="AU69" s="123">
        <f>'2022 CV FIN GA 00394601000126'!AW65</f>
        <v>108603.48987</v>
      </c>
      <c r="AV69" s="123">
        <f>'2022 CV FIN GA 00394601000126'!AX65</f>
        <v>0</v>
      </c>
      <c r="AW69" s="123">
        <f>'2022 CV FIN GA 00394601000126'!AY65</f>
        <v>272000.31549000001</v>
      </c>
      <c r="AX69" s="123">
        <f>'2022 CV FIN GA 00394601000126'!AZ65</f>
        <v>5687300.6419500001</v>
      </c>
      <c r="AY69" s="123">
        <f>'2022 CV FIN GA 00394601000126'!BA65</f>
        <v>0</v>
      </c>
      <c r="AZ69" s="49">
        <f t="shared" si="24"/>
        <v>401957453.42734998</v>
      </c>
      <c r="BA69" s="123">
        <f>'2022 CV FIN GA 00394601000126'!BC65</f>
        <v>51437561.832690001</v>
      </c>
      <c r="BB69" s="123">
        <f>'2022 CV FIN GA 00394601000126'!BD65</f>
        <v>28958171.873969998</v>
      </c>
      <c r="BC69" s="123">
        <f>'2022 CV FIN GA 00394601000126'!BE65</f>
        <v>31467845.529119998</v>
      </c>
      <c r="BD69" s="123">
        <f>'2022 CV FIN GA 00394601000126'!BF65</f>
        <v>1903565.9768300001</v>
      </c>
      <c r="BE69" s="123">
        <f>'2022 CV FIN GA 00394601000126'!BG65</f>
        <v>11644682.1855</v>
      </c>
      <c r="BF69" s="123">
        <f>'2022 CV FIN GA 00394601000126'!BH65</f>
        <v>276545626.02924001</v>
      </c>
      <c r="BG69" s="123">
        <f>'2022 CV FIN GA 00394601000126'!BI65</f>
        <v>0</v>
      </c>
      <c r="BH69" s="123">
        <f>'2022 CV FIN GA 00394601000126'!BJ65</f>
        <v>0</v>
      </c>
      <c r="BI69" s="123">
        <f>'2022 CV FIN GA 00394601000126'!BK65</f>
        <v>0</v>
      </c>
      <c r="BJ69" s="49">
        <f t="shared" si="25"/>
        <v>411450107.14305001</v>
      </c>
      <c r="BK69" s="49">
        <f t="shared" si="26"/>
        <v>-300269136.26100999</v>
      </c>
      <c r="BL69" s="49">
        <f>$BO$9+SUMPRODUCT($D$10:D69,$BK$10:BK69)</f>
        <v>-110547881465.2955</v>
      </c>
      <c r="BM69" s="48">
        <f>'2022 CV FIN GA 00394601000126'!BO65</f>
        <v>4</v>
      </c>
      <c r="BN69" s="49">
        <f t="shared" si="12"/>
        <v>0</v>
      </c>
      <c r="BO69" s="51">
        <f t="shared" si="27"/>
        <v>0</v>
      </c>
      <c r="BP69" s="79">
        <f t="shared" si="13"/>
        <v>36768546.842604682</v>
      </c>
      <c r="BQ69" s="79">
        <f t="shared" si="14"/>
        <v>2187728537.1349788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28"/>
        <v>61</v>
      </c>
      <c r="B70" s="69">
        <f t="shared" si="29"/>
        <v>2082</v>
      </c>
      <c r="C70" s="48">
        <f>'2022 CV FIN GA 00394601000126'!E66</f>
        <v>4</v>
      </c>
      <c r="D70" s="49">
        <f t="shared" si="16"/>
        <v>9.1420000000000001E-2</v>
      </c>
      <c r="E70" s="123">
        <f>'2022 CV FIN GA 00394601000126'!G66</f>
        <v>0</v>
      </c>
      <c r="F70" s="49">
        <f t="shared" si="17"/>
        <v>1118129.82544</v>
      </c>
      <c r="G70" s="123">
        <f>'2022 CV FIN GA 00394601000126'!I66</f>
        <v>1041904.83251</v>
      </c>
      <c r="H70" s="123">
        <f>'2022 CV FIN GA 00394601000126'!J66</f>
        <v>22317.742900000001</v>
      </c>
      <c r="I70" s="123">
        <f>'2022 CV FIN GA 00394601000126'!K66</f>
        <v>0</v>
      </c>
      <c r="J70" s="123">
        <f>'2022 CV FIN GA 00394601000126'!L66</f>
        <v>53907.250030000003</v>
      </c>
      <c r="K70" s="123">
        <f>'2022 CV FIN GA 00394601000126'!M66</f>
        <v>1673505.89096</v>
      </c>
      <c r="L70" s="123">
        <f>'2022 CV FIN GA 00394601000126'!N66</f>
        <v>0</v>
      </c>
      <c r="M70" s="49">
        <f t="shared" si="18"/>
        <v>42707325.147660002</v>
      </c>
      <c r="N70" s="123">
        <f>'2022 CV FIN GA 00394601000126'!P66</f>
        <v>6867238.5866299998</v>
      </c>
      <c r="O70" s="123">
        <f>'2022 CV FIN GA 00394601000126'!Q66</f>
        <v>1869544.2084600001</v>
      </c>
      <c r="P70" s="123">
        <f>'2022 CV FIN GA 00394601000126'!R66</f>
        <v>4575017.0699800001</v>
      </c>
      <c r="Q70" s="123">
        <f>'2022 CV FIN GA 00394601000126'!S66</f>
        <v>247334.81909</v>
      </c>
      <c r="R70" s="123">
        <f>'2022 CV FIN GA 00394601000126'!T66</f>
        <v>1292060.15876</v>
      </c>
      <c r="S70" s="123">
        <f>'2022 CV FIN GA 00394601000126'!U66</f>
        <v>27856130.304740001</v>
      </c>
      <c r="T70" s="123">
        <f>'2022 CV FIN GA 00394601000126'!V66</f>
        <v>0</v>
      </c>
      <c r="U70" s="49">
        <f t="shared" si="19"/>
        <v>0</v>
      </c>
      <c r="V70" s="123">
        <f>'2022 CV FIN GA 00394601000126'!X66</f>
        <v>0</v>
      </c>
      <c r="W70" s="123">
        <f>'2022 CV FIN GA 00394601000126'!Y66</f>
        <v>0</v>
      </c>
      <c r="X70" s="123">
        <f>'2022 CV FIN GA 00394601000126'!Z66</f>
        <v>0</v>
      </c>
      <c r="Y70" s="123">
        <f>'2022 CV FIN GA 00394601000126'!AA66</f>
        <v>0</v>
      </c>
      <c r="Z70" s="123">
        <f>'2022 CV FIN GA 00394601000126'!AB66</f>
        <v>0</v>
      </c>
      <c r="AA70" s="123">
        <f>'2022 CV FIN GA 00394601000126'!AC66</f>
        <v>0</v>
      </c>
      <c r="AB70" s="123">
        <f>'2022 CV FIN GA 00394601000126'!AD66</f>
        <v>0</v>
      </c>
      <c r="AC70" s="49">
        <f t="shared" si="20"/>
        <v>7833340.2747099996</v>
      </c>
      <c r="AD70" s="123">
        <f>'2022 CV FIN GA 00394601000126'!AF66</f>
        <v>3967319.29</v>
      </c>
      <c r="AE70" s="123">
        <f>'2022 CV FIN GA 00394601000126'!AG66</f>
        <v>1080067.14934</v>
      </c>
      <c r="AF70" s="123">
        <f>'2022 CV FIN GA 00394601000126'!AH66</f>
        <v>2643064.3483099998</v>
      </c>
      <c r="AG70" s="123">
        <f>'2022 CV FIN GA 00394601000126'!AI66</f>
        <v>142889.48706000001</v>
      </c>
      <c r="AH70" s="49">
        <f t="shared" si="21"/>
        <v>16440078.08671</v>
      </c>
      <c r="AI70" s="123">
        <f>'2022 CV FIN GA 00394601000126'!AK66</f>
        <v>8268370.5499999998</v>
      </c>
      <c r="AJ70" s="123">
        <f>'2022 CV FIN GA 00394601000126'!AL66</f>
        <v>18562.02</v>
      </c>
      <c r="AK70" s="123">
        <f>'2022 CV FIN GA 00394601000126'!AM66</f>
        <v>6804865.6361300005</v>
      </c>
      <c r="AL70" s="123">
        <f>'2022 CV FIN GA 00394601000126'!AN66</f>
        <v>601212.13141000003</v>
      </c>
      <c r="AM70" s="123">
        <f>'2022 CV FIN GA 00394601000126'!AO66</f>
        <v>747067.74916999997</v>
      </c>
      <c r="AN70" s="123">
        <f>'2022 CV FIN GA 00394601000126'!AP66</f>
        <v>24442402.552730002</v>
      </c>
      <c r="AO70" s="50">
        <v>0</v>
      </c>
      <c r="AP70" s="48">
        <f>'2022 CV FIN GA 00394601000126'!AR66</f>
        <v>0</v>
      </c>
      <c r="AQ70" s="48">
        <f>'2022 CV FIN GA 00394601000126'!AS66</f>
        <v>0</v>
      </c>
      <c r="AR70" s="49">
        <f t="shared" si="22"/>
        <v>94214781.778209999</v>
      </c>
      <c r="AS70" s="49">
        <f t="shared" si="23"/>
        <v>8039846.8036599997</v>
      </c>
      <c r="AT70" s="123">
        <f>'2022 CV FIN GA 00394601000126'!AV66</f>
        <v>2731796.5350899999</v>
      </c>
      <c r="AU70" s="123">
        <f>'2022 CV FIN GA 00394601000126'!AW66</f>
        <v>82527.50632</v>
      </c>
      <c r="AV70" s="123">
        <f>'2022 CV FIN GA 00394601000126'!AX66</f>
        <v>0</v>
      </c>
      <c r="AW70" s="123">
        <f>'2022 CV FIN GA 00394601000126'!AY66</f>
        <v>205319.63526000001</v>
      </c>
      <c r="AX70" s="123">
        <f>'2022 CV FIN GA 00394601000126'!AZ66</f>
        <v>5020203.1269899998</v>
      </c>
      <c r="AY70" s="123">
        <f>'2022 CV FIN GA 00394601000126'!BA66</f>
        <v>0</v>
      </c>
      <c r="AZ70" s="49">
        <f t="shared" si="24"/>
        <v>341921288.48458999</v>
      </c>
      <c r="BA70" s="123">
        <f>'2022 CV FIN GA 00394601000126'!BC66</f>
        <v>42277920.528420001</v>
      </c>
      <c r="BB70" s="123">
        <f>'2022 CV FIN GA 00394601000126'!BD66</f>
        <v>23515740.78362</v>
      </c>
      <c r="BC70" s="123">
        <f>'2022 CV FIN GA 00394601000126'!BE66</f>
        <v>25772262.261220001</v>
      </c>
      <c r="BD70" s="123">
        <f>'2022 CV FIN GA 00394601000126'!BF66</f>
        <v>1494320.54526</v>
      </c>
      <c r="BE70" s="123">
        <f>'2022 CV FIN GA 00394601000126'!BG66</f>
        <v>9825375.1613100003</v>
      </c>
      <c r="BF70" s="123">
        <f>'2022 CV FIN GA 00394601000126'!BH66</f>
        <v>239035669.20475999</v>
      </c>
      <c r="BG70" s="123">
        <f>'2022 CV FIN GA 00394601000126'!BI66</f>
        <v>0</v>
      </c>
      <c r="BH70" s="123">
        <f>'2022 CV FIN GA 00394601000126'!BJ66</f>
        <v>0</v>
      </c>
      <c r="BI70" s="123">
        <f>'2022 CV FIN GA 00394601000126'!BK66</f>
        <v>0</v>
      </c>
      <c r="BJ70" s="49">
        <f t="shared" si="25"/>
        <v>349961135.28825003</v>
      </c>
      <c r="BK70" s="49">
        <f t="shared" si="26"/>
        <v>-255746353.51003999</v>
      </c>
      <c r="BL70" s="49">
        <f>$BO$9+SUMPRODUCT($D$10:D70,$BK$10:BK70)</f>
        <v>-110571261796.9334</v>
      </c>
      <c r="BM70" s="48">
        <f>'2022 CV FIN GA 00394601000126'!BO66</f>
        <v>4</v>
      </c>
      <c r="BN70" s="49">
        <f t="shared" si="12"/>
        <v>0</v>
      </c>
      <c r="BO70" s="51">
        <f t="shared" si="27"/>
        <v>0</v>
      </c>
      <c r="BP70" s="79">
        <f t="shared" si="13"/>
        <v>30098561.974627957</v>
      </c>
      <c r="BQ70" s="79">
        <f t="shared" si="14"/>
        <v>1820962999.4649913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28"/>
        <v>62</v>
      </c>
      <c r="B71" s="69">
        <f t="shared" si="29"/>
        <v>2083</v>
      </c>
      <c r="C71" s="48">
        <f>'2022 CV FIN GA 00394601000126'!E67</f>
        <v>4</v>
      </c>
      <c r="D71" s="49">
        <f t="shared" si="16"/>
        <v>8.7900000000000006E-2</v>
      </c>
      <c r="E71" s="123">
        <f>'2022 CV FIN GA 00394601000126'!G67</f>
        <v>0</v>
      </c>
      <c r="F71" s="49">
        <f t="shared" si="17"/>
        <v>890528.14671999996</v>
      </c>
      <c r="G71" s="123">
        <f>'2022 CV FIN GA 00394601000126'!I67</f>
        <v>831314.04099999997</v>
      </c>
      <c r="H71" s="123">
        <f>'2022 CV FIN GA 00394601000126'!J67</f>
        <v>18234.88998</v>
      </c>
      <c r="I71" s="123">
        <f>'2022 CV FIN GA 00394601000126'!K67</f>
        <v>0</v>
      </c>
      <c r="J71" s="123">
        <f>'2022 CV FIN GA 00394601000126'!L67</f>
        <v>40979.21574</v>
      </c>
      <c r="K71" s="123">
        <f>'2022 CV FIN GA 00394601000126'!M67</f>
        <v>1484473.0406200001</v>
      </c>
      <c r="L71" s="123">
        <f>'2022 CV FIN GA 00394601000126'!N67</f>
        <v>0</v>
      </c>
      <c r="M71" s="49">
        <f t="shared" si="18"/>
        <v>35951325.693970002</v>
      </c>
      <c r="N71" s="123">
        <f>'2022 CV FIN GA 00394601000126'!P67</f>
        <v>5588107.0744700003</v>
      </c>
      <c r="O71" s="123">
        <f>'2022 CV FIN GA 00394601000126'!Q67</f>
        <v>1493287.41393</v>
      </c>
      <c r="P71" s="123">
        <f>'2022 CV FIN GA 00394601000126'!R67</f>
        <v>3702166.6271199998</v>
      </c>
      <c r="Q71" s="123">
        <f>'2022 CV FIN GA 00394601000126'!S67</f>
        <v>191712.15633</v>
      </c>
      <c r="R71" s="123">
        <f>'2022 CV FIN GA 00394601000126'!T67</f>
        <v>1089137.3785900001</v>
      </c>
      <c r="S71" s="123">
        <f>'2022 CV FIN GA 00394601000126'!U67</f>
        <v>23886915.043529999</v>
      </c>
      <c r="T71" s="123">
        <f>'2022 CV FIN GA 00394601000126'!V67</f>
        <v>0</v>
      </c>
      <c r="U71" s="49">
        <f t="shared" si="19"/>
        <v>0</v>
      </c>
      <c r="V71" s="123">
        <f>'2022 CV FIN GA 00394601000126'!X67</f>
        <v>0</v>
      </c>
      <c r="W71" s="123">
        <f>'2022 CV FIN GA 00394601000126'!Y67</f>
        <v>0</v>
      </c>
      <c r="X71" s="123">
        <f>'2022 CV FIN GA 00394601000126'!Z67</f>
        <v>0</v>
      </c>
      <c r="Y71" s="123">
        <f>'2022 CV FIN GA 00394601000126'!AA67</f>
        <v>0</v>
      </c>
      <c r="Z71" s="123">
        <f>'2022 CV FIN GA 00394601000126'!AB67</f>
        <v>0</v>
      </c>
      <c r="AA71" s="123">
        <f>'2022 CV FIN GA 00394601000126'!AC67</f>
        <v>0</v>
      </c>
      <c r="AB71" s="123">
        <f>'2022 CV FIN GA 00394601000126'!AD67</f>
        <v>0</v>
      </c>
      <c r="AC71" s="49">
        <f t="shared" si="20"/>
        <v>6340600.0558000002</v>
      </c>
      <c r="AD71" s="123">
        <f>'2022 CV FIN GA 00394601000126'!AF67</f>
        <v>3228343.49</v>
      </c>
      <c r="AE71" s="123">
        <f>'2022 CV FIN GA 00394601000126'!AG67</f>
        <v>862697.26760999998</v>
      </c>
      <c r="AF71" s="123">
        <f>'2022 CV FIN GA 00394601000126'!AH67</f>
        <v>2138803.9594100001</v>
      </c>
      <c r="AG71" s="123">
        <f>'2022 CV FIN GA 00394601000126'!AI67</f>
        <v>110755.33878000001</v>
      </c>
      <c r="AH71" s="49">
        <f t="shared" si="21"/>
        <v>13865578.533020001</v>
      </c>
      <c r="AI71" s="123">
        <f>'2022 CV FIN GA 00394601000126'!AK67</f>
        <v>6939602</v>
      </c>
      <c r="AJ71" s="123">
        <f>'2022 CV FIN GA 00394601000126'!AL67</f>
        <v>14808.51</v>
      </c>
      <c r="AK71" s="123">
        <f>'2022 CV FIN GA 00394601000126'!AM67</f>
        <v>5798396.9389599999</v>
      </c>
      <c r="AL71" s="123">
        <f>'2022 CV FIN GA 00394601000126'!AN67</f>
        <v>496068.44676000002</v>
      </c>
      <c r="AM71" s="123">
        <f>'2022 CV FIN GA 00394601000126'!AO67</f>
        <v>616702.63729999994</v>
      </c>
      <c r="AN71" s="123">
        <f>'2022 CV FIN GA 00394601000126'!AP67</f>
        <v>20601665.43756</v>
      </c>
      <c r="AO71" s="50">
        <v>0</v>
      </c>
      <c r="AP71" s="48">
        <f>'2022 CV FIN GA 00394601000126'!AR67</f>
        <v>0</v>
      </c>
      <c r="AQ71" s="48">
        <f>'2022 CV FIN GA 00394601000126'!AS67</f>
        <v>0</v>
      </c>
      <c r="AR71" s="49">
        <f t="shared" si="22"/>
        <v>79134170.907690004</v>
      </c>
      <c r="AS71" s="49">
        <f t="shared" si="23"/>
        <v>6833504.5080300001</v>
      </c>
      <c r="AT71" s="123">
        <f>'2022 CV FIN GA 00394601000126'!AV67</f>
        <v>2182573.8195099998</v>
      </c>
      <c r="AU71" s="123">
        <f>'2022 CV FIN GA 00394601000126'!AW67</f>
        <v>66285.557239999995</v>
      </c>
      <c r="AV71" s="123">
        <f>'2022 CV FIN GA 00394601000126'!AX67</f>
        <v>0</v>
      </c>
      <c r="AW71" s="123">
        <f>'2022 CV FIN GA 00394601000126'!AY67</f>
        <v>154129.69959</v>
      </c>
      <c r="AX71" s="123">
        <f>'2022 CV FIN GA 00394601000126'!AZ67</f>
        <v>4430515.43169</v>
      </c>
      <c r="AY71" s="123">
        <f>'2022 CV FIN GA 00394601000126'!BA67</f>
        <v>0</v>
      </c>
      <c r="AZ71" s="49">
        <f t="shared" si="24"/>
        <v>288130947.71661001</v>
      </c>
      <c r="BA71" s="123">
        <f>'2022 CV FIN GA 00394601000126'!BC67</f>
        <v>34406944.006130002</v>
      </c>
      <c r="BB71" s="123">
        <f>'2022 CV FIN GA 00394601000126'!BD67</f>
        <v>18922214.267129999</v>
      </c>
      <c r="BC71" s="123">
        <f>'2022 CV FIN GA 00394601000126'!BE67</f>
        <v>20902890.827720001</v>
      </c>
      <c r="BD71" s="123">
        <f>'2022 CV FIN GA 00394601000126'!BF67</f>
        <v>1158137.0521199999</v>
      </c>
      <c r="BE71" s="123">
        <f>'2022 CV FIN GA 00394601000126'!BG67</f>
        <v>8218656.5779900001</v>
      </c>
      <c r="BF71" s="123">
        <f>'2022 CV FIN GA 00394601000126'!BH67</f>
        <v>204522104.98552001</v>
      </c>
      <c r="BG71" s="123">
        <f>'2022 CV FIN GA 00394601000126'!BI67</f>
        <v>0</v>
      </c>
      <c r="BH71" s="123">
        <f>'2022 CV FIN GA 00394601000126'!BJ67</f>
        <v>0</v>
      </c>
      <c r="BI71" s="123">
        <f>'2022 CV FIN GA 00394601000126'!BK67</f>
        <v>0</v>
      </c>
      <c r="BJ71" s="49">
        <f t="shared" si="25"/>
        <v>294964452.22464001</v>
      </c>
      <c r="BK71" s="49">
        <f t="shared" si="26"/>
        <v>-215830281.31694999</v>
      </c>
      <c r="BL71" s="49">
        <f>$BO$9+SUMPRODUCT($D$10:D71,$BK$10:BK71)</f>
        <v>-110590233278.66115</v>
      </c>
      <c r="BM71" s="48">
        <f>'2022 CV FIN GA 00394601000126'!BO67</f>
        <v>4</v>
      </c>
      <c r="BN71" s="49">
        <f t="shared" si="12"/>
        <v>0</v>
      </c>
      <c r="BO71" s="51">
        <f t="shared" si="27"/>
        <v>0</v>
      </c>
      <c r="BP71" s="79">
        <f t="shared" si="13"/>
        <v>24413501.157988895</v>
      </c>
      <c r="BQ71" s="79">
        <f t="shared" si="14"/>
        <v>1501430321.2163169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28"/>
        <v>63</v>
      </c>
      <c r="B72" s="69">
        <f t="shared" si="29"/>
        <v>2084</v>
      </c>
      <c r="C72" s="48">
        <f>'2022 CV FIN GA 00394601000126'!E68</f>
        <v>4</v>
      </c>
      <c r="D72" s="49">
        <f t="shared" si="16"/>
        <v>8.4519999999999998E-2</v>
      </c>
      <c r="E72" s="123">
        <f>'2022 CV FIN GA 00394601000126'!G68</f>
        <v>0</v>
      </c>
      <c r="F72" s="49">
        <f t="shared" si="17"/>
        <v>710407.29195999994</v>
      </c>
      <c r="G72" s="123">
        <f>'2022 CV FIN GA 00394601000126'!I68</f>
        <v>664226.55524000002</v>
      </c>
      <c r="H72" s="123">
        <f>'2022 CV FIN GA 00394601000126'!J68</f>
        <v>15146.10946</v>
      </c>
      <c r="I72" s="123">
        <f>'2022 CV FIN GA 00394601000126'!K68</f>
        <v>0</v>
      </c>
      <c r="J72" s="123">
        <f>'2022 CV FIN GA 00394601000126'!L68</f>
        <v>31034.627260000001</v>
      </c>
      <c r="K72" s="123">
        <f>'2022 CV FIN GA 00394601000126'!M68</f>
        <v>1316426.88903</v>
      </c>
      <c r="L72" s="123">
        <f>'2022 CV FIN GA 00394601000126'!N68</f>
        <v>0</v>
      </c>
      <c r="M72" s="49">
        <f t="shared" si="18"/>
        <v>29981227.069159999</v>
      </c>
      <c r="N72" s="123">
        <f>'2022 CV FIN GA 00394601000126'!P68</f>
        <v>4499657.3282399997</v>
      </c>
      <c r="O72" s="123">
        <f>'2022 CV FIN GA 00394601000126'!Q68</f>
        <v>1181692.1645599999</v>
      </c>
      <c r="P72" s="123">
        <f>'2022 CV FIN GA 00394601000126'!R68</f>
        <v>2966161.4705400001</v>
      </c>
      <c r="Q72" s="123">
        <f>'2022 CV FIN GA 00394601000126'!S68</f>
        <v>146597.80604</v>
      </c>
      <c r="R72" s="123">
        <f>'2022 CV FIN GA 00394601000126'!T68</f>
        <v>910202.95440000005</v>
      </c>
      <c r="S72" s="123">
        <f>'2022 CV FIN GA 00394601000126'!U68</f>
        <v>20276915.345380001</v>
      </c>
      <c r="T72" s="123">
        <f>'2022 CV FIN GA 00394601000126'!V68</f>
        <v>0</v>
      </c>
      <c r="U72" s="49">
        <f t="shared" si="19"/>
        <v>0</v>
      </c>
      <c r="V72" s="123">
        <f>'2022 CV FIN GA 00394601000126'!X68</f>
        <v>0</v>
      </c>
      <c r="W72" s="123">
        <f>'2022 CV FIN GA 00394601000126'!Y68</f>
        <v>0</v>
      </c>
      <c r="X72" s="123">
        <f>'2022 CV FIN GA 00394601000126'!Z68</f>
        <v>0</v>
      </c>
      <c r="Y72" s="123">
        <f>'2022 CV FIN GA 00394601000126'!AA68</f>
        <v>0</v>
      </c>
      <c r="Z72" s="123">
        <f>'2022 CV FIN GA 00394601000126'!AB68</f>
        <v>0</v>
      </c>
      <c r="AA72" s="123">
        <f>'2022 CV FIN GA 00394601000126'!AC68</f>
        <v>0</v>
      </c>
      <c r="AB72" s="123">
        <f>'2022 CV FIN GA 00394601000126'!AD68</f>
        <v>0</v>
      </c>
      <c r="AC72" s="49">
        <f t="shared" si="20"/>
        <v>5080504.6232500002</v>
      </c>
      <c r="AD72" s="123">
        <f>'2022 CV FIN GA 00394601000126'!AF68</f>
        <v>2599527.7599999998</v>
      </c>
      <c r="AE72" s="123">
        <f>'2022 CV FIN GA 00394601000126'!AG68</f>
        <v>682683.44862000004</v>
      </c>
      <c r="AF72" s="123">
        <f>'2022 CV FIN GA 00394601000126'!AH68</f>
        <v>1713601.39518</v>
      </c>
      <c r="AG72" s="123">
        <f>'2022 CV FIN GA 00394601000126'!AI68</f>
        <v>84692.019450000007</v>
      </c>
      <c r="AH72" s="49">
        <f t="shared" si="21"/>
        <v>11567178.55834</v>
      </c>
      <c r="AI72" s="123">
        <f>'2022 CV FIN GA 00394601000126'!AK68</f>
        <v>5761887.3399999999</v>
      </c>
      <c r="AJ72" s="123">
        <f>'2022 CV FIN GA 00394601000126'!AL68</f>
        <v>11567.04</v>
      </c>
      <c r="AK72" s="123">
        <f>'2022 CV FIN GA 00394601000126'!AM68</f>
        <v>4884836.8885700004</v>
      </c>
      <c r="AL72" s="123">
        <f>'2022 CV FIN GA 00394601000126'!AN68</f>
        <v>404756.37040999997</v>
      </c>
      <c r="AM72" s="123">
        <f>'2022 CV FIN GA 00394601000126'!AO68</f>
        <v>504130.91936</v>
      </c>
      <c r="AN72" s="123">
        <f>'2022 CV FIN GA 00394601000126'!AP68</f>
        <v>17192049.324979998</v>
      </c>
      <c r="AO72" s="50">
        <v>0</v>
      </c>
      <c r="AP72" s="48">
        <f>'2022 CV FIN GA 00394601000126'!AR68</f>
        <v>0</v>
      </c>
      <c r="AQ72" s="48">
        <f>'2022 CV FIN GA 00394601000126'!AS68</f>
        <v>0</v>
      </c>
      <c r="AR72" s="49">
        <f t="shared" si="22"/>
        <v>65847793.756719999</v>
      </c>
      <c r="AS72" s="49">
        <f t="shared" si="23"/>
        <v>5824310.1117000002</v>
      </c>
      <c r="AT72" s="123">
        <f>'2022 CV FIN GA 00394601000126'!AV68</f>
        <v>1746290.3682500001</v>
      </c>
      <c r="AU72" s="123">
        <f>'2022 CV FIN GA 00394601000126'!AW68</f>
        <v>54596.595139999998</v>
      </c>
      <c r="AV72" s="123">
        <f>'2022 CV FIN GA 00394601000126'!AX68</f>
        <v>0</v>
      </c>
      <c r="AW72" s="123">
        <f>'2022 CV FIN GA 00394601000126'!AY68</f>
        <v>115092.67027</v>
      </c>
      <c r="AX72" s="123">
        <f>'2022 CV FIN GA 00394601000126'!AZ68</f>
        <v>3908330.47804</v>
      </c>
      <c r="AY72" s="123">
        <f>'2022 CV FIN GA 00394601000126'!BA68</f>
        <v>0</v>
      </c>
      <c r="AZ72" s="49">
        <f t="shared" si="24"/>
        <v>240398991.43345001</v>
      </c>
      <c r="BA72" s="123">
        <f>'2022 CV FIN GA 00394601000126'!BC68</f>
        <v>27710013.61592</v>
      </c>
      <c r="BB72" s="123">
        <f>'2022 CV FIN GA 00394601000126'!BD68</f>
        <v>15082547.08216</v>
      </c>
      <c r="BC72" s="123">
        <f>'2022 CV FIN GA 00394601000126'!BE68</f>
        <v>16782091.858120002</v>
      </c>
      <c r="BD72" s="123">
        <f>'2022 CV FIN GA 00394601000126'!BF68</f>
        <v>885506.62159999995</v>
      </c>
      <c r="BE72" s="123">
        <f>'2022 CV FIN GA 00394601000126'!BG68</f>
        <v>6812734.5112300003</v>
      </c>
      <c r="BF72" s="123">
        <f>'2022 CV FIN GA 00394601000126'!BH68</f>
        <v>173126097.74441999</v>
      </c>
      <c r="BG72" s="123">
        <f>'2022 CV FIN GA 00394601000126'!BI68</f>
        <v>0</v>
      </c>
      <c r="BH72" s="123">
        <f>'2022 CV FIN GA 00394601000126'!BJ68</f>
        <v>0</v>
      </c>
      <c r="BI72" s="123">
        <f>'2022 CV FIN GA 00394601000126'!BK68</f>
        <v>0</v>
      </c>
      <c r="BJ72" s="49">
        <f t="shared" si="25"/>
        <v>246223301.54515001</v>
      </c>
      <c r="BK72" s="49">
        <f t="shared" si="26"/>
        <v>-180375507.78843001</v>
      </c>
      <c r="BL72" s="49">
        <f>$BO$9+SUMPRODUCT($D$10:D72,$BK$10:BK72)</f>
        <v>-110605478616.57942</v>
      </c>
      <c r="BM72" s="48">
        <f>'2022 CV FIN GA 00394601000126'!BO68</f>
        <v>4</v>
      </c>
      <c r="BN72" s="49">
        <f t="shared" si="12"/>
        <v>0</v>
      </c>
      <c r="BO72" s="51">
        <f t="shared" si="27"/>
        <v>0</v>
      </c>
      <c r="BP72" s="79">
        <f t="shared" si="13"/>
        <v>19610596.91948089</v>
      </c>
      <c r="BQ72" s="79">
        <f t="shared" si="14"/>
        <v>1225662307.4675555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28"/>
        <v>64</v>
      </c>
      <c r="B73" s="69">
        <f t="shared" si="29"/>
        <v>2085</v>
      </c>
      <c r="C73" s="48">
        <f>'2022 CV FIN GA 00394601000126'!E69</f>
        <v>4</v>
      </c>
      <c r="D73" s="49">
        <f t="shared" si="16"/>
        <v>8.1269999999999995E-2</v>
      </c>
      <c r="E73" s="123">
        <f>'2022 CV FIN GA 00394601000126'!G69</f>
        <v>0</v>
      </c>
      <c r="F73" s="49">
        <f t="shared" si="17"/>
        <v>567289.05035000003</v>
      </c>
      <c r="G73" s="123">
        <f>'2022 CV FIN GA 00394601000126'!I69</f>
        <v>531285.07848000003</v>
      </c>
      <c r="H73" s="123">
        <f>'2022 CV FIN GA 00394601000126'!J69</f>
        <v>12585.13421</v>
      </c>
      <c r="I73" s="123">
        <f>'2022 CV FIN GA 00394601000126'!K69</f>
        <v>0</v>
      </c>
      <c r="J73" s="123">
        <f>'2022 CV FIN GA 00394601000126'!L69</f>
        <v>23418.837660000001</v>
      </c>
      <c r="K73" s="123">
        <f>'2022 CV FIN GA 00394601000126'!M69</f>
        <v>1166600.3679899999</v>
      </c>
      <c r="L73" s="123">
        <f>'2022 CV FIN GA 00394601000126'!N69</f>
        <v>0</v>
      </c>
      <c r="M73" s="49">
        <f t="shared" si="18"/>
        <v>24755747.521850001</v>
      </c>
      <c r="N73" s="123">
        <f>'2022 CV FIN GA 00394601000126'!P69</f>
        <v>3583338.97853</v>
      </c>
      <c r="O73" s="123">
        <f>'2022 CV FIN GA 00394601000126'!Q69</f>
        <v>926238.13781999995</v>
      </c>
      <c r="P73" s="123">
        <f>'2022 CV FIN GA 00394601000126'!R69</f>
        <v>2351867.2388200001</v>
      </c>
      <c r="Q73" s="123">
        <f>'2022 CV FIN GA 00394601000126'!S69</f>
        <v>110501.14571</v>
      </c>
      <c r="R73" s="123">
        <f>'2022 CV FIN GA 00394601000126'!T69</f>
        <v>753833.95129999996</v>
      </c>
      <c r="S73" s="123">
        <f>'2022 CV FIN GA 00394601000126'!U69</f>
        <v>17029968.069669999</v>
      </c>
      <c r="T73" s="123">
        <f>'2022 CV FIN GA 00394601000126'!V69</f>
        <v>0</v>
      </c>
      <c r="U73" s="49">
        <f t="shared" si="19"/>
        <v>0</v>
      </c>
      <c r="V73" s="123">
        <f>'2022 CV FIN GA 00394601000126'!X69</f>
        <v>0</v>
      </c>
      <c r="W73" s="123">
        <f>'2022 CV FIN GA 00394601000126'!Y69</f>
        <v>0</v>
      </c>
      <c r="X73" s="123">
        <f>'2022 CV FIN GA 00394601000126'!Z69</f>
        <v>0</v>
      </c>
      <c r="Y73" s="123">
        <f>'2022 CV FIN GA 00394601000126'!AA69</f>
        <v>0</v>
      </c>
      <c r="Z73" s="123">
        <f>'2022 CV FIN GA 00394601000126'!AB69</f>
        <v>0</v>
      </c>
      <c r="AA73" s="123">
        <f>'2022 CV FIN GA 00394601000126'!AC69</f>
        <v>0</v>
      </c>
      <c r="AB73" s="123">
        <f>'2022 CV FIN GA 00394601000126'!AD69</f>
        <v>0</v>
      </c>
      <c r="AC73" s="49">
        <f t="shared" si="20"/>
        <v>4027810.2404</v>
      </c>
      <c r="AD73" s="123">
        <f>'2022 CV FIN GA 00394601000126'!AF69</f>
        <v>2070155.23</v>
      </c>
      <c r="AE73" s="123">
        <f>'2022 CV FIN GA 00394601000126'!AG69</f>
        <v>535103.35866999999</v>
      </c>
      <c r="AF73" s="123">
        <f>'2022 CV FIN GA 00394601000126'!AH69</f>
        <v>1358713.2803700001</v>
      </c>
      <c r="AG73" s="123">
        <f>'2022 CV FIN GA 00394601000126'!AI69</f>
        <v>63838.371359999997</v>
      </c>
      <c r="AH73" s="49">
        <f t="shared" si="21"/>
        <v>9539396.1577400006</v>
      </c>
      <c r="AI73" s="123">
        <f>'2022 CV FIN GA 00394601000126'!AK69</f>
        <v>4730053.43</v>
      </c>
      <c r="AJ73" s="123">
        <f>'2022 CV FIN GA 00394601000126'!AL69</f>
        <v>8829.51</v>
      </c>
      <c r="AK73" s="123">
        <f>'2022 CV FIN GA 00394601000126'!AM69</f>
        <v>4066201.9485499999</v>
      </c>
      <c r="AL73" s="123">
        <f>'2022 CV FIN GA 00394601000126'!AN69</f>
        <v>326425.69615999999</v>
      </c>
      <c r="AM73" s="123">
        <f>'2022 CV FIN GA 00394601000126'!AO69</f>
        <v>407885.57303000003</v>
      </c>
      <c r="AN73" s="123">
        <f>'2022 CV FIN GA 00394601000126'!AP69</f>
        <v>14196692.609200001</v>
      </c>
      <c r="AO73" s="50">
        <v>0</v>
      </c>
      <c r="AP73" s="48">
        <f>'2022 CV FIN GA 00394601000126'!AR69</f>
        <v>0</v>
      </c>
      <c r="AQ73" s="48">
        <f>'2022 CV FIN GA 00394601000126'!AS69</f>
        <v>0</v>
      </c>
      <c r="AR73" s="49">
        <f t="shared" si="22"/>
        <v>54253535.947530001</v>
      </c>
      <c r="AS73" s="49">
        <f t="shared" si="23"/>
        <v>4974383.1032400001</v>
      </c>
      <c r="AT73" s="123">
        <f>'2022 CV FIN GA 00394601000126'!AV69</f>
        <v>1398761.2380299999</v>
      </c>
      <c r="AU73" s="123">
        <f>'2022 CV FIN GA 00394601000126'!AW69</f>
        <v>45145.42368</v>
      </c>
      <c r="AV73" s="123">
        <f>'2022 CV FIN GA 00394601000126'!AX69</f>
        <v>0</v>
      </c>
      <c r="AW73" s="123">
        <f>'2022 CV FIN GA 00394601000126'!AY69</f>
        <v>85492.719639999996</v>
      </c>
      <c r="AX73" s="123">
        <f>'2022 CV FIN GA 00394601000126'!AZ69</f>
        <v>3444983.7218900002</v>
      </c>
      <c r="AY73" s="123">
        <f>'2022 CV FIN GA 00394601000126'!BA69</f>
        <v>0</v>
      </c>
      <c r="AZ73" s="49">
        <f t="shared" si="24"/>
        <v>198482752.48050001</v>
      </c>
      <c r="BA73" s="123">
        <f>'2022 CV FIN GA 00394601000126'!BC69</f>
        <v>22071819.655850001</v>
      </c>
      <c r="BB73" s="123">
        <f>'2022 CV FIN GA 00394601000126'!BD69</f>
        <v>11905002.877629999</v>
      </c>
      <c r="BC73" s="123">
        <f>'2022 CV FIN GA 00394601000126'!BE69</f>
        <v>13331143.81373</v>
      </c>
      <c r="BD73" s="123">
        <f>'2022 CV FIN GA 00394601000126'!BF69</f>
        <v>667413.07860999997</v>
      </c>
      <c r="BE73" s="123">
        <f>'2022 CV FIN GA 00394601000126'!BG69</f>
        <v>5594038.3677099999</v>
      </c>
      <c r="BF73" s="123">
        <f>'2022 CV FIN GA 00394601000126'!BH69</f>
        <v>144913334.68697</v>
      </c>
      <c r="BG73" s="123">
        <f>'2022 CV FIN GA 00394601000126'!BI69</f>
        <v>0</v>
      </c>
      <c r="BH73" s="123">
        <f>'2022 CV FIN GA 00394601000126'!BJ69</f>
        <v>0</v>
      </c>
      <c r="BI73" s="123">
        <f>'2022 CV FIN GA 00394601000126'!BK69</f>
        <v>0</v>
      </c>
      <c r="BJ73" s="49">
        <f t="shared" si="25"/>
        <v>203457135.58374</v>
      </c>
      <c r="BK73" s="49">
        <f t="shared" si="26"/>
        <v>-149203599.63620999</v>
      </c>
      <c r="BL73" s="49">
        <f>$BO$9+SUMPRODUCT($D$10:D73,$BK$10:BK73)</f>
        <v>-110617604393.12186</v>
      </c>
      <c r="BM73" s="48">
        <f>'2022 CV FIN GA 00394601000126'!BO69</f>
        <v>4</v>
      </c>
      <c r="BN73" s="49">
        <f t="shared" si="12"/>
        <v>0</v>
      </c>
      <c r="BO73" s="51">
        <f t="shared" si="27"/>
        <v>0</v>
      </c>
      <c r="BP73" s="79">
        <f t="shared" si="13"/>
        <v>15591974.583421227</v>
      </c>
      <c r="BQ73" s="79">
        <f t="shared" si="14"/>
        <v>990090386.04724789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28"/>
        <v>65</v>
      </c>
      <c r="B74" s="69">
        <f t="shared" si="29"/>
        <v>2086</v>
      </c>
      <c r="C74" s="48">
        <f>'2022 CV FIN GA 00394601000126'!E70</f>
        <v>4</v>
      </c>
      <c r="D74" s="49">
        <f t="shared" si="16"/>
        <v>7.8140000000000001E-2</v>
      </c>
      <c r="E74" s="123">
        <f>'2022 CV FIN GA 00394601000126'!G70</f>
        <v>0</v>
      </c>
      <c r="F74" s="49">
        <f t="shared" ref="F74:F105" si="30">ROUND(SUM(G74:J74),5)</f>
        <v>453183.37572000001</v>
      </c>
      <c r="G74" s="123">
        <f>'2022 CV FIN GA 00394601000126'!I70</f>
        <v>425198.46435999998</v>
      </c>
      <c r="H74" s="123">
        <f>'2022 CV FIN GA 00394601000126'!J70</f>
        <v>10380.443719999999</v>
      </c>
      <c r="I74" s="123">
        <f>'2022 CV FIN GA 00394601000126'!K70</f>
        <v>0</v>
      </c>
      <c r="J74" s="123">
        <f>'2022 CV FIN GA 00394601000126'!L70</f>
        <v>17604.467639999999</v>
      </c>
      <c r="K74" s="123">
        <f>'2022 CV FIN GA 00394601000126'!M70</f>
        <v>1032621.98146</v>
      </c>
      <c r="L74" s="123">
        <f>'2022 CV FIN GA 00394601000126'!N70</f>
        <v>0</v>
      </c>
      <c r="M74" s="49">
        <f t="shared" ref="M74:M105" si="31">ROUND(SUM(N74:T74),5)</f>
        <v>20227046.70905</v>
      </c>
      <c r="N74" s="123">
        <f>'2022 CV FIN GA 00394601000126'!P70</f>
        <v>2820329.02018</v>
      </c>
      <c r="O74" s="123">
        <f>'2022 CV FIN GA 00394601000126'!Q70</f>
        <v>719068.05915999995</v>
      </c>
      <c r="P74" s="123">
        <f>'2022 CV FIN GA 00394601000126'!R70</f>
        <v>1844353.96257</v>
      </c>
      <c r="Q74" s="123">
        <f>'2022 CV FIN GA 00394601000126'!S70</f>
        <v>82029.703999999998</v>
      </c>
      <c r="R74" s="123">
        <f>'2022 CV FIN GA 00394601000126'!T70</f>
        <v>618471.97415000002</v>
      </c>
      <c r="S74" s="123">
        <f>'2022 CV FIN GA 00394601000126'!U70</f>
        <v>14142793.98899</v>
      </c>
      <c r="T74" s="123">
        <f>'2022 CV FIN GA 00394601000126'!V70</f>
        <v>0</v>
      </c>
      <c r="U74" s="49">
        <f t="shared" ref="U74:U105" si="32">ROUND(SUM(V74:AB74),5)</f>
        <v>0</v>
      </c>
      <c r="V74" s="123">
        <f>'2022 CV FIN GA 00394601000126'!X70</f>
        <v>0</v>
      </c>
      <c r="W74" s="123">
        <f>'2022 CV FIN GA 00394601000126'!Y70</f>
        <v>0</v>
      </c>
      <c r="X74" s="123">
        <f>'2022 CV FIN GA 00394601000126'!Z70</f>
        <v>0</v>
      </c>
      <c r="Y74" s="123">
        <f>'2022 CV FIN GA 00394601000126'!AA70</f>
        <v>0</v>
      </c>
      <c r="Z74" s="123">
        <f>'2022 CV FIN GA 00394601000126'!AB70</f>
        <v>0</v>
      </c>
      <c r="AA74" s="123">
        <f>'2022 CV FIN GA 00394601000126'!AC70</f>
        <v>0</v>
      </c>
      <c r="AB74" s="123">
        <f>'2022 CV FIN GA 00394601000126'!AD70</f>
        <v>0</v>
      </c>
      <c r="AC74" s="49">
        <f t="shared" ref="AC74:AC105" si="33">ROUND(SUM(AD74:AG74),5)</f>
        <v>3157673.5088</v>
      </c>
      <c r="AD74" s="123">
        <f>'2022 CV FIN GA 00394601000126'!AF70</f>
        <v>1629351.53</v>
      </c>
      <c r="AE74" s="123">
        <f>'2022 CV FIN GA 00394601000126'!AG70</f>
        <v>415417.71802999999</v>
      </c>
      <c r="AF74" s="123">
        <f>'2022 CV FIN GA 00394601000126'!AH70</f>
        <v>1065514.3204000001</v>
      </c>
      <c r="AG74" s="123">
        <f>'2022 CV FIN GA 00394601000126'!AI70</f>
        <v>47389.940369999997</v>
      </c>
      <c r="AH74" s="49">
        <f t="shared" ref="AH74:AH105" si="34">ROUND(SUM(AI74:AM74),5)</f>
        <v>7771950.5546800001</v>
      </c>
      <c r="AI74" s="123">
        <f>'2022 CV FIN GA 00394601000126'!AK70</f>
        <v>3836850.16</v>
      </c>
      <c r="AJ74" s="123">
        <f>'2022 CV FIN GA 00394601000126'!AL70</f>
        <v>6534.33</v>
      </c>
      <c r="AK74" s="123">
        <f>'2022 CV FIN GA 00394601000126'!AM70</f>
        <v>3342076.86112</v>
      </c>
      <c r="AL74" s="123">
        <f>'2022 CV FIN GA 00394601000126'!AN70</f>
        <v>260053.16443999999</v>
      </c>
      <c r="AM74" s="123">
        <f>'2022 CV FIN GA 00394601000126'!AO70</f>
        <v>326436.03911999997</v>
      </c>
      <c r="AN74" s="123">
        <f>'2022 CV FIN GA 00394601000126'!AP70</f>
        <v>11593262.84355</v>
      </c>
      <c r="AO74" s="50">
        <v>0</v>
      </c>
      <c r="AP74" s="48">
        <f>'2022 CV FIN GA 00394601000126'!AR70</f>
        <v>0</v>
      </c>
      <c r="AQ74" s="48">
        <f>'2022 CV FIN GA 00394601000126'!AS70</f>
        <v>0</v>
      </c>
      <c r="AR74" s="49">
        <f t="shared" ref="AR74:AR105" si="35">ROUND(F74+K74+L74+M74+U74+AC74+AH74+AN74+AO74+AP74+AQ74,5)</f>
        <v>44235738.97326</v>
      </c>
      <c r="AS74" s="49">
        <f t="shared" ref="AS74:AS105" si="36">ROUND(SUM(AT74:AY74),5)</f>
        <v>4254311.3917699996</v>
      </c>
      <c r="AT74" s="123">
        <f>'2022 CV FIN GA 00394601000126'!AV70</f>
        <v>1121110.20786</v>
      </c>
      <c r="AU74" s="123">
        <f>'2022 CV FIN GA 00394601000126'!AW70</f>
        <v>37084.116699999999</v>
      </c>
      <c r="AV74" s="123">
        <f>'2022 CV FIN GA 00394601000126'!AX70</f>
        <v>0</v>
      </c>
      <c r="AW74" s="123">
        <f>'2022 CV FIN GA 00394601000126'!AY70</f>
        <v>63159.09388</v>
      </c>
      <c r="AX74" s="123">
        <f>'2022 CV FIN GA 00394601000126'!AZ70</f>
        <v>3032957.9733299999</v>
      </c>
      <c r="AY74" s="123">
        <f>'2022 CV FIN GA 00394601000126'!BA70</f>
        <v>0</v>
      </c>
      <c r="AZ74" s="49">
        <f t="shared" ref="AZ74:AZ105" si="37">ROUND(SUM(BA74:BI74),5)</f>
        <v>162064046.85312</v>
      </c>
      <c r="BA74" s="123">
        <f>'2022 CV FIN GA 00394601000126'!BC70</f>
        <v>17376487.744970001</v>
      </c>
      <c r="BB74" s="123">
        <f>'2022 CV FIN GA 00394601000126'!BD70</f>
        <v>9302897.8202800006</v>
      </c>
      <c r="BC74" s="123">
        <f>'2022 CV FIN GA 00394601000126'!BE70</f>
        <v>10471547.50821</v>
      </c>
      <c r="BD74" s="123">
        <f>'2022 CV FIN GA 00394601000126'!BF70</f>
        <v>495431.98385000002</v>
      </c>
      <c r="BE74" s="123">
        <f>'2022 CV FIN GA 00394601000126'!BG70</f>
        <v>4547812.3454700001</v>
      </c>
      <c r="BF74" s="123">
        <f>'2022 CV FIN GA 00394601000126'!BH70</f>
        <v>119869869.45034</v>
      </c>
      <c r="BG74" s="123">
        <f>'2022 CV FIN GA 00394601000126'!BI70</f>
        <v>0</v>
      </c>
      <c r="BH74" s="123">
        <f>'2022 CV FIN GA 00394601000126'!BJ70</f>
        <v>0</v>
      </c>
      <c r="BI74" s="123">
        <f>'2022 CV FIN GA 00394601000126'!BK70</f>
        <v>0</v>
      </c>
      <c r="BJ74" s="49">
        <f t="shared" ref="BJ74:BJ105" si="38">ROUND(AS74+AZ74,5)</f>
        <v>166318358.24489</v>
      </c>
      <c r="BK74" s="49">
        <f t="shared" ref="BK74:BK105" si="39">ROUND(AR74-BJ74,5)</f>
        <v>-122082619.27163</v>
      </c>
      <c r="BL74" s="49">
        <f>$BO$9+SUMPRODUCT($D$10:D74,$BK$10:BK74)</f>
        <v>-110627143928.99174</v>
      </c>
      <c r="BM74" s="48">
        <f>'2022 CV FIN GA 00394601000126'!BO70</f>
        <v>4</v>
      </c>
      <c r="BN74" s="49">
        <f t="shared" si="12"/>
        <v>0</v>
      </c>
      <c r="BO74" s="51">
        <f t="shared" ref="BO74:BO105" si="40">IF(BO73+BK74+BN74-AQ74&gt;0,ROUND(BO73+BK74+BN74-AQ74,5),0)</f>
        <v>0</v>
      </c>
      <c r="BP74" s="79">
        <f t="shared" si="13"/>
        <v>12262993.552042332</v>
      </c>
      <c r="BQ74" s="79">
        <f t="shared" si="14"/>
        <v>790963084.10673034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1">A74+1</f>
        <v>66</v>
      </c>
      <c r="B75" s="69">
        <f t="shared" ref="B75:B106" si="42">B74+1</f>
        <v>2087</v>
      </c>
      <c r="C75" s="48">
        <f>'2022 CV FIN GA 00394601000126'!E71</f>
        <v>4</v>
      </c>
      <c r="D75" s="49">
        <f t="shared" si="16"/>
        <v>7.5130000000000002E-2</v>
      </c>
      <c r="E75" s="123">
        <f>'2022 CV FIN GA 00394601000126'!G71</f>
        <v>0</v>
      </c>
      <c r="F75" s="49">
        <f t="shared" si="30"/>
        <v>361975.49514999997</v>
      </c>
      <c r="G75" s="123">
        <f>'2022 CV FIN GA 00394601000126'!I71</f>
        <v>340320.18855999998</v>
      </c>
      <c r="H75" s="123">
        <f>'2022 CV FIN GA 00394601000126'!J71</f>
        <v>8482.0057300000008</v>
      </c>
      <c r="I75" s="123">
        <f>'2022 CV FIN GA 00394601000126'!K71</f>
        <v>0</v>
      </c>
      <c r="J75" s="123">
        <f>'2022 CV FIN GA 00394601000126'!L71</f>
        <v>13173.300859999999</v>
      </c>
      <c r="K75" s="123">
        <f>'2022 CV FIN GA 00394601000126'!M71</f>
        <v>912464.22407</v>
      </c>
      <c r="L75" s="123">
        <f>'2022 CV FIN GA 00394601000126'!N71</f>
        <v>0</v>
      </c>
      <c r="M75" s="49">
        <f t="shared" si="31"/>
        <v>16342958.25114</v>
      </c>
      <c r="N75" s="123">
        <f>'2022 CV FIN GA 00394601000126'!P71</f>
        <v>2192325.22144</v>
      </c>
      <c r="O75" s="123">
        <f>'2022 CV FIN GA 00394601000126'!Q71</f>
        <v>552754.86956999998</v>
      </c>
      <c r="P75" s="123">
        <f>'2022 CV FIN GA 00394601000126'!R71</f>
        <v>1429390.3512800001</v>
      </c>
      <c r="Q75" s="123">
        <f>'2022 CV FIN GA 00394601000126'!S71</f>
        <v>59909.913849999997</v>
      </c>
      <c r="R75" s="123">
        <f>'2022 CV FIN GA 00394601000126'!T71</f>
        <v>502381.91480999999</v>
      </c>
      <c r="S75" s="123">
        <f>'2022 CV FIN GA 00394601000126'!U71</f>
        <v>11606195.98019</v>
      </c>
      <c r="T75" s="123">
        <f>'2022 CV FIN GA 00394601000126'!V71</f>
        <v>0</v>
      </c>
      <c r="U75" s="49">
        <f t="shared" si="32"/>
        <v>0</v>
      </c>
      <c r="V75" s="123">
        <f>'2022 CV FIN GA 00394601000126'!X71</f>
        <v>0</v>
      </c>
      <c r="W75" s="123">
        <f>'2022 CV FIN GA 00394601000126'!Y71</f>
        <v>0</v>
      </c>
      <c r="X75" s="123">
        <f>'2022 CV FIN GA 00394601000126'!Z71</f>
        <v>0</v>
      </c>
      <c r="Y75" s="123">
        <f>'2022 CV FIN GA 00394601000126'!AA71</f>
        <v>0</v>
      </c>
      <c r="Z75" s="123">
        <f>'2022 CV FIN GA 00394601000126'!AB71</f>
        <v>0</v>
      </c>
      <c r="AA75" s="123">
        <f>'2022 CV FIN GA 00394601000126'!AC71</f>
        <v>0</v>
      </c>
      <c r="AB75" s="123">
        <f>'2022 CV FIN GA 00394601000126'!AD71</f>
        <v>0</v>
      </c>
      <c r="AC75" s="49">
        <f t="shared" si="33"/>
        <v>2446272.7843999998</v>
      </c>
      <c r="AD75" s="123">
        <f>'2022 CV FIN GA 00394601000126'!AF71</f>
        <v>1266543.17</v>
      </c>
      <c r="AE75" s="123">
        <f>'2022 CV FIN GA 00394601000126'!AG71</f>
        <v>319335.78973999998</v>
      </c>
      <c r="AF75" s="123">
        <f>'2022 CV FIN GA 00394601000126'!AH71</f>
        <v>825782.85927999998</v>
      </c>
      <c r="AG75" s="123">
        <f>'2022 CV FIN GA 00394601000126'!AI71</f>
        <v>34610.965380000001</v>
      </c>
      <c r="AH75" s="49">
        <f t="shared" si="34"/>
        <v>6250427.4917700002</v>
      </c>
      <c r="AI75" s="123">
        <f>'2022 CV FIN GA 00394601000126'!AK71</f>
        <v>3073048.25</v>
      </c>
      <c r="AJ75" s="123">
        <f>'2022 CV FIN GA 00394601000126'!AL71</f>
        <v>4662.8500000000004</v>
      </c>
      <c r="AK75" s="123">
        <f>'2022 CV FIN GA 00394601000126'!AM71</f>
        <v>2709960.2261000001</v>
      </c>
      <c r="AL75" s="123">
        <f>'2022 CV FIN GA 00394601000126'!AN71</f>
        <v>204516.62249000001</v>
      </c>
      <c r="AM75" s="123">
        <f>'2022 CV FIN GA 00394601000126'!AO71</f>
        <v>258239.54318000001</v>
      </c>
      <c r="AN75" s="123">
        <f>'2022 CV FIN GA 00394601000126'!AP71</f>
        <v>9355784.3649899997</v>
      </c>
      <c r="AO75" s="50">
        <v>0</v>
      </c>
      <c r="AP75" s="48">
        <f>'2022 CV FIN GA 00394601000126'!AR71</f>
        <v>0</v>
      </c>
      <c r="AQ75" s="48">
        <f>'2022 CV FIN GA 00394601000126'!AS71</f>
        <v>0</v>
      </c>
      <c r="AR75" s="49">
        <f t="shared" si="35"/>
        <v>35669882.61152</v>
      </c>
      <c r="AS75" s="49">
        <f t="shared" si="36"/>
        <v>3640981.5490899999</v>
      </c>
      <c r="AT75" s="123">
        <f>'2022 CV FIN GA 00394601000126'!AV71</f>
        <v>898688.41226000001</v>
      </c>
      <c r="AU75" s="123">
        <f>'2022 CV FIN GA 00394601000126'!AW71</f>
        <v>30176.56151</v>
      </c>
      <c r="AV75" s="123">
        <f>'2022 CV FIN GA 00394601000126'!AX71</f>
        <v>0</v>
      </c>
      <c r="AW75" s="123">
        <f>'2022 CV FIN GA 00394601000126'!AY71</f>
        <v>46379.547250000003</v>
      </c>
      <c r="AX75" s="123">
        <f>'2022 CV FIN GA 00394601000126'!AZ71</f>
        <v>2665737.02807</v>
      </c>
      <c r="AY75" s="123">
        <f>'2022 CV FIN GA 00394601000126'!BA71</f>
        <v>0</v>
      </c>
      <c r="AZ75" s="49">
        <f t="shared" si="37"/>
        <v>130774446.48646</v>
      </c>
      <c r="BA75" s="123">
        <f>'2022 CV FIN GA 00394601000126'!BC71</f>
        <v>13511194.04892</v>
      </c>
      <c r="BB75" s="123">
        <f>'2022 CV FIN GA 00394601000126'!BD71</f>
        <v>7194159.88906</v>
      </c>
      <c r="BC75" s="123">
        <f>'2022 CV FIN GA 00394601000126'!BE71</f>
        <v>8127241.6330800001</v>
      </c>
      <c r="BD75" s="123">
        <f>'2022 CV FIN GA 00394601000126'!BF71</f>
        <v>361849.66136000003</v>
      </c>
      <c r="BE75" s="123">
        <f>'2022 CV FIN GA 00394601000126'!BG71</f>
        <v>3658556.5144099998</v>
      </c>
      <c r="BF75" s="123">
        <f>'2022 CV FIN GA 00394601000126'!BH71</f>
        <v>97921444.739629999</v>
      </c>
      <c r="BG75" s="123">
        <f>'2022 CV FIN GA 00394601000126'!BI71</f>
        <v>0</v>
      </c>
      <c r="BH75" s="123">
        <f>'2022 CV FIN GA 00394601000126'!BJ71</f>
        <v>0</v>
      </c>
      <c r="BI75" s="123">
        <f>'2022 CV FIN GA 00394601000126'!BK71</f>
        <v>0</v>
      </c>
      <c r="BJ75" s="49">
        <f t="shared" si="38"/>
        <v>134415428.03555</v>
      </c>
      <c r="BK75" s="49">
        <f t="shared" si="39"/>
        <v>-98745545.424030006</v>
      </c>
      <c r="BL75" s="49">
        <f>$BO$9+SUMPRODUCT($D$10:D75,$BK$10:BK75)</f>
        <v>-110634562681.81946</v>
      </c>
      <c r="BM75" s="48">
        <f>'2022 CV FIN GA 00394601000126'!BO71</f>
        <v>4</v>
      </c>
      <c r="BN75" s="49">
        <f t="shared" ref="BN75:BN138" si="43">IF($A$10=0,IF(BO74+BK75&lt;0,0,ROUND(BM75/100*(BO74+BK75),5)),ROUND(BM75/100*BO74,5))</f>
        <v>0</v>
      </c>
      <c r="BO75" s="51">
        <f t="shared" si="40"/>
        <v>0</v>
      </c>
      <c r="BP75" s="79">
        <f t="shared" ref="BP75:BP138" si="44">(1/((1+$C75/100)^($A75-0.5)))*(AS75+AZ75-AY75-BH75-F75-K75-AC75-AH75)</f>
        <v>9534353.3538390044</v>
      </c>
      <c r="BQ75" s="79">
        <f t="shared" ref="BQ75:BQ138" si="45">$BP75*($A75-0.5)</f>
        <v>624500144.67645478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1"/>
        <v>67</v>
      </c>
      <c r="B76" s="69">
        <f t="shared" si="42"/>
        <v>2088</v>
      </c>
      <c r="C76" s="48">
        <f>'2022 CV FIN GA 00394601000126'!E72</f>
        <v>4</v>
      </c>
      <c r="D76" s="49">
        <f t="shared" ref="D76:D139" si="46">ROUND((1+C76/100)^-1*D75,5)</f>
        <v>7.2239999999999999E-2</v>
      </c>
      <c r="E76" s="123">
        <f>'2022 CV FIN GA 00394601000126'!G72</f>
        <v>0</v>
      </c>
      <c r="F76" s="49">
        <f t="shared" si="30"/>
        <v>288923.77987000003</v>
      </c>
      <c r="G76" s="123">
        <f>'2022 CV FIN GA 00394601000126'!I72</f>
        <v>272267.76553999999</v>
      </c>
      <c r="H76" s="123">
        <f>'2022 CV FIN GA 00394601000126'!J72</f>
        <v>6856.86132</v>
      </c>
      <c r="I76" s="123">
        <f>'2022 CV FIN GA 00394601000126'!K72</f>
        <v>0</v>
      </c>
      <c r="J76" s="123">
        <f>'2022 CV FIN GA 00394601000126'!L72</f>
        <v>9799.15301</v>
      </c>
      <c r="K76" s="123">
        <f>'2022 CV FIN GA 00394601000126'!M72</f>
        <v>804411.55909</v>
      </c>
      <c r="L76" s="123">
        <f>'2022 CV FIN GA 00394601000126'!N72</f>
        <v>0</v>
      </c>
      <c r="M76" s="49">
        <f t="shared" si="31"/>
        <v>13047953.467420001</v>
      </c>
      <c r="N76" s="123">
        <f>'2022 CV FIN GA 00394601000126'!P72</f>
        <v>1681647.07222</v>
      </c>
      <c r="O76" s="123">
        <f>'2022 CV FIN GA 00394601000126'!Q72</f>
        <v>420656.63663999998</v>
      </c>
      <c r="P76" s="123">
        <f>'2022 CV FIN GA 00394601000126'!R72</f>
        <v>1093698.9069300001</v>
      </c>
      <c r="Q76" s="123">
        <f>'2022 CV FIN GA 00394601000126'!S72</f>
        <v>42996.94874</v>
      </c>
      <c r="R76" s="123">
        <f>'2022 CV FIN GA 00394601000126'!T72</f>
        <v>403792.24277000001</v>
      </c>
      <c r="S76" s="123">
        <f>'2022 CV FIN GA 00394601000126'!U72</f>
        <v>9405161.6601199992</v>
      </c>
      <c r="T76" s="123">
        <f>'2022 CV FIN GA 00394601000126'!V72</f>
        <v>0</v>
      </c>
      <c r="U76" s="49">
        <f t="shared" si="32"/>
        <v>0</v>
      </c>
      <c r="V76" s="123">
        <f>'2022 CV FIN GA 00394601000126'!X72</f>
        <v>0</v>
      </c>
      <c r="W76" s="123">
        <f>'2022 CV FIN GA 00394601000126'!Y72</f>
        <v>0</v>
      </c>
      <c r="X76" s="123">
        <f>'2022 CV FIN GA 00394601000126'!Z72</f>
        <v>0</v>
      </c>
      <c r="Y76" s="123">
        <f>'2022 CV FIN GA 00394601000126'!AA72</f>
        <v>0</v>
      </c>
      <c r="Z76" s="123">
        <f>'2022 CV FIN GA 00394601000126'!AB72</f>
        <v>0</v>
      </c>
      <c r="AA76" s="123">
        <f>'2022 CV FIN GA 00394601000126'!AC72</f>
        <v>0</v>
      </c>
      <c r="AB76" s="123">
        <f>'2022 CV FIN GA 00394601000126'!AD72</f>
        <v>0</v>
      </c>
      <c r="AC76" s="49">
        <f t="shared" si="33"/>
        <v>1871224.5514499999</v>
      </c>
      <c r="AD76" s="123">
        <f>'2022 CV FIN GA 00394601000126'!AF72</f>
        <v>971515.81</v>
      </c>
      <c r="AE76" s="123">
        <f>'2022 CV FIN GA 00394601000126'!AG72</f>
        <v>243020.41766000001</v>
      </c>
      <c r="AF76" s="123">
        <f>'2022 CV FIN GA 00394601000126'!AH72</f>
        <v>631848.26295999996</v>
      </c>
      <c r="AG76" s="123">
        <f>'2022 CV FIN GA 00394601000126'!AI72</f>
        <v>24840.060829999999</v>
      </c>
      <c r="AH76" s="49">
        <f t="shared" si="34"/>
        <v>4957941.8782500001</v>
      </c>
      <c r="AI76" s="123">
        <f>'2022 CV FIN GA 00394601000126'!AK72</f>
        <v>2428575.9300000002</v>
      </c>
      <c r="AJ76" s="123">
        <f>'2022 CV FIN GA 00394601000126'!AL72</f>
        <v>3196.08</v>
      </c>
      <c r="AK76" s="123">
        <f>'2022 CV FIN GA 00394601000126'!AM72</f>
        <v>2165773.0157099999</v>
      </c>
      <c r="AL76" s="123">
        <f>'2022 CV FIN GA 00394601000126'!AN72</f>
        <v>158633.46273</v>
      </c>
      <c r="AM76" s="123">
        <f>'2022 CV FIN GA 00394601000126'!AO72</f>
        <v>201763.38980999999</v>
      </c>
      <c r="AN76" s="123">
        <f>'2022 CV FIN GA 00394601000126'!AP72</f>
        <v>7455654.5968199996</v>
      </c>
      <c r="AO76" s="50">
        <v>0</v>
      </c>
      <c r="AP76" s="48">
        <f>'2022 CV FIN GA 00394601000126'!AR72</f>
        <v>0</v>
      </c>
      <c r="AQ76" s="48">
        <f>'2022 CV FIN GA 00394601000126'!AS72</f>
        <v>0</v>
      </c>
      <c r="AR76" s="49">
        <f t="shared" si="35"/>
        <v>28426109.832899999</v>
      </c>
      <c r="AS76" s="49">
        <f t="shared" si="36"/>
        <v>3115952.49505</v>
      </c>
      <c r="AT76" s="123">
        <f>'2022 CV FIN GA 00394601000126'!AV72</f>
        <v>720111.19808999996</v>
      </c>
      <c r="AU76" s="123">
        <f>'2022 CV FIN GA 00394601000126'!AW72</f>
        <v>24282.791079999999</v>
      </c>
      <c r="AV76" s="123">
        <f>'2022 CV FIN GA 00394601000126'!AX72</f>
        <v>0</v>
      </c>
      <c r="AW76" s="123">
        <f>'2022 CV FIN GA 00394601000126'!AY72</f>
        <v>33821.223830000003</v>
      </c>
      <c r="AX76" s="123">
        <f>'2022 CV FIN GA 00394601000126'!AZ72</f>
        <v>2337737.28205</v>
      </c>
      <c r="AY76" s="123">
        <f>'2022 CV FIN GA 00394601000126'!BA72</f>
        <v>0</v>
      </c>
      <c r="AZ76" s="49">
        <f t="shared" si="37"/>
        <v>104209556.12255999</v>
      </c>
      <c r="BA76" s="123">
        <f>'2022 CV FIN GA 00394601000126'!BC72</f>
        <v>10367381.81937</v>
      </c>
      <c r="BB76" s="123">
        <f>'2022 CV FIN GA 00394601000126'!BD72</f>
        <v>5503362.4395099999</v>
      </c>
      <c r="BC76" s="123">
        <f>'2022 CV FIN GA 00394601000126'!BE72</f>
        <v>6226495.5522499997</v>
      </c>
      <c r="BD76" s="123">
        <f>'2022 CV FIN GA 00394601000126'!BF72</f>
        <v>259732.53374000001</v>
      </c>
      <c r="BE76" s="123">
        <f>'2022 CV FIN GA 00394601000126'!BG72</f>
        <v>2910495.3034999999</v>
      </c>
      <c r="BF76" s="123">
        <f>'2022 CV FIN GA 00394601000126'!BH72</f>
        <v>78942088.474189997</v>
      </c>
      <c r="BG76" s="123">
        <f>'2022 CV FIN GA 00394601000126'!BI72</f>
        <v>0</v>
      </c>
      <c r="BH76" s="123">
        <f>'2022 CV FIN GA 00394601000126'!BJ72</f>
        <v>0</v>
      </c>
      <c r="BI76" s="123">
        <f>'2022 CV FIN GA 00394601000126'!BK72</f>
        <v>0</v>
      </c>
      <c r="BJ76" s="49">
        <f t="shared" si="38"/>
        <v>107325508.61760999</v>
      </c>
      <c r="BK76" s="49">
        <f t="shared" si="39"/>
        <v>-78899398.784710005</v>
      </c>
      <c r="BL76" s="49">
        <f>$BO$9+SUMPRODUCT($D$10:D76,$BK$10:BK76)</f>
        <v>-110640262374.38766</v>
      </c>
      <c r="BM76" s="48">
        <f>'2022 CV FIN GA 00394601000126'!BO72</f>
        <v>4</v>
      </c>
      <c r="BN76" s="49">
        <f t="shared" si="43"/>
        <v>0</v>
      </c>
      <c r="BO76" s="51">
        <f t="shared" si="40"/>
        <v>0</v>
      </c>
      <c r="BP76" s="79">
        <f t="shared" si="44"/>
        <v>7322889.1190659748</v>
      </c>
      <c r="BQ76" s="79">
        <f t="shared" si="45"/>
        <v>486972126.41788733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1"/>
        <v>68</v>
      </c>
      <c r="B77" s="69">
        <f t="shared" si="42"/>
        <v>2089</v>
      </c>
      <c r="C77" s="48">
        <f>'2022 CV FIN GA 00394601000126'!E73</f>
        <v>4</v>
      </c>
      <c r="D77" s="49">
        <f t="shared" si="46"/>
        <v>6.9459999999999994E-2</v>
      </c>
      <c r="E77" s="123">
        <f>'2022 CV FIN GA 00394601000126'!G73</f>
        <v>0</v>
      </c>
      <c r="F77" s="49">
        <f t="shared" si="30"/>
        <v>230315.88093000001</v>
      </c>
      <c r="G77" s="123">
        <f>'2022 CV FIN GA 00394601000126'!I73</f>
        <v>217606.35668999999</v>
      </c>
      <c r="H77" s="123">
        <f>'2022 CV FIN GA 00394601000126'!J73</f>
        <v>5477.7767899999999</v>
      </c>
      <c r="I77" s="123">
        <f>'2022 CV FIN GA 00394601000126'!K73</f>
        <v>0</v>
      </c>
      <c r="J77" s="123">
        <f>'2022 CV FIN GA 00394601000126'!L73</f>
        <v>7231.7474499999998</v>
      </c>
      <c r="K77" s="123">
        <f>'2022 CV FIN GA 00394601000126'!M73</f>
        <v>707040.05388000002</v>
      </c>
      <c r="L77" s="123">
        <f>'2022 CV FIN GA 00394601000126'!N73</f>
        <v>0</v>
      </c>
      <c r="M77" s="49">
        <f t="shared" si="31"/>
        <v>10285178.00278</v>
      </c>
      <c r="N77" s="123">
        <f>'2022 CV FIN GA 00394601000126'!P73</f>
        <v>1271617.4395300001</v>
      </c>
      <c r="O77" s="123">
        <f>'2022 CV FIN GA 00394601000126'!Q73</f>
        <v>316801.50550000003</v>
      </c>
      <c r="P77" s="123">
        <f>'2022 CV FIN GA 00394601000126'!R73</f>
        <v>825179.38875000004</v>
      </c>
      <c r="Q77" s="123">
        <f>'2022 CV FIN GA 00394601000126'!S73</f>
        <v>30283.246009999999</v>
      </c>
      <c r="R77" s="123">
        <f>'2022 CV FIN GA 00394601000126'!T73</f>
        <v>320924.39776000002</v>
      </c>
      <c r="S77" s="123">
        <f>'2022 CV FIN GA 00394601000126'!U73</f>
        <v>7520372.0252299998</v>
      </c>
      <c r="T77" s="123">
        <f>'2022 CV FIN GA 00394601000126'!V73</f>
        <v>0</v>
      </c>
      <c r="U77" s="49">
        <f t="shared" si="32"/>
        <v>0</v>
      </c>
      <c r="V77" s="123">
        <f>'2022 CV FIN GA 00394601000126'!X73</f>
        <v>0</v>
      </c>
      <c r="W77" s="123">
        <f>'2022 CV FIN GA 00394601000126'!Y73</f>
        <v>0</v>
      </c>
      <c r="X77" s="123">
        <f>'2022 CV FIN GA 00394601000126'!Z73</f>
        <v>0</v>
      </c>
      <c r="Y77" s="123">
        <f>'2022 CV FIN GA 00394601000126'!AA73</f>
        <v>0</v>
      </c>
      <c r="Z77" s="123">
        <f>'2022 CV FIN GA 00394601000126'!AB73</f>
        <v>0</v>
      </c>
      <c r="AA77" s="123">
        <f>'2022 CV FIN GA 00394601000126'!AC73</f>
        <v>0</v>
      </c>
      <c r="AB77" s="123">
        <f>'2022 CV FIN GA 00394601000126'!AD73</f>
        <v>0</v>
      </c>
      <c r="AC77" s="49">
        <f t="shared" si="33"/>
        <v>1411871.51034</v>
      </c>
      <c r="AD77" s="123">
        <f>'2022 CV FIN GA 00394601000126'!AF73</f>
        <v>734634.79</v>
      </c>
      <c r="AE77" s="123">
        <f>'2022 CV FIN GA 00394601000126'!AG73</f>
        <v>183021.56077000001</v>
      </c>
      <c r="AF77" s="123">
        <f>'2022 CV FIN GA 00394601000126'!AH73</f>
        <v>476720.01874999999</v>
      </c>
      <c r="AG77" s="123">
        <f>'2022 CV FIN GA 00394601000126'!AI73</f>
        <v>17495.140820000001</v>
      </c>
      <c r="AH77" s="49">
        <f t="shared" si="34"/>
        <v>3875286.06568</v>
      </c>
      <c r="AI77" s="123">
        <f>'2022 CV FIN GA 00394601000126'!AK73</f>
        <v>1892211.76</v>
      </c>
      <c r="AJ77" s="123">
        <f>'2022 CV FIN GA 00394601000126'!AL73</f>
        <v>2079.98</v>
      </c>
      <c r="AK77" s="123">
        <f>'2022 CV FIN GA 00394601000126'!AM73</f>
        <v>1704202.0419999999</v>
      </c>
      <c r="AL77" s="123">
        <f>'2022 CV FIN GA 00394601000126'!AN73</f>
        <v>121250.19013</v>
      </c>
      <c r="AM77" s="123">
        <f>'2022 CV FIN GA 00394601000126'!AO73</f>
        <v>155542.09354999999</v>
      </c>
      <c r="AN77" s="123">
        <f>'2022 CV FIN GA 00394601000126'!AP73</f>
        <v>5862181.8771299999</v>
      </c>
      <c r="AO77" s="50">
        <v>0</v>
      </c>
      <c r="AP77" s="48">
        <f>'2022 CV FIN GA 00394601000126'!AR73</f>
        <v>0</v>
      </c>
      <c r="AQ77" s="48">
        <f>'2022 CV FIN GA 00394601000126'!AS73</f>
        <v>0</v>
      </c>
      <c r="AR77" s="49">
        <f t="shared" si="35"/>
        <v>22371873.39074</v>
      </c>
      <c r="AS77" s="49">
        <f t="shared" si="36"/>
        <v>2664467.4422399998</v>
      </c>
      <c r="AT77" s="123">
        <f>'2022 CV FIN GA 00394601000126'!AV73</f>
        <v>576451.96467000002</v>
      </c>
      <c r="AU77" s="123">
        <f>'2022 CV FIN GA 00394601000126'!AW73</f>
        <v>19298.97106</v>
      </c>
      <c r="AV77" s="123">
        <f>'2022 CV FIN GA 00394601000126'!AX73</f>
        <v>0</v>
      </c>
      <c r="AW77" s="123">
        <f>'2022 CV FIN GA 00394601000126'!AY73</f>
        <v>24458.16445</v>
      </c>
      <c r="AX77" s="123">
        <f>'2022 CV FIN GA 00394601000126'!AZ73</f>
        <v>2044258.3420599999</v>
      </c>
      <c r="AY77" s="123">
        <f>'2022 CV FIN GA 00394601000126'!BA73</f>
        <v>0</v>
      </c>
      <c r="AZ77" s="49">
        <f t="shared" si="37"/>
        <v>81936752.026319996</v>
      </c>
      <c r="BA77" s="123">
        <f>'2022 CV FIN GA 00394601000126'!BC73</f>
        <v>7842720.1744799996</v>
      </c>
      <c r="BB77" s="123">
        <f>'2022 CV FIN GA 00394601000126'!BD73</f>
        <v>4161862.5742199998</v>
      </c>
      <c r="BC77" s="123">
        <f>'2022 CV FIN GA 00394601000126'!BE73</f>
        <v>4703174.63105</v>
      </c>
      <c r="BD77" s="123">
        <f>'2022 CV FIN GA 00394601000126'!BF73</f>
        <v>182977.59724999999</v>
      </c>
      <c r="BE77" s="123">
        <f>'2022 CV FIN GA 00394601000126'!BG73</f>
        <v>2288008.8083500001</v>
      </c>
      <c r="BF77" s="123">
        <f>'2022 CV FIN GA 00394601000126'!BH73</f>
        <v>62758008.240970001</v>
      </c>
      <c r="BG77" s="123">
        <f>'2022 CV FIN GA 00394601000126'!BI73</f>
        <v>0</v>
      </c>
      <c r="BH77" s="123">
        <f>'2022 CV FIN GA 00394601000126'!BJ73</f>
        <v>0</v>
      </c>
      <c r="BI77" s="123">
        <f>'2022 CV FIN GA 00394601000126'!BK73</f>
        <v>0</v>
      </c>
      <c r="BJ77" s="49">
        <f t="shared" si="38"/>
        <v>84601219.468559995</v>
      </c>
      <c r="BK77" s="49">
        <f t="shared" si="39"/>
        <v>-62229346.077820003</v>
      </c>
      <c r="BL77" s="49">
        <f>$BO$9+SUMPRODUCT($D$10:D77,$BK$10:BK77)</f>
        <v>-110644584824.76624</v>
      </c>
      <c r="BM77" s="48">
        <f>'2022 CV FIN GA 00394601000126'!BO73</f>
        <v>4</v>
      </c>
      <c r="BN77" s="49">
        <f t="shared" si="43"/>
        <v>0</v>
      </c>
      <c r="BO77" s="51">
        <f t="shared" si="40"/>
        <v>0</v>
      </c>
      <c r="BP77" s="79">
        <f t="shared" si="44"/>
        <v>5551835.6869441289</v>
      </c>
      <c r="BQ77" s="79">
        <f t="shared" si="45"/>
        <v>374748908.8687287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1"/>
        <v>69</v>
      </c>
      <c r="B78" s="69">
        <f t="shared" si="42"/>
        <v>2090</v>
      </c>
      <c r="C78" s="48">
        <f>'2022 CV FIN GA 00394601000126'!E74</f>
        <v>4</v>
      </c>
      <c r="D78" s="49">
        <f t="shared" si="46"/>
        <v>6.6790000000000002E-2</v>
      </c>
      <c r="E78" s="123">
        <f>'2022 CV FIN GA 00394601000126'!G74</f>
        <v>0</v>
      </c>
      <c r="F78" s="49">
        <f t="shared" si="30"/>
        <v>183243.44078</v>
      </c>
      <c r="G78" s="123">
        <f>'2022 CV FIN GA 00394601000126'!I74</f>
        <v>173644.35941999999</v>
      </c>
      <c r="H78" s="123">
        <f>'2022 CV FIN GA 00394601000126'!J74</f>
        <v>4316.9646599999996</v>
      </c>
      <c r="I78" s="123">
        <f>'2022 CV FIN GA 00394601000126'!K74</f>
        <v>0</v>
      </c>
      <c r="J78" s="123">
        <f>'2022 CV FIN GA 00394601000126'!L74</f>
        <v>5282.1166999999996</v>
      </c>
      <c r="K78" s="123">
        <f>'2022 CV FIN GA 00394601000126'!M74</f>
        <v>619197.44675</v>
      </c>
      <c r="L78" s="123">
        <f>'2022 CV FIN GA 00394601000126'!N74</f>
        <v>0</v>
      </c>
      <c r="M78" s="49">
        <f t="shared" si="31"/>
        <v>7996890.65123</v>
      </c>
      <c r="N78" s="123">
        <f>'2022 CV FIN GA 00394601000126'!P74</f>
        <v>946809.41067999997</v>
      </c>
      <c r="O78" s="123">
        <f>'2022 CV FIN GA 00394601000126'!Q74</f>
        <v>235930.92881000001</v>
      </c>
      <c r="P78" s="123">
        <f>'2022 CV FIN GA 00394601000126'!R74</f>
        <v>612971.30972000002</v>
      </c>
      <c r="Q78" s="123">
        <f>'2022 CV FIN GA 00394601000126'!S74</f>
        <v>20897.95493</v>
      </c>
      <c r="R78" s="123">
        <f>'2022 CV FIN GA 00394601000126'!T74</f>
        <v>252011.86723</v>
      </c>
      <c r="S78" s="123">
        <f>'2022 CV FIN GA 00394601000126'!U74</f>
        <v>5928269.1798599996</v>
      </c>
      <c r="T78" s="123">
        <f>'2022 CV FIN GA 00394601000126'!V74</f>
        <v>0</v>
      </c>
      <c r="U78" s="49">
        <f t="shared" si="32"/>
        <v>0</v>
      </c>
      <c r="V78" s="123">
        <f>'2022 CV FIN GA 00394601000126'!X74</f>
        <v>0</v>
      </c>
      <c r="W78" s="123">
        <f>'2022 CV FIN GA 00394601000126'!Y74</f>
        <v>0</v>
      </c>
      <c r="X78" s="123">
        <f>'2022 CV FIN GA 00394601000126'!Z74</f>
        <v>0</v>
      </c>
      <c r="Y78" s="123">
        <f>'2022 CV FIN GA 00394601000126'!AA74</f>
        <v>0</v>
      </c>
      <c r="Z78" s="123">
        <f>'2022 CV FIN GA 00394601000126'!AB74</f>
        <v>0</v>
      </c>
      <c r="AA78" s="123">
        <f>'2022 CV FIN GA 00394601000126'!AC74</f>
        <v>0</v>
      </c>
      <c r="AB78" s="123">
        <f>'2022 CV FIN GA 00394601000126'!AD74</f>
        <v>0</v>
      </c>
      <c r="AC78" s="49">
        <f t="shared" si="33"/>
        <v>1049485.9384999999</v>
      </c>
      <c r="AD78" s="123">
        <f>'2022 CV FIN GA 00394601000126'!AF74</f>
        <v>546987.73</v>
      </c>
      <c r="AE78" s="123">
        <f>'2022 CV FIN GA 00394601000126'!AG74</f>
        <v>136301.26775</v>
      </c>
      <c r="AF78" s="123">
        <f>'2022 CV FIN GA 00394601000126'!AH74</f>
        <v>354123.84052000003</v>
      </c>
      <c r="AG78" s="123">
        <f>'2022 CV FIN GA 00394601000126'!AI74</f>
        <v>12073.10023</v>
      </c>
      <c r="AH78" s="49">
        <f t="shared" si="34"/>
        <v>2981437.5781800002</v>
      </c>
      <c r="AI78" s="123">
        <f>'2022 CV FIN GA 00394601000126'!AK74</f>
        <v>1452128.96</v>
      </c>
      <c r="AJ78" s="123">
        <f>'2022 CV FIN GA 00394601000126'!AL74</f>
        <v>1286.5999999999999</v>
      </c>
      <c r="AK78" s="123">
        <f>'2022 CV FIN GA 00394601000126'!AM74</f>
        <v>1318604.5883500001</v>
      </c>
      <c r="AL78" s="123">
        <f>'2022 CV FIN GA 00394601000126'!AN74</f>
        <v>91227.347710000002</v>
      </c>
      <c r="AM78" s="123">
        <f>'2022 CV FIN GA 00394601000126'!AO74</f>
        <v>118190.08212000001</v>
      </c>
      <c r="AN78" s="123">
        <f>'2022 CV FIN GA 00394601000126'!AP74</f>
        <v>4543456.9742200002</v>
      </c>
      <c r="AO78" s="50">
        <v>0</v>
      </c>
      <c r="AP78" s="48">
        <f>'2022 CV FIN GA 00394601000126'!AR74</f>
        <v>0</v>
      </c>
      <c r="AQ78" s="48">
        <f>'2022 CV FIN GA 00394601000126'!AS74</f>
        <v>0</v>
      </c>
      <c r="AR78" s="49">
        <f t="shared" si="35"/>
        <v>17373712.029660001</v>
      </c>
      <c r="AS78" s="49">
        <f t="shared" si="36"/>
        <v>2274773.0017599999</v>
      </c>
      <c r="AT78" s="123">
        <f>'2022 CV FIN GA 00394601000126'!AV74</f>
        <v>460716.42603999999</v>
      </c>
      <c r="AU78" s="123">
        <f>'2022 CV FIN GA 00394601000126'!AW74</f>
        <v>15121.398660000001</v>
      </c>
      <c r="AV78" s="123">
        <f>'2022 CV FIN GA 00394601000126'!AX74</f>
        <v>0</v>
      </c>
      <c r="AW78" s="123">
        <f>'2022 CV FIN GA 00394601000126'!AY74</f>
        <v>17509.939009999998</v>
      </c>
      <c r="AX78" s="123">
        <f>'2022 CV FIN GA 00394601000126'!AZ74</f>
        <v>1781425.23805</v>
      </c>
      <c r="AY78" s="123">
        <f>'2022 CV FIN GA 00394601000126'!BA74</f>
        <v>0</v>
      </c>
      <c r="AZ78" s="49">
        <f t="shared" si="37"/>
        <v>63507328.524400003</v>
      </c>
      <c r="BA78" s="123">
        <f>'2022 CV FIN GA 00394601000126'!BC74</f>
        <v>5842375.8265300002</v>
      </c>
      <c r="BB78" s="123">
        <f>'2022 CV FIN GA 00394601000126'!BD74</f>
        <v>3108650.76076</v>
      </c>
      <c r="BC78" s="123">
        <f>'2022 CV FIN GA 00394601000126'!BE74</f>
        <v>3497376.8998400001</v>
      </c>
      <c r="BD78" s="123">
        <f>'2022 CV FIN GA 00394601000126'!BF74</f>
        <v>126315.00563</v>
      </c>
      <c r="BE78" s="123">
        <f>'2022 CV FIN GA 00394601000126'!BG74</f>
        <v>1775938.15708</v>
      </c>
      <c r="BF78" s="123">
        <f>'2022 CV FIN GA 00394601000126'!BH74</f>
        <v>49156671.874559999</v>
      </c>
      <c r="BG78" s="123">
        <f>'2022 CV FIN GA 00394601000126'!BI74</f>
        <v>0</v>
      </c>
      <c r="BH78" s="123">
        <f>'2022 CV FIN GA 00394601000126'!BJ74</f>
        <v>0</v>
      </c>
      <c r="BI78" s="123">
        <f>'2022 CV FIN GA 00394601000126'!BK74</f>
        <v>0</v>
      </c>
      <c r="BJ78" s="49">
        <f t="shared" si="38"/>
        <v>65782101.526160002</v>
      </c>
      <c r="BK78" s="49">
        <f t="shared" si="39"/>
        <v>-48408389.4965</v>
      </c>
      <c r="BL78" s="49">
        <f>$BO$9+SUMPRODUCT($D$10:D78,$BK$10:BK78)</f>
        <v>-110647818021.10071</v>
      </c>
      <c r="BM78" s="48">
        <f>'2022 CV FIN GA 00394601000126'!BO74</f>
        <v>4</v>
      </c>
      <c r="BN78" s="49">
        <f t="shared" si="43"/>
        <v>0</v>
      </c>
      <c r="BO78" s="51">
        <f t="shared" si="40"/>
        <v>0</v>
      </c>
      <c r="BP78" s="79">
        <f t="shared" si="44"/>
        <v>4151269.8891083733</v>
      </c>
      <c r="BQ78" s="79">
        <f t="shared" si="45"/>
        <v>284361987.40392357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1"/>
        <v>70</v>
      </c>
      <c r="B79" s="69">
        <f t="shared" si="42"/>
        <v>2091</v>
      </c>
      <c r="C79" s="48">
        <f>'2022 CV FIN GA 00394601000126'!E75</f>
        <v>4</v>
      </c>
      <c r="D79" s="49">
        <f t="shared" si="46"/>
        <v>6.4219999999999999E-2</v>
      </c>
      <c r="E79" s="123">
        <f>'2022 CV FIN GA 00394601000126'!G75</f>
        <v>0</v>
      </c>
      <c r="F79" s="49">
        <f t="shared" si="30"/>
        <v>145411.29089</v>
      </c>
      <c r="G79" s="123">
        <f>'2022 CV FIN GA 00394601000126'!I75</f>
        <v>138255.55413999999</v>
      </c>
      <c r="H79" s="123">
        <f>'2022 CV FIN GA 00394601000126'!J75</f>
        <v>3347.96893</v>
      </c>
      <c r="I79" s="123">
        <f>'2022 CV FIN GA 00394601000126'!K75</f>
        <v>0</v>
      </c>
      <c r="J79" s="123">
        <f>'2022 CV FIN GA 00394601000126'!L75</f>
        <v>3807.76782</v>
      </c>
      <c r="K79" s="123">
        <f>'2022 CV FIN GA 00394601000126'!M75</f>
        <v>539970.39170000004</v>
      </c>
      <c r="L79" s="123">
        <f>'2022 CV FIN GA 00394601000126'!N75</f>
        <v>0</v>
      </c>
      <c r="M79" s="49">
        <f t="shared" si="31"/>
        <v>6126490.1175199999</v>
      </c>
      <c r="N79" s="123">
        <f>'2022 CV FIN GA 00394601000126'!P75</f>
        <v>693188.90179999999</v>
      </c>
      <c r="O79" s="123">
        <f>'2022 CV FIN GA 00394601000126'!Q75</f>
        <v>173554.79952</v>
      </c>
      <c r="P79" s="123">
        <f>'2022 CV FIN GA 00394601000126'!R75</f>
        <v>447480.52518</v>
      </c>
      <c r="Q79" s="123">
        <f>'2022 CV FIN GA 00394601000126'!S75</f>
        <v>14103.60023</v>
      </c>
      <c r="R79" s="123">
        <f>'2022 CV FIN GA 00394601000126'!T75</f>
        <v>195350.53096999999</v>
      </c>
      <c r="S79" s="123">
        <f>'2022 CV FIN GA 00394601000126'!U75</f>
        <v>4602811.7598200003</v>
      </c>
      <c r="T79" s="123">
        <f>'2022 CV FIN GA 00394601000126'!V75</f>
        <v>0</v>
      </c>
      <c r="U79" s="49">
        <f t="shared" si="32"/>
        <v>0</v>
      </c>
      <c r="V79" s="123">
        <f>'2022 CV FIN GA 00394601000126'!X75</f>
        <v>0</v>
      </c>
      <c r="W79" s="123">
        <f>'2022 CV FIN GA 00394601000126'!Y75</f>
        <v>0</v>
      </c>
      <c r="X79" s="123">
        <f>'2022 CV FIN GA 00394601000126'!Z75</f>
        <v>0</v>
      </c>
      <c r="Y79" s="123">
        <f>'2022 CV FIN GA 00394601000126'!AA75</f>
        <v>0</v>
      </c>
      <c r="Z79" s="123">
        <f>'2022 CV FIN GA 00394601000126'!AB75</f>
        <v>0</v>
      </c>
      <c r="AA79" s="123">
        <f>'2022 CV FIN GA 00394601000126'!AC75</f>
        <v>0</v>
      </c>
      <c r="AB79" s="123">
        <f>'2022 CV FIN GA 00394601000126'!AD75</f>
        <v>0</v>
      </c>
      <c r="AC79" s="49">
        <f t="shared" si="33"/>
        <v>767397.33484999998</v>
      </c>
      <c r="AD79" s="123">
        <f>'2022 CV FIN GA 00394601000126'!AF75</f>
        <v>400466.89</v>
      </c>
      <c r="AE79" s="123">
        <f>'2022 CV FIN GA 00394601000126'!AG75</f>
        <v>100265.52821</v>
      </c>
      <c r="AF79" s="123">
        <f>'2022 CV FIN GA 00394601000126'!AH75</f>
        <v>258517.02945999999</v>
      </c>
      <c r="AG79" s="123">
        <f>'2022 CV FIN GA 00394601000126'!AI75</f>
        <v>8147.8871799999997</v>
      </c>
      <c r="AH79" s="49">
        <f t="shared" si="34"/>
        <v>2255233.6030700002</v>
      </c>
      <c r="AI79" s="123">
        <f>'2022 CV FIN GA 00394601000126'!AK75</f>
        <v>1096575.4099999999</v>
      </c>
      <c r="AJ79" s="123">
        <f>'2022 CV FIN GA 00394601000126'!AL75</f>
        <v>749.31</v>
      </c>
      <c r="AK79" s="123">
        <f>'2022 CV FIN GA 00394601000126'!AM75</f>
        <v>1002005.55596</v>
      </c>
      <c r="AL79" s="123">
        <f>'2022 CV FIN GA 00394601000126'!AN75</f>
        <v>67483.733909999995</v>
      </c>
      <c r="AM79" s="123">
        <f>'2022 CV FIN GA 00394601000126'!AO75</f>
        <v>88419.593200000003</v>
      </c>
      <c r="AN79" s="123">
        <f>'2022 CV FIN GA 00394601000126'!AP75</f>
        <v>3467387.2460599998</v>
      </c>
      <c r="AO79" s="50">
        <v>0</v>
      </c>
      <c r="AP79" s="48">
        <f>'2022 CV FIN GA 00394601000126'!AR75</f>
        <v>0</v>
      </c>
      <c r="AQ79" s="48">
        <f>'2022 CV FIN GA 00394601000126'!AS75</f>
        <v>0</v>
      </c>
      <c r="AR79" s="49">
        <f t="shared" si="35"/>
        <v>13301889.98409</v>
      </c>
      <c r="AS79" s="49">
        <f t="shared" si="36"/>
        <v>1937506.5467699999</v>
      </c>
      <c r="AT79" s="123">
        <f>'2022 CV FIN GA 00394601000126'!AV75</f>
        <v>367383.97048999998</v>
      </c>
      <c r="AU79" s="123">
        <f>'2022 CV FIN GA 00394601000126'!AW75</f>
        <v>11651.9738</v>
      </c>
      <c r="AV79" s="123">
        <f>'2022 CV FIN GA 00394601000126'!AX75</f>
        <v>0</v>
      </c>
      <c r="AW79" s="123">
        <f>'2022 CV FIN GA 00394601000126'!AY75</f>
        <v>12384.15741</v>
      </c>
      <c r="AX79" s="123">
        <f>'2022 CV FIN GA 00394601000126'!AZ75</f>
        <v>1546086.4450699999</v>
      </c>
      <c r="AY79" s="123">
        <f>'2022 CV FIN GA 00394601000126'!BA75</f>
        <v>0</v>
      </c>
      <c r="AZ79" s="49">
        <f t="shared" si="37"/>
        <v>48470758.826399997</v>
      </c>
      <c r="BA79" s="123">
        <f>'2022 CV FIN GA 00394601000126'!BC75</f>
        <v>4280131.6422699997</v>
      </c>
      <c r="BB79" s="123">
        <f>'2022 CV FIN GA 00394601000126'!BD75</f>
        <v>2290532.5927900001</v>
      </c>
      <c r="BC79" s="123">
        <f>'2022 CV FIN GA 00394601000126'!BE75</f>
        <v>2555759.9839599999</v>
      </c>
      <c r="BD79" s="123">
        <f>'2022 CV FIN GA 00394601000126'!BF75</f>
        <v>85287.394079999998</v>
      </c>
      <c r="BE79" s="123">
        <f>'2022 CV FIN GA 00394601000126'!BG75</f>
        <v>1359795.3341000001</v>
      </c>
      <c r="BF79" s="123">
        <f>'2022 CV FIN GA 00394601000126'!BH75</f>
        <v>37899251.879199997</v>
      </c>
      <c r="BG79" s="123">
        <f>'2022 CV FIN GA 00394601000126'!BI75</f>
        <v>0</v>
      </c>
      <c r="BH79" s="123">
        <f>'2022 CV FIN GA 00394601000126'!BJ75</f>
        <v>0</v>
      </c>
      <c r="BI79" s="123">
        <f>'2022 CV FIN GA 00394601000126'!BK75</f>
        <v>0</v>
      </c>
      <c r="BJ79" s="49">
        <f t="shared" si="38"/>
        <v>50408265.373170003</v>
      </c>
      <c r="BK79" s="49">
        <f t="shared" si="39"/>
        <v>-37106375.389080003</v>
      </c>
      <c r="BL79" s="49">
        <f>$BO$9+SUMPRODUCT($D$10:D79,$BK$10:BK79)</f>
        <v>-110650200992.5282</v>
      </c>
      <c r="BM79" s="48">
        <f>'2022 CV FIN GA 00394601000126'!BO75</f>
        <v>4</v>
      </c>
      <c r="BN79" s="49">
        <f t="shared" si="43"/>
        <v>0</v>
      </c>
      <c r="BO79" s="51">
        <f t="shared" si="40"/>
        <v>0</v>
      </c>
      <c r="BP79" s="79">
        <f t="shared" si="44"/>
        <v>3058455.3861975293</v>
      </c>
      <c r="BQ79" s="79">
        <f t="shared" si="45"/>
        <v>212562649.34072828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1"/>
        <v>71</v>
      </c>
      <c r="B80" s="69">
        <f t="shared" si="42"/>
        <v>2092</v>
      </c>
      <c r="C80" s="48">
        <f>'2022 CV FIN GA 00394601000126'!E76</f>
        <v>4</v>
      </c>
      <c r="D80" s="49">
        <f t="shared" si="46"/>
        <v>6.1749999999999999E-2</v>
      </c>
      <c r="E80" s="123">
        <f>'2022 CV FIN GA 00394601000126'!G76</f>
        <v>0</v>
      </c>
      <c r="F80" s="49">
        <f t="shared" si="30"/>
        <v>115000.47418</v>
      </c>
      <c r="G80" s="123">
        <f>'2022 CV FIN GA 00394601000126'!I76</f>
        <v>109752.34968</v>
      </c>
      <c r="H80" s="123">
        <f>'2022 CV FIN GA 00394601000126'!J76</f>
        <v>2546.9559199999999</v>
      </c>
      <c r="I80" s="123">
        <f>'2022 CV FIN GA 00394601000126'!K76</f>
        <v>0</v>
      </c>
      <c r="J80" s="123">
        <f>'2022 CV FIN GA 00394601000126'!L76</f>
        <v>2701.16858</v>
      </c>
      <c r="K80" s="123">
        <f>'2022 CV FIN GA 00394601000126'!M76</f>
        <v>468630.45828999998</v>
      </c>
      <c r="L80" s="123">
        <f>'2022 CV FIN GA 00394601000126'!N76</f>
        <v>0</v>
      </c>
      <c r="M80" s="49">
        <f t="shared" si="31"/>
        <v>4619408.3786500003</v>
      </c>
      <c r="N80" s="123">
        <f>'2022 CV FIN GA 00394601000126'!P76</f>
        <v>498212.18388000003</v>
      </c>
      <c r="O80" s="123">
        <f>'2022 CV FIN GA 00394601000126'!Q76</f>
        <v>125895.76084</v>
      </c>
      <c r="P80" s="123">
        <f>'2022 CV FIN GA 00394601000126'!R76</f>
        <v>320353.70374999999</v>
      </c>
      <c r="Q80" s="123">
        <f>'2022 CV FIN GA 00394601000126'!S76</f>
        <v>9288.4677800000009</v>
      </c>
      <c r="R80" s="123">
        <f>'2022 CV FIN GA 00394601000126'!T76</f>
        <v>149322.85180999999</v>
      </c>
      <c r="S80" s="123">
        <f>'2022 CV FIN GA 00394601000126'!U76</f>
        <v>3516335.41059</v>
      </c>
      <c r="T80" s="123">
        <f>'2022 CV FIN GA 00394601000126'!V76</f>
        <v>0</v>
      </c>
      <c r="U80" s="49">
        <f t="shared" si="32"/>
        <v>0</v>
      </c>
      <c r="V80" s="123">
        <f>'2022 CV FIN GA 00394601000126'!X76</f>
        <v>0</v>
      </c>
      <c r="W80" s="123">
        <f>'2022 CV FIN GA 00394601000126'!Y76</f>
        <v>0</v>
      </c>
      <c r="X80" s="123">
        <f>'2022 CV FIN GA 00394601000126'!Z76</f>
        <v>0</v>
      </c>
      <c r="Y80" s="123">
        <f>'2022 CV FIN GA 00394601000126'!AA76</f>
        <v>0</v>
      </c>
      <c r="Z80" s="123">
        <f>'2022 CV FIN GA 00394601000126'!AB76</f>
        <v>0</v>
      </c>
      <c r="AA80" s="123">
        <f>'2022 CV FIN GA 00394601000126'!AC76</f>
        <v>0</v>
      </c>
      <c r="AB80" s="123">
        <f>'2022 CV FIN GA 00394601000126'!AD76</f>
        <v>0</v>
      </c>
      <c r="AC80" s="49">
        <f t="shared" si="33"/>
        <v>550997.48918000003</v>
      </c>
      <c r="AD80" s="123">
        <f>'2022 CV FIN GA 00394601000126'!AF76</f>
        <v>287825.56</v>
      </c>
      <c r="AE80" s="123">
        <f>'2022 CV FIN GA 00394601000126'!AG76</f>
        <v>72732.099570000006</v>
      </c>
      <c r="AF80" s="123">
        <f>'2022 CV FIN GA 00394601000126'!AH76</f>
        <v>185073.72547</v>
      </c>
      <c r="AG80" s="123">
        <f>'2022 CV FIN GA 00394601000126'!AI76</f>
        <v>5366.1041400000004</v>
      </c>
      <c r="AH80" s="49">
        <f t="shared" si="34"/>
        <v>1675251.5461800001</v>
      </c>
      <c r="AI80" s="123">
        <f>'2022 CV FIN GA 00394601000126'!AK76</f>
        <v>814050.39</v>
      </c>
      <c r="AJ80" s="123">
        <f>'2022 CV FIN GA 00394601000126'!AL76</f>
        <v>406.64</v>
      </c>
      <c r="AK80" s="123">
        <f>'2022 CV FIN GA 00394601000126'!AM76</f>
        <v>746738.86413999996</v>
      </c>
      <c r="AL80" s="123">
        <f>'2022 CV FIN GA 00394601000126'!AN76</f>
        <v>49015.007230000003</v>
      </c>
      <c r="AM80" s="123">
        <f>'2022 CV FIN GA 00394601000126'!AO76</f>
        <v>65040.644809999998</v>
      </c>
      <c r="AN80" s="123">
        <f>'2022 CV FIN GA 00394601000126'!AP76</f>
        <v>2602710.3969100001</v>
      </c>
      <c r="AO80" s="50">
        <v>0</v>
      </c>
      <c r="AP80" s="48">
        <f>'2022 CV FIN GA 00394601000126'!AR76</f>
        <v>0</v>
      </c>
      <c r="AQ80" s="48">
        <f>'2022 CV FIN GA 00394601000126'!AS76</f>
        <v>0</v>
      </c>
      <c r="AR80" s="49">
        <f t="shared" si="35"/>
        <v>10031998.743389999</v>
      </c>
      <c r="AS80" s="49">
        <f t="shared" si="36"/>
        <v>1645189.6899300001</v>
      </c>
      <c r="AT80" s="123">
        <f>'2022 CV FIN GA 00394601000126'!AV76</f>
        <v>292077.45017000003</v>
      </c>
      <c r="AU80" s="123">
        <f>'2022 CV FIN GA 00394601000126'!AW76</f>
        <v>8801.9342500000002</v>
      </c>
      <c r="AV80" s="123">
        <f>'2022 CV FIN GA 00394601000126'!AX76</f>
        <v>0</v>
      </c>
      <c r="AW80" s="123">
        <f>'2022 CV FIN GA 00394601000126'!AY76</f>
        <v>8632.4932000000008</v>
      </c>
      <c r="AX80" s="123">
        <f>'2022 CV FIN GA 00394601000126'!AZ76</f>
        <v>1335677.81231</v>
      </c>
      <c r="AY80" s="123">
        <f>'2022 CV FIN GA 00394601000126'!BA76</f>
        <v>0</v>
      </c>
      <c r="AZ80" s="49">
        <f t="shared" si="37"/>
        <v>36388705.141439997</v>
      </c>
      <c r="BA80" s="123">
        <f>'2022 CV FIN GA 00394601000126'!BC76</f>
        <v>3078754.1642800001</v>
      </c>
      <c r="BB80" s="123">
        <f>'2022 CV FIN GA 00394601000126'!BD76</f>
        <v>1662006.0163499999</v>
      </c>
      <c r="BC80" s="123">
        <f>'2022 CV FIN GA 00394601000126'!BE76</f>
        <v>1831547.7023700001</v>
      </c>
      <c r="BD80" s="123">
        <f>'2022 CV FIN GA 00394601000126'!BF76</f>
        <v>56200.956899999997</v>
      </c>
      <c r="BE80" s="123">
        <f>'2022 CV FIN GA 00394601000126'!BG76</f>
        <v>1025999.51079</v>
      </c>
      <c r="BF80" s="123">
        <f>'2022 CV FIN GA 00394601000126'!BH76</f>
        <v>28734196.790750001</v>
      </c>
      <c r="BG80" s="123">
        <f>'2022 CV FIN GA 00394601000126'!BI76</f>
        <v>0</v>
      </c>
      <c r="BH80" s="123">
        <f>'2022 CV FIN GA 00394601000126'!BJ76</f>
        <v>0</v>
      </c>
      <c r="BI80" s="123">
        <f>'2022 CV FIN GA 00394601000126'!BK76</f>
        <v>0</v>
      </c>
      <c r="BJ80" s="49">
        <f t="shared" si="38"/>
        <v>38033894.831370004</v>
      </c>
      <c r="BK80" s="49">
        <f t="shared" si="39"/>
        <v>-28001896.087979998</v>
      </c>
      <c r="BL80" s="49">
        <f>$BO$9+SUMPRODUCT($D$10:D80,$BK$10:BK80)</f>
        <v>-110651930109.61163</v>
      </c>
      <c r="BM80" s="48">
        <f>'2022 CV FIN GA 00394601000126'!BO76</f>
        <v>4</v>
      </c>
      <c r="BN80" s="49">
        <f t="shared" si="43"/>
        <v>0</v>
      </c>
      <c r="BO80" s="51">
        <f t="shared" si="40"/>
        <v>0</v>
      </c>
      <c r="BP80" s="79">
        <f t="shared" si="44"/>
        <v>2218137.3521078718</v>
      </c>
      <c r="BQ80" s="79">
        <f t="shared" si="45"/>
        <v>156378683.32360497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1"/>
        <v>72</v>
      </c>
      <c r="B81" s="69">
        <f t="shared" si="42"/>
        <v>2093</v>
      </c>
      <c r="C81" s="48">
        <f>'2022 CV FIN GA 00394601000126'!E77</f>
        <v>4</v>
      </c>
      <c r="D81" s="49">
        <f t="shared" si="46"/>
        <v>5.9380000000000002E-2</v>
      </c>
      <c r="E81" s="123">
        <f>'2022 CV FIN GA 00394601000126'!G77</f>
        <v>0</v>
      </c>
      <c r="F81" s="49">
        <f t="shared" si="30"/>
        <v>90567.633839999995</v>
      </c>
      <c r="G81" s="123">
        <f>'2022 CV FIN GA 00394601000126'!I77</f>
        <v>86794.879199999996</v>
      </c>
      <c r="H81" s="123">
        <f>'2022 CV FIN GA 00394601000126'!J77</f>
        <v>1893.13697</v>
      </c>
      <c r="I81" s="123">
        <f>'2022 CV FIN GA 00394601000126'!K77</f>
        <v>0</v>
      </c>
      <c r="J81" s="123">
        <f>'2022 CV FIN GA 00394601000126'!L77</f>
        <v>1879.6176700000001</v>
      </c>
      <c r="K81" s="123">
        <f>'2022 CV FIN GA 00394601000126'!M77</f>
        <v>404586.35061999998</v>
      </c>
      <c r="L81" s="123">
        <f>'2022 CV FIN GA 00394601000126'!N77</f>
        <v>0</v>
      </c>
      <c r="M81" s="49">
        <f t="shared" si="31"/>
        <v>3423621.2559199999</v>
      </c>
      <c r="N81" s="123">
        <f>'2022 CV FIN GA 00394601000126'!P77</f>
        <v>350834.82381999999</v>
      </c>
      <c r="O81" s="123">
        <f>'2022 CV FIN GA 00394601000126'!Q77</f>
        <v>89850.082949999996</v>
      </c>
      <c r="P81" s="123">
        <f>'2022 CV FIN GA 00394601000126'!R77</f>
        <v>224349.23420000001</v>
      </c>
      <c r="Q81" s="123">
        <f>'2022 CV FIN GA 00394601000126'!S77</f>
        <v>5954.8061600000001</v>
      </c>
      <c r="R81" s="123">
        <f>'2022 CV FIN GA 00394601000126'!T77</f>
        <v>112420.83456</v>
      </c>
      <c r="S81" s="123">
        <f>'2022 CV FIN GA 00394601000126'!U77</f>
        <v>2640211.4742299998</v>
      </c>
      <c r="T81" s="123">
        <f>'2022 CV FIN GA 00394601000126'!V77</f>
        <v>0</v>
      </c>
      <c r="U81" s="49">
        <f t="shared" si="32"/>
        <v>0</v>
      </c>
      <c r="V81" s="123">
        <f>'2022 CV FIN GA 00394601000126'!X77</f>
        <v>0</v>
      </c>
      <c r="W81" s="123">
        <f>'2022 CV FIN GA 00394601000126'!Y77</f>
        <v>0</v>
      </c>
      <c r="X81" s="123">
        <f>'2022 CV FIN GA 00394601000126'!Z77</f>
        <v>0</v>
      </c>
      <c r="Y81" s="123">
        <f>'2022 CV FIN GA 00394601000126'!AA77</f>
        <v>0</v>
      </c>
      <c r="Z81" s="123">
        <f>'2022 CV FIN GA 00394601000126'!AB77</f>
        <v>0</v>
      </c>
      <c r="AA81" s="123">
        <f>'2022 CV FIN GA 00394601000126'!AC77</f>
        <v>0</v>
      </c>
      <c r="AB81" s="123">
        <f>'2022 CV FIN GA 00394601000126'!AD77</f>
        <v>0</v>
      </c>
      <c r="AC81" s="49">
        <f t="shared" si="33"/>
        <v>387641.60447999998</v>
      </c>
      <c r="AD81" s="123">
        <f>'2022 CV FIN GA 00394601000126'!AF77</f>
        <v>202683.18</v>
      </c>
      <c r="AE81" s="123">
        <f>'2022 CV FIN GA 00394601000126'!AG77</f>
        <v>51907.904889999998</v>
      </c>
      <c r="AF81" s="123">
        <f>'2022 CV FIN GA 00394601000126'!AH77</f>
        <v>129610.32786999999</v>
      </c>
      <c r="AG81" s="123">
        <f>'2022 CV FIN GA 00394601000126'!AI77</f>
        <v>3440.1917199999998</v>
      </c>
      <c r="AH81" s="49">
        <f t="shared" si="34"/>
        <v>1220051.4874400001</v>
      </c>
      <c r="AI81" s="123">
        <f>'2022 CV FIN GA 00394601000126'!AK77</f>
        <v>593123.23</v>
      </c>
      <c r="AJ81" s="123">
        <f>'2022 CV FIN GA 00394601000126'!AL77</f>
        <v>205.78</v>
      </c>
      <c r="AK81" s="123">
        <f>'2022 CV FIN GA 00394601000126'!AM77</f>
        <v>544840.18562999996</v>
      </c>
      <c r="AL81" s="123">
        <f>'2022 CV FIN GA 00394601000126'!AN77</f>
        <v>34904.03815</v>
      </c>
      <c r="AM81" s="123">
        <f>'2022 CV FIN GA 00394601000126'!AO77</f>
        <v>46978.253660000002</v>
      </c>
      <c r="AN81" s="123">
        <f>'2022 CV FIN GA 00394601000126'!AP77</f>
        <v>1918925.43796</v>
      </c>
      <c r="AO81" s="50">
        <v>0</v>
      </c>
      <c r="AP81" s="48">
        <f>'2022 CV FIN GA 00394601000126'!AR77</f>
        <v>0</v>
      </c>
      <c r="AQ81" s="48">
        <f>'2022 CV FIN GA 00394601000126'!AS77</f>
        <v>0</v>
      </c>
      <c r="AR81" s="49">
        <f t="shared" si="35"/>
        <v>7445393.7702599997</v>
      </c>
      <c r="AS81" s="49">
        <f t="shared" si="36"/>
        <v>1391803.8691499999</v>
      </c>
      <c r="AT81" s="123">
        <f>'2022 CV FIN GA 00394601000126'!AV77</f>
        <v>231319.79991</v>
      </c>
      <c r="AU81" s="123">
        <f>'2022 CV FIN GA 00394601000126'!AW77</f>
        <v>6492.9799800000001</v>
      </c>
      <c r="AV81" s="123">
        <f>'2022 CV FIN GA 00394601000126'!AX77</f>
        <v>0</v>
      </c>
      <c r="AW81" s="123">
        <f>'2022 CV FIN GA 00394601000126'!AY77</f>
        <v>5914.0948900000003</v>
      </c>
      <c r="AX81" s="123">
        <f>'2022 CV FIN GA 00394601000126'!AZ77</f>
        <v>1148076.99437</v>
      </c>
      <c r="AY81" s="123">
        <f>'2022 CV FIN GA 00394601000126'!BA77</f>
        <v>0</v>
      </c>
      <c r="AZ81" s="49">
        <f t="shared" si="37"/>
        <v>26834189.682119999</v>
      </c>
      <c r="BA81" s="123">
        <f>'2022 CV FIN GA 00394601000126'!BC77</f>
        <v>2170274.3508000001</v>
      </c>
      <c r="BB81" s="123">
        <f>'2022 CV FIN GA 00394601000126'!BD77</f>
        <v>1184951.2963</v>
      </c>
      <c r="BC81" s="123">
        <f>'2022 CV FIN GA 00394601000126'!BE77</f>
        <v>1284025.4756799999</v>
      </c>
      <c r="BD81" s="123">
        <f>'2022 CV FIN GA 00394601000126'!BF77</f>
        <v>36053.058299999997</v>
      </c>
      <c r="BE81" s="123">
        <f>'2022 CV FIN GA 00394601000126'!BG77</f>
        <v>761986.07834999997</v>
      </c>
      <c r="BF81" s="123">
        <f>'2022 CV FIN GA 00394601000126'!BH77</f>
        <v>21396899.42269</v>
      </c>
      <c r="BG81" s="123">
        <f>'2022 CV FIN GA 00394601000126'!BI77</f>
        <v>0</v>
      </c>
      <c r="BH81" s="123">
        <f>'2022 CV FIN GA 00394601000126'!BJ77</f>
        <v>0</v>
      </c>
      <c r="BI81" s="123">
        <f>'2022 CV FIN GA 00394601000126'!BK77</f>
        <v>0</v>
      </c>
      <c r="BJ81" s="49">
        <f t="shared" si="38"/>
        <v>28225993.551270001</v>
      </c>
      <c r="BK81" s="49">
        <f t="shared" si="39"/>
        <v>-20780599.781009998</v>
      </c>
      <c r="BL81" s="49">
        <f>$BO$9+SUMPRODUCT($D$10:D81,$BK$10:BK81)</f>
        <v>-110653164061.62663</v>
      </c>
      <c r="BM81" s="48">
        <f>'2022 CV FIN GA 00394601000126'!BO77</f>
        <v>4</v>
      </c>
      <c r="BN81" s="49">
        <f t="shared" si="43"/>
        <v>0</v>
      </c>
      <c r="BO81" s="51">
        <f t="shared" si="40"/>
        <v>0</v>
      </c>
      <c r="BP81" s="79">
        <f t="shared" si="44"/>
        <v>1581764.1408037851</v>
      </c>
      <c r="BQ81" s="79">
        <f t="shared" si="45"/>
        <v>113096136.06747063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1"/>
        <v>73</v>
      </c>
      <c r="B82" s="69">
        <f t="shared" si="42"/>
        <v>2094</v>
      </c>
      <c r="C82" s="48">
        <f>'2022 CV FIN GA 00394601000126'!E78</f>
        <v>4</v>
      </c>
      <c r="D82" s="49">
        <f t="shared" si="46"/>
        <v>5.7099999999999998E-2</v>
      </c>
      <c r="E82" s="123">
        <f>'2022 CV FIN GA 00394601000126'!G78</f>
        <v>0</v>
      </c>
      <c r="F82" s="49">
        <f t="shared" si="30"/>
        <v>70968.914470000003</v>
      </c>
      <c r="G82" s="123">
        <f>'2022 CV FIN GA 00394601000126'!I78</f>
        <v>68321.772200000007</v>
      </c>
      <c r="H82" s="123">
        <f>'2022 CV FIN GA 00394601000126'!J78</f>
        <v>1368.4053899999999</v>
      </c>
      <c r="I82" s="123">
        <f>'2022 CV FIN GA 00394601000126'!K78</f>
        <v>0</v>
      </c>
      <c r="J82" s="123">
        <f>'2022 CV FIN GA 00394601000126'!L78</f>
        <v>1278.7368799999999</v>
      </c>
      <c r="K82" s="123">
        <f>'2022 CV FIN GA 00394601000126'!M78</f>
        <v>347342.79248</v>
      </c>
      <c r="L82" s="123">
        <f>'2022 CV FIN GA 00394601000126'!N78</f>
        <v>0</v>
      </c>
      <c r="M82" s="49">
        <f t="shared" si="31"/>
        <v>2490424.4361700001</v>
      </c>
      <c r="N82" s="123">
        <f>'2022 CV FIN GA 00394601000126'!P78</f>
        <v>241487.80327999999</v>
      </c>
      <c r="O82" s="123">
        <f>'2022 CV FIN GA 00394601000126'!Q78</f>
        <v>62912.631939999999</v>
      </c>
      <c r="P82" s="123">
        <f>'2022 CV FIN GA 00394601000126'!R78</f>
        <v>153261.07662000001</v>
      </c>
      <c r="Q82" s="123">
        <f>'2022 CV FIN GA 00394601000126'!S78</f>
        <v>3705.7527500000001</v>
      </c>
      <c r="R82" s="123">
        <f>'2022 CV FIN GA 00394601000126'!T78</f>
        <v>83250.850470000005</v>
      </c>
      <c r="S82" s="123">
        <f>'2022 CV FIN GA 00394601000126'!U78</f>
        <v>1945806.3211099999</v>
      </c>
      <c r="T82" s="123">
        <f>'2022 CV FIN GA 00394601000126'!V78</f>
        <v>0</v>
      </c>
      <c r="U82" s="49">
        <f t="shared" si="32"/>
        <v>0</v>
      </c>
      <c r="V82" s="123">
        <f>'2022 CV FIN GA 00394601000126'!X78</f>
        <v>0</v>
      </c>
      <c r="W82" s="123">
        <f>'2022 CV FIN GA 00394601000126'!Y78</f>
        <v>0</v>
      </c>
      <c r="X82" s="123">
        <f>'2022 CV FIN GA 00394601000126'!Z78</f>
        <v>0</v>
      </c>
      <c r="Y82" s="123">
        <f>'2022 CV FIN GA 00394601000126'!AA78</f>
        <v>0</v>
      </c>
      <c r="Z82" s="123">
        <f>'2022 CV FIN GA 00394601000126'!AB78</f>
        <v>0</v>
      </c>
      <c r="AA82" s="123">
        <f>'2022 CV FIN GA 00394601000126'!AC78</f>
        <v>0</v>
      </c>
      <c r="AB82" s="123">
        <f>'2022 CV FIN GA 00394601000126'!AD78</f>
        <v>0</v>
      </c>
      <c r="AC82" s="49">
        <f t="shared" si="33"/>
        <v>266539.63487000001</v>
      </c>
      <c r="AD82" s="123">
        <f>'2022 CV FIN GA 00394601000126'!AF78</f>
        <v>139511.57</v>
      </c>
      <c r="AE82" s="123">
        <f>'2022 CV FIN GA 00394601000126'!AG78</f>
        <v>36345.686150000001</v>
      </c>
      <c r="AF82" s="123">
        <f>'2022 CV FIN GA 00394601000126'!AH78</f>
        <v>88541.502999999997</v>
      </c>
      <c r="AG82" s="123">
        <f>'2022 CV FIN GA 00394601000126'!AI78</f>
        <v>2140.87572</v>
      </c>
      <c r="AH82" s="49">
        <f t="shared" si="34"/>
        <v>870073.09797999996</v>
      </c>
      <c r="AI82" s="123">
        <f>'2022 CV FIN GA 00394601000126'!AK78</f>
        <v>423726.12</v>
      </c>
      <c r="AJ82" s="123">
        <f>'2022 CV FIN GA 00394601000126'!AL78</f>
        <v>93.52</v>
      </c>
      <c r="AK82" s="123">
        <f>'2022 CV FIN GA 00394601000126'!AM78</f>
        <v>388656.37257000001</v>
      </c>
      <c r="AL82" s="123">
        <f>'2022 CV FIN GA 00394601000126'!AN78</f>
        <v>24329.953699999998</v>
      </c>
      <c r="AM82" s="123">
        <f>'2022 CV FIN GA 00394601000126'!AO78</f>
        <v>33267.131710000001</v>
      </c>
      <c r="AN82" s="123">
        <f>'2022 CV FIN GA 00394601000126'!AP78</f>
        <v>1387673.5857500001</v>
      </c>
      <c r="AO82" s="50">
        <v>0</v>
      </c>
      <c r="AP82" s="48">
        <f>'2022 CV FIN GA 00394601000126'!AR78</f>
        <v>0</v>
      </c>
      <c r="AQ82" s="48">
        <f>'2022 CV FIN GA 00394601000126'!AS78</f>
        <v>0</v>
      </c>
      <c r="AR82" s="49">
        <f t="shared" si="35"/>
        <v>5433022.46172</v>
      </c>
      <c r="AS82" s="49">
        <f t="shared" si="36"/>
        <v>1172450.59271</v>
      </c>
      <c r="AT82" s="123">
        <f>'2022 CV FIN GA 00394601000126'!AV78</f>
        <v>182352.3671</v>
      </c>
      <c r="AU82" s="123">
        <f>'2022 CV FIN GA 00394601000126'!AW78</f>
        <v>4655.9109600000002</v>
      </c>
      <c r="AV82" s="123">
        <f>'2022 CV FIN GA 00394601000126'!AX78</f>
        <v>0</v>
      </c>
      <c r="AW82" s="123">
        <f>'2022 CV FIN GA 00394601000126'!AY78</f>
        <v>3969.5354600000001</v>
      </c>
      <c r="AX82" s="123">
        <f>'2022 CV FIN GA 00394601000126'!AZ78</f>
        <v>981472.77919000003</v>
      </c>
      <c r="AY82" s="123">
        <f>'2022 CV FIN GA 00394601000126'!BA78</f>
        <v>0</v>
      </c>
      <c r="AZ82" s="49">
        <f t="shared" si="37"/>
        <v>19410451.450040001</v>
      </c>
      <c r="BA82" s="123">
        <f>'2022 CV FIN GA 00394601000126'!BC78</f>
        <v>1495799.81592</v>
      </c>
      <c r="BB82" s="123">
        <f>'2022 CV FIN GA 00394601000126'!BD78</f>
        <v>827856.83204999997</v>
      </c>
      <c r="BC82" s="123">
        <f>'2022 CV FIN GA 00394601000126'!BE78</f>
        <v>878148.81006000005</v>
      </c>
      <c r="BD82" s="123">
        <f>'2022 CV FIN GA 00394601000126'!BF78</f>
        <v>22451.33668</v>
      </c>
      <c r="BE82" s="123">
        <f>'2022 CV FIN GA 00394601000126'!BG78</f>
        <v>556301.33692000003</v>
      </c>
      <c r="BF82" s="123">
        <f>'2022 CV FIN GA 00394601000126'!BH78</f>
        <v>15629893.31841</v>
      </c>
      <c r="BG82" s="123">
        <f>'2022 CV FIN GA 00394601000126'!BI78</f>
        <v>0</v>
      </c>
      <c r="BH82" s="123">
        <f>'2022 CV FIN GA 00394601000126'!BJ78</f>
        <v>0</v>
      </c>
      <c r="BI82" s="123">
        <f>'2022 CV FIN GA 00394601000126'!BK78</f>
        <v>0</v>
      </c>
      <c r="BJ82" s="49">
        <f t="shared" si="38"/>
        <v>20582902.042750001</v>
      </c>
      <c r="BK82" s="49">
        <f t="shared" si="39"/>
        <v>-15149879.58103</v>
      </c>
      <c r="BL82" s="49">
        <f>$BO$9+SUMPRODUCT($D$10:D82,$BK$10:BK82)</f>
        <v>-110654029119.7507</v>
      </c>
      <c r="BM82" s="48">
        <f>'2022 CV FIN GA 00394601000126'!BO78</f>
        <v>4</v>
      </c>
      <c r="BN82" s="49">
        <f t="shared" si="43"/>
        <v>0</v>
      </c>
      <c r="BO82" s="51">
        <f t="shared" si="40"/>
        <v>0</v>
      </c>
      <c r="BP82" s="79">
        <f t="shared" si="44"/>
        <v>1107836.1495240938</v>
      </c>
      <c r="BQ82" s="79">
        <f t="shared" si="45"/>
        <v>80318120.840496808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1"/>
        <v>74</v>
      </c>
      <c r="B83" s="69">
        <f t="shared" si="42"/>
        <v>2095</v>
      </c>
      <c r="C83" s="48">
        <f>'2022 CV FIN GA 00394601000126'!E79</f>
        <v>4</v>
      </c>
      <c r="D83" s="49">
        <f t="shared" si="46"/>
        <v>5.4899999999999997E-2</v>
      </c>
      <c r="E83" s="123">
        <f>'2022 CV FIN GA 00394601000126'!G79</f>
        <v>0</v>
      </c>
      <c r="F83" s="49">
        <f t="shared" si="30"/>
        <v>55292.17757</v>
      </c>
      <c r="G83" s="123">
        <f>'2022 CV FIN GA 00394601000126'!I79</f>
        <v>53488.147429999997</v>
      </c>
      <c r="H83" s="123">
        <f>'2022 CV FIN GA 00394601000126'!J79</f>
        <v>956.70790999999997</v>
      </c>
      <c r="I83" s="123">
        <f>'2022 CV FIN GA 00394601000126'!K79</f>
        <v>0</v>
      </c>
      <c r="J83" s="123">
        <f>'2022 CV FIN GA 00394601000126'!L79</f>
        <v>847.32222999999999</v>
      </c>
      <c r="K83" s="123">
        <f>'2022 CV FIN GA 00394601000126'!M79</f>
        <v>296429.03571000003</v>
      </c>
      <c r="L83" s="123">
        <f>'2022 CV FIN GA 00394601000126'!N79</f>
        <v>0</v>
      </c>
      <c r="M83" s="49">
        <f t="shared" si="31"/>
        <v>1775211.21257</v>
      </c>
      <c r="N83" s="123">
        <f>'2022 CV FIN GA 00394601000126'!P79</f>
        <v>162019.73022999999</v>
      </c>
      <c r="O83" s="123">
        <f>'2022 CV FIN GA 00394601000126'!Q79</f>
        <v>43073.442940000001</v>
      </c>
      <c r="P83" s="123">
        <f>'2022 CV FIN GA 00394601000126'!R79</f>
        <v>101797.94907</v>
      </c>
      <c r="Q83" s="123">
        <f>'2022 CV FIN GA 00394601000126'!S79</f>
        <v>2231.5023000000001</v>
      </c>
      <c r="R83" s="123">
        <f>'2022 CV FIN GA 00394601000126'!T79</f>
        <v>60547.323819999998</v>
      </c>
      <c r="S83" s="123">
        <f>'2022 CV FIN GA 00394601000126'!U79</f>
        <v>1405541.2642099999</v>
      </c>
      <c r="T83" s="123">
        <f>'2022 CV FIN GA 00394601000126'!V79</f>
        <v>0</v>
      </c>
      <c r="U83" s="49">
        <f t="shared" si="32"/>
        <v>0</v>
      </c>
      <c r="V83" s="123">
        <f>'2022 CV FIN GA 00394601000126'!X79</f>
        <v>0</v>
      </c>
      <c r="W83" s="123">
        <f>'2022 CV FIN GA 00394601000126'!Y79</f>
        <v>0</v>
      </c>
      <c r="X83" s="123">
        <f>'2022 CV FIN GA 00394601000126'!Z79</f>
        <v>0</v>
      </c>
      <c r="Y83" s="123">
        <f>'2022 CV FIN GA 00394601000126'!AA79</f>
        <v>0</v>
      </c>
      <c r="Z83" s="123">
        <f>'2022 CV FIN GA 00394601000126'!AB79</f>
        <v>0</v>
      </c>
      <c r="AA83" s="123">
        <f>'2022 CV FIN GA 00394601000126'!AC79</f>
        <v>0</v>
      </c>
      <c r="AB83" s="123">
        <f>'2022 CV FIN GA 00394601000126'!AD79</f>
        <v>0</v>
      </c>
      <c r="AC83" s="49">
        <f t="shared" si="33"/>
        <v>178585.33744</v>
      </c>
      <c r="AD83" s="123">
        <f>'2022 CV FIN GA 00394601000126'!AF79</f>
        <v>93601.52</v>
      </c>
      <c r="AE83" s="123">
        <f>'2022 CV FIN GA 00394601000126'!AG79</f>
        <v>24884.252810000002</v>
      </c>
      <c r="AF83" s="123">
        <f>'2022 CV FIN GA 00394601000126'!AH79</f>
        <v>58810.388200000001</v>
      </c>
      <c r="AG83" s="123">
        <f>'2022 CV FIN GA 00394601000126'!AI79</f>
        <v>1289.17643</v>
      </c>
      <c r="AH83" s="49">
        <f t="shared" si="34"/>
        <v>606354.33158999996</v>
      </c>
      <c r="AI83" s="123">
        <f>'2022 CV FIN GA 00394601000126'!AK79</f>
        <v>296268.73</v>
      </c>
      <c r="AJ83" s="123">
        <f>'2022 CV FIN GA 00394601000126'!AL79</f>
        <v>36.18</v>
      </c>
      <c r="AK83" s="123">
        <f>'2022 CV FIN GA 00394601000126'!AM79</f>
        <v>270419.28940000001</v>
      </c>
      <c r="AL83" s="123">
        <f>'2022 CV FIN GA 00394601000126'!AN79</f>
        <v>16570.703949999999</v>
      </c>
      <c r="AM83" s="123">
        <f>'2022 CV FIN GA 00394601000126'!AO79</f>
        <v>23059.428240000001</v>
      </c>
      <c r="AN83" s="123">
        <f>'2022 CV FIN GA 00394601000126'!AP79</f>
        <v>982543.54460999998</v>
      </c>
      <c r="AO83" s="50">
        <v>0</v>
      </c>
      <c r="AP83" s="48">
        <f>'2022 CV FIN GA 00394601000126'!AR79</f>
        <v>0</v>
      </c>
      <c r="AQ83" s="48">
        <f>'2022 CV FIN GA 00394601000126'!AS79</f>
        <v>0</v>
      </c>
      <c r="AR83" s="49">
        <f t="shared" si="35"/>
        <v>3894415.63949</v>
      </c>
      <c r="AS83" s="49">
        <f t="shared" si="36"/>
        <v>982995.45648000005</v>
      </c>
      <c r="AT83" s="123">
        <f>'2022 CV FIN GA 00394601000126'!AV79</f>
        <v>142972.41436</v>
      </c>
      <c r="AU83" s="123">
        <f>'2022 CV FIN GA 00394601000126'!AW79</f>
        <v>3228.5160999999998</v>
      </c>
      <c r="AV83" s="123">
        <f>'2022 CV FIN GA 00394601000126'!AX79</f>
        <v>0</v>
      </c>
      <c r="AW83" s="123">
        <f>'2022 CV FIN GA 00394601000126'!AY79</f>
        <v>2600.2013900000002</v>
      </c>
      <c r="AX83" s="123">
        <f>'2022 CV FIN GA 00394601000126'!AZ79</f>
        <v>834194.32463000005</v>
      </c>
      <c r="AY83" s="123">
        <f>'2022 CV FIN GA 00394601000126'!BA79</f>
        <v>0</v>
      </c>
      <c r="AZ83" s="49">
        <f t="shared" si="37"/>
        <v>13748366.10158</v>
      </c>
      <c r="BA83" s="123">
        <f>'2022 CV FIN GA 00394601000126'!BC79</f>
        <v>1005184.30044</v>
      </c>
      <c r="BB83" s="123">
        <f>'2022 CV FIN GA 00394601000126'!BD79</f>
        <v>564944.59499999997</v>
      </c>
      <c r="BC83" s="123">
        <f>'2022 CV FIN GA 00394601000126'!BE79</f>
        <v>583982.51728000003</v>
      </c>
      <c r="BD83" s="123">
        <f>'2022 CV FIN GA 00394601000126'!BF79</f>
        <v>13528.74682</v>
      </c>
      <c r="BE83" s="123">
        <f>'2022 CV FIN GA 00394601000126'!BG79</f>
        <v>398667.96434000001</v>
      </c>
      <c r="BF83" s="123">
        <f>'2022 CV FIN GA 00394601000126'!BH79</f>
        <v>11182057.977700001</v>
      </c>
      <c r="BG83" s="123">
        <f>'2022 CV FIN GA 00394601000126'!BI79</f>
        <v>0</v>
      </c>
      <c r="BH83" s="123">
        <f>'2022 CV FIN GA 00394601000126'!BJ79</f>
        <v>0</v>
      </c>
      <c r="BI83" s="123">
        <f>'2022 CV FIN GA 00394601000126'!BK79</f>
        <v>0</v>
      </c>
      <c r="BJ83" s="49">
        <f t="shared" si="38"/>
        <v>14731361.55806</v>
      </c>
      <c r="BK83" s="49">
        <f t="shared" si="39"/>
        <v>-10836945.918570001</v>
      </c>
      <c r="BL83" s="49">
        <f>$BO$9+SUMPRODUCT($D$10:D83,$BK$10:BK83)</f>
        <v>-110654624068.08163</v>
      </c>
      <c r="BM83" s="48">
        <f>'2022 CV FIN GA 00394601000126'!BO79</f>
        <v>4</v>
      </c>
      <c r="BN83" s="49">
        <f t="shared" si="43"/>
        <v>0</v>
      </c>
      <c r="BO83" s="51">
        <f t="shared" si="40"/>
        <v>0</v>
      </c>
      <c r="BP83" s="79">
        <f t="shared" si="44"/>
        <v>761060.55134776782</v>
      </c>
      <c r="BQ83" s="79">
        <f t="shared" si="45"/>
        <v>55937950.524060935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1"/>
        <v>75</v>
      </c>
      <c r="B84" s="69">
        <f t="shared" si="42"/>
        <v>2096</v>
      </c>
      <c r="C84" s="48">
        <f>'2022 CV FIN GA 00394601000126'!E80</f>
        <v>4</v>
      </c>
      <c r="D84" s="49">
        <f t="shared" si="46"/>
        <v>5.2789999999999997E-2</v>
      </c>
      <c r="E84" s="123">
        <f>'2022 CV FIN GA 00394601000126'!G80</f>
        <v>0</v>
      </c>
      <c r="F84" s="49">
        <f t="shared" si="30"/>
        <v>42802.781669999997</v>
      </c>
      <c r="G84" s="123">
        <f>'2022 CV FIN GA 00394601000126'!I80</f>
        <v>41615.563099999999</v>
      </c>
      <c r="H84" s="123">
        <f>'2022 CV FIN GA 00394601000126'!J80</f>
        <v>642.78147000000001</v>
      </c>
      <c r="I84" s="123">
        <f>'2022 CV FIN GA 00394601000126'!K80</f>
        <v>0</v>
      </c>
      <c r="J84" s="123">
        <f>'2022 CV FIN GA 00394601000126'!L80</f>
        <v>544.43709999999999</v>
      </c>
      <c r="K84" s="123">
        <f>'2022 CV FIN GA 00394601000126'!M80</f>
        <v>251396.58976999999</v>
      </c>
      <c r="L84" s="123">
        <f>'2022 CV FIN GA 00394601000126'!N80</f>
        <v>0</v>
      </c>
      <c r="M84" s="49">
        <f t="shared" si="31"/>
        <v>1237822.9338400001</v>
      </c>
      <c r="N84" s="123">
        <f>'2022 CV FIN GA 00394601000126'!P80</f>
        <v>105601.13523</v>
      </c>
      <c r="O84" s="123">
        <f>'2022 CV FIN GA 00394601000126'!Q80</f>
        <v>28730.19832</v>
      </c>
      <c r="P84" s="123">
        <f>'2022 CV FIN GA 00394601000126'!R80</f>
        <v>65500.045680000003</v>
      </c>
      <c r="Q84" s="123">
        <f>'2022 CV FIN GA 00394601000126'!S80</f>
        <v>1295.8168499999999</v>
      </c>
      <c r="R84" s="123">
        <f>'2022 CV FIN GA 00394601000126'!T80</f>
        <v>43174.039349999999</v>
      </c>
      <c r="S84" s="123">
        <f>'2022 CV FIN GA 00394601000126'!U80</f>
        <v>993521.69840999995</v>
      </c>
      <c r="T84" s="123">
        <f>'2022 CV FIN GA 00394601000126'!V80</f>
        <v>0</v>
      </c>
      <c r="U84" s="49">
        <f t="shared" si="32"/>
        <v>0</v>
      </c>
      <c r="V84" s="123">
        <f>'2022 CV FIN GA 00394601000126'!X80</f>
        <v>0</v>
      </c>
      <c r="W84" s="123">
        <f>'2022 CV FIN GA 00394601000126'!Y80</f>
        <v>0</v>
      </c>
      <c r="X84" s="123">
        <f>'2022 CV FIN GA 00394601000126'!Z80</f>
        <v>0</v>
      </c>
      <c r="Y84" s="123">
        <f>'2022 CV FIN GA 00394601000126'!AA80</f>
        <v>0</v>
      </c>
      <c r="Z84" s="123">
        <f>'2022 CV FIN GA 00394601000126'!AB80</f>
        <v>0</v>
      </c>
      <c r="AA84" s="123">
        <f>'2022 CV FIN GA 00394601000126'!AC80</f>
        <v>0</v>
      </c>
      <c r="AB84" s="123">
        <f>'2022 CV FIN GA 00394601000126'!AD80</f>
        <v>0</v>
      </c>
      <c r="AC84" s="49">
        <f t="shared" si="33"/>
        <v>116194.56284</v>
      </c>
      <c r="AD84" s="123">
        <f>'2022 CV FIN GA 00394601000126'!AF80</f>
        <v>61007.55</v>
      </c>
      <c r="AE84" s="123">
        <f>'2022 CV FIN GA 00394601000126'!AG80</f>
        <v>16597.919030000001</v>
      </c>
      <c r="AF84" s="123">
        <f>'2022 CV FIN GA 00394601000126'!AH80</f>
        <v>37840.478609999998</v>
      </c>
      <c r="AG84" s="123">
        <f>'2022 CV FIN GA 00394601000126'!AI80</f>
        <v>748.61519999999996</v>
      </c>
      <c r="AH84" s="49">
        <f t="shared" si="34"/>
        <v>412201.66165000002</v>
      </c>
      <c r="AI84" s="123">
        <f>'2022 CV FIN GA 00394601000126'!AK80</f>
        <v>202358.1</v>
      </c>
      <c r="AJ84" s="123">
        <f>'2022 CV FIN GA 00394601000126'!AL80</f>
        <v>13.5</v>
      </c>
      <c r="AK84" s="123">
        <f>'2022 CV FIN GA 00394601000126'!AM80</f>
        <v>183204.86473999999</v>
      </c>
      <c r="AL84" s="123">
        <f>'2022 CV FIN GA 00394601000126'!AN80</f>
        <v>11007.265740000001</v>
      </c>
      <c r="AM84" s="123">
        <f>'2022 CV FIN GA 00394601000126'!AO80</f>
        <v>15617.93117</v>
      </c>
      <c r="AN84" s="123">
        <f>'2022 CV FIN GA 00394601000126'!AP80</f>
        <v>680024.77922999999</v>
      </c>
      <c r="AO84" s="50">
        <v>0</v>
      </c>
      <c r="AP84" s="48">
        <f>'2022 CV FIN GA 00394601000126'!AR80</f>
        <v>0</v>
      </c>
      <c r="AQ84" s="48">
        <f>'2022 CV FIN GA 00394601000126'!AS80</f>
        <v>0</v>
      </c>
      <c r="AR84" s="49">
        <f t="shared" si="35"/>
        <v>2740443.3089999999</v>
      </c>
      <c r="AS84" s="49">
        <f t="shared" si="36"/>
        <v>819896.95031999995</v>
      </c>
      <c r="AT84" s="123">
        <f>'2022 CV FIN GA 00394601000126'!AV80</f>
        <v>111404.82580000001</v>
      </c>
      <c r="AU84" s="123">
        <f>'2022 CV FIN GA 00394601000126'!AW80</f>
        <v>2151.4497299999998</v>
      </c>
      <c r="AV84" s="123">
        <f>'2022 CV FIN GA 00394601000126'!AX80</f>
        <v>0</v>
      </c>
      <c r="AW84" s="123">
        <f>'2022 CV FIN GA 00394601000126'!AY80</f>
        <v>1654.31096</v>
      </c>
      <c r="AX84" s="123">
        <f>'2022 CV FIN GA 00394601000126'!AZ80</f>
        <v>704686.36383000005</v>
      </c>
      <c r="AY84" s="123">
        <f>'2022 CV FIN GA 00394601000126'!BA80</f>
        <v>0</v>
      </c>
      <c r="AZ84" s="49">
        <f t="shared" si="37"/>
        <v>9519406.0628699996</v>
      </c>
      <c r="BA84" s="123">
        <f>'2022 CV FIN GA 00394601000126'!BC80</f>
        <v>656434.34889000002</v>
      </c>
      <c r="BB84" s="123">
        <f>'2022 CV FIN GA 00394601000126'!BD80</f>
        <v>375238.00309000001</v>
      </c>
      <c r="BC84" s="123">
        <f>'2022 CV FIN GA 00394601000126'!BE80</f>
        <v>376243.43774000002</v>
      </c>
      <c r="BD84" s="123">
        <f>'2022 CV FIN GA 00394601000126'!BF80</f>
        <v>7861.1278499999999</v>
      </c>
      <c r="BE84" s="123">
        <f>'2022 CV FIN GA 00394601000126'!BG80</f>
        <v>279993.13475999999</v>
      </c>
      <c r="BF84" s="123">
        <f>'2022 CV FIN GA 00394601000126'!BH80</f>
        <v>7823636.0105400002</v>
      </c>
      <c r="BG84" s="123">
        <f>'2022 CV FIN GA 00394601000126'!BI80</f>
        <v>0</v>
      </c>
      <c r="BH84" s="123">
        <f>'2022 CV FIN GA 00394601000126'!BJ80</f>
        <v>0</v>
      </c>
      <c r="BI84" s="123">
        <f>'2022 CV FIN GA 00394601000126'!BK80</f>
        <v>0</v>
      </c>
      <c r="BJ84" s="49">
        <f t="shared" si="38"/>
        <v>10339303.013189999</v>
      </c>
      <c r="BK84" s="49">
        <f t="shared" si="39"/>
        <v>-7598859.70419</v>
      </c>
      <c r="BL84" s="49">
        <f>$BO$9+SUMPRODUCT($D$10:D84,$BK$10:BK84)</f>
        <v>-110655025211.88542</v>
      </c>
      <c r="BM84" s="48">
        <f>'2022 CV FIN GA 00394601000126'!BO80</f>
        <v>4</v>
      </c>
      <c r="BN84" s="49">
        <f t="shared" si="43"/>
        <v>0</v>
      </c>
      <c r="BO84" s="51">
        <f t="shared" si="40"/>
        <v>0</v>
      </c>
      <c r="BP84" s="79">
        <f t="shared" si="44"/>
        <v>512274.73786297708</v>
      </c>
      <c r="BQ84" s="79">
        <f t="shared" si="45"/>
        <v>38164467.970791794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1"/>
        <v>76</v>
      </c>
      <c r="B85" s="69">
        <f t="shared" si="42"/>
        <v>2097</v>
      </c>
      <c r="C85" s="48">
        <f>'2022 CV FIN GA 00394601000126'!E81</f>
        <v>4</v>
      </c>
      <c r="D85" s="49">
        <f t="shared" si="46"/>
        <v>5.076E-2</v>
      </c>
      <c r="E85" s="123">
        <f>'2022 CV FIN GA 00394601000126'!G81</f>
        <v>0</v>
      </c>
      <c r="F85" s="49">
        <f t="shared" si="30"/>
        <v>32906.92755</v>
      </c>
      <c r="G85" s="123">
        <f>'2022 CV FIN GA 00394601000126'!I81</f>
        <v>32157.871139999999</v>
      </c>
      <c r="H85" s="123">
        <f>'2022 CV FIN GA 00394601000126'!J81</f>
        <v>411.91154</v>
      </c>
      <c r="I85" s="123">
        <f>'2022 CV FIN GA 00394601000126'!K81</f>
        <v>0</v>
      </c>
      <c r="J85" s="123">
        <f>'2022 CV FIN GA 00394601000126'!L81</f>
        <v>337.14487000000003</v>
      </c>
      <c r="K85" s="123">
        <f>'2022 CV FIN GA 00394601000126'!M81</f>
        <v>211800.57005000001</v>
      </c>
      <c r="L85" s="123">
        <f>'2022 CV FIN GA 00394601000126'!N81</f>
        <v>0</v>
      </c>
      <c r="M85" s="49">
        <f t="shared" si="31"/>
        <v>842690.68552000006</v>
      </c>
      <c r="N85" s="123">
        <f>'2022 CV FIN GA 00394601000126'!P81</f>
        <v>66604.988870000001</v>
      </c>
      <c r="O85" s="123">
        <f>'2022 CV FIN GA 00394601000126'!Q81</f>
        <v>18594.917590000001</v>
      </c>
      <c r="P85" s="123">
        <f>'2022 CV FIN GA 00394601000126'!R81</f>
        <v>40655.55818</v>
      </c>
      <c r="Q85" s="123">
        <f>'2022 CV FIN GA 00394601000126'!S81</f>
        <v>722.99848999999995</v>
      </c>
      <c r="R85" s="123">
        <f>'2022 CV FIN GA 00394601000126'!T81</f>
        <v>30125.160049999999</v>
      </c>
      <c r="S85" s="123">
        <f>'2022 CV FIN GA 00394601000126'!U81</f>
        <v>685987.06233999995</v>
      </c>
      <c r="T85" s="123">
        <f>'2022 CV FIN GA 00394601000126'!V81</f>
        <v>0</v>
      </c>
      <c r="U85" s="49">
        <f t="shared" si="32"/>
        <v>0</v>
      </c>
      <c r="V85" s="123">
        <f>'2022 CV FIN GA 00394601000126'!X81</f>
        <v>0</v>
      </c>
      <c r="W85" s="123">
        <f>'2022 CV FIN GA 00394601000126'!Y81</f>
        <v>0</v>
      </c>
      <c r="X85" s="123">
        <f>'2022 CV FIN GA 00394601000126'!Z81</f>
        <v>0</v>
      </c>
      <c r="Y85" s="123">
        <f>'2022 CV FIN GA 00394601000126'!AA81</f>
        <v>0</v>
      </c>
      <c r="Z85" s="123">
        <f>'2022 CV FIN GA 00394601000126'!AB81</f>
        <v>0</v>
      </c>
      <c r="AA85" s="123">
        <f>'2022 CV FIN GA 00394601000126'!AC81</f>
        <v>0</v>
      </c>
      <c r="AB85" s="123">
        <f>'2022 CV FIN GA 00394601000126'!AD81</f>
        <v>0</v>
      </c>
      <c r="AC85" s="49">
        <f t="shared" si="33"/>
        <v>73126.505300000004</v>
      </c>
      <c r="AD85" s="123">
        <f>'2022 CV FIN GA 00394601000126'!AF81</f>
        <v>38478.82</v>
      </c>
      <c r="AE85" s="123">
        <f>'2022 CV FIN GA 00394601000126'!AG81</f>
        <v>10742.596799999999</v>
      </c>
      <c r="AF85" s="123">
        <f>'2022 CV FIN GA 00394601000126'!AH81</f>
        <v>23487.400099999999</v>
      </c>
      <c r="AG85" s="123">
        <f>'2022 CV FIN GA 00394601000126'!AI81</f>
        <v>417.6884</v>
      </c>
      <c r="AH85" s="49">
        <f t="shared" si="34"/>
        <v>272704.07683999999</v>
      </c>
      <c r="AI85" s="123">
        <f>'2022 CV FIN GA 00394601000126'!AK81</f>
        <v>134730.78</v>
      </c>
      <c r="AJ85" s="123">
        <f>'2022 CV FIN GA 00394601000126'!AL81</f>
        <v>4.96</v>
      </c>
      <c r="AK85" s="123">
        <f>'2022 CV FIN GA 00394601000126'!AM81</f>
        <v>120535.03344</v>
      </c>
      <c r="AL85" s="123">
        <f>'2022 CV FIN GA 00394601000126'!AN81</f>
        <v>7116.7947899999999</v>
      </c>
      <c r="AM85" s="123">
        <f>'2022 CV FIN GA 00394601000126'!AO81</f>
        <v>10316.508610000001</v>
      </c>
      <c r="AN85" s="123">
        <f>'2022 CV FIN GA 00394601000126'!AP81</f>
        <v>459092.9216</v>
      </c>
      <c r="AO85" s="50">
        <v>0</v>
      </c>
      <c r="AP85" s="48">
        <f>'2022 CV FIN GA 00394601000126'!AR81</f>
        <v>0</v>
      </c>
      <c r="AQ85" s="48">
        <f>'2022 CV FIN GA 00394601000126'!AS81</f>
        <v>0</v>
      </c>
      <c r="AR85" s="49">
        <f t="shared" si="35"/>
        <v>1892321.68686</v>
      </c>
      <c r="AS85" s="49">
        <f t="shared" si="36"/>
        <v>680043.48130999994</v>
      </c>
      <c r="AT85" s="123">
        <f>'2022 CV FIN GA 00394601000126'!AV81</f>
        <v>86216.127189999999</v>
      </c>
      <c r="AU85" s="123">
        <f>'2022 CV FIN GA 00394601000126'!AW81</f>
        <v>1367.91785</v>
      </c>
      <c r="AV85" s="123">
        <f>'2022 CV FIN GA 00394601000126'!AX81</f>
        <v>0</v>
      </c>
      <c r="AW85" s="123">
        <f>'2022 CV FIN GA 00394601000126'!AY81</f>
        <v>1015.6671</v>
      </c>
      <c r="AX85" s="123">
        <f>'2022 CV FIN GA 00394601000126'!AZ81</f>
        <v>591443.76916999999</v>
      </c>
      <c r="AY85" s="123">
        <f>'2022 CV FIN GA 00394601000126'!BA81</f>
        <v>0</v>
      </c>
      <c r="AZ85" s="49">
        <f t="shared" si="37"/>
        <v>6430005.6880299998</v>
      </c>
      <c r="BA85" s="123">
        <f>'2022 CV FIN GA 00394601000126'!BC81</f>
        <v>414979.84081999998</v>
      </c>
      <c r="BB85" s="123">
        <f>'2022 CV FIN GA 00394601000126'!BD81</f>
        <v>241648.36653999999</v>
      </c>
      <c r="BC85" s="123">
        <f>'2022 CV FIN GA 00394601000126'!BE81</f>
        <v>233862.23425000001</v>
      </c>
      <c r="BD85" s="123">
        <f>'2022 CV FIN GA 00394601000126'!BF81</f>
        <v>4388.5987299999997</v>
      </c>
      <c r="BE85" s="123">
        <f>'2022 CV FIN GA 00394601000126'!BG81</f>
        <v>192366.70105</v>
      </c>
      <c r="BF85" s="123">
        <f>'2022 CV FIN GA 00394601000126'!BH81</f>
        <v>5342759.9466399997</v>
      </c>
      <c r="BG85" s="123">
        <f>'2022 CV FIN GA 00394601000126'!BI81</f>
        <v>0</v>
      </c>
      <c r="BH85" s="123">
        <f>'2022 CV FIN GA 00394601000126'!BJ81</f>
        <v>0</v>
      </c>
      <c r="BI85" s="123">
        <f>'2022 CV FIN GA 00394601000126'!BK81</f>
        <v>0</v>
      </c>
      <c r="BJ85" s="49">
        <f t="shared" si="38"/>
        <v>7110049.1693399996</v>
      </c>
      <c r="BK85" s="49">
        <f t="shared" si="39"/>
        <v>-5217727.4824799998</v>
      </c>
      <c r="BL85" s="49">
        <f>$BO$9+SUMPRODUCT($D$10:D85,$BK$10:BK85)</f>
        <v>-110655290063.73244</v>
      </c>
      <c r="BM85" s="48">
        <f>'2022 CV FIN GA 00394601000126'!BO81</f>
        <v>4</v>
      </c>
      <c r="BN85" s="49">
        <f t="shared" si="43"/>
        <v>0</v>
      </c>
      <c r="BO85" s="51">
        <f t="shared" si="40"/>
        <v>0</v>
      </c>
      <c r="BP85" s="79">
        <f t="shared" si="44"/>
        <v>337441.04810653732</v>
      </c>
      <c r="BQ85" s="79">
        <f t="shared" si="45"/>
        <v>25476799.132043567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1"/>
        <v>77</v>
      </c>
      <c r="B86" s="69">
        <f t="shared" si="42"/>
        <v>2098</v>
      </c>
      <c r="C86" s="48">
        <f>'2022 CV FIN GA 00394601000126'!E82</f>
        <v>4</v>
      </c>
      <c r="D86" s="49">
        <f t="shared" si="46"/>
        <v>4.8809999999999999E-2</v>
      </c>
      <c r="E86" s="123">
        <f>'2022 CV FIN GA 00394601000126'!G82</f>
        <v>0</v>
      </c>
      <c r="F86" s="49">
        <f t="shared" si="30"/>
        <v>25119.421679999999</v>
      </c>
      <c r="G86" s="123">
        <f>'2022 CV FIN GA 00394601000126'!I82</f>
        <v>24670.421610000001</v>
      </c>
      <c r="H86" s="123">
        <f>'2022 CV FIN GA 00394601000126'!J82</f>
        <v>249.39943</v>
      </c>
      <c r="I86" s="123">
        <f>'2022 CV FIN GA 00394601000126'!K82</f>
        <v>0</v>
      </c>
      <c r="J86" s="123">
        <f>'2022 CV FIN GA 00394601000126'!L82</f>
        <v>199.60064</v>
      </c>
      <c r="K86" s="123">
        <f>'2022 CV FIN GA 00394601000126'!M82</f>
        <v>177201.22722</v>
      </c>
      <c r="L86" s="123">
        <f>'2022 CV FIN GA 00394601000126'!N82</f>
        <v>0</v>
      </c>
      <c r="M86" s="49">
        <f t="shared" si="31"/>
        <v>559000.89882999996</v>
      </c>
      <c r="N86" s="123">
        <f>'2022 CV FIN GA 00394601000126'!P82</f>
        <v>40471.67555</v>
      </c>
      <c r="O86" s="123">
        <f>'2022 CV FIN GA 00394601000126'!Q82</f>
        <v>11631.41151</v>
      </c>
      <c r="P86" s="123">
        <f>'2022 CV FIN GA 00394601000126'!R82</f>
        <v>24227.310460000001</v>
      </c>
      <c r="Q86" s="123">
        <f>'2022 CV FIN GA 00394601000126'!S82</f>
        <v>386.13610999999997</v>
      </c>
      <c r="R86" s="123">
        <f>'2022 CV FIN GA 00394601000126'!T82</f>
        <v>20524.993299999998</v>
      </c>
      <c r="S86" s="123">
        <f>'2022 CV FIN GA 00394601000126'!U82</f>
        <v>461759.37190000003</v>
      </c>
      <c r="T86" s="123">
        <f>'2022 CV FIN GA 00394601000126'!V82</f>
        <v>0</v>
      </c>
      <c r="U86" s="49">
        <f t="shared" si="32"/>
        <v>0</v>
      </c>
      <c r="V86" s="123">
        <f>'2022 CV FIN GA 00394601000126'!X82</f>
        <v>0</v>
      </c>
      <c r="W86" s="123">
        <f>'2022 CV FIN GA 00394601000126'!Y82</f>
        <v>0</v>
      </c>
      <c r="X86" s="123">
        <f>'2022 CV FIN GA 00394601000126'!Z82</f>
        <v>0</v>
      </c>
      <c r="Y86" s="123">
        <f>'2022 CV FIN GA 00394601000126'!AA82</f>
        <v>0</v>
      </c>
      <c r="Z86" s="123">
        <f>'2022 CV FIN GA 00394601000126'!AB82</f>
        <v>0</v>
      </c>
      <c r="AA86" s="123">
        <f>'2022 CV FIN GA 00394601000126'!AC82</f>
        <v>0</v>
      </c>
      <c r="AB86" s="123">
        <f>'2022 CV FIN GA 00394601000126'!AD82</f>
        <v>0</v>
      </c>
      <c r="AC86" s="49">
        <f t="shared" si="33"/>
        <v>44320.434430000001</v>
      </c>
      <c r="AD86" s="123">
        <f>'2022 CV FIN GA 00394601000126'!AF82</f>
        <v>23381.17</v>
      </c>
      <c r="AE86" s="123">
        <f>'2022 CV FIN GA 00394601000126'!AG82</f>
        <v>6719.6621599999999</v>
      </c>
      <c r="AF86" s="123">
        <f>'2022 CV FIN GA 00394601000126'!AH82</f>
        <v>13996.524939999999</v>
      </c>
      <c r="AG86" s="123">
        <f>'2022 CV FIN GA 00394601000126'!AI82</f>
        <v>223.07732999999999</v>
      </c>
      <c r="AH86" s="49">
        <f t="shared" si="34"/>
        <v>175214.12002999999</v>
      </c>
      <c r="AI86" s="123">
        <f>'2022 CV FIN GA 00394601000126'!AK82</f>
        <v>87305.53</v>
      </c>
      <c r="AJ86" s="123">
        <f>'2022 CV FIN GA 00394601000126'!AL82</f>
        <v>1.36</v>
      </c>
      <c r="AK86" s="123">
        <f>'2022 CV FIN GA 00394601000126'!AM82</f>
        <v>76805.949120000005</v>
      </c>
      <c r="AL86" s="123">
        <f>'2022 CV FIN GA 00394601000126'!AN82</f>
        <v>4469.0337</v>
      </c>
      <c r="AM86" s="123">
        <f>'2022 CV FIN GA 00394601000126'!AO82</f>
        <v>6632.2472100000005</v>
      </c>
      <c r="AN86" s="123">
        <f>'2022 CV FIN GA 00394601000126'!AP82</f>
        <v>301705.55576999998</v>
      </c>
      <c r="AO86" s="50">
        <v>0</v>
      </c>
      <c r="AP86" s="48">
        <f>'2022 CV FIN GA 00394601000126'!AR82</f>
        <v>0</v>
      </c>
      <c r="AQ86" s="48">
        <f>'2022 CV FIN GA 00394601000126'!AS82</f>
        <v>0</v>
      </c>
      <c r="AR86" s="49">
        <f t="shared" si="35"/>
        <v>1282561.65796</v>
      </c>
      <c r="AS86" s="49">
        <f t="shared" si="36"/>
        <v>560659.60120000003</v>
      </c>
      <c r="AT86" s="123">
        <f>'2022 CV FIN GA 00394601000126'!AV82</f>
        <v>66236.856530000005</v>
      </c>
      <c r="AU86" s="123">
        <f>'2022 CV FIN GA 00394601000126'!AW82</f>
        <v>822.25923</v>
      </c>
      <c r="AV86" s="123">
        <f>'2022 CV FIN GA 00394601000126'!AX82</f>
        <v>0</v>
      </c>
      <c r="AW86" s="123">
        <f>'2022 CV FIN GA 00394601000126'!AY82</f>
        <v>596.68150000000003</v>
      </c>
      <c r="AX86" s="123">
        <f>'2022 CV FIN GA 00394601000126'!AZ82</f>
        <v>493003.80394000001</v>
      </c>
      <c r="AY86" s="123">
        <f>'2022 CV FIN GA 00394601000126'!BA82</f>
        <v>0</v>
      </c>
      <c r="AZ86" s="49">
        <f t="shared" si="37"/>
        <v>4228260.0475300001</v>
      </c>
      <c r="BA86" s="123">
        <f>'2022 CV FIN GA 00394601000126'!BC82</f>
        <v>252826.99720000001</v>
      </c>
      <c r="BB86" s="123">
        <f>'2022 CV FIN GA 00394601000126'!BD82</f>
        <v>150282.38613999999</v>
      </c>
      <c r="BC86" s="123">
        <f>'2022 CV FIN GA 00394601000126'!BE82</f>
        <v>139574.79209</v>
      </c>
      <c r="BD86" s="123">
        <f>'2022 CV FIN GA 00394601000126'!BF82</f>
        <v>2344.8407499999998</v>
      </c>
      <c r="BE86" s="123">
        <f>'2022 CV FIN GA 00394601000126'!BG82</f>
        <v>129023.81723</v>
      </c>
      <c r="BF86" s="123">
        <f>'2022 CV FIN GA 00394601000126'!BH82</f>
        <v>3554207.2141200001</v>
      </c>
      <c r="BG86" s="123">
        <f>'2022 CV FIN GA 00394601000126'!BI82</f>
        <v>0</v>
      </c>
      <c r="BH86" s="123">
        <f>'2022 CV FIN GA 00394601000126'!BJ82</f>
        <v>0</v>
      </c>
      <c r="BI86" s="123">
        <f>'2022 CV FIN GA 00394601000126'!BK82</f>
        <v>0</v>
      </c>
      <c r="BJ86" s="49">
        <f t="shared" si="38"/>
        <v>4788919.6487299995</v>
      </c>
      <c r="BK86" s="49">
        <f t="shared" si="39"/>
        <v>-3506357.99077</v>
      </c>
      <c r="BL86" s="49">
        <f>$BO$9+SUMPRODUCT($D$10:D86,$BK$10:BK86)</f>
        <v>-110655461209.06596</v>
      </c>
      <c r="BM86" s="48">
        <f>'2022 CV FIN GA 00394601000126'!BO82</f>
        <v>4</v>
      </c>
      <c r="BN86" s="49">
        <f t="shared" si="43"/>
        <v>0</v>
      </c>
      <c r="BO86" s="51">
        <f t="shared" si="40"/>
        <v>0</v>
      </c>
      <c r="BP86" s="79">
        <f t="shared" si="44"/>
        <v>217339.74068552154</v>
      </c>
      <c r="BQ86" s="79">
        <f t="shared" si="45"/>
        <v>16626490.162442397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1"/>
        <v>78</v>
      </c>
      <c r="B87" s="69">
        <f t="shared" si="42"/>
        <v>2099</v>
      </c>
      <c r="C87" s="48">
        <f>'2022 CV FIN GA 00394601000126'!E83</f>
        <v>4</v>
      </c>
      <c r="D87" s="49">
        <f t="shared" si="46"/>
        <v>4.6929999999999999E-2</v>
      </c>
      <c r="E87" s="123">
        <f>'2022 CV FIN GA 00394601000126'!G83</f>
        <v>0</v>
      </c>
      <c r="F87" s="49">
        <f t="shared" si="30"/>
        <v>19032.981059999998</v>
      </c>
      <c r="G87" s="123">
        <f>'2022 CV FIN GA 00394601000126'!I83</f>
        <v>18780.36233</v>
      </c>
      <c r="H87" s="123">
        <f>'2022 CV FIN GA 00394601000126'!J83</f>
        <v>140.96835999999999</v>
      </c>
      <c r="I87" s="123">
        <f>'2022 CV FIN GA 00394601000126'!K83</f>
        <v>0</v>
      </c>
      <c r="J87" s="123">
        <f>'2022 CV FIN GA 00394601000126'!L83</f>
        <v>111.65037</v>
      </c>
      <c r="K87" s="123">
        <f>'2022 CV FIN GA 00394601000126'!M83</f>
        <v>147154.10099000001</v>
      </c>
      <c r="L87" s="123">
        <f>'2022 CV FIN GA 00394601000126'!N83</f>
        <v>0</v>
      </c>
      <c r="M87" s="49">
        <f t="shared" si="31"/>
        <v>360607.40444999997</v>
      </c>
      <c r="N87" s="123">
        <f>'2022 CV FIN GA 00394601000126'!P83</f>
        <v>23577.371879999999</v>
      </c>
      <c r="O87" s="123">
        <f>'2022 CV FIN GA 00394601000126'!Q83</f>
        <v>7002.9252100000003</v>
      </c>
      <c r="P87" s="123">
        <f>'2022 CV FIN GA 00394601000126'!R83</f>
        <v>13787.533789999999</v>
      </c>
      <c r="Q87" s="123">
        <f>'2022 CV FIN GA 00394601000126'!S83</f>
        <v>196.6491</v>
      </c>
      <c r="R87" s="123">
        <f>'2022 CV FIN GA 00394601000126'!T83</f>
        <v>13621.74619</v>
      </c>
      <c r="S87" s="123">
        <f>'2022 CV FIN GA 00394601000126'!U83</f>
        <v>302421.17827999999</v>
      </c>
      <c r="T87" s="123">
        <f>'2022 CV FIN GA 00394601000126'!V83</f>
        <v>0</v>
      </c>
      <c r="U87" s="49">
        <f t="shared" si="32"/>
        <v>0</v>
      </c>
      <c r="V87" s="123">
        <f>'2022 CV FIN GA 00394601000126'!X83</f>
        <v>0</v>
      </c>
      <c r="W87" s="123">
        <f>'2022 CV FIN GA 00394601000126'!Y83</f>
        <v>0</v>
      </c>
      <c r="X87" s="123">
        <f>'2022 CV FIN GA 00394601000126'!Z83</f>
        <v>0</v>
      </c>
      <c r="Y87" s="123">
        <f>'2022 CV FIN GA 00394601000126'!AA83</f>
        <v>0</v>
      </c>
      <c r="Z87" s="123">
        <f>'2022 CV FIN GA 00394601000126'!AB83</f>
        <v>0</v>
      </c>
      <c r="AA87" s="123">
        <f>'2022 CV FIN GA 00394601000126'!AC83</f>
        <v>0</v>
      </c>
      <c r="AB87" s="123">
        <f>'2022 CV FIN GA 00394601000126'!AD83</f>
        <v>0</v>
      </c>
      <c r="AC87" s="49">
        <f t="shared" si="33"/>
        <v>25745.645499999999</v>
      </c>
      <c r="AD87" s="123">
        <f>'2022 CV FIN GA 00394601000126'!AF83</f>
        <v>13621.04</v>
      </c>
      <c r="AE87" s="123">
        <f>'2022 CV FIN GA 00394601000126'!AG83</f>
        <v>4045.7077300000001</v>
      </c>
      <c r="AF87" s="123">
        <f>'2022 CV FIN GA 00394601000126'!AH83</f>
        <v>7965.2902800000002</v>
      </c>
      <c r="AG87" s="123">
        <f>'2022 CV FIN GA 00394601000126'!AI83</f>
        <v>113.60749</v>
      </c>
      <c r="AH87" s="49">
        <f t="shared" si="34"/>
        <v>109107.97274</v>
      </c>
      <c r="AI87" s="123">
        <f>'2022 CV FIN GA 00394601000126'!AK83</f>
        <v>54987.03</v>
      </c>
      <c r="AJ87" s="123">
        <f>'2022 CV FIN GA 00394601000126'!AL83</f>
        <v>0.55000000000000004</v>
      </c>
      <c r="AK87" s="123">
        <f>'2022 CV FIN GA 00394601000126'!AM83</f>
        <v>47261.458689999999</v>
      </c>
      <c r="AL87" s="123">
        <f>'2022 CV FIN GA 00394601000126'!AN83</f>
        <v>2718.9915799999999</v>
      </c>
      <c r="AM87" s="123">
        <f>'2022 CV FIN GA 00394601000126'!AO83</f>
        <v>4139.94247</v>
      </c>
      <c r="AN87" s="123">
        <f>'2022 CV FIN GA 00394601000126'!AP83</f>
        <v>192620.45688000001</v>
      </c>
      <c r="AO87" s="50">
        <v>0</v>
      </c>
      <c r="AP87" s="48">
        <f>'2022 CV FIN GA 00394601000126'!AR83</f>
        <v>0</v>
      </c>
      <c r="AQ87" s="48">
        <f>'2022 CV FIN GA 00394601000126'!AS83</f>
        <v>0</v>
      </c>
      <c r="AR87" s="49">
        <f t="shared" si="35"/>
        <v>854268.56162000005</v>
      </c>
      <c r="AS87" s="49">
        <f t="shared" si="36"/>
        <v>459206.62534999999</v>
      </c>
      <c r="AT87" s="123">
        <f>'2022 CV FIN GA 00394601000126'!AV83</f>
        <v>50486.376989999997</v>
      </c>
      <c r="AU87" s="123">
        <f>'2022 CV FIN GA 00394601000126'!AW83</f>
        <v>461.79971999999998</v>
      </c>
      <c r="AV87" s="123">
        <f>'2022 CV FIN GA 00394601000126'!AX83</f>
        <v>0</v>
      </c>
      <c r="AW87" s="123">
        <f>'2022 CV FIN GA 00394601000126'!AY83</f>
        <v>331.42218000000003</v>
      </c>
      <c r="AX87" s="123">
        <f>'2022 CV FIN GA 00394601000126'!AZ83</f>
        <v>407927.02646000002</v>
      </c>
      <c r="AY87" s="123">
        <f>'2022 CV FIN GA 00394601000126'!BA83</f>
        <v>0</v>
      </c>
      <c r="AZ87" s="49">
        <f t="shared" si="37"/>
        <v>2701397.6962199998</v>
      </c>
      <c r="BA87" s="123">
        <f>'2022 CV FIN GA 00394601000126'!BC83</f>
        <v>147727.82079999999</v>
      </c>
      <c r="BB87" s="123">
        <f>'2022 CV FIN GA 00394601000126'!BD83</f>
        <v>89889.571630000006</v>
      </c>
      <c r="BC87" s="123">
        <f>'2022 CV FIN GA 00394601000126'!BE83</f>
        <v>79560.071599999996</v>
      </c>
      <c r="BD87" s="123">
        <f>'2022 CV FIN GA 00394601000126'!BF83</f>
        <v>1194.3652999999999</v>
      </c>
      <c r="BE87" s="123">
        <f>'2022 CV FIN GA 00394601000126'!BG83</f>
        <v>84287.270409999997</v>
      </c>
      <c r="BF87" s="123">
        <f>'2022 CV FIN GA 00394601000126'!BH83</f>
        <v>2298738.5964799998</v>
      </c>
      <c r="BG87" s="123">
        <f>'2022 CV FIN GA 00394601000126'!BI83</f>
        <v>0</v>
      </c>
      <c r="BH87" s="123">
        <f>'2022 CV FIN GA 00394601000126'!BJ83</f>
        <v>0</v>
      </c>
      <c r="BI87" s="123">
        <f>'2022 CV FIN GA 00394601000126'!BK83</f>
        <v>0</v>
      </c>
      <c r="BJ87" s="49">
        <f t="shared" si="38"/>
        <v>3160604.3215700001</v>
      </c>
      <c r="BK87" s="49">
        <f t="shared" si="39"/>
        <v>-2306335.7599499999</v>
      </c>
      <c r="BL87" s="49">
        <f>$BO$9+SUMPRODUCT($D$10:D87,$BK$10:BK87)</f>
        <v>-110655569445.40318</v>
      </c>
      <c r="BM87" s="48">
        <f>'2022 CV FIN GA 00394601000126'!BO83</f>
        <v>4</v>
      </c>
      <c r="BN87" s="49">
        <f t="shared" si="43"/>
        <v>0</v>
      </c>
      <c r="BO87" s="51">
        <f t="shared" si="40"/>
        <v>0</v>
      </c>
      <c r="BP87" s="79">
        <f t="shared" si="44"/>
        <v>136840.91446531838</v>
      </c>
      <c r="BQ87" s="79">
        <f t="shared" si="45"/>
        <v>10605170.871062174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1"/>
        <v>79</v>
      </c>
      <c r="B88" s="69">
        <f t="shared" si="42"/>
        <v>2100</v>
      </c>
      <c r="C88" s="48">
        <f>'2022 CV FIN GA 00394601000126'!E84</f>
        <v>4</v>
      </c>
      <c r="D88" s="49">
        <f t="shared" si="46"/>
        <v>4.5130000000000003E-2</v>
      </c>
      <c r="E88" s="123">
        <f>'2022 CV FIN GA 00394601000126'!G84</f>
        <v>0</v>
      </c>
      <c r="F88" s="49">
        <f t="shared" si="30"/>
        <v>14305.54184</v>
      </c>
      <c r="G88" s="123">
        <f>'2022 CV FIN GA 00394601000126'!I84</f>
        <v>14174.18793</v>
      </c>
      <c r="H88" s="123">
        <f>'2022 CV FIN GA 00394601000126'!J84</f>
        <v>73.225930000000005</v>
      </c>
      <c r="I88" s="123">
        <f>'2022 CV FIN GA 00394601000126'!K84</f>
        <v>0</v>
      </c>
      <c r="J88" s="123">
        <f>'2022 CV FIN GA 00394601000126'!L84</f>
        <v>58.127980000000001</v>
      </c>
      <c r="K88" s="123">
        <f>'2022 CV FIN GA 00394601000126'!M84</f>
        <v>121222.80536</v>
      </c>
      <c r="L88" s="123">
        <f>'2022 CV FIN GA 00394601000126'!N84</f>
        <v>0</v>
      </c>
      <c r="M88" s="49">
        <f t="shared" si="31"/>
        <v>225769.52536999999</v>
      </c>
      <c r="N88" s="123">
        <f>'2022 CV FIN GA 00394601000126'!P84</f>
        <v>13101.05488</v>
      </c>
      <c r="O88" s="123">
        <f>'2022 CV FIN GA 00394601000126'!Q84</f>
        <v>4041.8149100000001</v>
      </c>
      <c r="P88" s="123">
        <f>'2022 CV FIN GA 00394601000126'!R84</f>
        <v>7448.8246399999998</v>
      </c>
      <c r="Q88" s="123">
        <f>'2022 CV FIN GA 00394601000126'!S84</f>
        <v>95.124359999999996</v>
      </c>
      <c r="R88" s="123">
        <f>'2022 CV FIN GA 00394601000126'!T84</f>
        <v>8782.5239799999999</v>
      </c>
      <c r="S88" s="123">
        <f>'2022 CV FIN GA 00394601000126'!U84</f>
        <v>192300.1826</v>
      </c>
      <c r="T88" s="123">
        <f>'2022 CV FIN GA 00394601000126'!V84</f>
        <v>0</v>
      </c>
      <c r="U88" s="49">
        <f t="shared" si="32"/>
        <v>0</v>
      </c>
      <c r="V88" s="123">
        <f>'2022 CV FIN GA 00394601000126'!X84</f>
        <v>0</v>
      </c>
      <c r="W88" s="123">
        <f>'2022 CV FIN GA 00394601000126'!Y84</f>
        <v>0</v>
      </c>
      <c r="X88" s="123">
        <f>'2022 CV FIN GA 00394601000126'!Z84</f>
        <v>0</v>
      </c>
      <c r="Y88" s="123">
        <f>'2022 CV FIN GA 00394601000126'!AA84</f>
        <v>0</v>
      </c>
      <c r="Z88" s="123">
        <f>'2022 CV FIN GA 00394601000126'!AB84</f>
        <v>0</v>
      </c>
      <c r="AA88" s="123">
        <f>'2022 CV FIN GA 00394601000126'!AC84</f>
        <v>0</v>
      </c>
      <c r="AB88" s="123">
        <f>'2022 CV FIN GA 00394601000126'!AD84</f>
        <v>0</v>
      </c>
      <c r="AC88" s="49">
        <f t="shared" si="33"/>
        <v>14261.99077</v>
      </c>
      <c r="AD88" s="123">
        <f>'2022 CV FIN GA 00394601000126'!AF84</f>
        <v>7568.7</v>
      </c>
      <c r="AE88" s="123">
        <f>'2022 CV FIN GA 00394601000126'!AG84</f>
        <v>2335.0244899999998</v>
      </c>
      <c r="AF88" s="123">
        <f>'2022 CV FIN GA 00394601000126'!AH84</f>
        <v>4303.3113400000002</v>
      </c>
      <c r="AG88" s="123">
        <f>'2022 CV FIN GA 00394601000126'!AI84</f>
        <v>54.954940000000001</v>
      </c>
      <c r="AH88" s="49">
        <f t="shared" si="34"/>
        <v>65639.6921</v>
      </c>
      <c r="AI88" s="123">
        <f>'2022 CV FIN GA 00394601000126'!AK84</f>
        <v>33581.519999999997</v>
      </c>
      <c r="AJ88" s="123">
        <f>'2022 CV FIN GA 00394601000126'!AL84</f>
        <v>0.22</v>
      </c>
      <c r="AK88" s="123">
        <f>'2022 CV FIN GA 00394601000126'!AM84</f>
        <v>27957.78456</v>
      </c>
      <c r="AL88" s="123">
        <f>'2022 CV FIN GA 00394601000126'!AN84</f>
        <v>1597.85682</v>
      </c>
      <c r="AM88" s="123">
        <f>'2022 CV FIN GA 00394601000126'!AO84</f>
        <v>2502.3107199999999</v>
      </c>
      <c r="AN88" s="123">
        <f>'2022 CV FIN GA 00394601000126'!AP84</f>
        <v>119189.11023999999</v>
      </c>
      <c r="AO88" s="50">
        <v>0</v>
      </c>
      <c r="AP88" s="48">
        <f>'2022 CV FIN GA 00394601000126'!AR84</f>
        <v>0</v>
      </c>
      <c r="AQ88" s="48">
        <f>'2022 CV FIN GA 00394601000126'!AS84</f>
        <v>0</v>
      </c>
      <c r="AR88" s="49">
        <f t="shared" si="35"/>
        <v>560388.66567999998</v>
      </c>
      <c r="AS88" s="49">
        <f t="shared" si="36"/>
        <v>373381.89828999998</v>
      </c>
      <c r="AT88" s="123">
        <f>'2022 CV FIN GA 00394601000126'!AV84</f>
        <v>38140.796280000002</v>
      </c>
      <c r="AU88" s="123">
        <f>'2022 CV FIN GA 00394601000126'!AW84</f>
        <v>238.56206</v>
      </c>
      <c r="AV88" s="123">
        <f>'2022 CV FIN GA 00394601000126'!AX84</f>
        <v>0</v>
      </c>
      <c r="AW88" s="123">
        <f>'2022 CV FIN GA 00394601000126'!AY84</f>
        <v>171.53211999999999</v>
      </c>
      <c r="AX88" s="123">
        <f>'2022 CV FIN GA 00394601000126'!AZ84</f>
        <v>334831.00783000002</v>
      </c>
      <c r="AY88" s="123">
        <f>'2022 CV FIN GA 00394601000126'!BA84</f>
        <v>0</v>
      </c>
      <c r="AZ88" s="49">
        <f t="shared" si="37"/>
        <v>1672898.03785</v>
      </c>
      <c r="BA88" s="123">
        <f>'2022 CV FIN GA 00394601000126'!BC84</f>
        <v>82352.386010000002</v>
      </c>
      <c r="BB88" s="123">
        <f>'2022 CV FIN GA 00394601000126'!BD84</f>
        <v>51502.431239999998</v>
      </c>
      <c r="BC88" s="123">
        <f>'2022 CV FIN GA 00394601000126'!BE84</f>
        <v>43056.652730000002</v>
      </c>
      <c r="BD88" s="123">
        <f>'2022 CV FIN GA 00394601000126'!BF84</f>
        <v>577.59148000000005</v>
      </c>
      <c r="BE88" s="123">
        <f>'2022 CV FIN GA 00394601000126'!BG84</f>
        <v>53490.275580000001</v>
      </c>
      <c r="BF88" s="123">
        <f>'2022 CV FIN GA 00394601000126'!BH84</f>
        <v>1441918.7008100001</v>
      </c>
      <c r="BG88" s="123">
        <f>'2022 CV FIN GA 00394601000126'!BI84</f>
        <v>0</v>
      </c>
      <c r="BH88" s="123">
        <f>'2022 CV FIN GA 00394601000126'!BJ84</f>
        <v>0</v>
      </c>
      <c r="BI88" s="123">
        <f>'2022 CV FIN GA 00394601000126'!BK84</f>
        <v>0</v>
      </c>
      <c r="BJ88" s="49">
        <f t="shared" si="38"/>
        <v>2046279.9361399999</v>
      </c>
      <c r="BK88" s="49">
        <f t="shared" si="39"/>
        <v>-1485891.27046</v>
      </c>
      <c r="BL88" s="49">
        <f>$BO$9+SUMPRODUCT($D$10:D88,$BK$10:BK88)</f>
        <v>-110655636503.67622</v>
      </c>
      <c r="BM88" s="48">
        <f>'2022 CV FIN GA 00394601000126'!BO84</f>
        <v>4</v>
      </c>
      <c r="BN88" s="49">
        <f t="shared" si="43"/>
        <v>0</v>
      </c>
      <c r="BO88" s="51">
        <f t="shared" si="40"/>
        <v>0</v>
      </c>
      <c r="BP88" s="79">
        <f t="shared" si="44"/>
        <v>84243.345844179086</v>
      </c>
      <c r="BQ88" s="79">
        <f t="shared" si="45"/>
        <v>6613102.648768058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1"/>
        <v>80</v>
      </c>
      <c r="B89" s="69">
        <f t="shared" si="42"/>
        <v>2101</v>
      </c>
      <c r="C89" s="48">
        <f>'2022 CV FIN GA 00394601000126'!E85</f>
        <v>4</v>
      </c>
      <c r="D89" s="49">
        <f t="shared" si="46"/>
        <v>4.3389999999999998E-2</v>
      </c>
      <c r="E89" s="123">
        <f>'2022 CV FIN GA 00394601000126'!G85</f>
        <v>0</v>
      </c>
      <c r="F89" s="49">
        <f t="shared" si="30"/>
        <v>10651.21644</v>
      </c>
      <c r="G89" s="123">
        <f>'2022 CV FIN GA 00394601000126'!I85</f>
        <v>10589.41035</v>
      </c>
      <c r="H89" s="123">
        <f>'2022 CV FIN GA 00394601000126'!J85</f>
        <v>34.240760000000002</v>
      </c>
      <c r="I89" s="123">
        <f>'2022 CV FIN GA 00394601000126'!K85</f>
        <v>0</v>
      </c>
      <c r="J89" s="123">
        <f>'2022 CV FIN GA 00394601000126'!L85</f>
        <v>27.565329999999999</v>
      </c>
      <c r="K89" s="123">
        <f>'2022 CV FIN GA 00394601000126'!M85</f>
        <v>98994.009019999998</v>
      </c>
      <c r="L89" s="123">
        <f>'2022 CV FIN GA 00394601000126'!N85</f>
        <v>0</v>
      </c>
      <c r="M89" s="49">
        <f t="shared" si="31"/>
        <v>136892.61742</v>
      </c>
      <c r="N89" s="123">
        <f>'2022 CV FIN GA 00394601000126'!P85</f>
        <v>6907.8601500000004</v>
      </c>
      <c r="O89" s="123">
        <f>'2022 CV FIN GA 00394601000126'!Q85</f>
        <v>2226.6495399999999</v>
      </c>
      <c r="P89" s="123">
        <f>'2022 CV FIN GA 00394601000126'!R85</f>
        <v>3795.53361</v>
      </c>
      <c r="Q89" s="123">
        <f>'2022 CV FIN GA 00394601000126'!S85</f>
        <v>43.527259999999998</v>
      </c>
      <c r="R89" s="123">
        <f>'2022 CV FIN GA 00394601000126'!T85</f>
        <v>5484.87212</v>
      </c>
      <c r="S89" s="123">
        <f>'2022 CV FIN GA 00394601000126'!U85</f>
        <v>118434.17474</v>
      </c>
      <c r="T89" s="123">
        <f>'2022 CV FIN GA 00394601000126'!V85</f>
        <v>0</v>
      </c>
      <c r="U89" s="49">
        <f t="shared" si="32"/>
        <v>0</v>
      </c>
      <c r="V89" s="123">
        <f>'2022 CV FIN GA 00394601000126'!X85</f>
        <v>0</v>
      </c>
      <c r="W89" s="123">
        <f>'2022 CV FIN GA 00394601000126'!Y85</f>
        <v>0</v>
      </c>
      <c r="X89" s="123">
        <f>'2022 CV FIN GA 00394601000126'!Z85</f>
        <v>0</v>
      </c>
      <c r="Y89" s="123">
        <f>'2022 CV FIN GA 00394601000126'!AA85</f>
        <v>0</v>
      </c>
      <c r="Z89" s="123">
        <f>'2022 CV FIN GA 00394601000126'!AB85</f>
        <v>0</v>
      </c>
      <c r="AA89" s="123">
        <f>'2022 CV FIN GA 00394601000126'!AC85</f>
        <v>0</v>
      </c>
      <c r="AB89" s="123">
        <f>'2022 CV FIN GA 00394601000126'!AD85</f>
        <v>0</v>
      </c>
      <c r="AC89" s="49">
        <f t="shared" si="33"/>
        <v>7495.0529699999997</v>
      </c>
      <c r="AD89" s="123">
        <f>'2022 CV FIN GA 00394601000126'!AF85</f>
        <v>3990.79</v>
      </c>
      <c r="AE89" s="123">
        <f>'2022 CV FIN GA 00394601000126'!AG85</f>
        <v>1286.37291</v>
      </c>
      <c r="AF89" s="123">
        <f>'2022 CV FIN GA 00394601000126'!AH85</f>
        <v>2192.7436299999999</v>
      </c>
      <c r="AG89" s="123">
        <f>'2022 CV FIN GA 00394601000126'!AI85</f>
        <v>25.146429999999999</v>
      </c>
      <c r="AH89" s="49">
        <f t="shared" si="34"/>
        <v>38001.246350000001</v>
      </c>
      <c r="AI89" s="123">
        <f>'2022 CV FIN GA 00394601000126'!AK85</f>
        <v>19815.759999999998</v>
      </c>
      <c r="AJ89" s="123">
        <f>'2022 CV FIN GA 00394601000126'!AL85</f>
        <v>0.08</v>
      </c>
      <c r="AK89" s="123">
        <f>'2022 CV FIN GA 00394601000126'!AM85</f>
        <v>15822.42892</v>
      </c>
      <c r="AL89" s="123">
        <f>'2022 CV FIN GA 00394601000126'!AN85</f>
        <v>903.36262999999997</v>
      </c>
      <c r="AM89" s="123">
        <f>'2022 CV FIN GA 00394601000126'!AO85</f>
        <v>1459.6148000000001</v>
      </c>
      <c r="AN89" s="123">
        <f>'2022 CV FIN GA 00394601000126'!AP85</f>
        <v>71273.40569</v>
      </c>
      <c r="AO89" s="50">
        <v>0</v>
      </c>
      <c r="AP89" s="48">
        <f>'2022 CV FIN GA 00394601000126'!AR85</f>
        <v>0</v>
      </c>
      <c r="AQ89" s="48">
        <f>'2022 CV FIN GA 00394601000126'!AS85</f>
        <v>0</v>
      </c>
      <c r="AR89" s="49">
        <f t="shared" si="35"/>
        <v>363307.54788999999</v>
      </c>
      <c r="AS89" s="49">
        <f t="shared" si="36"/>
        <v>301131.83231000003</v>
      </c>
      <c r="AT89" s="123">
        <f>'2022 CV FIN GA 00394601000126'!AV85</f>
        <v>28511.35255</v>
      </c>
      <c r="AU89" s="123">
        <f>'2022 CV FIN GA 00394601000126'!AW85</f>
        <v>111.04139000000001</v>
      </c>
      <c r="AV89" s="123">
        <f>'2022 CV FIN GA 00394601000126'!AX85</f>
        <v>0</v>
      </c>
      <c r="AW89" s="123">
        <f>'2022 CV FIN GA 00394601000126'!AY85</f>
        <v>80.939599999999999</v>
      </c>
      <c r="AX89" s="123">
        <f>'2022 CV FIN GA 00394601000126'!AZ85</f>
        <v>272428.49877000001</v>
      </c>
      <c r="AY89" s="123">
        <f>'2022 CV FIN GA 00394601000126'!BA85</f>
        <v>0</v>
      </c>
      <c r="AZ89" s="49">
        <f t="shared" si="37"/>
        <v>1001262.49592</v>
      </c>
      <c r="BA89" s="123">
        <f>'2022 CV FIN GA 00394601000126'!BC85</f>
        <v>43566.574760000003</v>
      </c>
      <c r="BB89" s="123">
        <f>'2022 CV FIN GA 00394601000126'!BD85</f>
        <v>28145.36219</v>
      </c>
      <c r="BC89" s="123">
        <f>'2022 CV FIN GA 00394601000126'!BE85</f>
        <v>21978.12846</v>
      </c>
      <c r="BD89" s="123">
        <f>'2022 CV FIN GA 00394601000126'!BF85</f>
        <v>264.03858000000002</v>
      </c>
      <c r="BE89" s="123">
        <f>'2022 CV FIN GA 00394601000126'!BG85</f>
        <v>32879.510399999999</v>
      </c>
      <c r="BF89" s="123">
        <f>'2022 CV FIN GA 00394601000126'!BH85</f>
        <v>874428.88153000001</v>
      </c>
      <c r="BG89" s="123">
        <f>'2022 CV FIN GA 00394601000126'!BI85</f>
        <v>0</v>
      </c>
      <c r="BH89" s="123">
        <f>'2022 CV FIN GA 00394601000126'!BJ85</f>
        <v>0</v>
      </c>
      <c r="BI89" s="123">
        <f>'2022 CV FIN GA 00394601000126'!BK85</f>
        <v>0</v>
      </c>
      <c r="BJ89" s="49">
        <f t="shared" si="38"/>
        <v>1302394.3282300001</v>
      </c>
      <c r="BK89" s="49">
        <f t="shared" si="39"/>
        <v>-939086.78034000006</v>
      </c>
      <c r="BL89" s="49">
        <f>$BO$9+SUMPRODUCT($D$10:D89,$BK$10:BK89)</f>
        <v>-110655677250.65163</v>
      </c>
      <c r="BM89" s="48">
        <f>'2022 CV FIN GA 00394601000126'!BO85</f>
        <v>4</v>
      </c>
      <c r="BN89" s="49">
        <f t="shared" si="43"/>
        <v>0</v>
      </c>
      <c r="BO89" s="51">
        <f t="shared" si="40"/>
        <v>0</v>
      </c>
      <c r="BP89" s="79">
        <f t="shared" si="44"/>
        <v>50758.485261257723</v>
      </c>
      <c r="BQ89" s="79">
        <f t="shared" si="45"/>
        <v>4035299.5782699892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1"/>
        <v>81</v>
      </c>
      <c r="B90" s="69">
        <f t="shared" si="42"/>
        <v>2102</v>
      </c>
      <c r="C90" s="48">
        <f>'2022 CV FIN GA 00394601000126'!E86</f>
        <v>4</v>
      </c>
      <c r="D90" s="49">
        <f t="shared" si="46"/>
        <v>4.172E-2</v>
      </c>
      <c r="E90" s="123">
        <f>'2022 CV FIN GA 00394601000126'!G86</f>
        <v>0</v>
      </c>
      <c r="F90" s="49">
        <f t="shared" si="30"/>
        <v>7836.8104899999998</v>
      </c>
      <c r="G90" s="123">
        <f>'2022 CV FIN GA 00394601000126'!I86</f>
        <v>7811.28316</v>
      </c>
      <c r="H90" s="123">
        <f>'2022 CV FIN GA 00394601000126'!J86</f>
        <v>14.000299999999999</v>
      </c>
      <c r="I90" s="123">
        <f>'2022 CV FIN GA 00394601000126'!K86</f>
        <v>0</v>
      </c>
      <c r="J90" s="123">
        <f>'2022 CV FIN GA 00394601000126'!L86</f>
        <v>11.52703</v>
      </c>
      <c r="K90" s="123">
        <f>'2022 CV FIN GA 00394601000126'!M86</f>
        <v>80087.666960000002</v>
      </c>
      <c r="L90" s="123">
        <f>'2022 CV FIN GA 00394601000126'!N86</f>
        <v>0</v>
      </c>
      <c r="M90" s="49">
        <f t="shared" si="31"/>
        <v>80199.279209999993</v>
      </c>
      <c r="N90" s="123">
        <f>'2022 CV FIN GA 00394601000126'!P86</f>
        <v>3439.10124</v>
      </c>
      <c r="O90" s="123">
        <f>'2022 CV FIN GA 00394601000126'!Q86</f>
        <v>1165.2828300000001</v>
      </c>
      <c r="P90" s="123">
        <f>'2022 CV FIN GA 00394601000126'!R86</f>
        <v>1811.00926</v>
      </c>
      <c r="Q90" s="123">
        <f>'2022 CV FIN GA 00394601000126'!S86</f>
        <v>18.75675</v>
      </c>
      <c r="R90" s="123">
        <f>'2022 CV FIN GA 00394601000126'!T86</f>
        <v>3307.44371</v>
      </c>
      <c r="S90" s="123">
        <f>'2022 CV FIN GA 00394601000126'!U86</f>
        <v>70457.685419999994</v>
      </c>
      <c r="T90" s="123">
        <f>'2022 CV FIN GA 00394601000126'!V86</f>
        <v>0</v>
      </c>
      <c r="U90" s="49">
        <f t="shared" si="32"/>
        <v>0</v>
      </c>
      <c r="V90" s="123">
        <f>'2022 CV FIN GA 00394601000126'!X86</f>
        <v>0</v>
      </c>
      <c r="W90" s="123">
        <f>'2022 CV FIN GA 00394601000126'!Y86</f>
        <v>0</v>
      </c>
      <c r="X90" s="123">
        <f>'2022 CV FIN GA 00394601000126'!Z86</f>
        <v>0</v>
      </c>
      <c r="Y90" s="123">
        <f>'2022 CV FIN GA 00394601000126'!AA86</f>
        <v>0</v>
      </c>
      <c r="Z90" s="123">
        <f>'2022 CV FIN GA 00394601000126'!AB86</f>
        <v>0</v>
      </c>
      <c r="AA90" s="123">
        <f>'2022 CV FIN GA 00394601000126'!AC86</f>
        <v>0</v>
      </c>
      <c r="AB90" s="123">
        <f>'2022 CV FIN GA 00394601000126'!AD86</f>
        <v>0</v>
      </c>
      <c r="AC90" s="49">
        <f t="shared" si="33"/>
        <v>3717.1201099999998</v>
      </c>
      <c r="AD90" s="123">
        <f>'2022 CV FIN GA 00394601000126'!AF86</f>
        <v>1986.83</v>
      </c>
      <c r="AE90" s="123">
        <f>'2022 CV FIN GA 00394601000126'!AG86</f>
        <v>673.20349999999996</v>
      </c>
      <c r="AF90" s="123">
        <f>'2022 CV FIN GA 00394601000126'!AH86</f>
        <v>1046.2505200000001</v>
      </c>
      <c r="AG90" s="123">
        <f>'2022 CV FIN GA 00394601000126'!AI86</f>
        <v>10.83609</v>
      </c>
      <c r="AH90" s="49">
        <f t="shared" si="34"/>
        <v>21068.888139999999</v>
      </c>
      <c r="AI90" s="123">
        <f>'2022 CV FIN GA 00394601000126'!AK86</f>
        <v>11261.34</v>
      </c>
      <c r="AJ90" s="123">
        <f>'2022 CV FIN GA 00394601000126'!AL86</f>
        <v>7.0000000000000007E-2</v>
      </c>
      <c r="AK90" s="123">
        <f>'2022 CV FIN GA 00394601000126'!AM86</f>
        <v>8500.9181599999993</v>
      </c>
      <c r="AL90" s="123">
        <f>'2022 CV FIN GA 00394601000126'!AN86</f>
        <v>488.46494000000001</v>
      </c>
      <c r="AM90" s="123">
        <f>'2022 CV FIN GA 00394601000126'!AO86</f>
        <v>818.09504000000004</v>
      </c>
      <c r="AN90" s="123">
        <f>'2022 CV FIN GA 00394601000126'!AP86</f>
        <v>41078.722849999998</v>
      </c>
      <c r="AO90" s="50">
        <v>0</v>
      </c>
      <c r="AP90" s="48">
        <f>'2022 CV FIN GA 00394601000126'!AR86</f>
        <v>0</v>
      </c>
      <c r="AQ90" s="48">
        <f>'2022 CV FIN GA 00394601000126'!AS86</f>
        <v>0</v>
      </c>
      <c r="AR90" s="49">
        <f t="shared" si="35"/>
        <v>233988.48775999999</v>
      </c>
      <c r="AS90" s="49">
        <f t="shared" si="36"/>
        <v>240666.30919999999</v>
      </c>
      <c r="AT90" s="123">
        <f>'2022 CV FIN GA 00394601000126'!AV86</f>
        <v>21034.805509999998</v>
      </c>
      <c r="AU90" s="123">
        <f>'2022 CV FIN GA 00394601000126'!AW86</f>
        <v>45.201169999999998</v>
      </c>
      <c r="AV90" s="123">
        <f>'2022 CV FIN GA 00394601000126'!AX86</f>
        <v>0</v>
      </c>
      <c r="AW90" s="123">
        <f>'2022 CV FIN GA 00394601000126'!AY86</f>
        <v>33.75329</v>
      </c>
      <c r="AX90" s="123">
        <f>'2022 CV FIN GA 00394601000126'!AZ86</f>
        <v>219552.54923</v>
      </c>
      <c r="AY90" s="123">
        <f>'2022 CV FIN GA 00394601000126'!BA86</f>
        <v>0</v>
      </c>
      <c r="AZ90" s="49">
        <f t="shared" si="37"/>
        <v>577642.15541000001</v>
      </c>
      <c r="BA90" s="123">
        <f>'2022 CV FIN GA 00394601000126'!BC86</f>
        <v>21757.358560000001</v>
      </c>
      <c r="BB90" s="123">
        <f>'2022 CV FIN GA 00394601000126'!BD86</f>
        <v>14602.933150000001</v>
      </c>
      <c r="BC90" s="123">
        <f>'2022 CV FIN GA 00394601000126'!BE86</f>
        <v>10505.10305</v>
      </c>
      <c r="BD90" s="123">
        <f>'2022 CV FIN GA 00394601000126'!BF86</f>
        <v>113.54306</v>
      </c>
      <c r="BE90" s="123">
        <f>'2022 CV FIN GA 00394601000126'!BG86</f>
        <v>19510.60698</v>
      </c>
      <c r="BF90" s="123">
        <f>'2022 CV FIN GA 00394601000126'!BH86</f>
        <v>511152.61060999997</v>
      </c>
      <c r="BG90" s="123">
        <f>'2022 CV FIN GA 00394601000126'!BI86</f>
        <v>0</v>
      </c>
      <c r="BH90" s="123">
        <f>'2022 CV FIN GA 00394601000126'!BJ86</f>
        <v>0</v>
      </c>
      <c r="BI90" s="123">
        <f>'2022 CV FIN GA 00394601000126'!BK86</f>
        <v>0</v>
      </c>
      <c r="BJ90" s="49">
        <f t="shared" si="38"/>
        <v>818308.46461000002</v>
      </c>
      <c r="BK90" s="49">
        <f t="shared" si="39"/>
        <v>-584319.97684999998</v>
      </c>
      <c r="BL90" s="49">
        <f>$BO$9+SUMPRODUCT($D$10:D90,$BK$10:BK90)</f>
        <v>-110655701628.48106</v>
      </c>
      <c r="BM90" s="48">
        <f>'2022 CV FIN GA 00394601000126'!BO86</f>
        <v>4</v>
      </c>
      <c r="BN90" s="49">
        <f t="shared" si="43"/>
        <v>0</v>
      </c>
      <c r="BO90" s="51">
        <f t="shared" si="40"/>
        <v>0</v>
      </c>
      <c r="BP90" s="79">
        <f t="shared" si="44"/>
        <v>30017.430556695908</v>
      </c>
      <c r="BQ90" s="79">
        <f t="shared" si="45"/>
        <v>2416403.1598140206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1"/>
        <v>82</v>
      </c>
      <c r="B91" s="69">
        <f t="shared" si="42"/>
        <v>2103</v>
      </c>
      <c r="C91" s="48">
        <f>'2022 CV FIN GA 00394601000126'!E87</f>
        <v>4</v>
      </c>
      <c r="D91" s="49">
        <f t="shared" si="46"/>
        <v>4.0120000000000003E-2</v>
      </c>
      <c r="E91" s="123">
        <f>'2022 CV FIN GA 00394601000126'!G87</f>
        <v>0</v>
      </c>
      <c r="F91" s="49">
        <f t="shared" si="30"/>
        <v>5678.4553500000002</v>
      </c>
      <c r="G91" s="123">
        <f>'2022 CV FIN GA 00394601000126'!I87</f>
        <v>5669.5608899999997</v>
      </c>
      <c r="H91" s="123">
        <f>'2022 CV FIN GA 00394601000126'!J87</f>
        <v>4.7965299999999997</v>
      </c>
      <c r="I91" s="123">
        <f>'2022 CV FIN GA 00394601000126'!K87</f>
        <v>0</v>
      </c>
      <c r="J91" s="123">
        <f>'2022 CV FIN GA 00394601000126'!L87</f>
        <v>4.0979299999999999</v>
      </c>
      <c r="K91" s="123">
        <f>'2022 CV FIN GA 00394601000126'!M87</f>
        <v>64156.024539999999</v>
      </c>
      <c r="L91" s="123">
        <f>'2022 CV FIN GA 00394601000126'!N87</f>
        <v>0</v>
      </c>
      <c r="M91" s="49">
        <f t="shared" si="31"/>
        <v>45284.555070000002</v>
      </c>
      <c r="N91" s="123">
        <f>'2022 CV FIN GA 00394601000126'!P87</f>
        <v>1608.9634599999999</v>
      </c>
      <c r="O91" s="123">
        <f>'2022 CV FIN GA 00394601000126'!Q87</f>
        <v>576.19020999999998</v>
      </c>
      <c r="P91" s="123">
        <f>'2022 CV FIN GA 00394601000126'!R87</f>
        <v>802.90815999999995</v>
      </c>
      <c r="Q91" s="123">
        <f>'2022 CV FIN GA 00394601000126'!S87</f>
        <v>7.5752800000000002</v>
      </c>
      <c r="R91" s="123">
        <f>'2022 CV FIN GA 00394601000126'!T87</f>
        <v>1919.35303</v>
      </c>
      <c r="S91" s="123">
        <f>'2022 CV FIN GA 00394601000126'!U87</f>
        <v>40369.56493</v>
      </c>
      <c r="T91" s="123">
        <f>'2022 CV FIN GA 00394601000126'!V87</f>
        <v>0</v>
      </c>
      <c r="U91" s="49">
        <f t="shared" si="32"/>
        <v>0</v>
      </c>
      <c r="V91" s="123">
        <f>'2022 CV FIN GA 00394601000126'!X87</f>
        <v>0</v>
      </c>
      <c r="W91" s="123">
        <f>'2022 CV FIN GA 00394601000126'!Y87</f>
        <v>0</v>
      </c>
      <c r="X91" s="123">
        <f>'2022 CV FIN GA 00394601000126'!Z87</f>
        <v>0</v>
      </c>
      <c r="Y91" s="123">
        <f>'2022 CV FIN GA 00394601000126'!AA87</f>
        <v>0</v>
      </c>
      <c r="Z91" s="123">
        <f>'2022 CV FIN GA 00394601000126'!AB87</f>
        <v>0</v>
      </c>
      <c r="AA91" s="123">
        <f>'2022 CV FIN GA 00394601000126'!AC87</f>
        <v>0</v>
      </c>
      <c r="AB91" s="123">
        <f>'2022 CV FIN GA 00394601000126'!AD87</f>
        <v>0</v>
      </c>
      <c r="AC91" s="49">
        <f t="shared" si="33"/>
        <v>1730.6347000000001</v>
      </c>
      <c r="AD91" s="123">
        <f>'2022 CV FIN GA 00394601000126'!AF87</f>
        <v>929.53</v>
      </c>
      <c r="AE91" s="123">
        <f>'2022 CV FIN GA 00394601000126'!AG87</f>
        <v>332.87477999999999</v>
      </c>
      <c r="AF91" s="123">
        <f>'2022 CV FIN GA 00394601000126'!AH87</f>
        <v>463.85354999999998</v>
      </c>
      <c r="AG91" s="123">
        <f>'2022 CV FIN GA 00394601000126'!AI87</f>
        <v>4.3763699999999996</v>
      </c>
      <c r="AH91" s="49">
        <f t="shared" si="34"/>
        <v>11151.838739999999</v>
      </c>
      <c r="AI91" s="123">
        <f>'2022 CV FIN GA 00394601000126'!AK87</f>
        <v>6182.95</v>
      </c>
      <c r="AJ91" s="123">
        <f>'2022 CV FIN GA 00394601000126'!AL87</f>
        <v>0.05</v>
      </c>
      <c r="AK91" s="123">
        <f>'2022 CV FIN GA 00394601000126'!AM87</f>
        <v>4279.6280200000001</v>
      </c>
      <c r="AL91" s="123">
        <f>'2022 CV FIN GA 00394601000126'!AN87</f>
        <v>250.76528999999999</v>
      </c>
      <c r="AM91" s="123">
        <f>'2022 CV FIN GA 00394601000126'!AO87</f>
        <v>438.44542999999999</v>
      </c>
      <c r="AN91" s="123">
        <f>'2022 CV FIN GA 00394601000126'!AP87</f>
        <v>22764.67009</v>
      </c>
      <c r="AO91" s="50">
        <v>0</v>
      </c>
      <c r="AP91" s="48">
        <f>'2022 CV FIN GA 00394601000126'!AR87</f>
        <v>0</v>
      </c>
      <c r="AQ91" s="48">
        <f>'2022 CV FIN GA 00394601000126'!AS87</f>
        <v>0</v>
      </c>
      <c r="AR91" s="49">
        <f t="shared" si="35"/>
        <v>150766.17848999999</v>
      </c>
      <c r="AS91" s="49">
        <f t="shared" si="36"/>
        <v>190441.15251000001</v>
      </c>
      <c r="AT91" s="123">
        <f>'2022 CV FIN GA 00394601000126'!AV87</f>
        <v>15263.77598</v>
      </c>
      <c r="AU91" s="123">
        <f>'2022 CV FIN GA 00394601000126'!AW87</f>
        <v>15.412380000000001</v>
      </c>
      <c r="AV91" s="123">
        <f>'2022 CV FIN GA 00394601000126'!AX87</f>
        <v>0</v>
      </c>
      <c r="AW91" s="123">
        <f>'2022 CV FIN GA 00394601000126'!AY87</f>
        <v>11.979380000000001</v>
      </c>
      <c r="AX91" s="123">
        <f>'2022 CV FIN GA 00394601000126'!AZ87</f>
        <v>175149.98477000001</v>
      </c>
      <c r="AY91" s="123">
        <f>'2022 CV FIN GA 00394601000126'!BA87</f>
        <v>0</v>
      </c>
      <c r="AZ91" s="49">
        <f t="shared" si="37"/>
        <v>320438.54518999998</v>
      </c>
      <c r="BA91" s="123">
        <f>'2022 CV FIN GA 00394601000126'!BC87</f>
        <v>10203.91599</v>
      </c>
      <c r="BB91" s="123">
        <f>'2022 CV FIN GA 00394601000126'!BD87</f>
        <v>7155.8829100000003</v>
      </c>
      <c r="BC91" s="123">
        <f>'2022 CV FIN GA 00394601000126'!BE87</f>
        <v>4665.2366899999997</v>
      </c>
      <c r="BD91" s="123">
        <f>'2022 CV FIN GA 00394601000126'!BF87</f>
        <v>45.68394</v>
      </c>
      <c r="BE91" s="123">
        <f>'2022 CV FIN GA 00394601000126'!BG87</f>
        <v>11137.77627</v>
      </c>
      <c r="BF91" s="123">
        <f>'2022 CV FIN GA 00394601000126'!BH87</f>
        <v>287230.04939</v>
      </c>
      <c r="BG91" s="123">
        <f>'2022 CV FIN GA 00394601000126'!BI87</f>
        <v>0</v>
      </c>
      <c r="BH91" s="123">
        <f>'2022 CV FIN GA 00394601000126'!BJ87</f>
        <v>0</v>
      </c>
      <c r="BI91" s="123">
        <f>'2022 CV FIN GA 00394601000126'!BK87</f>
        <v>0</v>
      </c>
      <c r="BJ91" s="49">
        <f t="shared" si="38"/>
        <v>510879.69770000002</v>
      </c>
      <c r="BK91" s="49">
        <f t="shared" si="39"/>
        <v>-360113.51921</v>
      </c>
      <c r="BL91" s="49">
        <f>$BO$9+SUMPRODUCT($D$10:D91,$BK$10:BK91)</f>
        <v>-110655716076.23546</v>
      </c>
      <c r="BM91" s="48">
        <f>'2022 CV FIN GA 00394601000126'!BO87</f>
        <v>4</v>
      </c>
      <c r="BN91" s="49">
        <f t="shared" si="43"/>
        <v>0</v>
      </c>
      <c r="BO91" s="51">
        <f t="shared" si="40"/>
        <v>0</v>
      </c>
      <c r="BP91" s="79">
        <f t="shared" si="44"/>
        <v>17514.25717869198</v>
      </c>
      <c r="BQ91" s="79">
        <f t="shared" si="45"/>
        <v>1427411.9600633963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1"/>
        <v>83</v>
      </c>
      <c r="B92" s="69">
        <f t="shared" si="42"/>
        <v>2104</v>
      </c>
      <c r="C92" s="48">
        <f>'2022 CV FIN GA 00394601000126'!E88</f>
        <v>4</v>
      </c>
      <c r="D92" s="49">
        <f t="shared" si="46"/>
        <v>3.8580000000000003E-2</v>
      </c>
      <c r="E92" s="123">
        <f>'2022 CV FIN GA 00394601000126'!G88</f>
        <v>0</v>
      </c>
      <c r="F92" s="49">
        <f t="shared" si="30"/>
        <v>4033.4518600000001</v>
      </c>
      <c r="G92" s="123">
        <f>'2022 CV FIN GA 00394601000126'!I88</f>
        <v>4031.00666</v>
      </c>
      <c r="H92" s="123">
        <f>'2022 CV FIN GA 00394601000126'!J88</f>
        <v>1.29373</v>
      </c>
      <c r="I92" s="123">
        <f>'2022 CV FIN GA 00394601000126'!K88</f>
        <v>0</v>
      </c>
      <c r="J92" s="123">
        <f>'2022 CV FIN GA 00394601000126'!L88</f>
        <v>1.15147</v>
      </c>
      <c r="K92" s="123">
        <f>'2022 CV FIN GA 00394601000126'!M88</f>
        <v>50878.658839999996</v>
      </c>
      <c r="L92" s="123">
        <f>'2022 CV FIN GA 00394601000126'!N88</f>
        <v>0</v>
      </c>
      <c r="M92" s="49">
        <f t="shared" si="31"/>
        <v>24570.583770000001</v>
      </c>
      <c r="N92" s="123">
        <f>'2022 CV FIN GA 00394601000126'!P88</f>
        <v>704.04106000000002</v>
      </c>
      <c r="O92" s="123">
        <f>'2022 CV FIN GA 00394601000126'!Q88</f>
        <v>267.19382999999999</v>
      </c>
      <c r="P92" s="123">
        <f>'2022 CV FIN GA 00394601000126'!R88</f>
        <v>327.99369999999999</v>
      </c>
      <c r="Q92" s="123">
        <f>'2022 CV FIN GA 00394601000126'!S88</f>
        <v>2.85554</v>
      </c>
      <c r="R92" s="123">
        <f>'2022 CV FIN GA 00394601000126'!T88</f>
        <v>1068.13141</v>
      </c>
      <c r="S92" s="123">
        <f>'2022 CV FIN GA 00394601000126'!U88</f>
        <v>22200.36823</v>
      </c>
      <c r="T92" s="123">
        <f>'2022 CV FIN GA 00394601000126'!V88</f>
        <v>0</v>
      </c>
      <c r="U92" s="49">
        <f t="shared" si="32"/>
        <v>0</v>
      </c>
      <c r="V92" s="123">
        <f>'2022 CV FIN GA 00394601000126'!X88</f>
        <v>0</v>
      </c>
      <c r="W92" s="123">
        <f>'2022 CV FIN GA 00394601000126'!Y88</f>
        <v>0</v>
      </c>
      <c r="X92" s="123">
        <f>'2022 CV FIN GA 00394601000126'!Z88</f>
        <v>0</v>
      </c>
      <c r="Y92" s="123">
        <f>'2022 CV FIN GA 00394601000126'!AA88</f>
        <v>0</v>
      </c>
      <c r="Z92" s="123">
        <f>'2022 CV FIN GA 00394601000126'!AB88</f>
        <v>0</v>
      </c>
      <c r="AA92" s="123">
        <f>'2022 CV FIN GA 00394601000126'!AC88</f>
        <v>0</v>
      </c>
      <c r="AB92" s="123">
        <f>'2022 CV FIN GA 00394601000126'!AD88</f>
        <v>0</v>
      </c>
      <c r="AC92" s="49">
        <f t="shared" si="33"/>
        <v>752.23954000000003</v>
      </c>
      <c r="AD92" s="123">
        <f>'2022 CV FIN GA 00394601000126'!AF88</f>
        <v>406.74</v>
      </c>
      <c r="AE92" s="123">
        <f>'2022 CV FIN GA 00394601000126'!AG88</f>
        <v>154.36237</v>
      </c>
      <c r="AF92" s="123">
        <f>'2022 CV FIN GA 00394601000126'!AH88</f>
        <v>189.48748000000001</v>
      </c>
      <c r="AG92" s="123">
        <f>'2022 CV FIN GA 00394601000126'!AI88</f>
        <v>1.6496900000000001</v>
      </c>
      <c r="AH92" s="49">
        <f t="shared" si="34"/>
        <v>5613.0410599999996</v>
      </c>
      <c r="AI92" s="123">
        <f>'2022 CV FIN GA 00394601000126'!AK88</f>
        <v>3246.97</v>
      </c>
      <c r="AJ92" s="123">
        <f>'2022 CV FIN GA 00394601000126'!AL88</f>
        <v>0.01</v>
      </c>
      <c r="AK92" s="123">
        <f>'2022 CV FIN GA 00394601000126'!AM88</f>
        <v>2021.7732000000001</v>
      </c>
      <c r="AL92" s="123">
        <f>'2022 CV FIN GA 00394601000126'!AN88</f>
        <v>120.95023999999999</v>
      </c>
      <c r="AM92" s="123">
        <f>'2022 CV FIN GA 00394601000126'!AO88</f>
        <v>223.33761999999999</v>
      </c>
      <c r="AN92" s="123">
        <f>'2022 CV FIN GA 00394601000126'!AP88</f>
        <v>12095.913850000001</v>
      </c>
      <c r="AO92" s="50">
        <v>0</v>
      </c>
      <c r="AP92" s="48">
        <f>'2022 CV FIN GA 00394601000126'!AR88</f>
        <v>0</v>
      </c>
      <c r="AQ92" s="48">
        <f>'2022 CV FIN GA 00394601000126'!AS88</f>
        <v>0</v>
      </c>
      <c r="AR92" s="49">
        <f t="shared" si="35"/>
        <v>97943.888919999998</v>
      </c>
      <c r="AS92" s="49">
        <f t="shared" si="36"/>
        <v>149118.10949</v>
      </c>
      <c r="AT92" s="123">
        <f>'2022 CV FIN GA 00394601000126'!AV88</f>
        <v>10846.52679</v>
      </c>
      <c r="AU92" s="123">
        <f>'2022 CV FIN GA 00394601000126'!AW88</f>
        <v>4.1349999999999998</v>
      </c>
      <c r="AV92" s="123">
        <f>'2022 CV FIN GA 00394601000126'!AX88</f>
        <v>0</v>
      </c>
      <c r="AW92" s="123">
        <f>'2022 CV FIN GA 00394601000126'!AY88</f>
        <v>3.3623699999999999</v>
      </c>
      <c r="AX92" s="123">
        <f>'2022 CV FIN GA 00394601000126'!AZ88</f>
        <v>138264.08533</v>
      </c>
      <c r="AY92" s="123">
        <f>'2022 CV FIN GA 00394601000126'!BA88</f>
        <v>0</v>
      </c>
      <c r="AZ92" s="49">
        <f t="shared" si="37"/>
        <v>170438.84675</v>
      </c>
      <c r="BA92" s="123">
        <f>'2022 CV FIN GA 00394601000126'!BC88</f>
        <v>4469.9718800000001</v>
      </c>
      <c r="BB92" s="123">
        <f>'2022 CV FIN GA 00394601000126'!BD88</f>
        <v>3289.3415500000001</v>
      </c>
      <c r="BC92" s="123">
        <f>'2022 CV FIN GA 00394601000126'!BE88</f>
        <v>1908.7149999999999</v>
      </c>
      <c r="BD92" s="123">
        <f>'2022 CV FIN GA 00394601000126'!BF88</f>
        <v>17.11232</v>
      </c>
      <c r="BE92" s="123">
        <f>'2022 CV FIN GA 00394601000126'!BG88</f>
        <v>6093.1549500000001</v>
      </c>
      <c r="BF92" s="123">
        <f>'2022 CV FIN GA 00394601000126'!BH88</f>
        <v>154660.55105000001</v>
      </c>
      <c r="BG92" s="123">
        <f>'2022 CV FIN GA 00394601000126'!BI88</f>
        <v>0</v>
      </c>
      <c r="BH92" s="123">
        <f>'2022 CV FIN GA 00394601000126'!BJ88</f>
        <v>0</v>
      </c>
      <c r="BI92" s="123">
        <f>'2022 CV FIN GA 00394601000126'!BK88</f>
        <v>0</v>
      </c>
      <c r="BJ92" s="49">
        <f t="shared" si="38"/>
        <v>319556.95624000003</v>
      </c>
      <c r="BK92" s="49">
        <f t="shared" si="39"/>
        <v>-221613.06732</v>
      </c>
      <c r="BL92" s="49">
        <f>$BO$9+SUMPRODUCT($D$10:D92,$BK$10:BK92)</f>
        <v>-110655724626.0676</v>
      </c>
      <c r="BM92" s="48">
        <f>'2022 CV FIN GA 00394601000126'!BO88</f>
        <v>4</v>
      </c>
      <c r="BN92" s="49">
        <f t="shared" si="43"/>
        <v>0</v>
      </c>
      <c r="BO92" s="51">
        <f t="shared" si="40"/>
        <v>0</v>
      </c>
      <c r="BP92" s="79">
        <f t="shared" si="44"/>
        <v>10158.733188043318</v>
      </c>
      <c r="BQ92" s="79">
        <f t="shared" si="45"/>
        <v>838095.48801357369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1"/>
        <v>84</v>
      </c>
      <c r="B93" s="69">
        <f t="shared" si="42"/>
        <v>2105</v>
      </c>
      <c r="C93" s="48">
        <f>'2022 CV FIN GA 00394601000126'!E89</f>
        <v>4</v>
      </c>
      <c r="D93" s="49">
        <f t="shared" si="46"/>
        <v>3.7100000000000001E-2</v>
      </c>
      <c r="E93" s="123">
        <f>'2022 CV FIN GA 00394601000126'!G89</f>
        <v>0</v>
      </c>
      <c r="F93" s="49">
        <f t="shared" si="30"/>
        <v>2794.06891</v>
      </c>
      <c r="G93" s="123">
        <f>'2022 CV FIN GA 00394601000126'!I89</f>
        <v>2793.57987</v>
      </c>
      <c r="H93" s="123">
        <f>'2022 CV FIN GA 00394601000126'!J89</f>
        <v>0.25874999999999998</v>
      </c>
      <c r="I93" s="123">
        <f>'2022 CV FIN GA 00394601000126'!K89</f>
        <v>0</v>
      </c>
      <c r="J93" s="123">
        <f>'2022 CV FIN GA 00394601000126'!L89</f>
        <v>0.23028999999999999</v>
      </c>
      <c r="K93" s="123">
        <f>'2022 CV FIN GA 00394601000126'!M89</f>
        <v>39947.877</v>
      </c>
      <c r="L93" s="123">
        <f>'2022 CV FIN GA 00394601000126'!N89</f>
        <v>0</v>
      </c>
      <c r="M93" s="49">
        <f t="shared" si="31"/>
        <v>12772.165849999999</v>
      </c>
      <c r="N93" s="123">
        <f>'2022 CV FIN GA 00394601000126'!P89</f>
        <v>286.32877000000002</v>
      </c>
      <c r="O93" s="123">
        <f>'2022 CV FIN GA 00394601000126'!Q89</f>
        <v>115.02386</v>
      </c>
      <c r="P93" s="123">
        <f>'2022 CV FIN GA 00394601000126'!R89</f>
        <v>122.42493</v>
      </c>
      <c r="Q93" s="123">
        <f>'2022 CV FIN GA 00394601000126'!S89</f>
        <v>1.00379</v>
      </c>
      <c r="R93" s="123">
        <f>'2022 CV FIN GA 00394601000126'!T89</f>
        <v>567.99211000000003</v>
      </c>
      <c r="S93" s="123">
        <f>'2022 CV FIN GA 00394601000126'!U89</f>
        <v>11679.392390000001</v>
      </c>
      <c r="T93" s="123">
        <f>'2022 CV FIN GA 00394601000126'!V89</f>
        <v>0</v>
      </c>
      <c r="U93" s="49">
        <f t="shared" si="32"/>
        <v>0</v>
      </c>
      <c r="V93" s="123">
        <f>'2022 CV FIN GA 00394601000126'!X89</f>
        <v>0</v>
      </c>
      <c r="W93" s="123">
        <f>'2022 CV FIN GA 00394601000126'!Y89</f>
        <v>0</v>
      </c>
      <c r="X93" s="123">
        <f>'2022 CV FIN GA 00394601000126'!Z89</f>
        <v>0</v>
      </c>
      <c r="Y93" s="123">
        <f>'2022 CV FIN GA 00394601000126'!AA89</f>
        <v>0</v>
      </c>
      <c r="Z93" s="123">
        <f>'2022 CV FIN GA 00394601000126'!AB89</f>
        <v>0</v>
      </c>
      <c r="AA93" s="123">
        <f>'2022 CV FIN GA 00394601000126'!AC89</f>
        <v>0</v>
      </c>
      <c r="AB93" s="123">
        <f>'2022 CV FIN GA 00394601000126'!AD89</f>
        <v>0</v>
      </c>
      <c r="AC93" s="49">
        <f t="shared" si="33"/>
        <v>303.17806999999999</v>
      </c>
      <c r="AD93" s="123">
        <f>'2022 CV FIN GA 00394601000126'!AF89</f>
        <v>165.42</v>
      </c>
      <c r="AE93" s="123">
        <f>'2022 CV FIN GA 00394601000126'!AG89</f>
        <v>66.451220000000006</v>
      </c>
      <c r="AF93" s="123">
        <f>'2022 CV FIN GA 00394601000126'!AH89</f>
        <v>70.726939999999999</v>
      </c>
      <c r="AG93" s="123">
        <f>'2022 CV FIN GA 00394601000126'!AI89</f>
        <v>0.57991000000000004</v>
      </c>
      <c r="AH93" s="49">
        <f t="shared" si="34"/>
        <v>2653.1368600000001</v>
      </c>
      <c r="AI93" s="123">
        <f>'2022 CV FIN GA 00394601000126'!AK89</f>
        <v>1619.78</v>
      </c>
      <c r="AJ93" s="123">
        <f>'2022 CV FIN GA 00394601000126'!AL89</f>
        <v>0.01</v>
      </c>
      <c r="AK93" s="123">
        <f>'2022 CV FIN GA 00394601000126'!AM89</f>
        <v>871.81982000000005</v>
      </c>
      <c r="AL93" s="123">
        <f>'2022 CV FIN GA 00394601000126'!AN89</f>
        <v>54.070900000000002</v>
      </c>
      <c r="AM93" s="123">
        <f>'2022 CV FIN GA 00394601000126'!AO89</f>
        <v>107.45614</v>
      </c>
      <c r="AN93" s="123">
        <f>'2022 CV FIN GA 00394601000126'!AP89</f>
        <v>6141.4594699999998</v>
      </c>
      <c r="AO93" s="50">
        <v>0</v>
      </c>
      <c r="AP93" s="48">
        <f>'2022 CV FIN GA 00394601000126'!AR89</f>
        <v>0</v>
      </c>
      <c r="AQ93" s="48">
        <f>'2022 CV FIN GA 00394601000126'!AS89</f>
        <v>0</v>
      </c>
      <c r="AR93" s="49">
        <f t="shared" si="35"/>
        <v>64611.886160000002</v>
      </c>
      <c r="AS93" s="49">
        <f t="shared" si="36"/>
        <v>115504.03274</v>
      </c>
      <c r="AT93" s="123">
        <f>'2022 CV FIN GA 00394601000126'!AV89</f>
        <v>7511.6512400000001</v>
      </c>
      <c r="AU93" s="123">
        <f>'2022 CV FIN GA 00394601000126'!AW89</f>
        <v>0.82699999999999996</v>
      </c>
      <c r="AV93" s="123">
        <f>'2022 CV FIN GA 00394601000126'!AX89</f>
        <v>0</v>
      </c>
      <c r="AW93" s="123">
        <f>'2022 CV FIN GA 00394601000126'!AY89</f>
        <v>0.67247000000000001</v>
      </c>
      <c r="AX93" s="123">
        <f>'2022 CV FIN GA 00394601000126'!AZ89</f>
        <v>107990.88202999999</v>
      </c>
      <c r="AY93" s="123">
        <f>'2022 CV FIN GA 00394601000126'!BA89</f>
        <v>0</v>
      </c>
      <c r="AZ93" s="49">
        <f t="shared" si="37"/>
        <v>86625.684949999995</v>
      </c>
      <c r="BA93" s="123">
        <f>'2022 CV FIN GA 00394601000126'!BC89</f>
        <v>1816.19615</v>
      </c>
      <c r="BB93" s="123">
        <f>'2022 CV FIN GA 00394601000126'!BD89</f>
        <v>1405.45551</v>
      </c>
      <c r="BC93" s="123">
        <f>'2022 CV FIN GA 00394601000126'!BE89</f>
        <v>713.39909999999998</v>
      </c>
      <c r="BD93" s="123">
        <f>'2022 CV FIN GA 00394601000126'!BF89</f>
        <v>5.9558299999999997</v>
      </c>
      <c r="BE93" s="123">
        <f>'2022 CV FIN GA 00394601000126'!BG89</f>
        <v>3182.4315000000001</v>
      </c>
      <c r="BF93" s="123">
        <f>'2022 CV FIN GA 00394601000126'!BH89</f>
        <v>79502.246859999999</v>
      </c>
      <c r="BG93" s="123">
        <f>'2022 CV FIN GA 00394601000126'!BI89</f>
        <v>0</v>
      </c>
      <c r="BH93" s="123">
        <f>'2022 CV FIN GA 00394601000126'!BJ89</f>
        <v>0</v>
      </c>
      <c r="BI93" s="123">
        <f>'2022 CV FIN GA 00394601000126'!BK89</f>
        <v>0</v>
      </c>
      <c r="BJ93" s="49">
        <f t="shared" si="38"/>
        <v>202129.71768999999</v>
      </c>
      <c r="BK93" s="49">
        <f t="shared" si="39"/>
        <v>-137517.83153</v>
      </c>
      <c r="BL93" s="49">
        <f>$BO$9+SUMPRODUCT($D$10:D93,$BK$10:BK93)</f>
        <v>-110655729727.97914</v>
      </c>
      <c r="BM93" s="48">
        <f>'2022 CV FIN GA 00394601000126'!BO89</f>
        <v>4</v>
      </c>
      <c r="BN93" s="49">
        <f t="shared" si="43"/>
        <v>0</v>
      </c>
      <c r="BO93" s="51">
        <f t="shared" si="40"/>
        <v>0</v>
      </c>
      <c r="BP93" s="79">
        <f t="shared" si="44"/>
        <v>5916.1647362364511</v>
      </c>
      <c r="BQ93" s="79">
        <f t="shared" si="45"/>
        <v>493999.75547574367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1"/>
        <v>85</v>
      </c>
      <c r="B94" s="69">
        <f t="shared" si="42"/>
        <v>2106</v>
      </c>
      <c r="C94" s="48">
        <f>'2022 CV FIN GA 00394601000126'!E90</f>
        <v>4</v>
      </c>
      <c r="D94" s="49">
        <f t="shared" si="46"/>
        <v>3.567E-2</v>
      </c>
      <c r="E94" s="123">
        <f>'2022 CV FIN GA 00394601000126'!G90</f>
        <v>0</v>
      </c>
      <c r="F94" s="49">
        <f t="shared" si="30"/>
        <v>1876.7751000000001</v>
      </c>
      <c r="G94" s="123">
        <f>'2022 CV FIN GA 00394601000126'!I90</f>
        <v>1876.6832899999999</v>
      </c>
      <c r="H94" s="123">
        <f>'2022 CV FIN GA 00394601000126'!J90</f>
        <v>4.5749999999999999E-2</v>
      </c>
      <c r="I94" s="123">
        <f>'2022 CV FIN GA 00394601000126'!K90</f>
        <v>0</v>
      </c>
      <c r="J94" s="123">
        <f>'2022 CV FIN GA 00394601000126'!L90</f>
        <v>4.6059999999999997E-2</v>
      </c>
      <c r="K94" s="123">
        <f>'2022 CV FIN GA 00394601000126'!M90</f>
        <v>31066.21917</v>
      </c>
      <c r="L94" s="123">
        <f>'2022 CV FIN GA 00394601000126'!N90</f>
        <v>0</v>
      </c>
      <c r="M94" s="49">
        <f t="shared" si="31"/>
        <v>6337.8763799999997</v>
      </c>
      <c r="N94" s="123">
        <f>'2022 CV FIN GA 00394601000126'!P90</f>
        <v>107.33535000000001</v>
      </c>
      <c r="O94" s="123">
        <f>'2022 CV FIN GA 00394601000126'!Q90</f>
        <v>45.292180000000002</v>
      </c>
      <c r="P94" s="123">
        <f>'2022 CV FIN GA 00394601000126'!R90</f>
        <v>41.28445</v>
      </c>
      <c r="Q94" s="123">
        <f>'2022 CV FIN GA 00394601000126'!S90</f>
        <v>0.33093</v>
      </c>
      <c r="R94" s="123">
        <f>'2022 CV FIN GA 00394601000126'!T90</f>
        <v>287.51445000000001</v>
      </c>
      <c r="S94" s="123">
        <f>'2022 CV FIN GA 00394601000126'!U90</f>
        <v>5856.1190200000001</v>
      </c>
      <c r="T94" s="123">
        <f>'2022 CV FIN GA 00394601000126'!V90</f>
        <v>0</v>
      </c>
      <c r="U94" s="49">
        <f t="shared" si="32"/>
        <v>0</v>
      </c>
      <c r="V94" s="123">
        <f>'2022 CV FIN GA 00394601000126'!X90</f>
        <v>0</v>
      </c>
      <c r="W94" s="123">
        <f>'2022 CV FIN GA 00394601000126'!Y90</f>
        <v>0</v>
      </c>
      <c r="X94" s="123">
        <f>'2022 CV FIN GA 00394601000126'!Z90</f>
        <v>0</v>
      </c>
      <c r="Y94" s="123">
        <f>'2022 CV FIN GA 00394601000126'!AA90</f>
        <v>0</v>
      </c>
      <c r="Z94" s="123">
        <f>'2022 CV FIN GA 00394601000126'!AB90</f>
        <v>0</v>
      </c>
      <c r="AA94" s="123">
        <f>'2022 CV FIN GA 00394601000126'!AC90</f>
        <v>0</v>
      </c>
      <c r="AB94" s="123">
        <f>'2022 CV FIN GA 00394601000126'!AD90</f>
        <v>0</v>
      </c>
      <c r="AC94" s="49">
        <f t="shared" si="33"/>
        <v>112.21796000000001</v>
      </c>
      <c r="AD94" s="123">
        <f>'2022 CV FIN GA 00394601000126'!AF90</f>
        <v>62.01</v>
      </c>
      <c r="AE94" s="123">
        <f>'2022 CV FIN GA 00394601000126'!AG90</f>
        <v>26.166060000000002</v>
      </c>
      <c r="AF94" s="123">
        <f>'2022 CV FIN GA 00394601000126'!AH90</f>
        <v>23.850719999999999</v>
      </c>
      <c r="AG94" s="123">
        <f>'2022 CV FIN GA 00394601000126'!AI90</f>
        <v>0.19117999999999999</v>
      </c>
      <c r="AH94" s="49">
        <f t="shared" si="34"/>
        <v>1191.59337</v>
      </c>
      <c r="AI94" s="123">
        <f>'2022 CV FIN GA 00394601000126'!AK90</f>
        <v>783.43</v>
      </c>
      <c r="AJ94" s="123">
        <f>'2022 CV FIN GA 00394601000126'!AL90</f>
        <v>0</v>
      </c>
      <c r="AK94" s="123">
        <f>'2022 CV FIN GA 00394601000126'!AM90</f>
        <v>337.53079000000002</v>
      </c>
      <c r="AL94" s="123">
        <f>'2022 CV FIN GA 00394601000126'!AN90</f>
        <v>22.063880000000001</v>
      </c>
      <c r="AM94" s="123">
        <f>'2022 CV FIN GA 00394601000126'!AO90</f>
        <v>48.5687</v>
      </c>
      <c r="AN94" s="123">
        <f>'2022 CV FIN GA 00394601000126'!AP90</f>
        <v>2979.1558100000002</v>
      </c>
      <c r="AO94" s="50">
        <v>0</v>
      </c>
      <c r="AP94" s="48">
        <f>'2022 CV FIN GA 00394601000126'!AR90</f>
        <v>0</v>
      </c>
      <c r="AQ94" s="48">
        <f>'2022 CV FIN GA 00394601000126'!AS90</f>
        <v>0</v>
      </c>
      <c r="AR94" s="49">
        <f t="shared" si="35"/>
        <v>43563.837789999998</v>
      </c>
      <c r="AS94" s="49">
        <f t="shared" si="36"/>
        <v>88512.729829999997</v>
      </c>
      <c r="AT94" s="123">
        <f>'2022 CV FIN GA 00394601000126'!AV90</f>
        <v>5042.6984199999997</v>
      </c>
      <c r="AU94" s="123">
        <f>'2022 CV FIN GA 00394601000126'!AW90</f>
        <v>0.14398</v>
      </c>
      <c r="AV94" s="123">
        <f>'2022 CV FIN GA 00394601000126'!AX90</f>
        <v>0</v>
      </c>
      <c r="AW94" s="123">
        <f>'2022 CV FIN GA 00394601000126'!AY90</f>
        <v>0.13449</v>
      </c>
      <c r="AX94" s="123">
        <f>'2022 CV FIN GA 00394601000126'!AZ90</f>
        <v>83469.752940000006</v>
      </c>
      <c r="AY94" s="123">
        <f>'2022 CV FIN GA 00394601000126'!BA90</f>
        <v>0</v>
      </c>
      <c r="AZ94" s="49">
        <f t="shared" si="37"/>
        <v>42058.203840000002</v>
      </c>
      <c r="BA94" s="123">
        <f>'2022 CV FIN GA 00394601000126'!BC90</f>
        <v>678.48694999999998</v>
      </c>
      <c r="BB94" s="123">
        <f>'2022 CV FIN GA 00394601000126'!BD90</f>
        <v>550.81952000000001</v>
      </c>
      <c r="BC94" s="123">
        <f>'2022 CV FIN GA 00394601000126'!BE90</f>
        <v>240.91686000000001</v>
      </c>
      <c r="BD94" s="123">
        <f>'2022 CV FIN GA 00394601000126'!BF90</f>
        <v>1.9355500000000001</v>
      </c>
      <c r="BE94" s="123">
        <f>'2022 CV FIN GA 00394601000126'!BG90</f>
        <v>1580.7807399999999</v>
      </c>
      <c r="BF94" s="123">
        <f>'2022 CV FIN GA 00394601000126'!BH90</f>
        <v>39005.264219999997</v>
      </c>
      <c r="BG94" s="123">
        <f>'2022 CV FIN GA 00394601000126'!BI90</f>
        <v>0</v>
      </c>
      <c r="BH94" s="123">
        <f>'2022 CV FIN GA 00394601000126'!BJ90</f>
        <v>0</v>
      </c>
      <c r="BI94" s="123">
        <f>'2022 CV FIN GA 00394601000126'!BK90</f>
        <v>0</v>
      </c>
      <c r="BJ94" s="49">
        <f t="shared" si="38"/>
        <v>130570.93367</v>
      </c>
      <c r="BK94" s="49">
        <f t="shared" si="39"/>
        <v>-87007.095879999993</v>
      </c>
      <c r="BL94" s="49">
        <f>$BO$9+SUMPRODUCT($D$10:D94,$BK$10:BK94)</f>
        <v>-110655732831.52225</v>
      </c>
      <c r="BM94" s="48">
        <f>'2022 CV FIN GA 00394601000126'!BO90</f>
        <v>4</v>
      </c>
      <c r="BN94" s="49">
        <f t="shared" si="43"/>
        <v>0</v>
      </c>
      <c r="BO94" s="51">
        <f t="shared" si="40"/>
        <v>0</v>
      </c>
      <c r="BP94" s="79">
        <f t="shared" si="44"/>
        <v>3502.8207660384301</v>
      </c>
      <c r="BQ94" s="79">
        <f t="shared" si="45"/>
        <v>295988.35473024735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1"/>
        <v>86</v>
      </c>
      <c r="B95" s="69">
        <f t="shared" si="42"/>
        <v>2107</v>
      </c>
      <c r="C95" s="48">
        <f>'2022 CV FIN GA 00394601000126'!E91</f>
        <v>4</v>
      </c>
      <c r="D95" s="49">
        <f t="shared" si="46"/>
        <v>3.4299999999999997E-2</v>
      </c>
      <c r="E95" s="123">
        <f>'2022 CV FIN GA 00394601000126'!G91</f>
        <v>0</v>
      </c>
      <c r="F95" s="49">
        <f t="shared" si="30"/>
        <v>1214.24306</v>
      </c>
      <c r="G95" s="123">
        <f>'2022 CV FIN GA 00394601000126'!I91</f>
        <v>1214.24306</v>
      </c>
      <c r="H95" s="123">
        <f>'2022 CV FIN GA 00394601000126'!J91</f>
        <v>0</v>
      </c>
      <c r="I95" s="123">
        <f>'2022 CV FIN GA 00394601000126'!K91</f>
        <v>0</v>
      </c>
      <c r="J95" s="123">
        <f>'2022 CV FIN GA 00394601000126'!L91</f>
        <v>0</v>
      </c>
      <c r="K95" s="123">
        <f>'2022 CV FIN GA 00394601000126'!M91</f>
        <v>23938.070660000001</v>
      </c>
      <c r="L95" s="123">
        <f>'2022 CV FIN GA 00394601000126'!N91</f>
        <v>0</v>
      </c>
      <c r="M95" s="49">
        <f t="shared" si="31"/>
        <v>2994.4249</v>
      </c>
      <c r="N95" s="123">
        <f>'2022 CV FIN GA 00394601000126'!P91</f>
        <v>36.471699999999998</v>
      </c>
      <c r="O95" s="123">
        <f>'2022 CV FIN GA 00394601000126'!Q91</f>
        <v>15.956329999999999</v>
      </c>
      <c r="P95" s="123">
        <f>'2022 CV FIN GA 00394601000126'!R91</f>
        <v>12.499230000000001</v>
      </c>
      <c r="Q95" s="123">
        <f>'2022 CV FIN GA 00394601000126'!S91</f>
        <v>0.10334</v>
      </c>
      <c r="R95" s="123">
        <f>'2022 CV FIN GA 00394601000126'!T91</f>
        <v>137.98938000000001</v>
      </c>
      <c r="S95" s="123">
        <f>'2022 CV FIN GA 00394601000126'!U91</f>
        <v>2791.4049199999999</v>
      </c>
      <c r="T95" s="123">
        <f>'2022 CV FIN GA 00394601000126'!V91</f>
        <v>0</v>
      </c>
      <c r="U95" s="49">
        <f t="shared" si="32"/>
        <v>0</v>
      </c>
      <c r="V95" s="123">
        <f>'2022 CV FIN GA 00394601000126'!X91</f>
        <v>0</v>
      </c>
      <c r="W95" s="123">
        <f>'2022 CV FIN GA 00394601000126'!Y91</f>
        <v>0</v>
      </c>
      <c r="X95" s="123">
        <f>'2022 CV FIN GA 00394601000126'!Z91</f>
        <v>0</v>
      </c>
      <c r="Y95" s="123">
        <f>'2022 CV FIN GA 00394601000126'!AA91</f>
        <v>0</v>
      </c>
      <c r="Z95" s="123">
        <f>'2022 CV FIN GA 00394601000126'!AB91</f>
        <v>0</v>
      </c>
      <c r="AA95" s="123">
        <f>'2022 CV FIN GA 00394601000126'!AC91</f>
        <v>0</v>
      </c>
      <c r="AB95" s="123">
        <f>'2022 CV FIN GA 00394601000126'!AD91</f>
        <v>0</v>
      </c>
      <c r="AC95" s="49">
        <f t="shared" si="33"/>
        <v>37.568959999999997</v>
      </c>
      <c r="AD95" s="123">
        <f>'2022 CV FIN GA 00394601000126'!AF91</f>
        <v>21.07</v>
      </c>
      <c r="AE95" s="123">
        <f>'2022 CV FIN GA 00394601000126'!AG91</f>
        <v>9.2182399999999998</v>
      </c>
      <c r="AF95" s="123">
        <f>'2022 CV FIN GA 00394601000126'!AH91</f>
        <v>7.2210200000000002</v>
      </c>
      <c r="AG95" s="123">
        <f>'2022 CV FIN GA 00394601000126'!AI91</f>
        <v>5.9700000000000003E-2</v>
      </c>
      <c r="AH95" s="49">
        <f t="shared" si="34"/>
        <v>501.21096999999997</v>
      </c>
      <c r="AI95" s="123">
        <f>'2022 CV FIN GA 00394601000126'!AK91</f>
        <v>356.76</v>
      </c>
      <c r="AJ95" s="123">
        <f>'2022 CV FIN GA 00394601000126'!AL91</f>
        <v>0</v>
      </c>
      <c r="AK95" s="123">
        <f>'2022 CV FIN GA 00394601000126'!AM91</f>
        <v>115.83311</v>
      </c>
      <c r="AL95" s="123">
        <f>'2022 CV FIN GA 00394601000126'!AN91</f>
        <v>8.0804500000000008</v>
      </c>
      <c r="AM95" s="123">
        <f>'2022 CV FIN GA 00394601000126'!AO91</f>
        <v>20.537410000000001</v>
      </c>
      <c r="AN95" s="123">
        <f>'2022 CV FIN GA 00394601000126'!AP91</f>
        <v>1373.90086</v>
      </c>
      <c r="AO95" s="50">
        <v>0</v>
      </c>
      <c r="AP95" s="48">
        <f>'2022 CV FIN GA 00394601000126'!AR91</f>
        <v>0</v>
      </c>
      <c r="AQ95" s="48">
        <f>'2022 CV FIN GA 00394601000126'!AS91</f>
        <v>0</v>
      </c>
      <c r="AR95" s="49">
        <f t="shared" si="35"/>
        <v>30059.419409999999</v>
      </c>
      <c r="AS95" s="49">
        <f t="shared" si="36"/>
        <v>67122.163010000004</v>
      </c>
      <c r="AT95" s="123">
        <f>'2022 CV FIN GA 00394601000126'!AV91</f>
        <v>3261.0288700000001</v>
      </c>
      <c r="AU95" s="123">
        <f>'2022 CV FIN GA 00394601000126'!AW91</f>
        <v>0</v>
      </c>
      <c r="AV95" s="123">
        <f>'2022 CV FIN GA 00394601000126'!AX91</f>
        <v>0</v>
      </c>
      <c r="AW95" s="123">
        <f>'2022 CV FIN GA 00394601000126'!AY91</f>
        <v>0</v>
      </c>
      <c r="AX95" s="123">
        <f>'2022 CV FIN GA 00394601000126'!AZ91</f>
        <v>63861.134140000002</v>
      </c>
      <c r="AY95" s="123">
        <f>'2022 CV FIN GA 00394601000126'!BA91</f>
        <v>0</v>
      </c>
      <c r="AZ95" s="49">
        <f t="shared" si="37"/>
        <v>19410.931489999999</v>
      </c>
      <c r="BA95" s="123">
        <f>'2022 CV FIN GA 00394601000126'!BC91</f>
        <v>229.20025000000001</v>
      </c>
      <c r="BB95" s="123">
        <f>'2022 CV FIN GA 00394601000126'!BD91</f>
        <v>194.26182</v>
      </c>
      <c r="BC95" s="123">
        <f>'2022 CV FIN GA 00394601000126'!BE91</f>
        <v>73.043239999999997</v>
      </c>
      <c r="BD95" s="123">
        <f>'2022 CV FIN GA 00394601000126'!BF91</f>
        <v>0.59399999999999997</v>
      </c>
      <c r="BE95" s="123">
        <f>'2022 CV FIN GA 00394601000126'!BG91</f>
        <v>743.90968999999996</v>
      </c>
      <c r="BF95" s="123">
        <f>'2022 CV FIN GA 00394601000126'!BH91</f>
        <v>18169.922490000001</v>
      </c>
      <c r="BG95" s="123">
        <f>'2022 CV FIN GA 00394601000126'!BI91</f>
        <v>0</v>
      </c>
      <c r="BH95" s="123">
        <f>'2022 CV FIN GA 00394601000126'!BJ91</f>
        <v>0</v>
      </c>
      <c r="BI95" s="123">
        <f>'2022 CV FIN GA 00394601000126'!BK91</f>
        <v>0</v>
      </c>
      <c r="BJ95" s="49">
        <f t="shared" si="38"/>
        <v>86533.094500000007</v>
      </c>
      <c r="BK95" s="49">
        <f t="shared" si="39"/>
        <v>-56473.675089999997</v>
      </c>
      <c r="BL95" s="49">
        <f>$BO$9+SUMPRODUCT($D$10:D95,$BK$10:BK95)</f>
        <v>-110655734768.56931</v>
      </c>
      <c r="BM95" s="48">
        <f>'2022 CV FIN GA 00394601000126'!BO91</f>
        <v>4</v>
      </c>
      <c r="BN95" s="49">
        <f t="shared" si="43"/>
        <v>0</v>
      </c>
      <c r="BO95" s="51">
        <f t="shared" si="40"/>
        <v>0</v>
      </c>
      <c r="BP95" s="79">
        <f t="shared" si="44"/>
        <v>2127.4187265000946</v>
      </c>
      <c r="BQ95" s="79">
        <f t="shared" si="45"/>
        <v>181894.30111575808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1"/>
        <v>87</v>
      </c>
      <c r="B96" s="69">
        <f t="shared" si="42"/>
        <v>2108</v>
      </c>
      <c r="C96" s="48">
        <f>'2022 CV FIN GA 00394601000126'!E92</f>
        <v>4</v>
      </c>
      <c r="D96" s="73">
        <f t="shared" si="46"/>
        <v>3.2980000000000002E-2</v>
      </c>
      <c r="E96" s="123">
        <f>'2022 CV FIN GA 00394601000126'!G92</f>
        <v>0</v>
      </c>
      <c r="F96" s="49">
        <f t="shared" si="30"/>
        <v>751.36542999999995</v>
      </c>
      <c r="G96" s="123">
        <f>'2022 CV FIN GA 00394601000126'!I92</f>
        <v>751.36542999999995</v>
      </c>
      <c r="H96" s="123">
        <f>'2022 CV FIN GA 00394601000126'!J92</f>
        <v>0</v>
      </c>
      <c r="I96" s="123">
        <f>'2022 CV FIN GA 00394601000126'!K92</f>
        <v>0</v>
      </c>
      <c r="J96" s="123">
        <f>'2022 CV FIN GA 00394601000126'!L92</f>
        <v>0</v>
      </c>
      <c r="K96" s="123">
        <f>'2022 CV FIN GA 00394601000126'!M92</f>
        <v>18279.458999999999</v>
      </c>
      <c r="L96" s="123">
        <f>'2022 CV FIN GA 00394601000126'!N92</f>
        <v>0</v>
      </c>
      <c r="M96" s="49">
        <f t="shared" si="31"/>
        <v>1340.39841</v>
      </c>
      <c r="N96" s="123">
        <f>'2022 CV FIN GA 00394601000126'!P92</f>
        <v>10.86012</v>
      </c>
      <c r="O96" s="123">
        <f>'2022 CV FIN GA 00394601000126'!Q92</f>
        <v>4.8736499999999996</v>
      </c>
      <c r="P96" s="123">
        <f>'2022 CV FIN GA 00394601000126'!R92</f>
        <v>3.3933399999999998</v>
      </c>
      <c r="Q96" s="123">
        <f>'2022 CV FIN GA 00394601000126'!S92</f>
        <v>3.0439999999999998E-2</v>
      </c>
      <c r="R96" s="123">
        <f>'2022 CV FIN GA 00394601000126'!T92</f>
        <v>62.543230000000001</v>
      </c>
      <c r="S96" s="123">
        <f>'2022 CV FIN GA 00394601000126'!U92</f>
        <v>1258.6976299999999</v>
      </c>
      <c r="T96" s="123">
        <f>'2022 CV FIN GA 00394601000126'!V92</f>
        <v>0</v>
      </c>
      <c r="U96" s="49">
        <f t="shared" si="32"/>
        <v>0</v>
      </c>
      <c r="V96" s="123">
        <f>'2022 CV FIN GA 00394601000126'!X92</f>
        <v>0</v>
      </c>
      <c r="W96" s="123">
        <f>'2022 CV FIN GA 00394601000126'!Y92</f>
        <v>0</v>
      </c>
      <c r="X96" s="123">
        <f>'2022 CV FIN GA 00394601000126'!Z92</f>
        <v>0</v>
      </c>
      <c r="Y96" s="123">
        <f>'2022 CV FIN GA 00394601000126'!AA92</f>
        <v>0</v>
      </c>
      <c r="Z96" s="123">
        <f>'2022 CV FIN GA 00394601000126'!AB92</f>
        <v>0</v>
      </c>
      <c r="AA96" s="123">
        <f>'2022 CV FIN GA 00394601000126'!AC92</f>
        <v>0</v>
      </c>
      <c r="AB96" s="123">
        <f>'2022 CV FIN GA 00394601000126'!AD92</f>
        <v>0</v>
      </c>
      <c r="AC96" s="49">
        <f t="shared" si="33"/>
        <v>11.06357</v>
      </c>
      <c r="AD96" s="123">
        <f>'2022 CV FIN GA 00394601000126'!AF92</f>
        <v>6.27</v>
      </c>
      <c r="AE96" s="123">
        <f>'2022 CV FIN GA 00394601000126'!AG92</f>
        <v>2.8155899999999998</v>
      </c>
      <c r="AF96" s="123">
        <f>'2022 CV FIN GA 00394601000126'!AH92</f>
        <v>1.9603900000000001</v>
      </c>
      <c r="AG96" s="123">
        <f>'2022 CV FIN GA 00394601000126'!AI92</f>
        <v>1.7590000000000001E-2</v>
      </c>
      <c r="AH96" s="49">
        <f t="shared" si="34"/>
        <v>199.53155000000001</v>
      </c>
      <c r="AI96" s="123">
        <f>'2022 CV FIN GA 00394601000126'!AK92</f>
        <v>154.08000000000001</v>
      </c>
      <c r="AJ96" s="123">
        <f>'2022 CV FIN GA 00394601000126'!AL92</f>
        <v>0</v>
      </c>
      <c r="AK96" s="123">
        <f>'2022 CV FIN GA 00394601000126'!AM92</f>
        <v>34.744819999999997</v>
      </c>
      <c r="AL96" s="123">
        <f>'2022 CV FIN GA 00394601000126'!AN92</f>
        <v>2.6039599999999998</v>
      </c>
      <c r="AM96" s="123">
        <f>'2022 CV FIN GA 00394601000126'!AO92</f>
        <v>8.1027699999999996</v>
      </c>
      <c r="AN96" s="123">
        <f>'2022 CV FIN GA 00394601000126'!AP92</f>
        <v>602.15264999999999</v>
      </c>
      <c r="AO96" s="50">
        <v>0</v>
      </c>
      <c r="AP96" s="48">
        <f>'2022 CV FIN GA 00394601000126'!AR92</f>
        <v>0</v>
      </c>
      <c r="AQ96" s="48">
        <f>'2022 CV FIN GA 00394601000126'!AS92</f>
        <v>0</v>
      </c>
      <c r="AR96" s="49">
        <f t="shared" si="35"/>
        <v>21183.97061</v>
      </c>
      <c r="AS96" s="49">
        <f t="shared" si="36"/>
        <v>50385.11606</v>
      </c>
      <c r="AT96" s="123">
        <f>'2022 CV FIN GA 00394601000126'!AV92</f>
        <v>2017.4852599999999</v>
      </c>
      <c r="AU96" s="123">
        <f>'2022 CV FIN GA 00394601000126'!AW92</f>
        <v>0</v>
      </c>
      <c r="AV96" s="123">
        <f>'2022 CV FIN GA 00394601000126'!AX92</f>
        <v>0</v>
      </c>
      <c r="AW96" s="123">
        <f>'2022 CV FIN GA 00394601000126'!AY92</f>
        <v>0</v>
      </c>
      <c r="AX96" s="123">
        <f>'2022 CV FIN GA 00394601000126'!AZ92</f>
        <v>48367.630799999999</v>
      </c>
      <c r="AY96" s="123">
        <f>'2022 CV FIN GA 00394601000126'!BA92</f>
        <v>0</v>
      </c>
      <c r="AZ96" s="49">
        <f t="shared" si="37"/>
        <v>8511.7145799999998</v>
      </c>
      <c r="BA96" s="123">
        <f>'2022 CV FIN GA 00394601000126'!BC92</f>
        <v>67.801749999999998</v>
      </c>
      <c r="BB96" s="123">
        <f>'2022 CV FIN GA 00394601000126'!BD92</f>
        <v>59.996090000000002</v>
      </c>
      <c r="BC96" s="123">
        <f>'2022 CV FIN GA 00394601000126'!BE92</f>
        <v>19.886289999999999</v>
      </c>
      <c r="BD96" s="123">
        <f>'2022 CV FIN GA 00394601000126'!BF92</f>
        <v>0.17219000000000001</v>
      </c>
      <c r="BE96" s="123">
        <f>'2022 CV FIN GA 00394601000126'!BG92</f>
        <v>330.34071999999998</v>
      </c>
      <c r="BF96" s="123">
        <f>'2022 CV FIN GA 00394601000126'!BH92</f>
        <v>8033.5175399999998</v>
      </c>
      <c r="BG96" s="123">
        <f>'2022 CV FIN GA 00394601000126'!BI92</f>
        <v>0</v>
      </c>
      <c r="BH96" s="123">
        <f>'2022 CV FIN GA 00394601000126'!BJ92</f>
        <v>0</v>
      </c>
      <c r="BI96" s="123">
        <f>'2022 CV FIN GA 00394601000126'!BK92</f>
        <v>0</v>
      </c>
      <c r="BJ96" s="49">
        <f t="shared" si="38"/>
        <v>58896.83064</v>
      </c>
      <c r="BK96" s="49">
        <f t="shared" si="39"/>
        <v>-37712.860030000003</v>
      </c>
      <c r="BL96" s="49">
        <f>$BO$9+SUMPRODUCT($D$10:D96,$BK$10:BK96)</f>
        <v>-110655736012.33943</v>
      </c>
      <c r="BM96" s="48">
        <f>'2022 CV FIN GA 00394601000126'!BO92</f>
        <v>4</v>
      </c>
      <c r="BN96" s="49">
        <f t="shared" si="43"/>
        <v>0</v>
      </c>
      <c r="BO96" s="51">
        <f t="shared" si="40"/>
        <v>0</v>
      </c>
      <c r="BP96" s="79">
        <f t="shared" si="44"/>
        <v>1333.2715346767268</v>
      </c>
      <c r="BQ96" s="79">
        <f t="shared" si="45"/>
        <v>115327.98774953687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1"/>
        <v>88</v>
      </c>
      <c r="B97" s="69">
        <f t="shared" si="42"/>
        <v>2109</v>
      </c>
      <c r="C97" s="48">
        <f>'2022 CV FIN GA 00394601000126'!E93</f>
        <v>4</v>
      </c>
      <c r="D97" s="49">
        <f t="shared" si="46"/>
        <v>3.1710000000000002E-2</v>
      </c>
      <c r="E97" s="123">
        <f>'2022 CV FIN GA 00394601000126'!G93</f>
        <v>0</v>
      </c>
      <c r="F97" s="49">
        <f t="shared" si="30"/>
        <v>440.95060000000001</v>
      </c>
      <c r="G97" s="123">
        <f>'2022 CV FIN GA 00394601000126'!I93</f>
        <v>440.95060000000001</v>
      </c>
      <c r="H97" s="123">
        <f>'2022 CV FIN GA 00394601000126'!J93</f>
        <v>0</v>
      </c>
      <c r="I97" s="123">
        <f>'2022 CV FIN GA 00394601000126'!K93</f>
        <v>0</v>
      </c>
      <c r="J97" s="123">
        <f>'2022 CV FIN GA 00394601000126'!L93</f>
        <v>0</v>
      </c>
      <c r="K97" s="123">
        <f>'2022 CV FIN GA 00394601000126'!M93</f>
        <v>13828.5924</v>
      </c>
      <c r="L97" s="123">
        <f>'2022 CV FIN GA 00394601000126'!N93</f>
        <v>0</v>
      </c>
      <c r="M97" s="49">
        <f t="shared" si="31"/>
        <v>565.50410999999997</v>
      </c>
      <c r="N97" s="123">
        <f>'2022 CV FIN GA 00394601000126'!P93</f>
        <v>2.7324899999999999</v>
      </c>
      <c r="O97" s="123">
        <f>'2022 CV FIN GA 00394601000126'!Q93</f>
        <v>1.2508600000000001</v>
      </c>
      <c r="P97" s="123">
        <f>'2022 CV FIN GA 00394601000126'!R93</f>
        <v>0.81521999999999994</v>
      </c>
      <c r="Q97" s="123">
        <f>'2022 CV FIN GA 00394601000126'!S93</f>
        <v>8.0400000000000003E-3</v>
      </c>
      <c r="R97" s="123">
        <f>'2022 CV FIN GA 00394601000126'!T93</f>
        <v>26.655180000000001</v>
      </c>
      <c r="S97" s="123">
        <f>'2022 CV FIN GA 00394601000126'!U93</f>
        <v>534.04232000000002</v>
      </c>
      <c r="T97" s="123">
        <f>'2022 CV FIN GA 00394601000126'!V93</f>
        <v>0</v>
      </c>
      <c r="U97" s="49">
        <f t="shared" si="32"/>
        <v>0</v>
      </c>
      <c r="V97" s="123">
        <f>'2022 CV FIN GA 00394601000126'!X93</f>
        <v>0</v>
      </c>
      <c r="W97" s="123">
        <f>'2022 CV FIN GA 00394601000126'!Y93</f>
        <v>0</v>
      </c>
      <c r="X97" s="123">
        <f>'2022 CV FIN GA 00394601000126'!Z93</f>
        <v>0</v>
      </c>
      <c r="Y97" s="123">
        <f>'2022 CV FIN GA 00394601000126'!AA93</f>
        <v>0</v>
      </c>
      <c r="Z97" s="123">
        <f>'2022 CV FIN GA 00394601000126'!AB93</f>
        <v>0</v>
      </c>
      <c r="AA97" s="123">
        <f>'2022 CV FIN GA 00394601000126'!AC93</f>
        <v>0</v>
      </c>
      <c r="AB97" s="123">
        <f>'2022 CV FIN GA 00394601000126'!AD93</f>
        <v>0</v>
      </c>
      <c r="AC97" s="49">
        <f t="shared" si="33"/>
        <v>2.7782499999999999</v>
      </c>
      <c r="AD97" s="123">
        <f>'2022 CV FIN GA 00394601000126'!AF93</f>
        <v>1.58</v>
      </c>
      <c r="AE97" s="123">
        <f>'2022 CV FIN GA 00394601000126'!AG93</f>
        <v>0.72263999999999995</v>
      </c>
      <c r="AF97" s="123">
        <f>'2022 CV FIN GA 00394601000126'!AH93</f>
        <v>0.47097</v>
      </c>
      <c r="AG97" s="123">
        <f>'2022 CV FIN GA 00394601000126'!AI93</f>
        <v>4.64E-3</v>
      </c>
      <c r="AH97" s="49">
        <f t="shared" si="34"/>
        <v>72.59469</v>
      </c>
      <c r="AI97" s="123">
        <f>'2022 CV FIN GA 00394601000126'!AK93</f>
        <v>60.49</v>
      </c>
      <c r="AJ97" s="123">
        <f>'2022 CV FIN GA 00394601000126'!AL93</f>
        <v>0</v>
      </c>
      <c r="AK97" s="123">
        <f>'2022 CV FIN GA 00394601000126'!AM93</f>
        <v>8.3973300000000002</v>
      </c>
      <c r="AL97" s="123">
        <f>'2022 CV FIN GA 00394601000126'!AN93</f>
        <v>0.73289000000000004</v>
      </c>
      <c r="AM97" s="123">
        <f>'2022 CV FIN GA 00394601000126'!AO93</f>
        <v>2.9744700000000002</v>
      </c>
      <c r="AN97" s="123">
        <f>'2022 CV FIN GA 00394601000126'!AP93</f>
        <v>245.80125000000001</v>
      </c>
      <c r="AO97" s="50">
        <v>0</v>
      </c>
      <c r="AP97" s="48">
        <f>'2022 CV FIN GA 00394601000126'!AR93</f>
        <v>0</v>
      </c>
      <c r="AQ97" s="48">
        <f>'2022 CV FIN GA 00394601000126'!AS93</f>
        <v>0</v>
      </c>
      <c r="AR97" s="49">
        <f t="shared" si="35"/>
        <v>15156.221299999999</v>
      </c>
      <c r="AS97" s="49">
        <f t="shared" si="36"/>
        <v>37441.898999999998</v>
      </c>
      <c r="AT97" s="123">
        <f>'2022 CV FIN GA 00394601000126'!AV93</f>
        <v>1184.21813</v>
      </c>
      <c r="AU97" s="123">
        <f>'2022 CV FIN GA 00394601000126'!AW93</f>
        <v>0</v>
      </c>
      <c r="AV97" s="123">
        <f>'2022 CV FIN GA 00394601000126'!AX93</f>
        <v>0</v>
      </c>
      <c r="AW97" s="123">
        <f>'2022 CV FIN GA 00394601000126'!AY93</f>
        <v>0</v>
      </c>
      <c r="AX97" s="123">
        <f>'2022 CV FIN GA 00394601000126'!AZ93</f>
        <v>36257.680869999997</v>
      </c>
      <c r="AY97" s="123">
        <f>'2022 CV FIN GA 00394601000126'!BA93</f>
        <v>0</v>
      </c>
      <c r="AZ97" s="49">
        <f t="shared" si="37"/>
        <v>3477.3962700000002</v>
      </c>
      <c r="BA97" s="123">
        <f>'2022 CV FIN GA 00394601000126'!BC93</f>
        <v>16.95485</v>
      </c>
      <c r="BB97" s="123">
        <f>'2022 CV FIN GA 00394601000126'!BD93</f>
        <v>15.73015</v>
      </c>
      <c r="BC97" s="123">
        <f>'2022 CV FIN GA 00394601000126'!BE93</f>
        <v>4.7926200000000003</v>
      </c>
      <c r="BD97" s="123">
        <f>'2022 CV FIN GA 00394601000126'!BF93</f>
        <v>4.5010000000000001E-2</v>
      </c>
      <c r="BE97" s="123">
        <f>'2022 CV FIN GA 00394601000126'!BG93</f>
        <v>137.72497000000001</v>
      </c>
      <c r="BF97" s="123">
        <f>'2022 CV FIN GA 00394601000126'!BH93</f>
        <v>3302.14867</v>
      </c>
      <c r="BG97" s="123">
        <f>'2022 CV FIN GA 00394601000126'!BI93</f>
        <v>0</v>
      </c>
      <c r="BH97" s="123">
        <f>'2022 CV FIN GA 00394601000126'!BJ93</f>
        <v>0</v>
      </c>
      <c r="BI97" s="123">
        <f>'2022 CV FIN GA 00394601000126'!BK93</f>
        <v>0</v>
      </c>
      <c r="BJ97" s="49">
        <f t="shared" si="38"/>
        <v>40919.295270000002</v>
      </c>
      <c r="BK97" s="49">
        <f t="shared" si="39"/>
        <v>-25763.073970000001</v>
      </c>
      <c r="BL97" s="49">
        <f>$BO$9+SUMPRODUCT($D$10:D97,$BK$10:BK97)</f>
        <v>-110655736829.28651</v>
      </c>
      <c r="BM97" s="48">
        <f>'2022 CV FIN GA 00394601000126'!BO93</f>
        <v>4</v>
      </c>
      <c r="BN97" s="49">
        <f t="shared" si="43"/>
        <v>0</v>
      </c>
      <c r="BO97" s="51">
        <f t="shared" si="40"/>
        <v>0</v>
      </c>
      <c r="BP97" s="79">
        <f t="shared" si="44"/>
        <v>859.10439600194411</v>
      </c>
      <c r="BQ97" s="79">
        <f t="shared" si="45"/>
        <v>75171.634650170105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1"/>
        <v>89</v>
      </c>
      <c r="B98" s="69">
        <f t="shared" si="42"/>
        <v>2110</v>
      </c>
      <c r="C98" s="48">
        <f>'2022 CV FIN GA 00394601000126'!E94</f>
        <v>4</v>
      </c>
      <c r="D98" s="49">
        <f t="shared" si="46"/>
        <v>3.049E-2</v>
      </c>
      <c r="E98" s="123">
        <f>'2022 CV FIN GA 00394601000126'!G94</f>
        <v>0</v>
      </c>
      <c r="F98" s="49">
        <f t="shared" si="30"/>
        <v>242.85443000000001</v>
      </c>
      <c r="G98" s="123">
        <f>'2022 CV FIN GA 00394601000126'!I94</f>
        <v>242.85443000000001</v>
      </c>
      <c r="H98" s="123">
        <f>'2022 CV FIN GA 00394601000126'!J94</f>
        <v>0</v>
      </c>
      <c r="I98" s="123">
        <f>'2022 CV FIN GA 00394601000126'!K94</f>
        <v>0</v>
      </c>
      <c r="J98" s="123">
        <f>'2022 CV FIN GA 00394601000126'!L94</f>
        <v>0</v>
      </c>
      <c r="K98" s="123">
        <f>'2022 CV FIN GA 00394601000126'!M94</f>
        <v>10353.620000000001</v>
      </c>
      <c r="L98" s="123">
        <f>'2022 CV FIN GA 00394601000126'!N94</f>
        <v>0</v>
      </c>
      <c r="M98" s="49">
        <f t="shared" si="31"/>
        <v>224.31773000000001</v>
      </c>
      <c r="N98" s="123">
        <f>'2022 CV FIN GA 00394601000126'!P94</f>
        <v>0.54781000000000002</v>
      </c>
      <c r="O98" s="123">
        <f>'2022 CV FIN GA 00394601000126'!Q94</f>
        <v>0.25779000000000002</v>
      </c>
      <c r="P98" s="123">
        <f>'2022 CV FIN GA 00394601000126'!R94</f>
        <v>0.16305</v>
      </c>
      <c r="Q98" s="123">
        <f>'2022 CV FIN GA 00394601000126'!S94</f>
        <v>1.6800000000000001E-3</v>
      </c>
      <c r="R98" s="123">
        <f>'2022 CV FIN GA 00394601000126'!T94</f>
        <v>10.653</v>
      </c>
      <c r="S98" s="123">
        <f>'2022 CV FIN GA 00394601000126'!U94</f>
        <v>212.6944</v>
      </c>
      <c r="T98" s="123">
        <f>'2022 CV FIN GA 00394601000126'!V94</f>
        <v>0</v>
      </c>
      <c r="U98" s="49">
        <f t="shared" si="32"/>
        <v>0</v>
      </c>
      <c r="V98" s="123">
        <f>'2022 CV FIN GA 00394601000126'!X94</f>
        <v>0</v>
      </c>
      <c r="W98" s="123">
        <f>'2022 CV FIN GA 00394601000126'!Y94</f>
        <v>0</v>
      </c>
      <c r="X98" s="123">
        <f>'2022 CV FIN GA 00394601000126'!Z94</f>
        <v>0</v>
      </c>
      <c r="Y98" s="123">
        <f>'2022 CV FIN GA 00394601000126'!AA94</f>
        <v>0</v>
      </c>
      <c r="Z98" s="123">
        <f>'2022 CV FIN GA 00394601000126'!AB94</f>
        <v>0</v>
      </c>
      <c r="AA98" s="123">
        <f>'2022 CV FIN GA 00394601000126'!AC94</f>
        <v>0</v>
      </c>
      <c r="AB98" s="123">
        <f>'2022 CV FIN GA 00394601000126'!AD94</f>
        <v>0</v>
      </c>
      <c r="AC98" s="49">
        <f t="shared" si="33"/>
        <v>0.56408999999999998</v>
      </c>
      <c r="AD98" s="123">
        <f>'2022 CV FIN GA 00394601000126'!AF94</f>
        <v>0.32</v>
      </c>
      <c r="AE98" s="123">
        <f>'2022 CV FIN GA 00394601000126'!AG94</f>
        <v>0.14893000000000001</v>
      </c>
      <c r="AF98" s="123">
        <f>'2022 CV FIN GA 00394601000126'!AH94</f>
        <v>9.4189999999999996E-2</v>
      </c>
      <c r="AG98" s="123">
        <f>'2022 CV FIN GA 00394601000126'!AI94</f>
        <v>9.7000000000000005E-4</v>
      </c>
      <c r="AH98" s="49">
        <f t="shared" si="34"/>
        <v>25.155899999999999</v>
      </c>
      <c r="AI98" s="123">
        <f>'2022 CV FIN GA 00394601000126'!AK94</f>
        <v>22.22</v>
      </c>
      <c r="AJ98" s="123">
        <f>'2022 CV FIN GA 00394601000126'!AL94</f>
        <v>0</v>
      </c>
      <c r="AK98" s="123">
        <f>'2022 CV FIN GA 00394601000126'!AM94</f>
        <v>1.75458</v>
      </c>
      <c r="AL98" s="123">
        <f>'2022 CV FIN GA 00394601000126'!AN94</f>
        <v>0.17558000000000001</v>
      </c>
      <c r="AM98" s="123">
        <f>'2022 CV FIN GA 00394601000126'!AO94</f>
        <v>1.0057400000000001</v>
      </c>
      <c r="AN98" s="123">
        <f>'2022 CV FIN GA 00394601000126'!AP94</f>
        <v>95.929900000000004</v>
      </c>
      <c r="AO98" s="50">
        <v>0</v>
      </c>
      <c r="AP98" s="48">
        <f>'2022 CV FIN GA 00394601000126'!AR94</f>
        <v>0</v>
      </c>
      <c r="AQ98" s="48">
        <f>'2022 CV FIN GA 00394601000126'!AS94</f>
        <v>0</v>
      </c>
      <c r="AR98" s="49">
        <f t="shared" si="35"/>
        <v>10942.44205</v>
      </c>
      <c r="AS98" s="49">
        <f t="shared" si="36"/>
        <v>27534.629239999998</v>
      </c>
      <c r="AT98" s="123">
        <f>'2022 CV FIN GA 00394601000126'!AV94</f>
        <v>652.59333000000004</v>
      </c>
      <c r="AU98" s="123">
        <f>'2022 CV FIN GA 00394601000126'!AW94</f>
        <v>0</v>
      </c>
      <c r="AV98" s="123">
        <f>'2022 CV FIN GA 00394601000126'!AX94</f>
        <v>0</v>
      </c>
      <c r="AW98" s="123">
        <f>'2022 CV FIN GA 00394601000126'!AY94</f>
        <v>0</v>
      </c>
      <c r="AX98" s="123">
        <f>'2022 CV FIN GA 00394601000126'!AZ94</f>
        <v>26882.035909999999</v>
      </c>
      <c r="AY98" s="123">
        <f>'2022 CV FIN GA 00394601000126'!BA94</f>
        <v>0</v>
      </c>
      <c r="AZ98" s="49">
        <f t="shared" si="37"/>
        <v>1357.0733700000001</v>
      </c>
      <c r="BA98" s="123">
        <f>'2022 CV FIN GA 00394601000126'!BC94</f>
        <v>3.39907</v>
      </c>
      <c r="BB98" s="123">
        <f>'2022 CV FIN GA 00394601000126'!BD94</f>
        <v>3.3655200000000001</v>
      </c>
      <c r="BC98" s="123">
        <f>'2022 CV FIN GA 00394601000126'!BE94</f>
        <v>0.95852999999999999</v>
      </c>
      <c r="BD98" s="123">
        <f>'2022 CV FIN GA 00394601000126'!BF94</f>
        <v>9.3799999999999994E-3</v>
      </c>
      <c r="BE98" s="123">
        <f>'2022 CV FIN GA 00394601000126'!BG94</f>
        <v>53.685600000000001</v>
      </c>
      <c r="BF98" s="123">
        <f>'2022 CV FIN GA 00394601000126'!BH94</f>
        <v>1295.65527</v>
      </c>
      <c r="BG98" s="123">
        <f>'2022 CV FIN GA 00394601000126'!BI94</f>
        <v>0</v>
      </c>
      <c r="BH98" s="123">
        <f>'2022 CV FIN GA 00394601000126'!BJ94</f>
        <v>0</v>
      </c>
      <c r="BI98" s="123">
        <f>'2022 CV FIN GA 00394601000126'!BK94</f>
        <v>0</v>
      </c>
      <c r="BJ98" s="49">
        <f t="shared" si="38"/>
        <v>28891.70261</v>
      </c>
      <c r="BK98" s="49">
        <f t="shared" si="39"/>
        <v>-17949.260559999999</v>
      </c>
      <c r="BL98" s="49">
        <f>$BO$9+SUMPRODUCT($D$10:D98,$BK$10:BK98)</f>
        <v>-110655737376.55946</v>
      </c>
      <c r="BM98" s="48">
        <f>'2022 CV FIN GA 00394601000126'!BO94</f>
        <v>4</v>
      </c>
      <c r="BN98" s="49">
        <f t="shared" si="43"/>
        <v>0</v>
      </c>
      <c r="BO98" s="51">
        <f t="shared" si="40"/>
        <v>0</v>
      </c>
      <c r="BP98" s="79">
        <f t="shared" si="44"/>
        <v>567.90583183369529</v>
      </c>
      <c r="BQ98" s="79">
        <f t="shared" si="45"/>
        <v>50259.666117282031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1"/>
        <v>90</v>
      </c>
      <c r="B99" s="69">
        <f t="shared" si="42"/>
        <v>2111</v>
      </c>
      <c r="C99" s="48">
        <f>'2022 CV FIN GA 00394601000126'!E95</f>
        <v>4</v>
      </c>
      <c r="D99" s="49">
        <f t="shared" si="46"/>
        <v>2.9319999999999999E-2</v>
      </c>
      <c r="E99" s="123">
        <f>'2022 CV FIN GA 00394601000126'!G95</f>
        <v>0</v>
      </c>
      <c r="F99" s="49">
        <f t="shared" si="30"/>
        <v>123.8137</v>
      </c>
      <c r="G99" s="123">
        <f>'2022 CV FIN GA 00394601000126'!I95</f>
        <v>123.8137</v>
      </c>
      <c r="H99" s="123">
        <f>'2022 CV FIN GA 00394601000126'!J95</f>
        <v>0</v>
      </c>
      <c r="I99" s="123">
        <f>'2022 CV FIN GA 00394601000126'!K95</f>
        <v>0</v>
      </c>
      <c r="J99" s="123">
        <f>'2022 CV FIN GA 00394601000126'!L95</f>
        <v>0</v>
      </c>
      <c r="K99" s="123">
        <f>'2022 CV FIN GA 00394601000126'!M95</f>
        <v>7656.5141400000002</v>
      </c>
      <c r="L99" s="123">
        <f>'2022 CV FIN GA 00394601000126'!N95</f>
        <v>0</v>
      </c>
      <c r="M99" s="49">
        <f t="shared" si="31"/>
        <v>84.056479999999993</v>
      </c>
      <c r="N99" s="123">
        <f>'2022 CV FIN GA 00394601000126'!P95</f>
        <v>0.10753</v>
      </c>
      <c r="O99" s="123">
        <f>'2022 CV FIN GA 00394601000126'!Q95</f>
        <v>5.1560000000000002E-2</v>
      </c>
      <c r="P99" s="123">
        <f>'2022 CV FIN GA 00394601000126'!R95</f>
        <v>3.261E-2</v>
      </c>
      <c r="Q99" s="123">
        <f>'2022 CV FIN GA 00394601000126'!S95</f>
        <v>2.1000000000000001E-4</v>
      </c>
      <c r="R99" s="123">
        <f>'2022 CV FIN GA 00394601000126'!T95</f>
        <v>4.0110900000000003</v>
      </c>
      <c r="S99" s="123">
        <f>'2022 CV FIN GA 00394601000126'!U95</f>
        <v>79.853480000000005</v>
      </c>
      <c r="T99" s="123">
        <f>'2022 CV FIN GA 00394601000126'!V95</f>
        <v>0</v>
      </c>
      <c r="U99" s="49">
        <f t="shared" si="32"/>
        <v>0</v>
      </c>
      <c r="V99" s="123">
        <f>'2022 CV FIN GA 00394601000126'!X95</f>
        <v>0</v>
      </c>
      <c r="W99" s="123">
        <f>'2022 CV FIN GA 00394601000126'!Y95</f>
        <v>0</v>
      </c>
      <c r="X99" s="123">
        <f>'2022 CV FIN GA 00394601000126'!Z95</f>
        <v>0</v>
      </c>
      <c r="Y99" s="123">
        <f>'2022 CV FIN GA 00394601000126'!AA95</f>
        <v>0</v>
      </c>
      <c r="Z99" s="123">
        <f>'2022 CV FIN GA 00394601000126'!AB95</f>
        <v>0</v>
      </c>
      <c r="AA99" s="123">
        <f>'2022 CV FIN GA 00394601000126'!AC95</f>
        <v>0</v>
      </c>
      <c r="AB99" s="123">
        <f>'2022 CV FIN GA 00394601000126'!AD95</f>
        <v>0</v>
      </c>
      <c r="AC99" s="49">
        <f t="shared" si="33"/>
        <v>0.10875</v>
      </c>
      <c r="AD99" s="123">
        <f>'2022 CV FIN GA 00394601000126'!AF95</f>
        <v>0.06</v>
      </c>
      <c r="AE99" s="123">
        <f>'2022 CV FIN GA 00394601000126'!AG95</f>
        <v>2.9790000000000001E-2</v>
      </c>
      <c r="AF99" s="123">
        <f>'2022 CV FIN GA 00394601000126'!AH95</f>
        <v>1.8839999999999999E-2</v>
      </c>
      <c r="AG99" s="123">
        <f>'2022 CV FIN GA 00394601000126'!AI95</f>
        <v>1.2E-4</v>
      </c>
      <c r="AH99" s="49">
        <f t="shared" si="34"/>
        <v>8.13706</v>
      </c>
      <c r="AI99" s="123">
        <f>'2022 CV FIN GA 00394601000126'!AK95</f>
        <v>7.5</v>
      </c>
      <c r="AJ99" s="123">
        <f>'2022 CV FIN GA 00394601000126'!AL95</f>
        <v>0</v>
      </c>
      <c r="AK99" s="123">
        <f>'2022 CV FIN GA 00394601000126'!AM95</f>
        <v>0.28522999999999998</v>
      </c>
      <c r="AL99" s="123">
        <f>'2022 CV FIN GA 00394601000126'!AN95</f>
        <v>3.8530000000000002E-2</v>
      </c>
      <c r="AM99" s="123">
        <f>'2022 CV FIN GA 00394601000126'!AO95</f>
        <v>0.31330000000000002</v>
      </c>
      <c r="AN99" s="123">
        <f>'2022 CV FIN GA 00394601000126'!AP95</f>
        <v>35.31673</v>
      </c>
      <c r="AO99" s="50">
        <v>0</v>
      </c>
      <c r="AP99" s="48">
        <f>'2022 CV FIN GA 00394601000126'!AR95</f>
        <v>0</v>
      </c>
      <c r="AQ99" s="48">
        <f>'2022 CV FIN GA 00394601000126'!AS95</f>
        <v>0</v>
      </c>
      <c r="AR99" s="49">
        <f t="shared" si="35"/>
        <v>7907.94686</v>
      </c>
      <c r="AS99" s="49">
        <f t="shared" si="36"/>
        <v>20014.868279999999</v>
      </c>
      <c r="AT99" s="123">
        <f>'2022 CV FIN GA 00394601000126'!AV95</f>
        <v>333.04172999999997</v>
      </c>
      <c r="AU99" s="123">
        <f>'2022 CV FIN GA 00394601000126'!AW95</f>
        <v>0</v>
      </c>
      <c r="AV99" s="123">
        <f>'2022 CV FIN GA 00394601000126'!AX95</f>
        <v>0</v>
      </c>
      <c r="AW99" s="123">
        <f>'2022 CV FIN GA 00394601000126'!AY95</f>
        <v>0</v>
      </c>
      <c r="AX99" s="123">
        <f>'2022 CV FIN GA 00394601000126'!AZ95</f>
        <v>19681.826550000002</v>
      </c>
      <c r="AY99" s="123">
        <f>'2022 CV FIN GA 00394601000126'!BA95</f>
        <v>0</v>
      </c>
      <c r="AZ99" s="49">
        <f t="shared" si="37"/>
        <v>499.49158</v>
      </c>
      <c r="BA99" s="123">
        <f>'2022 CV FIN GA 00394601000126'!BC95</f>
        <v>0.66732999999999998</v>
      </c>
      <c r="BB99" s="123">
        <f>'2022 CV FIN GA 00394601000126'!BD95</f>
        <v>0.67310000000000003</v>
      </c>
      <c r="BC99" s="123">
        <f>'2022 CV FIN GA 00394601000126'!BE95</f>
        <v>0.19170000000000001</v>
      </c>
      <c r="BD99" s="123">
        <f>'2022 CV FIN GA 00394601000126'!BF95</f>
        <v>1.1900000000000001E-3</v>
      </c>
      <c r="BE99" s="123">
        <f>'2022 CV FIN GA 00394601000126'!BG95</f>
        <v>19.64753</v>
      </c>
      <c r="BF99" s="123">
        <f>'2022 CV FIN GA 00394601000126'!BH95</f>
        <v>478.31072999999998</v>
      </c>
      <c r="BG99" s="123">
        <f>'2022 CV FIN GA 00394601000126'!BI95</f>
        <v>0</v>
      </c>
      <c r="BH99" s="123">
        <f>'2022 CV FIN GA 00394601000126'!BJ95</f>
        <v>0</v>
      </c>
      <c r="BI99" s="123">
        <f>'2022 CV FIN GA 00394601000126'!BK95</f>
        <v>0</v>
      </c>
      <c r="BJ99" s="49">
        <f t="shared" si="38"/>
        <v>20514.35986</v>
      </c>
      <c r="BK99" s="49">
        <f t="shared" si="39"/>
        <v>-12606.413</v>
      </c>
      <c r="BL99" s="49">
        <f>$BO$9+SUMPRODUCT($D$10:D99,$BK$10:BK99)</f>
        <v>-110655737746.17949</v>
      </c>
      <c r="BM99" s="48">
        <f>'2022 CV FIN GA 00394601000126'!BO95</f>
        <v>4</v>
      </c>
      <c r="BN99" s="49">
        <f t="shared" si="43"/>
        <v>0</v>
      </c>
      <c r="BO99" s="51">
        <f t="shared" si="40"/>
        <v>0</v>
      </c>
      <c r="BP99" s="79">
        <f t="shared" si="44"/>
        <v>380.36518217254411</v>
      </c>
      <c r="BQ99" s="79">
        <f t="shared" si="45"/>
        <v>34042.683804442699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1"/>
        <v>91</v>
      </c>
      <c r="B100" s="69">
        <f t="shared" si="42"/>
        <v>2112</v>
      </c>
      <c r="C100" s="48">
        <f>'2022 CV FIN GA 00394601000126'!E96</f>
        <v>4</v>
      </c>
      <c r="D100" s="49">
        <f t="shared" si="46"/>
        <v>2.819E-2</v>
      </c>
      <c r="E100" s="123">
        <f>'2022 CV FIN GA 00394601000126'!G96</f>
        <v>0</v>
      </c>
      <c r="F100" s="49">
        <f t="shared" si="30"/>
        <v>57.406709999999997</v>
      </c>
      <c r="G100" s="123">
        <f>'2022 CV FIN GA 00394601000126'!I96</f>
        <v>57.406709999999997</v>
      </c>
      <c r="H100" s="123">
        <f>'2022 CV FIN GA 00394601000126'!J96</f>
        <v>0</v>
      </c>
      <c r="I100" s="123">
        <f>'2022 CV FIN GA 00394601000126'!K96</f>
        <v>0</v>
      </c>
      <c r="J100" s="123">
        <f>'2022 CV FIN GA 00394601000126'!L96</f>
        <v>0</v>
      </c>
      <c r="K100" s="123">
        <f>'2022 CV FIN GA 00394601000126'!M96</f>
        <v>5574.85376</v>
      </c>
      <c r="L100" s="123">
        <f>'2022 CV FIN GA 00394601000126'!N96</f>
        <v>0</v>
      </c>
      <c r="M100" s="49">
        <f t="shared" si="31"/>
        <v>30.179279999999999</v>
      </c>
      <c r="N100" s="123">
        <f>'2022 CV FIN GA 00394601000126'!P96</f>
        <v>2.0920000000000001E-2</v>
      </c>
      <c r="O100" s="123">
        <f>'2022 CV FIN GA 00394601000126'!Q96</f>
        <v>1.031E-2</v>
      </c>
      <c r="P100" s="123">
        <f>'2022 CV FIN GA 00394601000126'!R96</f>
        <v>6.5199999999999998E-3</v>
      </c>
      <c r="Q100" s="123">
        <f>'2022 CV FIN GA 00394601000126'!S96</f>
        <v>1.0000000000000001E-5</v>
      </c>
      <c r="R100" s="123">
        <f>'2022 CV FIN GA 00394601000126'!T96</f>
        <v>1.44113</v>
      </c>
      <c r="S100" s="123">
        <f>'2022 CV FIN GA 00394601000126'!U96</f>
        <v>28.700389999999999</v>
      </c>
      <c r="T100" s="123">
        <f>'2022 CV FIN GA 00394601000126'!V96</f>
        <v>0</v>
      </c>
      <c r="U100" s="49">
        <f t="shared" si="32"/>
        <v>0</v>
      </c>
      <c r="V100" s="123">
        <f>'2022 CV FIN GA 00394601000126'!X96</f>
        <v>0</v>
      </c>
      <c r="W100" s="123">
        <f>'2022 CV FIN GA 00394601000126'!Y96</f>
        <v>0</v>
      </c>
      <c r="X100" s="123">
        <f>'2022 CV FIN GA 00394601000126'!Z96</f>
        <v>0</v>
      </c>
      <c r="Y100" s="123">
        <f>'2022 CV FIN GA 00394601000126'!AA96</f>
        <v>0</v>
      </c>
      <c r="Z100" s="123">
        <f>'2022 CV FIN GA 00394601000126'!AB96</f>
        <v>0</v>
      </c>
      <c r="AA100" s="123">
        <f>'2022 CV FIN GA 00394601000126'!AC96</f>
        <v>0</v>
      </c>
      <c r="AB100" s="123">
        <f>'2022 CV FIN GA 00394601000126'!AD96</f>
        <v>0</v>
      </c>
      <c r="AC100" s="49">
        <f t="shared" si="33"/>
        <v>1.9730000000000001E-2</v>
      </c>
      <c r="AD100" s="123">
        <f>'2022 CV FIN GA 00394601000126'!AF96</f>
        <v>0.01</v>
      </c>
      <c r="AE100" s="123">
        <f>'2022 CV FIN GA 00394601000126'!AG96</f>
        <v>5.96E-3</v>
      </c>
      <c r="AF100" s="123">
        <f>'2022 CV FIN GA 00394601000126'!AH96</f>
        <v>3.7699999999999999E-3</v>
      </c>
      <c r="AG100" s="123">
        <f>'2022 CV FIN GA 00394601000126'!AI96</f>
        <v>0</v>
      </c>
      <c r="AH100" s="49">
        <f t="shared" si="34"/>
        <v>2.4020999999999999</v>
      </c>
      <c r="AI100" s="123">
        <f>'2022 CV FIN GA 00394601000126'!AK96</f>
        <v>2.2799999999999998</v>
      </c>
      <c r="AJ100" s="123">
        <f>'2022 CV FIN GA 00394601000126'!AL96</f>
        <v>0</v>
      </c>
      <c r="AK100" s="123">
        <f>'2022 CV FIN GA 00394601000126'!AM96</f>
        <v>2.81E-2</v>
      </c>
      <c r="AL100" s="123">
        <f>'2022 CV FIN GA 00394601000126'!AN96</f>
        <v>6.8100000000000001E-3</v>
      </c>
      <c r="AM100" s="123">
        <f>'2022 CV FIN GA 00394601000126'!AO96</f>
        <v>8.7190000000000004E-2</v>
      </c>
      <c r="AN100" s="123">
        <f>'2022 CV FIN GA 00394601000126'!AP96</f>
        <v>12.323689999999999</v>
      </c>
      <c r="AO100" s="50">
        <v>0</v>
      </c>
      <c r="AP100" s="48">
        <f>'2022 CV FIN GA 00394601000126'!AR96</f>
        <v>0</v>
      </c>
      <c r="AQ100" s="48">
        <f>'2022 CV FIN GA 00394601000126'!AS96</f>
        <v>0</v>
      </c>
      <c r="AR100" s="49">
        <f t="shared" si="35"/>
        <v>5677.1852699999999</v>
      </c>
      <c r="AS100" s="49">
        <f t="shared" si="36"/>
        <v>14347.827020000001</v>
      </c>
      <c r="AT100" s="123">
        <f>'2022 CV FIN GA 00394601000126'!AV96</f>
        <v>154.58736999999999</v>
      </c>
      <c r="AU100" s="123">
        <f>'2022 CV FIN GA 00394601000126'!AW96</f>
        <v>0</v>
      </c>
      <c r="AV100" s="123">
        <f>'2022 CV FIN GA 00394601000126'!AX96</f>
        <v>0</v>
      </c>
      <c r="AW100" s="123">
        <f>'2022 CV FIN GA 00394601000126'!AY96</f>
        <v>0</v>
      </c>
      <c r="AX100" s="123">
        <f>'2022 CV FIN GA 00394601000126'!AZ96</f>
        <v>14193.23965</v>
      </c>
      <c r="AY100" s="123">
        <f>'2022 CV FIN GA 00394601000126'!BA96</f>
        <v>0</v>
      </c>
      <c r="AZ100" s="49">
        <f t="shared" si="37"/>
        <v>174.25641999999999</v>
      </c>
      <c r="BA100" s="123">
        <f>'2022 CV FIN GA 00394601000126'!BC96</f>
        <v>0.12984000000000001</v>
      </c>
      <c r="BB100" s="123">
        <f>'2022 CV FIN GA 00394601000126'!BD96</f>
        <v>0.13461999999999999</v>
      </c>
      <c r="BC100" s="123">
        <f>'2022 CV FIN GA 00394601000126'!BE96</f>
        <v>3.8339999999999999E-2</v>
      </c>
      <c r="BD100" s="123">
        <f>'2022 CV FIN GA 00394601000126'!BF96</f>
        <v>4.0000000000000003E-5</v>
      </c>
      <c r="BE100" s="123">
        <f>'2022 CV FIN GA 00394601000126'!BG96</f>
        <v>6.8159000000000001</v>
      </c>
      <c r="BF100" s="123">
        <f>'2022 CV FIN GA 00394601000126'!BH96</f>
        <v>167.13767999999999</v>
      </c>
      <c r="BG100" s="123">
        <f>'2022 CV FIN GA 00394601000126'!BI96</f>
        <v>0</v>
      </c>
      <c r="BH100" s="123">
        <f>'2022 CV FIN GA 00394601000126'!BJ96</f>
        <v>0</v>
      </c>
      <c r="BI100" s="123">
        <f>'2022 CV FIN GA 00394601000126'!BK96</f>
        <v>0</v>
      </c>
      <c r="BJ100" s="49">
        <f t="shared" si="38"/>
        <v>14522.08344</v>
      </c>
      <c r="BK100" s="49">
        <f t="shared" si="39"/>
        <v>-8844.8981700000004</v>
      </c>
      <c r="BL100" s="49">
        <f>$BO$9+SUMPRODUCT($D$10:D100,$BK$10:BK100)</f>
        <v>-110655737995.51717</v>
      </c>
      <c r="BM100" s="48">
        <f>'2022 CV FIN GA 00394601000126'!BO96</f>
        <v>4</v>
      </c>
      <c r="BN100" s="49">
        <f t="shared" si="43"/>
        <v>0</v>
      </c>
      <c r="BO100" s="51">
        <f t="shared" si="40"/>
        <v>0</v>
      </c>
      <c r="BP100" s="79">
        <f t="shared" si="44"/>
        <v>255.42157367850351</v>
      </c>
      <c r="BQ100" s="79">
        <f t="shared" si="45"/>
        <v>23115.652417904566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1"/>
        <v>92</v>
      </c>
      <c r="B101" s="69">
        <f t="shared" si="42"/>
        <v>2113</v>
      </c>
      <c r="C101" s="48">
        <f>'2022 CV FIN GA 00394601000126'!E97</f>
        <v>4</v>
      </c>
      <c r="D101" s="49">
        <f t="shared" si="46"/>
        <v>2.7109999999999999E-2</v>
      </c>
      <c r="E101" s="123">
        <f>'2022 CV FIN GA 00394601000126'!G97</f>
        <v>0</v>
      </c>
      <c r="F101" s="49">
        <f t="shared" si="30"/>
        <v>23.626329999999999</v>
      </c>
      <c r="G101" s="123">
        <f>'2022 CV FIN GA 00394601000126'!I97</f>
        <v>23.626329999999999</v>
      </c>
      <c r="H101" s="123">
        <f>'2022 CV FIN GA 00394601000126'!J97</f>
        <v>0</v>
      </c>
      <c r="I101" s="123">
        <f>'2022 CV FIN GA 00394601000126'!K97</f>
        <v>0</v>
      </c>
      <c r="J101" s="123">
        <f>'2022 CV FIN GA 00394601000126'!L97</f>
        <v>0</v>
      </c>
      <c r="K101" s="123">
        <f>'2022 CV FIN GA 00394601000126'!M97</f>
        <v>3978.8719500000002</v>
      </c>
      <c r="L101" s="123">
        <f>'2022 CV FIN GA 00394601000126'!N97</f>
        <v>0</v>
      </c>
      <c r="M101" s="49">
        <f t="shared" si="31"/>
        <v>10.411860000000001</v>
      </c>
      <c r="N101" s="123">
        <f>'2022 CV FIN GA 00394601000126'!P97</f>
        <v>4.1599999999999996E-3</v>
      </c>
      <c r="O101" s="123">
        <f>'2022 CV FIN GA 00394601000126'!Q97</f>
        <v>2.0600000000000002E-3</v>
      </c>
      <c r="P101" s="123">
        <f>'2022 CV FIN GA 00394601000126'!R97</f>
        <v>1.2999999999999999E-3</v>
      </c>
      <c r="Q101" s="123">
        <f>'2022 CV FIN GA 00394601000126'!S97</f>
        <v>0</v>
      </c>
      <c r="R101" s="123">
        <f>'2022 CV FIN GA 00394601000126'!T97</f>
        <v>0.49756</v>
      </c>
      <c r="S101" s="123">
        <f>'2022 CV FIN GA 00394601000126'!U97</f>
        <v>9.9067799999999995</v>
      </c>
      <c r="T101" s="123">
        <f>'2022 CV FIN GA 00394601000126'!V97</f>
        <v>0</v>
      </c>
      <c r="U101" s="49">
        <f t="shared" si="32"/>
        <v>0</v>
      </c>
      <c r="V101" s="123">
        <f>'2022 CV FIN GA 00394601000126'!X97</f>
        <v>0</v>
      </c>
      <c r="W101" s="123">
        <f>'2022 CV FIN GA 00394601000126'!Y97</f>
        <v>0</v>
      </c>
      <c r="X101" s="123">
        <f>'2022 CV FIN GA 00394601000126'!Z97</f>
        <v>0</v>
      </c>
      <c r="Y101" s="123">
        <f>'2022 CV FIN GA 00394601000126'!AA97</f>
        <v>0</v>
      </c>
      <c r="Z101" s="123">
        <f>'2022 CV FIN GA 00394601000126'!AB97</f>
        <v>0</v>
      </c>
      <c r="AA101" s="123">
        <f>'2022 CV FIN GA 00394601000126'!AC97</f>
        <v>0</v>
      </c>
      <c r="AB101" s="123">
        <f>'2022 CV FIN GA 00394601000126'!AD97</f>
        <v>0</v>
      </c>
      <c r="AC101" s="49">
        <f t="shared" si="33"/>
        <v>1.9400000000000001E-3</v>
      </c>
      <c r="AD101" s="123">
        <f>'2022 CV FIN GA 00394601000126'!AF97</f>
        <v>0</v>
      </c>
      <c r="AE101" s="123">
        <f>'2022 CV FIN GA 00394601000126'!AG97</f>
        <v>1.1900000000000001E-3</v>
      </c>
      <c r="AF101" s="123">
        <f>'2022 CV FIN GA 00394601000126'!AH97</f>
        <v>7.5000000000000002E-4</v>
      </c>
      <c r="AG101" s="123">
        <f>'2022 CV FIN GA 00394601000126'!AI97</f>
        <v>0</v>
      </c>
      <c r="AH101" s="49">
        <f t="shared" si="34"/>
        <v>0.65725999999999996</v>
      </c>
      <c r="AI101" s="123">
        <f>'2022 CV FIN GA 00394601000126'!AK97</f>
        <v>0.63</v>
      </c>
      <c r="AJ101" s="123">
        <f>'2022 CV FIN GA 00394601000126'!AL97</f>
        <v>0</v>
      </c>
      <c r="AK101" s="123">
        <f>'2022 CV FIN GA 00394601000126'!AM97</f>
        <v>4.1399999999999996E-3</v>
      </c>
      <c r="AL101" s="123">
        <f>'2022 CV FIN GA 00394601000126'!AN97</f>
        <v>1.01E-3</v>
      </c>
      <c r="AM101" s="123">
        <f>'2022 CV FIN GA 00394601000126'!AO97</f>
        <v>2.2110000000000001E-2</v>
      </c>
      <c r="AN101" s="123">
        <f>'2022 CV FIN GA 00394601000126'!AP97</f>
        <v>4.1050199999999997</v>
      </c>
      <c r="AO101" s="50">
        <v>0</v>
      </c>
      <c r="AP101" s="48">
        <f>'2022 CV FIN GA 00394601000126'!AR97</f>
        <v>0</v>
      </c>
      <c r="AQ101" s="48">
        <f>'2022 CV FIN GA 00394601000126'!AS97</f>
        <v>0</v>
      </c>
      <c r="AR101" s="49">
        <f t="shared" si="35"/>
        <v>4017.67436</v>
      </c>
      <c r="AS101" s="49">
        <f t="shared" si="36"/>
        <v>10104.612859999999</v>
      </c>
      <c r="AT101" s="123">
        <f>'2022 CV FIN GA 00394601000126'!AV97</f>
        <v>63.699449999999999</v>
      </c>
      <c r="AU101" s="123">
        <f>'2022 CV FIN GA 00394601000126'!AW97</f>
        <v>0</v>
      </c>
      <c r="AV101" s="123">
        <f>'2022 CV FIN GA 00394601000126'!AX97</f>
        <v>0</v>
      </c>
      <c r="AW101" s="123">
        <f>'2022 CV FIN GA 00394601000126'!AY97</f>
        <v>0</v>
      </c>
      <c r="AX101" s="123">
        <f>'2022 CV FIN GA 00394601000126'!AZ97</f>
        <v>10040.913409999999</v>
      </c>
      <c r="AY101" s="123">
        <f>'2022 CV FIN GA 00394601000126'!BA97</f>
        <v>0</v>
      </c>
      <c r="AZ101" s="49">
        <f t="shared" si="37"/>
        <v>58.0366</v>
      </c>
      <c r="BA101" s="123">
        <f>'2022 CV FIN GA 00394601000126'!BC97</f>
        <v>2.5819999999999999E-2</v>
      </c>
      <c r="BB101" s="123">
        <f>'2022 CV FIN GA 00394601000126'!BD97</f>
        <v>2.6919999999999999E-2</v>
      </c>
      <c r="BC101" s="123">
        <f>'2022 CV FIN GA 00394601000126'!BE97</f>
        <v>7.6699999999999997E-3</v>
      </c>
      <c r="BD101" s="123">
        <f>'2022 CV FIN GA 00394601000126'!BF97</f>
        <v>0</v>
      </c>
      <c r="BE101" s="123">
        <f>'2022 CV FIN GA 00394601000126'!BG97</f>
        <v>2.2622100000000001</v>
      </c>
      <c r="BF101" s="123">
        <f>'2022 CV FIN GA 00394601000126'!BH97</f>
        <v>55.713979999999999</v>
      </c>
      <c r="BG101" s="123">
        <f>'2022 CV FIN GA 00394601000126'!BI97</f>
        <v>0</v>
      </c>
      <c r="BH101" s="123">
        <f>'2022 CV FIN GA 00394601000126'!BJ97</f>
        <v>0</v>
      </c>
      <c r="BI101" s="123">
        <f>'2022 CV FIN GA 00394601000126'!BK97</f>
        <v>0</v>
      </c>
      <c r="BJ101" s="49">
        <f t="shared" si="38"/>
        <v>10162.649460000001</v>
      </c>
      <c r="BK101" s="49">
        <f t="shared" si="39"/>
        <v>-6144.9750999999997</v>
      </c>
      <c r="BL101" s="49">
        <f>$BO$9+SUMPRODUCT($D$10:D101,$BK$10:BK101)</f>
        <v>-110655738162.10744</v>
      </c>
      <c r="BM101" s="48">
        <f>'2022 CV FIN GA 00394601000126'!BO97</f>
        <v>4</v>
      </c>
      <c r="BN101" s="49">
        <f t="shared" si="43"/>
        <v>0</v>
      </c>
      <c r="BO101" s="51">
        <f t="shared" si="40"/>
        <v>0</v>
      </c>
      <c r="BP101" s="79">
        <f t="shared" si="44"/>
        <v>170.21363572482417</v>
      </c>
      <c r="BQ101" s="79">
        <f t="shared" si="45"/>
        <v>15574.547668821411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1"/>
        <v>93</v>
      </c>
      <c r="B102" s="69">
        <f t="shared" si="42"/>
        <v>2114</v>
      </c>
      <c r="C102" s="48">
        <f>'2022 CV FIN GA 00394601000126'!E98</f>
        <v>4</v>
      </c>
      <c r="D102" s="49">
        <f t="shared" si="46"/>
        <v>2.6069999999999999E-2</v>
      </c>
      <c r="E102" s="123">
        <f>'2022 CV FIN GA 00394601000126'!G98</f>
        <v>0</v>
      </c>
      <c r="F102" s="49">
        <f t="shared" si="30"/>
        <v>8.3261800000000008</v>
      </c>
      <c r="G102" s="123">
        <f>'2022 CV FIN GA 00394601000126'!I98</f>
        <v>8.3261800000000008</v>
      </c>
      <c r="H102" s="123">
        <f>'2022 CV FIN GA 00394601000126'!J98</f>
        <v>0</v>
      </c>
      <c r="I102" s="123">
        <f>'2022 CV FIN GA 00394601000126'!K98</f>
        <v>0</v>
      </c>
      <c r="J102" s="123">
        <f>'2022 CV FIN GA 00394601000126'!L98</f>
        <v>0</v>
      </c>
      <c r="K102" s="123">
        <f>'2022 CV FIN GA 00394601000126'!M98</f>
        <v>2766.6039799999999</v>
      </c>
      <c r="L102" s="123">
        <f>'2022 CV FIN GA 00394601000126'!N98</f>
        <v>0</v>
      </c>
      <c r="M102" s="49">
        <f t="shared" si="31"/>
        <v>3.3841000000000001</v>
      </c>
      <c r="N102" s="123">
        <f>'2022 CV FIN GA 00394601000126'!P98</f>
        <v>8.3000000000000001E-4</v>
      </c>
      <c r="O102" s="123">
        <f>'2022 CV FIN GA 00394601000126'!Q98</f>
        <v>4.0999999999999999E-4</v>
      </c>
      <c r="P102" s="123">
        <f>'2022 CV FIN GA 00394601000126'!R98</f>
        <v>2.5999999999999998E-4</v>
      </c>
      <c r="Q102" s="123">
        <f>'2022 CV FIN GA 00394601000126'!S98</f>
        <v>0</v>
      </c>
      <c r="R102" s="123">
        <f>'2022 CV FIN GA 00394601000126'!T98</f>
        <v>0.16178000000000001</v>
      </c>
      <c r="S102" s="123">
        <f>'2022 CV FIN GA 00394601000126'!U98</f>
        <v>3.2208199999999998</v>
      </c>
      <c r="T102" s="123">
        <f>'2022 CV FIN GA 00394601000126'!V98</f>
        <v>0</v>
      </c>
      <c r="U102" s="49">
        <f t="shared" si="32"/>
        <v>0</v>
      </c>
      <c r="V102" s="123">
        <f>'2022 CV FIN GA 00394601000126'!X98</f>
        <v>0</v>
      </c>
      <c r="W102" s="123">
        <f>'2022 CV FIN GA 00394601000126'!Y98</f>
        <v>0</v>
      </c>
      <c r="X102" s="123">
        <f>'2022 CV FIN GA 00394601000126'!Z98</f>
        <v>0</v>
      </c>
      <c r="Y102" s="123">
        <f>'2022 CV FIN GA 00394601000126'!AA98</f>
        <v>0</v>
      </c>
      <c r="Z102" s="123">
        <f>'2022 CV FIN GA 00394601000126'!AB98</f>
        <v>0</v>
      </c>
      <c r="AA102" s="123">
        <f>'2022 CV FIN GA 00394601000126'!AC98</f>
        <v>0</v>
      </c>
      <c r="AB102" s="123">
        <f>'2022 CV FIN GA 00394601000126'!AD98</f>
        <v>0</v>
      </c>
      <c r="AC102" s="49">
        <f t="shared" si="33"/>
        <v>3.8999999999999999E-4</v>
      </c>
      <c r="AD102" s="123">
        <f>'2022 CV FIN GA 00394601000126'!AF98</f>
        <v>0</v>
      </c>
      <c r="AE102" s="123">
        <f>'2022 CV FIN GA 00394601000126'!AG98</f>
        <v>2.4000000000000001E-4</v>
      </c>
      <c r="AF102" s="123">
        <f>'2022 CV FIN GA 00394601000126'!AH98</f>
        <v>1.4999999999999999E-4</v>
      </c>
      <c r="AG102" s="123">
        <f>'2022 CV FIN GA 00394601000126'!AI98</f>
        <v>0</v>
      </c>
      <c r="AH102" s="49">
        <f t="shared" si="34"/>
        <v>0.18593000000000001</v>
      </c>
      <c r="AI102" s="123">
        <f>'2022 CV FIN GA 00394601000126'!AK98</f>
        <v>0.18</v>
      </c>
      <c r="AJ102" s="123">
        <f>'2022 CV FIN GA 00394601000126'!AL98</f>
        <v>0</v>
      </c>
      <c r="AK102" s="123">
        <f>'2022 CV FIN GA 00394601000126'!AM98</f>
        <v>0</v>
      </c>
      <c r="AL102" s="123">
        <f>'2022 CV FIN GA 00394601000126'!AN98</f>
        <v>2.0000000000000001E-4</v>
      </c>
      <c r="AM102" s="123">
        <f>'2022 CV FIN GA 00394601000126'!AO98</f>
        <v>5.7299999999999999E-3</v>
      </c>
      <c r="AN102" s="123">
        <f>'2022 CV FIN GA 00394601000126'!AP98</f>
        <v>1.2893600000000001</v>
      </c>
      <c r="AO102" s="50">
        <v>0</v>
      </c>
      <c r="AP102" s="48">
        <f>'2022 CV FIN GA 00394601000126'!AR98</f>
        <v>0</v>
      </c>
      <c r="AQ102" s="48">
        <f>'2022 CV FIN GA 00394601000126'!AS98</f>
        <v>0</v>
      </c>
      <c r="AR102" s="49">
        <f t="shared" si="35"/>
        <v>2779.7899400000001</v>
      </c>
      <c r="AS102" s="49">
        <f t="shared" si="36"/>
        <v>6950.7467399999996</v>
      </c>
      <c r="AT102" s="123">
        <f>'2022 CV FIN GA 00394601000126'!AV98</f>
        <v>22.456489999999999</v>
      </c>
      <c r="AU102" s="123">
        <f>'2022 CV FIN GA 00394601000126'!AW98</f>
        <v>0</v>
      </c>
      <c r="AV102" s="123">
        <f>'2022 CV FIN GA 00394601000126'!AX98</f>
        <v>0</v>
      </c>
      <c r="AW102" s="123">
        <f>'2022 CV FIN GA 00394601000126'!AY98</f>
        <v>0</v>
      </c>
      <c r="AX102" s="123">
        <f>'2022 CV FIN GA 00394601000126'!AZ98</f>
        <v>6928.29025</v>
      </c>
      <c r="AY102" s="123">
        <f>'2022 CV FIN GA 00394601000126'!BA98</f>
        <v>0</v>
      </c>
      <c r="AZ102" s="49">
        <f t="shared" si="37"/>
        <v>18.22692</v>
      </c>
      <c r="BA102" s="123">
        <f>'2022 CV FIN GA 00394601000126'!BC98</f>
        <v>5.1599999999999997E-3</v>
      </c>
      <c r="BB102" s="123">
        <f>'2022 CV FIN GA 00394601000126'!BD98</f>
        <v>5.3800000000000002E-3</v>
      </c>
      <c r="BC102" s="123">
        <f>'2022 CV FIN GA 00394601000126'!BE98</f>
        <v>1.5299999999999999E-3</v>
      </c>
      <c r="BD102" s="123">
        <f>'2022 CV FIN GA 00394601000126'!BF98</f>
        <v>0</v>
      </c>
      <c r="BE102" s="123">
        <f>'2022 CV FIN GA 00394601000126'!BG98</f>
        <v>0.70852000000000004</v>
      </c>
      <c r="BF102" s="123">
        <f>'2022 CV FIN GA 00394601000126'!BH98</f>
        <v>17.506329999999998</v>
      </c>
      <c r="BG102" s="123">
        <f>'2022 CV FIN GA 00394601000126'!BI98</f>
        <v>0</v>
      </c>
      <c r="BH102" s="123">
        <f>'2022 CV FIN GA 00394601000126'!BJ98</f>
        <v>0</v>
      </c>
      <c r="BI102" s="123">
        <f>'2022 CV FIN GA 00394601000126'!BK98</f>
        <v>0</v>
      </c>
      <c r="BJ102" s="49">
        <f t="shared" si="38"/>
        <v>6968.9736599999997</v>
      </c>
      <c r="BK102" s="49">
        <f t="shared" si="39"/>
        <v>-4189.18372</v>
      </c>
      <c r="BL102" s="49">
        <f>$BO$9+SUMPRODUCT($D$10:D102,$BK$10:BK102)</f>
        <v>-110655738271.31946</v>
      </c>
      <c r="BM102" s="48">
        <f>'2022 CV FIN GA 00394601000126'!BO98</f>
        <v>4</v>
      </c>
      <c r="BN102" s="49">
        <f t="shared" si="43"/>
        <v>0</v>
      </c>
      <c r="BO102" s="51">
        <f t="shared" si="40"/>
        <v>0</v>
      </c>
      <c r="BP102" s="79">
        <f t="shared" si="44"/>
        <v>111.4370871438296</v>
      </c>
      <c r="BQ102" s="79">
        <f t="shared" si="45"/>
        <v>10307.930560804238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1"/>
        <v>94</v>
      </c>
      <c r="B103" s="69">
        <f t="shared" si="42"/>
        <v>2115</v>
      </c>
      <c r="C103" s="48">
        <f>'2022 CV FIN GA 00394601000126'!E99</f>
        <v>4</v>
      </c>
      <c r="D103" s="49">
        <f t="shared" si="46"/>
        <v>2.5069999999999999E-2</v>
      </c>
      <c r="E103" s="123">
        <f>'2022 CV FIN GA 00394601000126'!G99</f>
        <v>0</v>
      </c>
      <c r="F103" s="49">
        <f t="shared" si="30"/>
        <v>2.3195700000000001</v>
      </c>
      <c r="G103" s="123">
        <f>'2022 CV FIN GA 00394601000126'!I99</f>
        <v>2.3195700000000001</v>
      </c>
      <c r="H103" s="123">
        <f>'2022 CV FIN GA 00394601000126'!J99</f>
        <v>0</v>
      </c>
      <c r="I103" s="123">
        <f>'2022 CV FIN GA 00394601000126'!K99</f>
        <v>0</v>
      </c>
      <c r="J103" s="123">
        <f>'2022 CV FIN GA 00394601000126'!L99</f>
        <v>0</v>
      </c>
      <c r="K103" s="123">
        <f>'2022 CV FIN GA 00394601000126'!M99</f>
        <v>1860.21135</v>
      </c>
      <c r="L103" s="123">
        <f>'2022 CV FIN GA 00394601000126'!N99</f>
        <v>0</v>
      </c>
      <c r="M103" s="49">
        <f t="shared" si="31"/>
        <v>0.92120000000000002</v>
      </c>
      <c r="N103" s="123">
        <f>'2022 CV FIN GA 00394601000126'!P99</f>
        <v>1.7000000000000001E-4</v>
      </c>
      <c r="O103" s="123">
        <f>'2022 CV FIN GA 00394601000126'!Q99</f>
        <v>8.0000000000000007E-5</v>
      </c>
      <c r="P103" s="123">
        <f>'2022 CV FIN GA 00394601000126'!R99</f>
        <v>5.0000000000000002E-5</v>
      </c>
      <c r="Q103" s="123">
        <f>'2022 CV FIN GA 00394601000126'!S99</f>
        <v>0</v>
      </c>
      <c r="R103" s="123">
        <f>'2022 CV FIN GA 00394601000126'!T99</f>
        <v>4.4049999999999999E-2</v>
      </c>
      <c r="S103" s="123">
        <f>'2022 CV FIN GA 00394601000126'!U99</f>
        <v>0.87685000000000002</v>
      </c>
      <c r="T103" s="123">
        <f>'2022 CV FIN GA 00394601000126'!V99</f>
        <v>0</v>
      </c>
      <c r="U103" s="49">
        <f t="shared" si="32"/>
        <v>0</v>
      </c>
      <c r="V103" s="123">
        <f>'2022 CV FIN GA 00394601000126'!X99</f>
        <v>0</v>
      </c>
      <c r="W103" s="123">
        <f>'2022 CV FIN GA 00394601000126'!Y99</f>
        <v>0</v>
      </c>
      <c r="X103" s="123">
        <f>'2022 CV FIN GA 00394601000126'!Z99</f>
        <v>0</v>
      </c>
      <c r="Y103" s="123">
        <f>'2022 CV FIN GA 00394601000126'!AA99</f>
        <v>0</v>
      </c>
      <c r="Z103" s="123">
        <f>'2022 CV FIN GA 00394601000126'!AB99</f>
        <v>0</v>
      </c>
      <c r="AA103" s="123">
        <f>'2022 CV FIN GA 00394601000126'!AC99</f>
        <v>0</v>
      </c>
      <c r="AB103" s="123">
        <f>'2022 CV FIN GA 00394601000126'!AD99</f>
        <v>0</v>
      </c>
      <c r="AC103" s="49">
        <f t="shared" si="33"/>
        <v>8.0000000000000007E-5</v>
      </c>
      <c r="AD103" s="123">
        <f>'2022 CV FIN GA 00394601000126'!AF99</f>
        <v>0</v>
      </c>
      <c r="AE103" s="123">
        <f>'2022 CV FIN GA 00394601000126'!AG99</f>
        <v>5.0000000000000002E-5</v>
      </c>
      <c r="AF103" s="123">
        <f>'2022 CV FIN GA 00394601000126'!AH99</f>
        <v>3.0000000000000001E-5</v>
      </c>
      <c r="AG103" s="123">
        <f>'2022 CV FIN GA 00394601000126'!AI99</f>
        <v>0</v>
      </c>
      <c r="AH103" s="49">
        <f t="shared" si="34"/>
        <v>4.1119999999999997E-2</v>
      </c>
      <c r="AI103" s="123">
        <f>'2022 CV FIN GA 00394601000126'!AK99</f>
        <v>0.04</v>
      </c>
      <c r="AJ103" s="123">
        <f>'2022 CV FIN GA 00394601000126'!AL99</f>
        <v>0</v>
      </c>
      <c r="AK103" s="123">
        <f>'2022 CV FIN GA 00394601000126'!AM99</f>
        <v>0</v>
      </c>
      <c r="AL103" s="123">
        <f>'2022 CV FIN GA 00394601000126'!AN99</f>
        <v>0</v>
      </c>
      <c r="AM103" s="123">
        <f>'2022 CV FIN GA 00394601000126'!AO99</f>
        <v>1.1199999999999999E-3</v>
      </c>
      <c r="AN103" s="123">
        <f>'2022 CV FIN GA 00394601000126'!AP99</f>
        <v>0.32979000000000003</v>
      </c>
      <c r="AO103" s="50">
        <v>0</v>
      </c>
      <c r="AP103" s="48">
        <f>'2022 CV FIN GA 00394601000126'!AR99</f>
        <v>0</v>
      </c>
      <c r="AQ103" s="48">
        <f>'2022 CV FIN GA 00394601000126'!AS99</f>
        <v>0</v>
      </c>
      <c r="AR103" s="49">
        <f t="shared" si="35"/>
        <v>1863.82311</v>
      </c>
      <c r="AS103" s="49">
        <f t="shared" si="36"/>
        <v>4634.6814000000004</v>
      </c>
      <c r="AT103" s="123">
        <f>'2022 CV FIN GA 00394601000126'!AV99</f>
        <v>6.2610400000000004</v>
      </c>
      <c r="AU103" s="123">
        <f>'2022 CV FIN GA 00394601000126'!AW99</f>
        <v>0</v>
      </c>
      <c r="AV103" s="123">
        <f>'2022 CV FIN GA 00394601000126'!AX99</f>
        <v>0</v>
      </c>
      <c r="AW103" s="123">
        <f>'2022 CV FIN GA 00394601000126'!AY99</f>
        <v>0</v>
      </c>
      <c r="AX103" s="123">
        <f>'2022 CV FIN GA 00394601000126'!AZ99</f>
        <v>4628.4203600000001</v>
      </c>
      <c r="AY103" s="123">
        <f>'2022 CV FIN GA 00394601000126'!BA99</f>
        <v>0</v>
      </c>
      <c r="AZ103" s="49">
        <f t="shared" si="37"/>
        <v>4.6621699999999997</v>
      </c>
      <c r="BA103" s="123">
        <f>'2022 CV FIN GA 00394601000126'!BC99</f>
        <v>1.0300000000000001E-3</v>
      </c>
      <c r="BB103" s="123">
        <f>'2022 CV FIN GA 00394601000126'!BD99</f>
        <v>1.08E-3</v>
      </c>
      <c r="BC103" s="123">
        <f>'2022 CV FIN GA 00394601000126'!BE99</f>
        <v>3.1E-4</v>
      </c>
      <c r="BD103" s="123">
        <f>'2022 CV FIN GA 00394601000126'!BF99</f>
        <v>0</v>
      </c>
      <c r="BE103" s="123">
        <f>'2022 CV FIN GA 00394601000126'!BG99</f>
        <v>0.18131</v>
      </c>
      <c r="BF103" s="123">
        <f>'2022 CV FIN GA 00394601000126'!BH99</f>
        <v>4.47844</v>
      </c>
      <c r="BG103" s="123">
        <f>'2022 CV FIN GA 00394601000126'!BI99</f>
        <v>0</v>
      </c>
      <c r="BH103" s="123">
        <f>'2022 CV FIN GA 00394601000126'!BJ99</f>
        <v>0</v>
      </c>
      <c r="BI103" s="123">
        <f>'2022 CV FIN GA 00394601000126'!BK99</f>
        <v>0</v>
      </c>
      <c r="BJ103" s="49">
        <f t="shared" si="38"/>
        <v>4639.34357</v>
      </c>
      <c r="BK103" s="49">
        <f t="shared" si="39"/>
        <v>-2775.5204600000002</v>
      </c>
      <c r="BL103" s="49">
        <f>$BO$9+SUMPRODUCT($D$10:D103,$BK$10:BK103)</f>
        <v>-110655738340.90175</v>
      </c>
      <c r="BM103" s="48">
        <f>'2022 CV FIN GA 00394601000126'!BO99</f>
        <v>4</v>
      </c>
      <c r="BN103" s="49">
        <f t="shared" si="43"/>
        <v>0</v>
      </c>
      <c r="BO103" s="51">
        <f t="shared" si="40"/>
        <v>0</v>
      </c>
      <c r="BP103" s="79">
        <f t="shared" si="44"/>
        <v>70.945182618660567</v>
      </c>
      <c r="BQ103" s="79">
        <f t="shared" si="45"/>
        <v>6633.3745748447627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1"/>
        <v>95</v>
      </c>
      <c r="B104" s="69">
        <f t="shared" si="42"/>
        <v>2116</v>
      </c>
      <c r="C104" s="48">
        <f>'2022 CV FIN GA 00394601000126'!E100</f>
        <v>4</v>
      </c>
      <c r="D104" s="49">
        <f t="shared" si="46"/>
        <v>2.4109999999999999E-2</v>
      </c>
      <c r="E104" s="123">
        <f>'2022 CV FIN GA 00394601000126'!G100</f>
        <v>0</v>
      </c>
      <c r="F104" s="49">
        <f t="shared" si="30"/>
        <v>0.46390999999999999</v>
      </c>
      <c r="G104" s="123">
        <f>'2022 CV FIN GA 00394601000126'!I100</f>
        <v>0.46390999999999999</v>
      </c>
      <c r="H104" s="123">
        <f>'2022 CV FIN GA 00394601000126'!J100</f>
        <v>0</v>
      </c>
      <c r="I104" s="123">
        <f>'2022 CV FIN GA 00394601000126'!K100</f>
        <v>0</v>
      </c>
      <c r="J104" s="123">
        <f>'2022 CV FIN GA 00394601000126'!L100</f>
        <v>0</v>
      </c>
      <c r="K104" s="123">
        <f>'2022 CV FIN GA 00394601000126'!M100</f>
        <v>1198.1733999999999</v>
      </c>
      <c r="L104" s="123">
        <f>'2022 CV FIN GA 00394601000126'!N100</f>
        <v>0</v>
      </c>
      <c r="M104" s="49">
        <f t="shared" si="31"/>
        <v>0.18423999999999999</v>
      </c>
      <c r="N104" s="123">
        <f>'2022 CV FIN GA 00394601000126'!P100</f>
        <v>3.0000000000000001E-5</v>
      </c>
      <c r="O104" s="123">
        <f>'2022 CV FIN GA 00394601000126'!Q100</f>
        <v>2.0000000000000002E-5</v>
      </c>
      <c r="P104" s="123">
        <f>'2022 CV FIN GA 00394601000126'!R100</f>
        <v>1.0000000000000001E-5</v>
      </c>
      <c r="Q104" s="123">
        <f>'2022 CV FIN GA 00394601000126'!S100</f>
        <v>0</v>
      </c>
      <c r="R104" s="123">
        <f>'2022 CV FIN GA 00394601000126'!T100</f>
        <v>8.8100000000000001E-3</v>
      </c>
      <c r="S104" s="123">
        <f>'2022 CV FIN GA 00394601000126'!U100</f>
        <v>0.17537</v>
      </c>
      <c r="T104" s="123">
        <f>'2022 CV FIN GA 00394601000126'!V100</f>
        <v>0</v>
      </c>
      <c r="U104" s="49">
        <f t="shared" si="32"/>
        <v>0</v>
      </c>
      <c r="V104" s="123">
        <f>'2022 CV FIN GA 00394601000126'!X100</f>
        <v>0</v>
      </c>
      <c r="W104" s="123">
        <f>'2022 CV FIN GA 00394601000126'!Y100</f>
        <v>0</v>
      </c>
      <c r="X104" s="123">
        <f>'2022 CV FIN GA 00394601000126'!Z100</f>
        <v>0</v>
      </c>
      <c r="Y104" s="123">
        <f>'2022 CV FIN GA 00394601000126'!AA100</f>
        <v>0</v>
      </c>
      <c r="Z104" s="123">
        <f>'2022 CV FIN GA 00394601000126'!AB100</f>
        <v>0</v>
      </c>
      <c r="AA104" s="123">
        <f>'2022 CV FIN GA 00394601000126'!AC100</f>
        <v>0</v>
      </c>
      <c r="AB104" s="123">
        <f>'2022 CV FIN GA 00394601000126'!AD100</f>
        <v>0</v>
      </c>
      <c r="AC104" s="49">
        <f t="shared" si="33"/>
        <v>2.0000000000000002E-5</v>
      </c>
      <c r="AD104" s="123">
        <f>'2022 CV FIN GA 00394601000126'!AF100</f>
        <v>0</v>
      </c>
      <c r="AE104" s="123">
        <f>'2022 CV FIN GA 00394601000126'!AG100</f>
        <v>1.0000000000000001E-5</v>
      </c>
      <c r="AF104" s="123">
        <f>'2022 CV FIN GA 00394601000126'!AH100</f>
        <v>1.0000000000000001E-5</v>
      </c>
      <c r="AG104" s="123">
        <f>'2022 CV FIN GA 00394601000126'!AI100</f>
        <v>0</v>
      </c>
      <c r="AH104" s="49">
        <f t="shared" si="34"/>
        <v>1.022E-2</v>
      </c>
      <c r="AI104" s="123">
        <f>'2022 CV FIN GA 00394601000126'!AK100</f>
        <v>0.01</v>
      </c>
      <c r="AJ104" s="123">
        <f>'2022 CV FIN GA 00394601000126'!AL100</f>
        <v>0</v>
      </c>
      <c r="AK104" s="123">
        <f>'2022 CV FIN GA 00394601000126'!AM100</f>
        <v>0</v>
      </c>
      <c r="AL104" s="123">
        <f>'2022 CV FIN GA 00394601000126'!AN100</f>
        <v>0</v>
      </c>
      <c r="AM104" s="123">
        <f>'2022 CV FIN GA 00394601000126'!AO100</f>
        <v>2.2000000000000001E-4</v>
      </c>
      <c r="AN104" s="123">
        <f>'2022 CV FIN GA 00394601000126'!AP100</f>
        <v>6.5960000000000005E-2</v>
      </c>
      <c r="AO104" s="50">
        <v>0</v>
      </c>
      <c r="AP104" s="48">
        <f>'2022 CV FIN GA 00394601000126'!AR100</f>
        <v>0</v>
      </c>
      <c r="AQ104" s="48">
        <f>'2022 CV FIN GA 00394601000126'!AS100</f>
        <v>0</v>
      </c>
      <c r="AR104" s="49">
        <f t="shared" si="35"/>
        <v>1198.8977500000001</v>
      </c>
      <c r="AS104" s="49">
        <f t="shared" si="36"/>
        <v>2966.4190600000002</v>
      </c>
      <c r="AT104" s="123">
        <f>'2022 CV FIN GA 00394601000126'!AV100</f>
        <v>1.25221</v>
      </c>
      <c r="AU104" s="123">
        <f>'2022 CV FIN GA 00394601000126'!AW100</f>
        <v>0</v>
      </c>
      <c r="AV104" s="123">
        <f>'2022 CV FIN GA 00394601000126'!AX100</f>
        <v>0</v>
      </c>
      <c r="AW104" s="123">
        <f>'2022 CV FIN GA 00394601000126'!AY100</f>
        <v>0</v>
      </c>
      <c r="AX104" s="123">
        <f>'2022 CV FIN GA 00394601000126'!AZ100</f>
        <v>2965.1668500000001</v>
      </c>
      <c r="AY104" s="123">
        <f>'2022 CV FIN GA 00394601000126'!BA100</f>
        <v>0</v>
      </c>
      <c r="AZ104" s="49">
        <f t="shared" si="37"/>
        <v>0.93244000000000005</v>
      </c>
      <c r="BA104" s="123">
        <f>'2022 CV FIN GA 00394601000126'!BC100</f>
        <v>2.1000000000000001E-4</v>
      </c>
      <c r="BB104" s="123">
        <f>'2022 CV FIN GA 00394601000126'!BD100</f>
        <v>2.2000000000000001E-4</v>
      </c>
      <c r="BC104" s="123">
        <f>'2022 CV FIN GA 00394601000126'!BE100</f>
        <v>6.0000000000000002E-5</v>
      </c>
      <c r="BD104" s="123">
        <f>'2022 CV FIN GA 00394601000126'!BF100</f>
        <v>0</v>
      </c>
      <c r="BE104" s="123">
        <f>'2022 CV FIN GA 00394601000126'!BG100</f>
        <v>3.6260000000000001E-2</v>
      </c>
      <c r="BF104" s="123">
        <f>'2022 CV FIN GA 00394601000126'!BH100</f>
        <v>0.89568999999999999</v>
      </c>
      <c r="BG104" s="123">
        <f>'2022 CV FIN GA 00394601000126'!BI100</f>
        <v>0</v>
      </c>
      <c r="BH104" s="123">
        <f>'2022 CV FIN GA 00394601000126'!BJ100</f>
        <v>0</v>
      </c>
      <c r="BI104" s="123">
        <f>'2022 CV FIN GA 00394601000126'!BK100</f>
        <v>0</v>
      </c>
      <c r="BJ104" s="49">
        <f t="shared" si="38"/>
        <v>2967.3515000000002</v>
      </c>
      <c r="BK104" s="49">
        <f t="shared" si="39"/>
        <v>-1768.4537499999999</v>
      </c>
      <c r="BL104" s="49">
        <f>$BO$9+SUMPRODUCT($D$10:D104,$BK$10:BK104)</f>
        <v>-110655738383.53917</v>
      </c>
      <c r="BM104" s="48">
        <f>'2022 CV FIN GA 00394601000126'!BO100</f>
        <v>4</v>
      </c>
      <c r="BN104" s="49">
        <f t="shared" si="43"/>
        <v>0</v>
      </c>
      <c r="BO104" s="51">
        <f t="shared" si="40"/>
        <v>0</v>
      </c>
      <c r="BP104" s="79">
        <f t="shared" si="44"/>
        <v>43.451480845572654</v>
      </c>
      <c r="BQ104" s="79">
        <f t="shared" si="45"/>
        <v>4106.1649399066155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1"/>
        <v>96</v>
      </c>
      <c r="B105" s="69">
        <f t="shared" si="42"/>
        <v>2117</v>
      </c>
      <c r="C105" s="48">
        <f>'2022 CV FIN GA 00394601000126'!E101</f>
        <v>4</v>
      </c>
      <c r="D105" s="49">
        <f t="shared" si="46"/>
        <v>2.3179999999999999E-2</v>
      </c>
      <c r="E105" s="123">
        <f>'2022 CV FIN GA 00394601000126'!G101</f>
        <v>0</v>
      </c>
      <c r="F105" s="49">
        <f t="shared" si="30"/>
        <v>9.2780000000000001E-2</v>
      </c>
      <c r="G105" s="123">
        <f>'2022 CV FIN GA 00394601000126'!I101</f>
        <v>9.2780000000000001E-2</v>
      </c>
      <c r="H105" s="123">
        <f>'2022 CV FIN GA 00394601000126'!J101</f>
        <v>0</v>
      </c>
      <c r="I105" s="123">
        <f>'2022 CV FIN GA 00394601000126'!K101</f>
        <v>0</v>
      </c>
      <c r="J105" s="123">
        <f>'2022 CV FIN GA 00394601000126'!L101</f>
        <v>0</v>
      </c>
      <c r="K105" s="123">
        <f>'2022 CV FIN GA 00394601000126'!M101</f>
        <v>731.01022</v>
      </c>
      <c r="L105" s="123">
        <f>'2022 CV FIN GA 00394601000126'!N101</f>
        <v>0</v>
      </c>
      <c r="M105" s="49">
        <f t="shared" si="31"/>
        <v>3.6850000000000001E-2</v>
      </c>
      <c r="N105" s="123">
        <f>'2022 CV FIN GA 00394601000126'!P101</f>
        <v>1.0000000000000001E-5</v>
      </c>
      <c r="O105" s="123">
        <f>'2022 CV FIN GA 00394601000126'!Q101</f>
        <v>0</v>
      </c>
      <c r="P105" s="123">
        <f>'2022 CV FIN GA 00394601000126'!R101</f>
        <v>0</v>
      </c>
      <c r="Q105" s="123">
        <f>'2022 CV FIN GA 00394601000126'!S101</f>
        <v>0</v>
      </c>
      <c r="R105" s="123">
        <f>'2022 CV FIN GA 00394601000126'!T101</f>
        <v>1.7600000000000001E-3</v>
      </c>
      <c r="S105" s="123">
        <f>'2022 CV FIN GA 00394601000126'!U101</f>
        <v>3.508E-2</v>
      </c>
      <c r="T105" s="123">
        <f>'2022 CV FIN GA 00394601000126'!V101</f>
        <v>0</v>
      </c>
      <c r="U105" s="49">
        <f t="shared" si="32"/>
        <v>0</v>
      </c>
      <c r="V105" s="123">
        <f>'2022 CV FIN GA 00394601000126'!X101</f>
        <v>0</v>
      </c>
      <c r="W105" s="123">
        <f>'2022 CV FIN GA 00394601000126'!Y101</f>
        <v>0</v>
      </c>
      <c r="X105" s="123">
        <f>'2022 CV FIN GA 00394601000126'!Z101</f>
        <v>0</v>
      </c>
      <c r="Y105" s="123">
        <f>'2022 CV FIN GA 00394601000126'!AA101</f>
        <v>0</v>
      </c>
      <c r="Z105" s="123">
        <f>'2022 CV FIN GA 00394601000126'!AB101</f>
        <v>0</v>
      </c>
      <c r="AA105" s="123">
        <f>'2022 CV FIN GA 00394601000126'!AC101</f>
        <v>0</v>
      </c>
      <c r="AB105" s="123">
        <f>'2022 CV FIN GA 00394601000126'!AD101</f>
        <v>0</v>
      </c>
      <c r="AC105" s="49">
        <f t="shared" si="33"/>
        <v>0</v>
      </c>
      <c r="AD105" s="123">
        <f>'2022 CV FIN GA 00394601000126'!AF101</f>
        <v>0</v>
      </c>
      <c r="AE105" s="123">
        <f>'2022 CV FIN GA 00394601000126'!AG101</f>
        <v>0</v>
      </c>
      <c r="AF105" s="123">
        <f>'2022 CV FIN GA 00394601000126'!AH101</f>
        <v>0</v>
      </c>
      <c r="AG105" s="123">
        <f>'2022 CV FIN GA 00394601000126'!AI101</f>
        <v>0</v>
      </c>
      <c r="AH105" s="49">
        <f t="shared" si="34"/>
        <v>4.0000000000000003E-5</v>
      </c>
      <c r="AI105" s="123">
        <f>'2022 CV FIN GA 00394601000126'!AK101</f>
        <v>0</v>
      </c>
      <c r="AJ105" s="123">
        <f>'2022 CV FIN GA 00394601000126'!AL101</f>
        <v>0</v>
      </c>
      <c r="AK105" s="123">
        <f>'2022 CV FIN GA 00394601000126'!AM101</f>
        <v>0</v>
      </c>
      <c r="AL105" s="123">
        <f>'2022 CV FIN GA 00394601000126'!AN101</f>
        <v>0</v>
      </c>
      <c r="AM105" s="123">
        <f>'2022 CV FIN GA 00394601000126'!AO101</f>
        <v>4.0000000000000003E-5</v>
      </c>
      <c r="AN105" s="123">
        <f>'2022 CV FIN GA 00394601000126'!AP101</f>
        <v>1.319E-2</v>
      </c>
      <c r="AO105" s="50">
        <v>0</v>
      </c>
      <c r="AP105" s="48">
        <f>'2022 CV FIN GA 00394601000126'!AR101</f>
        <v>0</v>
      </c>
      <c r="AQ105" s="48">
        <f>'2022 CV FIN GA 00394601000126'!AS101</f>
        <v>0</v>
      </c>
      <c r="AR105" s="49">
        <f t="shared" si="35"/>
        <v>731.15308000000005</v>
      </c>
      <c r="AS105" s="49">
        <f t="shared" si="36"/>
        <v>1801.0334800000001</v>
      </c>
      <c r="AT105" s="123">
        <f>'2022 CV FIN GA 00394601000126'!AV101</f>
        <v>0.25044</v>
      </c>
      <c r="AU105" s="123">
        <f>'2022 CV FIN GA 00394601000126'!AW101</f>
        <v>0</v>
      </c>
      <c r="AV105" s="123">
        <f>'2022 CV FIN GA 00394601000126'!AX101</f>
        <v>0</v>
      </c>
      <c r="AW105" s="123">
        <f>'2022 CV FIN GA 00394601000126'!AY101</f>
        <v>0</v>
      </c>
      <c r="AX105" s="123">
        <f>'2022 CV FIN GA 00394601000126'!AZ101</f>
        <v>1800.78304</v>
      </c>
      <c r="AY105" s="123">
        <f>'2022 CV FIN GA 00394601000126'!BA101</f>
        <v>0</v>
      </c>
      <c r="AZ105" s="49">
        <f t="shared" si="37"/>
        <v>0.18648000000000001</v>
      </c>
      <c r="BA105" s="123">
        <f>'2022 CV FIN GA 00394601000126'!BC101</f>
        <v>4.0000000000000003E-5</v>
      </c>
      <c r="BB105" s="123">
        <f>'2022 CV FIN GA 00394601000126'!BD101</f>
        <v>4.0000000000000003E-5</v>
      </c>
      <c r="BC105" s="123">
        <f>'2022 CV FIN GA 00394601000126'!BE101</f>
        <v>1.0000000000000001E-5</v>
      </c>
      <c r="BD105" s="123">
        <f>'2022 CV FIN GA 00394601000126'!BF101</f>
        <v>0</v>
      </c>
      <c r="BE105" s="123">
        <f>'2022 CV FIN GA 00394601000126'!BG101</f>
        <v>7.2500000000000004E-3</v>
      </c>
      <c r="BF105" s="123">
        <f>'2022 CV FIN GA 00394601000126'!BH101</f>
        <v>0.17913999999999999</v>
      </c>
      <c r="BG105" s="123">
        <f>'2022 CV FIN GA 00394601000126'!BI101</f>
        <v>0</v>
      </c>
      <c r="BH105" s="123">
        <f>'2022 CV FIN GA 00394601000126'!BJ101</f>
        <v>0</v>
      </c>
      <c r="BI105" s="123">
        <f>'2022 CV FIN GA 00394601000126'!BK101</f>
        <v>0</v>
      </c>
      <c r="BJ105" s="49">
        <f t="shared" si="38"/>
        <v>1801.2199599999999</v>
      </c>
      <c r="BK105" s="49">
        <f t="shared" si="39"/>
        <v>-1070.0668800000001</v>
      </c>
      <c r="BL105" s="49">
        <f>$BO$9+SUMPRODUCT($D$10:D105,$BK$10:BK105)</f>
        <v>-110655738408.34332</v>
      </c>
      <c r="BM105" s="48">
        <f>'2022 CV FIN GA 00394601000126'!BO101</f>
        <v>4</v>
      </c>
      <c r="BN105" s="49">
        <f t="shared" si="43"/>
        <v>0</v>
      </c>
      <c r="BO105" s="51">
        <f t="shared" si="40"/>
        <v>0</v>
      </c>
      <c r="BP105" s="79">
        <f t="shared" si="44"/>
        <v>25.278268811499384</v>
      </c>
      <c r="BQ105" s="79">
        <f t="shared" si="45"/>
        <v>2414.074671498191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1"/>
        <v>97</v>
      </c>
      <c r="B106" s="69">
        <f t="shared" si="42"/>
        <v>2118</v>
      </c>
      <c r="C106" s="48">
        <f>'2022 CV FIN GA 00394601000126'!E102</f>
        <v>4</v>
      </c>
      <c r="D106" s="49">
        <f t="shared" si="46"/>
        <v>2.2290000000000001E-2</v>
      </c>
      <c r="E106" s="123">
        <f>'2022 CV FIN GA 00394601000126'!G102</f>
        <v>0</v>
      </c>
      <c r="F106" s="49">
        <f t="shared" ref="F106:F137" si="47">ROUND(SUM(G106:J106),5)</f>
        <v>0</v>
      </c>
      <c r="G106" s="123">
        <f>'2022 CV FIN GA 00394601000126'!I102</f>
        <v>0</v>
      </c>
      <c r="H106" s="123">
        <f>'2022 CV FIN GA 00394601000126'!J102</f>
        <v>0</v>
      </c>
      <c r="I106" s="123">
        <f>'2022 CV FIN GA 00394601000126'!K102</f>
        <v>0</v>
      </c>
      <c r="J106" s="123">
        <f>'2022 CV FIN GA 00394601000126'!L102</f>
        <v>0</v>
      </c>
      <c r="K106" s="123">
        <f>'2022 CV FIN GA 00394601000126'!M102</f>
        <v>416.71409999999997</v>
      </c>
      <c r="L106" s="123">
        <f>'2022 CV FIN GA 00394601000126'!N102</f>
        <v>0</v>
      </c>
      <c r="M106" s="49">
        <f t="shared" ref="M106:M137" si="48">ROUND(SUM(N106:T106),5)</f>
        <v>7.3600000000000002E-3</v>
      </c>
      <c r="N106" s="123">
        <f>'2022 CV FIN GA 00394601000126'!P102</f>
        <v>0</v>
      </c>
      <c r="O106" s="123">
        <f>'2022 CV FIN GA 00394601000126'!Q102</f>
        <v>0</v>
      </c>
      <c r="P106" s="123">
        <f>'2022 CV FIN GA 00394601000126'!R102</f>
        <v>0</v>
      </c>
      <c r="Q106" s="123">
        <f>'2022 CV FIN GA 00394601000126'!S102</f>
        <v>0</v>
      </c>
      <c r="R106" s="123">
        <f>'2022 CV FIN GA 00394601000126'!T102</f>
        <v>3.5E-4</v>
      </c>
      <c r="S106" s="123">
        <f>'2022 CV FIN GA 00394601000126'!U102</f>
        <v>7.0099999999999997E-3</v>
      </c>
      <c r="T106" s="123">
        <f>'2022 CV FIN GA 00394601000126'!V102</f>
        <v>0</v>
      </c>
      <c r="U106" s="49">
        <f t="shared" ref="U106:U137" si="49">ROUND(SUM(V106:AB106),5)</f>
        <v>0</v>
      </c>
      <c r="V106" s="123">
        <f>'2022 CV FIN GA 00394601000126'!X102</f>
        <v>0</v>
      </c>
      <c r="W106" s="123">
        <f>'2022 CV FIN GA 00394601000126'!Y102</f>
        <v>0</v>
      </c>
      <c r="X106" s="123">
        <f>'2022 CV FIN GA 00394601000126'!Z102</f>
        <v>0</v>
      </c>
      <c r="Y106" s="123">
        <f>'2022 CV FIN GA 00394601000126'!AA102</f>
        <v>0</v>
      </c>
      <c r="Z106" s="123">
        <f>'2022 CV FIN GA 00394601000126'!AB102</f>
        <v>0</v>
      </c>
      <c r="AA106" s="123">
        <f>'2022 CV FIN GA 00394601000126'!AC102</f>
        <v>0</v>
      </c>
      <c r="AB106" s="123">
        <f>'2022 CV FIN GA 00394601000126'!AD102</f>
        <v>0</v>
      </c>
      <c r="AC106" s="49">
        <f t="shared" ref="AC106:AC137" si="50">ROUND(SUM(AD106:AG106),5)</f>
        <v>0</v>
      </c>
      <c r="AD106" s="123">
        <f>'2022 CV FIN GA 00394601000126'!AF102</f>
        <v>0</v>
      </c>
      <c r="AE106" s="123">
        <f>'2022 CV FIN GA 00394601000126'!AG102</f>
        <v>0</v>
      </c>
      <c r="AF106" s="123">
        <f>'2022 CV FIN GA 00394601000126'!AH102</f>
        <v>0</v>
      </c>
      <c r="AG106" s="123">
        <f>'2022 CV FIN GA 00394601000126'!AI102</f>
        <v>0</v>
      </c>
      <c r="AH106" s="49">
        <f t="shared" ref="AH106:AH137" si="51">ROUND(SUM(AI106:AM106),5)</f>
        <v>0</v>
      </c>
      <c r="AI106" s="123">
        <f>'2022 CV FIN GA 00394601000126'!AK102</f>
        <v>0</v>
      </c>
      <c r="AJ106" s="123">
        <f>'2022 CV FIN GA 00394601000126'!AL102</f>
        <v>0</v>
      </c>
      <c r="AK106" s="123">
        <f>'2022 CV FIN GA 00394601000126'!AM102</f>
        <v>0</v>
      </c>
      <c r="AL106" s="123">
        <f>'2022 CV FIN GA 00394601000126'!AN102</f>
        <v>0</v>
      </c>
      <c r="AM106" s="123">
        <f>'2022 CV FIN GA 00394601000126'!AO102</f>
        <v>0</v>
      </c>
      <c r="AN106" s="123">
        <f>'2022 CV FIN GA 00394601000126'!AP102</f>
        <v>0</v>
      </c>
      <c r="AO106" s="50">
        <v>0</v>
      </c>
      <c r="AP106" s="48">
        <f>'2022 CV FIN GA 00394601000126'!AR102</f>
        <v>0</v>
      </c>
      <c r="AQ106" s="48">
        <f>'2022 CV FIN GA 00394601000126'!AS102</f>
        <v>0</v>
      </c>
      <c r="AR106" s="49">
        <f t="shared" ref="AR106:AR137" si="52">ROUND(F106+K106+L106+M106+U106+AC106+AH106+AN106+AO106+AP106+AQ106,5)</f>
        <v>416.72145999999998</v>
      </c>
      <c r="AS106" s="49">
        <f t="shared" ref="AS106:AS137" si="53">ROUND(SUM(AT106:AY106),5)</f>
        <v>1022.42681</v>
      </c>
      <c r="AT106" s="123">
        <f>'2022 CV FIN GA 00394601000126'!AV102</f>
        <v>0</v>
      </c>
      <c r="AU106" s="123">
        <f>'2022 CV FIN GA 00394601000126'!AW102</f>
        <v>0</v>
      </c>
      <c r="AV106" s="123">
        <f>'2022 CV FIN GA 00394601000126'!AX102</f>
        <v>0</v>
      </c>
      <c r="AW106" s="123">
        <f>'2022 CV FIN GA 00394601000126'!AY102</f>
        <v>0</v>
      </c>
      <c r="AX106" s="123">
        <f>'2022 CV FIN GA 00394601000126'!AZ102</f>
        <v>1022.42681</v>
      </c>
      <c r="AY106" s="123">
        <f>'2022 CV FIN GA 00394601000126'!BA102</f>
        <v>0</v>
      </c>
      <c r="AZ106" s="49">
        <f t="shared" ref="AZ106:AZ137" si="54">ROUND(SUM(BA106:BI106),5)</f>
        <v>2.0000000000000002E-5</v>
      </c>
      <c r="BA106" s="123">
        <f>'2022 CV FIN GA 00394601000126'!BC102</f>
        <v>1.0000000000000001E-5</v>
      </c>
      <c r="BB106" s="123">
        <f>'2022 CV FIN GA 00394601000126'!BD102</f>
        <v>1.0000000000000001E-5</v>
      </c>
      <c r="BC106" s="123">
        <f>'2022 CV FIN GA 00394601000126'!BE102</f>
        <v>0</v>
      </c>
      <c r="BD106" s="123">
        <f>'2022 CV FIN GA 00394601000126'!BF102</f>
        <v>0</v>
      </c>
      <c r="BE106" s="123">
        <f>'2022 CV FIN GA 00394601000126'!BG102</f>
        <v>0</v>
      </c>
      <c r="BF106" s="123">
        <f>'2022 CV FIN GA 00394601000126'!BH102</f>
        <v>0</v>
      </c>
      <c r="BG106" s="123">
        <f>'2022 CV FIN GA 00394601000126'!BI102</f>
        <v>0</v>
      </c>
      <c r="BH106" s="123">
        <f>'2022 CV FIN GA 00394601000126'!BJ102</f>
        <v>0</v>
      </c>
      <c r="BI106" s="123">
        <f>'2022 CV FIN GA 00394601000126'!BK102</f>
        <v>0</v>
      </c>
      <c r="BJ106" s="49">
        <f t="shared" ref="BJ106:BJ137" si="55">ROUND(AS106+AZ106,5)</f>
        <v>1022.42683</v>
      </c>
      <c r="BK106" s="49">
        <f t="shared" ref="BK106:BK137" si="56">ROUND(AR106-BJ106,5)</f>
        <v>-605.70537000000002</v>
      </c>
      <c r="BL106" s="49">
        <f>$BO$9+SUMPRODUCT($D$10:D106,$BK$10:BK106)</f>
        <v>-110655738421.8445</v>
      </c>
      <c r="BM106" s="48">
        <f>'2022 CV FIN GA 00394601000126'!BO102</f>
        <v>4</v>
      </c>
      <c r="BN106" s="49">
        <f t="shared" si="43"/>
        <v>0</v>
      </c>
      <c r="BO106" s="51">
        <f t="shared" ref="BO106:BO137" si="57">IF(BO105+BK106+BN106-AQ106&gt;0,ROUND(BO105+BK106+BN106-AQ106,5),0)</f>
        <v>0</v>
      </c>
      <c r="BP106" s="79">
        <f t="shared" si="44"/>
        <v>13.757814796219382</v>
      </c>
      <c r="BQ106" s="79">
        <f t="shared" si="45"/>
        <v>1327.6291278351703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58">A106+1</f>
        <v>98</v>
      </c>
      <c r="B107" s="69">
        <f t="shared" ref="B107:B138" si="59">B106+1</f>
        <v>2119</v>
      </c>
      <c r="C107" s="48">
        <f>'2022 CV FIN GA 00394601000126'!E103</f>
        <v>4</v>
      </c>
      <c r="D107" s="49">
        <f t="shared" si="46"/>
        <v>2.1430000000000001E-2</v>
      </c>
      <c r="E107" s="123">
        <f>'2022 CV FIN GA 00394601000126'!G103</f>
        <v>0</v>
      </c>
      <c r="F107" s="49">
        <f t="shared" si="47"/>
        <v>0</v>
      </c>
      <c r="G107" s="123">
        <f>'2022 CV FIN GA 00394601000126'!I103</f>
        <v>0</v>
      </c>
      <c r="H107" s="123">
        <f>'2022 CV FIN GA 00394601000126'!J103</f>
        <v>0</v>
      </c>
      <c r="I107" s="123">
        <f>'2022 CV FIN GA 00394601000126'!K103</f>
        <v>0</v>
      </c>
      <c r="J107" s="123">
        <f>'2022 CV FIN GA 00394601000126'!L103</f>
        <v>0</v>
      </c>
      <c r="K107" s="123">
        <f>'2022 CV FIN GA 00394601000126'!M103</f>
        <v>218.47021000000001</v>
      </c>
      <c r="L107" s="123">
        <f>'2022 CV FIN GA 00394601000126'!N103</f>
        <v>0</v>
      </c>
      <c r="M107" s="49">
        <f t="shared" si="48"/>
        <v>1.47E-3</v>
      </c>
      <c r="N107" s="123">
        <f>'2022 CV FIN GA 00394601000126'!P103</f>
        <v>0</v>
      </c>
      <c r="O107" s="123">
        <f>'2022 CV FIN GA 00394601000126'!Q103</f>
        <v>0</v>
      </c>
      <c r="P107" s="123">
        <f>'2022 CV FIN GA 00394601000126'!R103</f>
        <v>0</v>
      </c>
      <c r="Q107" s="123">
        <f>'2022 CV FIN GA 00394601000126'!S103</f>
        <v>0</v>
      </c>
      <c r="R107" s="123">
        <f>'2022 CV FIN GA 00394601000126'!T103</f>
        <v>6.9999999999999994E-5</v>
      </c>
      <c r="S107" s="123">
        <f>'2022 CV FIN GA 00394601000126'!U103</f>
        <v>1.4E-3</v>
      </c>
      <c r="T107" s="123">
        <f>'2022 CV FIN GA 00394601000126'!V103</f>
        <v>0</v>
      </c>
      <c r="U107" s="49">
        <f t="shared" si="49"/>
        <v>0</v>
      </c>
      <c r="V107" s="123">
        <f>'2022 CV FIN GA 00394601000126'!X103</f>
        <v>0</v>
      </c>
      <c r="W107" s="123">
        <f>'2022 CV FIN GA 00394601000126'!Y103</f>
        <v>0</v>
      </c>
      <c r="X107" s="123">
        <f>'2022 CV FIN GA 00394601000126'!Z103</f>
        <v>0</v>
      </c>
      <c r="Y107" s="123">
        <f>'2022 CV FIN GA 00394601000126'!AA103</f>
        <v>0</v>
      </c>
      <c r="Z107" s="123">
        <f>'2022 CV FIN GA 00394601000126'!AB103</f>
        <v>0</v>
      </c>
      <c r="AA107" s="123">
        <f>'2022 CV FIN GA 00394601000126'!AC103</f>
        <v>0</v>
      </c>
      <c r="AB107" s="123">
        <f>'2022 CV FIN GA 00394601000126'!AD103</f>
        <v>0</v>
      </c>
      <c r="AC107" s="49">
        <f t="shared" si="50"/>
        <v>0</v>
      </c>
      <c r="AD107" s="123">
        <f>'2022 CV FIN GA 00394601000126'!AF103</f>
        <v>0</v>
      </c>
      <c r="AE107" s="123">
        <f>'2022 CV FIN GA 00394601000126'!AG103</f>
        <v>0</v>
      </c>
      <c r="AF107" s="123">
        <f>'2022 CV FIN GA 00394601000126'!AH103</f>
        <v>0</v>
      </c>
      <c r="AG107" s="123">
        <f>'2022 CV FIN GA 00394601000126'!AI103</f>
        <v>0</v>
      </c>
      <c r="AH107" s="49">
        <f t="shared" si="51"/>
        <v>0</v>
      </c>
      <c r="AI107" s="123">
        <f>'2022 CV FIN GA 00394601000126'!AK103</f>
        <v>0</v>
      </c>
      <c r="AJ107" s="123">
        <f>'2022 CV FIN GA 00394601000126'!AL103</f>
        <v>0</v>
      </c>
      <c r="AK107" s="123">
        <f>'2022 CV FIN GA 00394601000126'!AM103</f>
        <v>0</v>
      </c>
      <c r="AL107" s="123">
        <f>'2022 CV FIN GA 00394601000126'!AN103</f>
        <v>0</v>
      </c>
      <c r="AM107" s="123">
        <f>'2022 CV FIN GA 00394601000126'!AO103</f>
        <v>0</v>
      </c>
      <c r="AN107" s="123">
        <f>'2022 CV FIN GA 00394601000126'!AP103</f>
        <v>0</v>
      </c>
      <c r="AO107" s="50">
        <v>0</v>
      </c>
      <c r="AP107" s="48">
        <f>'2022 CV FIN GA 00394601000126'!AR103</f>
        <v>0</v>
      </c>
      <c r="AQ107" s="48">
        <f>'2022 CV FIN GA 00394601000126'!AS103</f>
        <v>0</v>
      </c>
      <c r="AR107" s="49">
        <f t="shared" si="52"/>
        <v>218.47167999999999</v>
      </c>
      <c r="AS107" s="49">
        <f t="shared" si="53"/>
        <v>534.04489000000001</v>
      </c>
      <c r="AT107" s="123">
        <f>'2022 CV FIN GA 00394601000126'!AV103</f>
        <v>0</v>
      </c>
      <c r="AU107" s="123">
        <f>'2022 CV FIN GA 00394601000126'!AW103</f>
        <v>0</v>
      </c>
      <c r="AV107" s="123">
        <f>'2022 CV FIN GA 00394601000126'!AX103</f>
        <v>0</v>
      </c>
      <c r="AW107" s="123">
        <f>'2022 CV FIN GA 00394601000126'!AY103</f>
        <v>0</v>
      </c>
      <c r="AX107" s="123">
        <f>'2022 CV FIN GA 00394601000126'!AZ103</f>
        <v>534.04489000000001</v>
      </c>
      <c r="AY107" s="123">
        <f>'2022 CV FIN GA 00394601000126'!BA103</f>
        <v>0</v>
      </c>
      <c r="AZ107" s="49">
        <f t="shared" si="54"/>
        <v>0</v>
      </c>
      <c r="BA107" s="123">
        <f>'2022 CV FIN GA 00394601000126'!BC103</f>
        <v>0</v>
      </c>
      <c r="BB107" s="123">
        <f>'2022 CV FIN GA 00394601000126'!BD103</f>
        <v>0</v>
      </c>
      <c r="BC107" s="123">
        <f>'2022 CV FIN GA 00394601000126'!BE103</f>
        <v>0</v>
      </c>
      <c r="BD107" s="123">
        <f>'2022 CV FIN GA 00394601000126'!BF103</f>
        <v>0</v>
      </c>
      <c r="BE107" s="123">
        <f>'2022 CV FIN GA 00394601000126'!BG103</f>
        <v>0</v>
      </c>
      <c r="BF107" s="123">
        <f>'2022 CV FIN GA 00394601000126'!BH103</f>
        <v>0</v>
      </c>
      <c r="BG107" s="123">
        <f>'2022 CV FIN GA 00394601000126'!BI103</f>
        <v>0</v>
      </c>
      <c r="BH107" s="123">
        <f>'2022 CV FIN GA 00394601000126'!BJ103</f>
        <v>0</v>
      </c>
      <c r="BI107" s="123">
        <f>'2022 CV FIN GA 00394601000126'!BK103</f>
        <v>0</v>
      </c>
      <c r="BJ107" s="49">
        <f t="shared" si="55"/>
        <v>534.04489000000001</v>
      </c>
      <c r="BK107" s="49">
        <f t="shared" si="56"/>
        <v>-315.57321000000002</v>
      </c>
      <c r="BL107" s="49">
        <f>$BO$9+SUMPRODUCT($D$10:D107,$BK$10:BK107)</f>
        <v>-110655738428.60724</v>
      </c>
      <c r="BM107" s="48">
        <f>'2022 CV FIN GA 00394601000126'!BO103</f>
        <v>4</v>
      </c>
      <c r="BN107" s="49">
        <f t="shared" si="43"/>
        <v>0</v>
      </c>
      <c r="BO107" s="51">
        <f t="shared" si="57"/>
        <v>0</v>
      </c>
      <c r="BP107" s="79">
        <f t="shared" si="44"/>
        <v>6.8920999795629765</v>
      </c>
      <c r="BQ107" s="79">
        <f t="shared" si="45"/>
        <v>671.97974800739019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58"/>
        <v>99</v>
      </c>
      <c r="B108" s="69">
        <f t="shared" si="59"/>
        <v>2120</v>
      </c>
      <c r="C108" s="48">
        <f>'2022 CV FIN GA 00394601000126'!E104</f>
        <v>4</v>
      </c>
      <c r="D108" s="49">
        <f t="shared" si="46"/>
        <v>2.061E-2</v>
      </c>
      <c r="E108" s="123">
        <f>'2022 CV FIN GA 00394601000126'!G104</f>
        <v>0</v>
      </c>
      <c r="F108" s="49">
        <f t="shared" si="47"/>
        <v>0</v>
      </c>
      <c r="G108" s="123">
        <f>'2022 CV FIN GA 00394601000126'!I104</f>
        <v>0</v>
      </c>
      <c r="H108" s="123">
        <f>'2022 CV FIN GA 00394601000126'!J104</f>
        <v>0</v>
      </c>
      <c r="I108" s="123">
        <f>'2022 CV FIN GA 00394601000126'!K104</f>
        <v>0</v>
      </c>
      <c r="J108" s="123">
        <f>'2022 CV FIN GA 00394601000126'!L104</f>
        <v>0</v>
      </c>
      <c r="K108" s="123">
        <f>'2022 CV FIN GA 00394601000126'!M104</f>
        <v>103.1773</v>
      </c>
      <c r="L108" s="123">
        <f>'2022 CV FIN GA 00394601000126'!N104</f>
        <v>0</v>
      </c>
      <c r="M108" s="49">
        <f t="shared" si="48"/>
        <v>2.9E-4</v>
      </c>
      <c r="N108" s="123">
        <f>'2022 CV FIN GA 00394601000126'!P104</f>
        <v>0</v>
      </c>
      <c r="O108" s="123">
        <f>'2022 CV FIN GA 00394601000126'!Q104</f>
        <v>0</v>
      </c>
      <c r="P108" s="123">
        <f>'2022 CV FIN GA 00394601000126'!R104</f>
        <v>0</v>
      </c>
      <c r="Q108" s="123">
        <f>'2022 CV FIN GA 00394601000126'!S104</f>
        <v>0</v>
      </c>
      <c r="R108" s="123">
        <f>'2022 CV FIN GA 00394601000126'!T104</f>
        <v>1.0000000000000001E-5</v>
      </c>
      <c r="S108" s="123">
        <f>'2022 CV FIN GA 00394601000126'!U104</f>
        <v>2.7999999999999998E-4</v>
      </c>
      <c r="T108" s="123">
        <f>'2022 CV FIN GA 00394601000126'!V104</f>
        <v>0</v>
      </c>
      <c r="U108" s="49">
        <f t="shared" si="49"/>
        <v>0</v>
      </c>
      <c r="V108" s="123">
        <f>'2022 CV FIN GA 00394601000126'!X104</f>
        <v>0</v>
      </c>
      <c r="W108" s="123">
        <f>'2022 CV FIN GA 00394601000126'!Y104</f>
        <v>0</v>
      </c>
      <c r="X108" s="123">
        <f>'2022 CV FIN GA 00394601000126'!Z104</f>
        <v>0</v>
      </c>
      <c r="Y108" s="123">
        <f>'2022 CV FIN GA 00394601000126'!AA104</f>
        <v>0</v>
      </c>
      <c r="Z108" s="123">
        <f>'2022 CV FIN GA 00394601000126'!AB104</f>
        <v>0</v>
      </c>
      <c r="AA108" s="123">
        <f>'2022 CV FIN GA 00394601000126'!AC104</f>
        <v>0</v>
      </c>
      <c r="AB108" s="123">
        <f>'2022 CV FIN GA 00394601000126'!AD104</f>
        <v>0</v>
      </c>
      <c r="AC108" s="49">
        <f t="shared" si="50"/>
        <v>0</v>
      </c>
      <c r="AD108" s="123">
        <f>'2022 CV FIN GA 00394601000126'!AF104</f>
        <v>0</v>
      </c>
      <c r="AE108" s="123">
        <f>'2022 CV FIN GA 00394601000126'!AG104</f>
        <v>0</v>
      </c>
      <c r="AF108" s="123">
        <f>'2022 CV FIN GA 00394601000126'!AH104</f>
        <v>0</v>
      </c>
      <c r="AG108" s="123">
        <f>'2022 CV FIN GA 00394601000126'!AI104</f>
        <v>0</v>
      </c>
      <c r="AH108" s="49">
        <f t="shared" si="51"/>
        <v>0</v>
      </c>
      <c r="AI108" s="123">
        <f>'2022 CV FIN GA 00394601000126'!AK104</f>
        <v>0</v>
      </c>
      <c r="AJ108" s="123">
        <f>'2022 CV FIN GA 00394601000126'!AL104</f>
        <v>0</v>
      </c>
      <c r="AK108" s="123">
        <f>'2022 CV FIN GA 00394601000126'!AM104</f>
        <v>0</v>
      </c>
      <c r="AL108" s="123">
        <f>'2022 CV FIN GA 00394601000126'!AN104</f>
        <v>0</v>
      </c>
      <c r="AM108" s="123">
        <f>'2022 CV FIN GA 00394601000126'!AO104</f>
        <v>0</v>
      </c>
      <c r="AN108" s="123">
        <f>'2022 CV FIN GA 00394601000126'!AP104</f>
        <v>0</v>
      </c>
      <c r="AO108" s="50">
        <v>0</v>
      </c>
      <c r="AP108" s="48">
        <f>'2022 CV FIN GA 00394601000126'!AR104</f>
        <v>0</v>
      </c>
      <c r="AQ108" s="48">
        <f>'2022 CV FIN GA 00394601000126'!AS104</f>
        <v>0</v>
      </c>
      <c r="AR108" s="49">
        <f t="shared" si="52"/>
        <v>103.17759</v>
      </c>
      <c r="AS108" s="49">
        <f t="shared" si="53"/>
        <v>251.30233000000001</v>
      </c>
      <c r="AT108" s="123">
        <f>'2022 CV FIN GA 00394601000126'!AV104</f>
        <v>0</v>
      </c>
      <c r="AU108" s="123">
        <f>'2022 CV FIN GA 00394601000126'!AW104</f>
        <v>0</v>
      </c>
      <c r="AV108" s="123">
        <f>'2022 CV FIN GA 00394601000126'!AX104</f>
        <v>0</v>
      </c>
      <c r="AW108" s="123">
        <f>'2022 CV FIN GA 00394601000126'!AY104</f>
        <v>0</v>
      </c>
      <c r="AX108" s="123">
        <f>'2022 CV FIN GA 00394601000126'!AZ104</f>
        <v>251.30233000000001</v>
      </c>
      <c r="AY108" s="123">
        <f>'2022 CV FIN GA 00394601000126'!BA104</f>
        <v>0</v>
      </c>
      <c r="AZ108" s="49">
        <f t="shared" si="54"/>
        <v>0</v>
      </c>
      <c r="BA108" s="123">
        <f>'2022 CV FIN GA 00394601000126'!BC104</f>
        <v>0</v>
      </c>
      <c r="BB108" s="123">
        <f>'2022 CV FIN GA 00394601000126'!BD104</f>
        <v>0</v>
      </c>
      <c r="BC108" s="123">
        <f>'2022 CV FIN GA 00394601000126'!BE104</f>
        <v>0</v>
      </c>
      <c r="BD108" s="123">
        <f>'2022 CV FIN GA 00394601000126'!BF104</f>
        <v>0</v>
      </c>
      <c r="BE108" s="123">
        <f>'2022 CV FIN GA 00394601000126'!BG104</f>
        <v>0</v>
      </c>
      <c r="BF108" s="123">
        <f>'2022 CV FIN GA 00394601000126'!BH104</f>
        <v>0</v>
      </c>
      <c r="BG108" s="123">
        <f>'2022 CV FIN GA 00394601000126'!BI104</f>
        <v>0</v>
      </c>
      <c r="BH108" s="123">
        <f>'2022 CV FIN GA 00394601000126'!BJ104</f>
        <v>0</v>
      </c>
      <c r="BI108" s="123">
        <f>'2022 CV FIN GA 00394601000126'!BK104</f>
        <v>0</v>
      </c>
      <c r="BJ108" s="49">
        <f t="shared" si="55"/>
        <v>251.30233000000001</v>
      </c>
      <c r="BK108" s="49">
        <f t="shared" si="56"/>
        <v>-148.12474</v>
      </c>
      <c r="BL108" s="49">
        <f>$BO$9+SUMPRODUCT($D$10:D108,$BK$10:BK108)</f>
        <v>-110655738431.6601</v>
      </c>
      <c r="BM108" s="48">
        <f>'2022 CV FIN GA 00394601000126'!BO104</f>
        <v>4</v>
      </c>
      <c r="BN108" s="49">
        <f t="shared" si="43"/>
        <v>0</v>
      </c>
      <c r="BO108" s="51">
        <f t="shared" si="57"/>
        <v>0</v>
      </c>
      <c r="BP108" s="79">
        <f t="shared" si="44"/>
        <v>3.1106025979570568</v>
      </c>
      <c r="BQ108" s="79">
        <f t="shared" si="45"/>
        <v>306.39435589877007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58"/>
        <v>100</v>
      </c>
      <c r="B109" s="69">
        <f t="shared" si="59"/>
        <v>2121</v>
      </c>
      <c r="C109" s="48">
        <f>'2022 CV FIN GA 00394601000126'!E105</f>
        <v>4</v>
      </c>
      <c r="D109" s="49">
        <f t="shared" si="46"/>
        <v>1.9820000000000001E-2</v>
      </c>
      <c r="E109" s="123">
        <f>'2022 CV FIN GA 00394601000126'!G105</f>
        <v>0</v>
      </c>
      <c r="F109" s="49">
        <f t="shared" si="47"/>
        <v>0</v>
      </c>
      <c r="G109" s="123">
        <f>'2022 CV FIN GA 00394601000126'!I105</f>
        <v>0</v>
      </c>
      <c r="H109" s="123">
        <f>'2022 CV FIN GA 00394601000126'!J105</f>
        <v>0</v>
      </c>
      <c r="I109" s="123">
        <f>'2022 CV FIN GA 00394601000126'!K105</f>
        <v>0</v>
      </c>
      <c r="J109" s="123">
        <f>'2022 CV FIN GA 00394601000126'!L105</f>
        <v>0</v>
      </c>
      <c r="K109" s="123">
        <f>'2022 CV FIN GA 00394601000126'!M105</f>
        <v>42.743110000000001</v>
      </c>
      <c r="L109" s="123">
        <f>'2022 CV FIN GA 00394601000126'!N105</f>
        <v>0</v>
      </c>
      <c r="M109" s="49">
        <f t="shared" si="48"/>
        <v>5.0000000000000002E-5</v>
      </c>
      <c r="N109" s="123">
        <f>'2022 CV FIN GA 00394601000126'!P105</f>
        <v>0</v>
      </c>
      <c r="O109" s="123">
        <f>'2022 CV FIN GA 00394601000126'!Q105</f>
        <v>0</v>
      </c>
      <c r="P109" s="123">
        <f>'2022 CV FIN GA 00394601000126'!R105</f>
        <v>0</v>
      </c>
      <c r="Q109" s="123">
        <f>'2022 CV FIN GA 00394601000126'!S105</f>
        <v>0</v>
      </c>
      <c r="R109" s="123">
        <f>'2022 CV FIN GA 00394601000126'!T105</f>
        <v>0</v>
      </c>
      <c r="S109" s="123">
        <f>'2022 CV FIN GA 00394601000126'!U105</f>
        <v>5.0000000000000002E-5</v>
      </c>
      <c r="T109" s="123">
        <f>'2022 CV FIN GA 00394601000126'!V105</f>
        <v>0</v>
      </c>
      <c r="U109" s="49">
        <f t="shared" si="49"/>
        <v>0</v>
      </c>
      <c r="V109" s="123">
        <f>'2022 CV FIN GA 00394601000126'!X105</f>
        <v>0</v>
      </c>
      <c r="W109" s="123">
        <f>'2022 CV FIN GA 00394601000126'!Y105</f>
        <v>0</v>
      </c>
      <c r="X109" s="123">
        <f>'2022 CV FIN GA 00394601000126'!Z105</f>
        <v>0</v>
      </c>
      <c r="Y109" s="123">
        <f>'2022 CV FIN GA 00394601000126'!AA105</f>
        <v>0</v>
      </c>
      <c r="Z109" s="123">
        <f>'2022 CV FIN GA 00394601000126'!AB105</f>
        <v>0</v>
      </c>
      <c r="AA109" s="123">
        <f>'2022 CV FIN GA 00394601000126'!AC105</f>
        <v>0</v>
      </c>
      <c r="AB109" s="123">
        <f>'2022 CV FIN GA 00394601000126'!AD105</f>
        <v>0</v>
      </c>
      <c r="AC109" s="49">
        <f t="shared" si="50"/>
        <v>0</v>
      </c>
      <c r="AD109" s="123">
        <f>'2022 CV FIN GA 00394601000126'!AF105</f>
        <v>0</v>
      </c>
      <c r="AE109" s="123">
        <f>'2022 CV FIN GA 00394601000126'!AG105</f>
        <v>0</v>
      </c>
      <c r="AF109" s="123">
        <f>'2022 CV FIN GA 00394601000126'!AH105</f>
        <v>0</v>
      </c>
      <c r="AG109" s="123">
        <f>'2022 CV FIN GA 00394601000126'!AI105</f>
        <v>0</v>
      </c>
      <c r="AH109" s="49">
        <f t="shared" si="51"/>
        <v>0</v>
      </c>
      <c r="AI109" s="123">
        <f>'2022 CV FIN GA 00394601000126'!AK105</f>
        <v>0</v>
      </c>
      <c r="AJ109" s="123">
        <f>'2022 CV FIN GA 00394601000126'!AL105</f>
        <v>0</v>
      </c>
      <c r="AK109" s="123">
        <f>'2022 CV FIN GA 00394601000126'!AM105</f>
        <v>0</v>
      </c>
      <c r="AL109" s="123">
        <f>'2022 CV FIN GA 00394601000126'!AN105</f>
        <v>0</v>
      </c>
      <c r="AM109" s="123">
        <f>'2022 CV FIN GA 00394601000126'!AO105</f>
        <v>0</v>
      </c>
      <c r="AN109" s="123">
        <f>'2022 CV FIN GA 00394601000126'!AP105</f>
        <v>0</v>
      </c>
      <c r="AO109" s="50">
        <v>0</v>
      </c>
      <c r="AP109" s="48">
        <f>'2022 CV FIN GA 00394601000126'!AR105</f>
        <v>0</v>
      </c>
      <c r="AQ109" s="48">
        <f>'2022 CV FIN GA 00394601000126'!AS105</f>
        <v>0</v>
      </c>
      <c r="AR109" s="49">
        <f t="shared" si="52"/>
        <v>42.743160000000003</v>
      </c>
      <c r="AS109" s="49">
        <f t="shared" si="53"/>
        <v>103.75046</v>
      </c>
      <c r="AT109" s="123">
        <f>'2022 CV FIN GA 00394601000126'!AV105</f>
        <v>0</v>
      </c>
      <c r="AU109" s="123">
        <f>'2022 CV FIN GA 00394601000126'!AW105</f>
        <v>0</v>
      </c>
      <c r="AV109" s="123">
        <f>'2022 CV FIN GA 00394601000126'!AX105</f>
        <v>0</v>
      </c>
      <c r="AW109" s="123">
        <f>'2022 CV FIN GA 00394601000126'!AY105</f>
        <v>0</v>
      </c>
      <c r="AX109" s="123">
        <f>'2022 CV FIN GA 00394601000126'!AZ105</f>
        <v>103.75046</v>
      </c>
      <c r="AY109" s="123">
        <f>'2022 CV FIN GA 00394601000126'!BA105</f>
        <v>0</v>
      </c>
      <c r="AZ109" s="49">
        <f t="shared" si="54"/>
        <v>0</v>
      </c>
      <c r="BA109" s="123">
        <f>'2022 CV FIN GA 00394601000126'!BC105</f>
        <v>0</v>
      </c>
      <c r="BB109" s="123">
        <f>'2022 CV FIN GA 00394601000126'!BD105</f>
        <v>0</v>
      </c>
      <c r="BC109" s="123">
        <f>'2022 CV FIN GA 00394601000126'!BE105</f>
        <v>0</v>
      </c>
      <c r="BD109" s="123">
        <f>'2022 CV FIN GA 00394601000126'!BF105</f>
        <v>0</v>
      </c>
      <c r="BE109" s="123">
        <f>'2022 CV FIN GA 00394601000126'!BG105</f>
        <v>0</v>
      </c>
      <c r="BF109" s="123">
        <f>'2022 CV FIN GA 00394601000126'!BH105</f>
        <v>0</v>
      </c>
      <c r="BG109" s="123">
        <f>'2022 CV FIN GA 00394601000126'!BI105</f>
        <v>0</v>
      </c>
      <c r="BH109" s="123">
        <f>'2022 CV FIN GA 00394601000126'!BJ105</f>
        <v>0</v>
      </c>
      <c r="BI109" s="123">
        <f>'2022 CV FIN GA 00394601000126'!BK105</f>
        <v>0</v>
      </c>
      <c r="BJ109" s="49">
        <f t="shared" si="55"/>
        <v>103.75046</v>
      </c>
      <c r="BK109" s="49">
        <f t="shared" si="56"/>
        <v>-61.007300000000001</v>
      </c>
      <c r="BL109" s="49">
        <f>$BO$9+SUMPRODUCT($D$10:D109,$BK$10:BK109)</f>
        <v>-110655738432.86926</v>
      </c>
      <c r="BM109" s="48">
        <f>'2022 CV FIN GA 00394601000126'!BO105</f>
        <v>4</v>
      </c>
      <c r="BN109" s="49">
        <f t="shared" si="43"/>
        <v>0</v>
      </c>
      <c r="BO109" s="51">
        <f t="shared" si="57"/>
        <v>0</v>
      </c>
      <c r="BP109" s="79">
        <f t="shared" si="44"/>
        <v>1.231870061474388</v>
      </c>
      <c r="BQ109" s="79">
        <f t="shared" si="45"/>
        <v>122.57107111670162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58"/>
        <v>101</v>
      </c>
      <c r="B110" s="69">
        <f t="shared" si="59"/>
        <v>2122</v>
      </c>
      <c r="C110" s="48">
        <f>'2022 CV FIN GA 00394601000126'!E106</f>
        <v>4</v>
      </c>
      <c r="D110" s="49">
        <f t="shared" si="46"/>
        <v>1.9060000000000001E-2</v>
      </c>
      <c r="E110" s="123">
        <f>'2022 CV FIN GA 00394601000126'!G106</f>
        <v>0</v>
      </c>
      <c r="F110" s="49">
        <f t="shared" si="47"/>
        <v>0</v>
      </c>
      <c r="G110" s="123">
        <f>'2022 CV FIN GA 00394601000126'!I106</f>
        <v>0</v>
      </c>
      <c r="H110" s="123">
        <f>'2022 CV FIN GA 00394601000126'!J106</f>
        <v>0</v>
      </c>
      <c r="I110" s="123">
        <f>'2022 CV FIN GA 00394601000126'!K106</f>
        <v>0</v>
      </c>
      <c r="J110" s="123">
        <f>'2022 CV FIN GA 00394601000126'!L106</f>
        <v>0</v>
      </c>
      <c r="K110" s="123">
        <f>'2022 CV FIN GA 00394601000126'!M106</f>
        <v>0</v>
      </c>
      <c r="L110" s="123">
        <f>'2022 CV FIN GA 00394601000126'!N106</f>
        <v>0</v>
      </c>
      <c r="M110" s="49">
        <f t="shared" si="48"/>
        <v>0</v>
      </c>
      <c r="N110" s="123">
        <f>'2022 CV FIN GA 00394601000126'!P106</f>
        <v>0</v>
      </c>
      <c r="O110" s="123">
        <f>'2022 CV FIN GA 00394601000126'!Q106</f>
        <v>0</v>
      </c>
      <c r="P110" s="123">
        <f>'2022 CV FIN GA 00394601000126'!R106</f>
        <v>0</v>
      </c>
      <c r="Q110" s="123">
        <f>'2022 CV FIN GA 00394601000126'!S106</f>
        <v>0</v>
      </c>
      <c r="R110" s="123">
        <f>'2022 CV FIN GA 00394601000126'!T106</f>
        <v>0</v>
      </c>
      <c r="S110" s="123">
        <f>'2022 CV FIN GA 00394601000126'!U106</f>
        <v>0</v>
      </c>
      <c r="T110" s="123">
        <f>'2022 CV FIN GA 00394601000126'!V106</f>
        <v>0</v>
      </c>
      <c r="U110" s="49">
        <f t="shared" si="49"/>
        <v>0</v>
      </c>
      <c r="V110" s="123">
        <f>'2022 CV FIN GA 00394601000126'!X106</f>
        <v>0</v>
      </c>
      <c r="W110" s="123">
        <f>'2022 CV FIN GA 00394601000126'!Y106</f>
        <v>0</v>
      </c>
      <c r="X110" s="123">
        <f>'2022 CV FIN GA 00394601000126'!Z106</f>
        <v>0</v>
      </c>
      <c r="Y110" s="123">
        <f>'2022 CV FIN GA 00394601000126'!AA106</f>
        <v>0</v>
      </c>
      <c r="Z110" s="123">
        <f>'2022 CV FIN GA 00394601000126'!AB106</f>
        <v>0</v>
      </c>
      <c r="AA110" s="123">
        <f>'2022 CV FIN GA 00394601000126'!AC106</f>
        <v>0</v>
      </c>
      <c r="AB110" s="123">
        <f>'2022 CV FIN GA 00394601000126'!AD106</f>
        <v>0</v>
      </c>
      <c r="AC110" s="49">
        <f t="shared" si="50"/>
        <v>0</v>
      </c>
      <c r="AD110" s="123">
        <f>'2022 CV FIN GA 00394601000126'!AF106</f>
        <v>0</v>
      </c>
      <c r="AE110" s="123">
        <f>'2022 CV FIN GA 00394601000126'!AG106</f>
        <v>0</v>
      </c>
      <c r="AF110" s="123">
        <f>'2022 CV FIN GA 00394601000126'!AH106</f>
        <v>0</v>
      </c>
      <c r="AG110" s="123">
        <f>'2022 CV FIN GA 00394601000126'!AI106</f>
        <v>0</v>
      </c>
      <c r="AH110" s="49">
        <f t="shared" si="51"/>
        <v>0</v>
      </c>
      <c r="AI110" s="123">
        <f>'2022 CV FIN GA 00394601000126'!AK106</f>
        <v>0</v>
      </c>
      <c r="AJ110" s="123">
        <f>'2022 CV FIN GA 00394601000126'!AL106</f>
        <v>0</v>
      </c>
      <c r="AK110" s="123">
        <f>'2022 CV FIN GA 00394601000126'!AM106</f>
        <v>0</v>
      </c>
      <c r="AL110" s="123">
        <f>'2022 CV FIN GA 00394601000126'!AN106</f>
        <v>0</v>
      </c>
      <c r="AM110" s="123">
        <f>'2022 CV FIN GA 00394601000126'!AO106</f>
        <v>0</v>
      </c>
      <c r="AN110" s="123">
        <f>'2022 CV FIN GA 00394601000126'!AP106</f>
        <v>0</v>
      </c>
      <c r="AO110" s="50">
        <v>0</v>
      </c>
      <c r="AP110" s="48">
        <f>'2022 CV FIN GA 00394601000126'!AR106</f>
        <v>0</v>
      </c>
      <c r="AQ110" s="48">
        <f>'2022 CV FIN GA 00394601000126'!AS106</f>
        <v>0</v>
      </c>
      <c r="AR110" s="49">
        <f t="shared" si="52"/>
        <v>0</v>
      </c>
      <c r="AS110" s="49">
        <f t="shared" si="53"/>
        <v>0</v>
      </c>
      <c r="AT110" s="123">
        <f>'2022 CV FIN GA 00394601000126'!AV106</f>
        <v>0</v>
      </c>
      <c r="AU110" s="123">
        <f>'2022 CV FIN GA 00394601000126'!AW106</f>
        <v>0</v>
      </c>
      <c r="AV110" s="123">
        <f>'2022 CV FIN GA 00394601000126'!AX106</f>
        <v>0</v>
      </c>
      <c r="AW110" s="123">
        <f>'2022 CV FIN GA 00394601000126'!AY106</f>
        <v>0</v>
      </c>
      <c r="AX110" s="123">
        <f>'2022 CV FIN GA 00394601000126'!AZ106</f>
        <v>0</v>
      </c>
      <c r="AY110" s="123">
        <f>'2022 CV FIN GA 00394601000126'!BA106</f>
        <v>0</v>
      </c>
      <c r="AZ110" s="49">
        <f t="shared" si="54"/>
        <v>0</v>
      </c>
      <c r="BA110" s="123">
        <f>'2022 CV FIN GA 00394601000126'!BC106</f>
        <v>0</v>
      </c>
      <c r="BB110" s="123">
        <f>'2022 CV FIN GA 00394601000126'!BD106</f>
        <v>0</v>
      </c>
      <c r="BC110" s="123">
        <f>'2022 CV FIN GA 00394601000126'!BE106</f>
        <v>0</v>
      </c>
      <c r="BD110" s="123">
        <f>'2022 CV FIN GA 00394601000126'!BF106</f>
        <v>0</v>
      </c>
      <c r="BE110" s="123">
        <f>'2022 CV FIN GA 00394601000126'!BG106</f>
        <v>0</v>
      </c>
      <c r="BF110" s="123">
        <f>'2022 CV FIN GA 00394601000126'!BH106</f>
        <v>0</v>
      </c>
      <c r="BG110" s="123">
        <f>'2022 CV FIN GA 00394601000126'!BI106</f>
        <v>0</v>
      </c>
      <c r="BH110" s="123">
        <f>'2022 CV FIN GA 00394601000126'!BJ106</f>
        <v>0</v>
      </c>
      <c r="BI110" s="123">
        <f>'2022 CV FIN GA 00394601000126'!BK106</f>
        <v>0</v>
      </c>
      <c r="BJ110" s="49">
        <f t="shared" si="55"/>
        <v>0</v>
      </c>
      <c r="BK110" s="49">
        <f t="shared" si="56"/>
        <v>0</v>
      </c>
      <c r="BL110" s="49">
        <f>$BO$9+SUMPRODUCT($D$10:D110,$BK$10:BK110)</f>
        <v>-110655738432.86926</v>
      </c>
      <c r="BM110" s="48">
        <f>'2022 CV FIN GA 00394601000126'!BO106</f>
        <v>4</v>
      </c>
      <c r="BN110" s="49">
        <f t="shared" si="43"/>
        <v>0</v>
      </c>
      <c r="BO110" s="51">
        <f t="shared" si="57"/>
        <v>0</v>
      </c>
      <c r="BP110" s="79">
        <f t="shared" si="44"/>
        <v>0</v>
      </c>
      <c r="BQ110" s="79">
        <f t="shared" si="45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58"/>
        <v>102</v>
      </c>
      <c r="B111" s="69">
        <f t="shared" si="59"/>
        <v>2123</v>
      </c>
      <c r="C111" s="48">
        <f>'2022 CV FIN GA 00394601000126'!E107</f>
        <v>4</v>
      </c>
      <c r="D111" s="49">
        <f t="shared" si="46"/>
        <v>1.8329999999999999E-2</v>
      </c>
      <c r="E111" s="123">
        <f>'2022 CV FIN GA 00394601000126'!G107</f>
        <v>0</v>
      </c>
      <c r="F111" s="49">
        <f t="shared" si="47"/>
        <v>0</v>
      </c>
      <c r="G111" s="123">
        <f>'2022 CV FIN GA 00394601000126'!I107</f>
        <v>0</v>
      </c>
      <c r="H111" s="123">
        <f>'2022 CV FIN GA 00394601000126'!J107</f>
        <v>0</v>
      </c>
      <c r="I111" s="123">
        <f>'2022 CV FIN GA 00394601000126'!K107</f>
        <v>0</v>
      </c>
      <c r="J111" s="123">
        <f>'2022 CV FIN GA 00394601000126'!L107</f>
        <v>0</v>
      </c>
      <c r="K111" s="123">
        <f>'2022 CV FIN GA 00394601000126'!M107</f>
        <v>0</v>
      </c>
      <c r="L111" s="123">
        <f>'2022 CV FIN GA 00394601000126'!N107</f>
        <v>0</v>
      </c>
      <c r="M111" s="49">
        <f t="shared" si="48"/>
        <v>0</v>
      </c>
      <c r="N111" s="123">
        <f>'2022 CV FIN GA 00394601000126'!P107</f>
        <v>0</v>
      </c>
      <c r="O111" s="123">
        <f>'2022 CV FIN GA 00394601000126'!Q107</f>
        <v>0</v>
      </c>
      <c r="P111" s="123">
        <f>'2022 CV FIN GA 00394601000126'!R107</f>
        <v>0</v>
      </c>
      <c r="Q111" s="123">
        <f>'2022 CV FIN GA 00394601000126'!S107</f>
        <v>0</v>
      </c>
      <c r="R111" s="123">
        <f>'2022 CV FIN GA 00394601000126'!T107</f>
        <v>0</v>
      </c>
      <c r="S111" s="123">
        <f>'2022 CV FIN GA 00394601000126'!U107</f>
        <v>0</v>
      </c>
      <c r="T111" s="123">
        <f>'2022 CV FIN GA 00394601000126'!V107</f>
        <v>0</v>
      </c>
      <c r="U111" s="49">
        <f t="shared" si="49"/>
        <v>0</v>
      </c>
      <c r="V111" s="123">
        <f>'2022 CV FIN GA 00394601000126'!X107</f>
        <v>0</v>
      </c>
      <c r="W111" s="123">
        <f>'2022 CV FIN GA 00394601000126'!Y107</f>
        <v>0</v>
      </c>
      <c r="X111" s="123">
        <f>'2022 CV FIN GA 00394601000126'!Z107</f>
        <v>0</v>
      </c>
      <c r="Y111" s="123">
        <f>'2022 CV FIN GA 00394601000126'!AA107</f>
        <v>0</v>
      </c>
      <c r="Z111" s="123">
        <f>'2022 CV FIN GA 00394601000126'!AB107</f>
        <v>0</v>
      </c>
      <c r="AA111" s="123">
        <f>'2022 CV FIN GA 00394601000126'!AC107</f>
        <v>0</v>
      </c>
      <c r="AB111" s="123">
        <f>'2022 CV FIN GA 00394601000126'!AD107</f>
        <v>0</v>
      </c>
      <c r="AC111" s="49">
        <f t="shared" si="50"/>
        <v>0</v>
      </c>
      <c r="AD111" s="123">
        <f>'2022 CV FIN GA 00394601000126'!AF107</f>
        <v>0</v>
      </c>
      <c r="AE111" s="123">
        <f>'2022 CV FIN GA 00394601000126'!AG107</f>
        <v>0</v>
      </c>
      <c r="AF111" s="123">
        <f>'2022 CV FIN GA 00394601000126'!AH107</f>
        <v>0</v>
      </c>
      <c r="AG111" s="123">
        <f>'2022 CV FIN GA 00394601000126'!AI107</f>
        <v>0</v>
      </c>
      <c r="AH111" s="49">
        <f t="shared" si="51"/>
        <v>0</v>
      </c>
      <c r="AI111" s="123">
        <f>'2022 CV FIN GA 00394601000126'!AK107</f>
        <v>0</v>
      </c>
      <c r="AJ111" s="123">
        <f>'2022 CV FIN GA 00394601000126'!AL107</f>
        <v>0</v>
      </c>
      <c r="AK111" s="123">
        <f>'2022 CV FIN GA 00394601000126'!AM107</f>
        <v>0</v>
      </c>
      <c r="AL111" s="123">
        <f>'2022 CV FIN GA 00394601000126'!AN107</f>
        <v>0</v>
      </c>
      <c r="AM111" s="123">
        <f>'2022 CV FIN GA 00394601000126'!AO107</f>
        <v>0</v>
      </c>
      <c r="AN111" s="123">
        <f>'2022 CV FIN GA 00394601000126'!AP107</f>
        <v>0</v>
      </c>
      <c r="AO111" s="50">
        <v>0</v>
      </c>
      <c r="AP111" s="48">
        <f>'2022 CV FIN GA 00394601000126'!AR107</f>
        <v>0</v>
      </c>
      <c r="AQ111" s="48">
        <f>'2022 CV FIN GA 00394601000126'!AS107</f>
        <v>0</v>
      </c>
      <c r="AR111" s="49">
        <f t="shared" si="52"/>
        <v>0</v>
      </c>
      <c r="AS111" s="49">
        <f t="shared" si="53"/>
        <v>0</v>
      </c>
      <c r="AT111" s="123">
        <f>'2022 CV FIN GA 00394601000126'!AV107</f>
        <v>0</v>
      </c>
      <c r="AU111" s="123">
        <f>'2022 CV FIN GA 00394601000126'!AW107</f>
        <v>0</v>
      </c>
      <c r="AV111" s="123">
        <f>'2022 CV FIN GA 00394601000126'!AX107</f>
        <v>0</v>
      </c>
      <c r="AW111" s="123">
        <f>'2022 CV FIN GA 00394601000126'!AY107</f>
        <v>0</v>
      </c>
      <c r="AX111" s="123">
        <f>'2022 CV FIN GA 00394601000126'!AZ107</f>
        <v>0</v>
      </c>
      <c r="AY111" s="123">
        <f>'2022 CV FIN GA 00394601000126'!BA107</f>
        <v>0</v>
      </c>
      <c r="AZ111" s="49">
        <f t="shared" si="54"/>
        <v>0</v>
      </c>
      <c r="BA111" s="123">
        <f>'2022 CV FIN GA 00394601000126'!BC107</f>
        <v>0</v>
      </c>
      <c r="BB111" s="123">
        <f>'2022 CV FIN GA 00394601000126'!BD107</f>
        <v>0</v>
      </c>
      <c r="BC111" s="123">
        <f>'2022 CV FIN GA 00394601000126'!BE107</f>
        <v>0</v>
      </c>
      <c r="BD111" s="123">
        <f>'2022 CV FIN GA 00394601000126'!BF107</f>
        <v>0</v>
      </c>
      <c r="BE111" s="123">
        <f>'2022 CV FIN GA 00394601000126'!BG107</f>
        <v>0</v>
      </c>
      <c r="BF111" s="123">
        <f>'2022 CV FIN GA 00394601000126'!BH107</f>
        <v>0</v>
      </c>
      <c r="BG111" s="123">
        <f>'2022 CV FIN GA 00394601000126'!BI107</f>
        <v>0</v>
      </c>
      <c r="BH111" s="123">
        <f>'2022 CV FIN GA 00394601000126'!BJ107</f>
        <v>0</v>
      </c>
      <c r="BI111" s="123">
        <f>'2022 CV FIN GA 00394601000126'!BK107</f>
        <v>0</v>
      </c>
      <c r="BJ111" s="49">
        <f t="shared" si="55"/>
        <v>0</v>
      </c>
      <c r="BK111" s="49">
        <f t="shared" si="56"/>
        <v>0</v>
      </c>
      <c r="BL111" s="49">
        <f>$BO$9+SUMPRODUCT($D$10:D111,$BK$10:BK111)</f>
        <v>-110655738432.86926</v>
      </c>
      <c r="BM111" s="48">
        <f>'2022 CV FIN GA 00394601000126'!BO107</f>
        <v>4</v>
      </c>
      <c r="BN111" s="49">
        <f t="shared" si="43"/>
        <v>0</v>
      </c>
      <c r="BO111" s="51">
        <f t="shared" si="57"/>
        <v>0</v>
      </c>
      <c r="BP111" s="79">
        <f t="shared" si="44"/>
        <v>0</v>
      </c>
      <c r="BQ111" s="79">
        <f t="shared" si="45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58"/>
        <v>103</v>
      </c>
      <c r="B112" s="69">
        <f t="shared" si="59"/>
        <v>2124</v>
      </c>
      <c r="C112" s="48">
        <f>'2022 CV FIN GA 00394601000126'!E108</f>
        <v>4</v>
      </c>
      <c r="D112" s="49">
        <f t="shared" si="46"/>
        <v>1.763E-2</v>
      </c>
      <c r="E112" s="123">
        <f>'2022 CV FIN GA 00394601000126'!G108</f>
        <v>0</v>
      </c>
      <c r="F112" s="49">
        <f t="shared" si="47"/>
        <v>0</v>
      </c>
      <c r="G112" s="123">
        <f>'2022 CV FIN GA 00394601000126'!I108</f>
        <v>0</v>
      </c>
      <c r="H112" s="123">
        <f>'2022 CV FIN GA 00394601000126'!J108</f>
        <v>0</v>
      </c>
      <c r="I112" s="123">
        <f>'2022 CV FIN GA 00394601000126'!K108</f>
        <v>0</v>
      </c>
      <c r="J112" s="123">
        <f>'2022 CV FIN GA 00394601000126'!L108</f>
        <v>0</v>
      </c>
      <c r="K112" s="123">
        <f>'2022 CV FIN GA 00394601000126'!M108</f>
        <v>0</v>
      </c>
      <c r="L112" s="123">
        <f>'2022 CV FIN GA 00394601000126'!N108</f>
        <v>0</v>
      </c>
      <c r="M112" s="49">
        <f t="shared" si="48"/>
        <v>0</v>
      </c>
      <c r="N112" s="123">
        <f>'2022 CV FIN GA 00394601000126'!P108</f>
        <v>0</v>
      </c>
      <c r="O112" s="123">
        <f>'2022 CV FIN GA 00394601000126'!Q108</f>
        <v>0</v>
      </c>
      <c r="P112" s="123">
        <f>'2022 CV FIN GA 00394601000126'!R108</f>
        <v>0</v>
      </c>
      <c r="Q112" s="123">
        <f>'2022 CV FIN GA 00394601000126'!S108</f>
        <v>0</v>
      </c>
      <c r="R112" s="123">
        <f>'2022 CV FIN GA 00394601000126'!T108</f>
        <v>0</v>
      </c>
      <c r="S112" s="123">
        <f>'2022 CV FIN GA 00394601000126'!U108</f>
        <v>0</v>
      </c>
      <c r="T112" s="123">
        <f>'2022 CV FIN GA 00394601000126'!V108</f>
        <v>0</v>
      </c>
      <c r="U112" s="49">
        <f t="shared" si="49"/>
        <v>0</v>
      </c>
      <c r="V112" s="123">
        <f>'2022 CV FIN GA 00394601000126'!X108</f>
        <v>0</v>
      </c>
      <c r="W112" s="123">
        <f>'2022 CV FIN GA 00394601000126'!Y108</f>
        <v>0</v>
      </c>
      <c r="X112" s="123">
        <f>'2022 CV FIN GA 00394601000126'!Z108</f>
        <v>0</v>
      </c>
      <c r="Y112" s="123">
        <f>'2022 CV FIN GA 00394601000126'!AA108</f>
        <v>0</v>
      </c>
      <c r="Z112" s="123">
        <f>'2022 CV FIN GA 00394601000126'!AB108</f>
        <v>0</v>
      </c>
      <c r="AA112" s="123">
        <f>'2022 CV FIN GA 00394601000126'!AC108</f>
        <v>0</v>
      </c>
      <c r="AB112" s="123">
        <f>'2022 CV FIN GA 00394601000126'!AD108</f>
        <v>0</v>
      </c>
      <c r="AC112" s="49">
        <f t="shared" si="50"/>
        <v>0</v>
      </c>
      <c r="AD112" s="123">
        <f>'2022 CV FIN GA 00394601000126'!AF108</f>
        <v>0</v>
      </c>
      <c r="AE112" s="123">
        <f>'2022 CV FIN GA 00394601000126'!AG108</f>
        <v>0</v>
      </c>
      <c r="AF112" s="123">
        <f>'2022 CV FIN GA 00394601000126'!AH108</f>
        <v>0</v>
      </c>
      <c r="AG112" s="123">
        <f>'2022 CV FIN GA 00394601000126'!AI108</f>
        <v>0</v>
      </c>
      <c r="AH112" s="49">
        <f t="shared" si="51"/>
        <v>0</v>
      </c>
      <c r="AI112" s="123">
        <f>'2022 CV FIN GA 00394601000126'!AK108</f>
        <v>0</v>
      </c>
      <c r="AJ112" s="123">
        <f>'2022 CV FIN GA 00394601000126'!AL108</f>
        <v>0</v>
      </c>
      <c r="AK112" s="123">
        <f>'2022 CV FIN GA 00394601000126'!AM108</f>
        <v>0</v>
      </c>
      <c r="AL112" s="123">
        <f>'2022 CV FIN GA 00394601000126'!AN108</f>
        <v>0</v>
      </c>
      <c r="AM112" s="123">
        <f>'2022 CV FIN GA 00394601000126'!AO108</f>
        <v>0</v>
      </c>
      <c r="AN112" s="123">
        <f>'2022 CV FIN GA 00394601000126'!AP108</f>
        <v>0</v>
      </c>
      <c r="AO112" s="50">
        <v>0</v>
      </c>
      <c r="AP112" s="48">
        <f>'2022 CV FIN GA 00394601000126'!AR108</f>
        <v>0</v>
      </c>
      <c r="AQ112" s="48">
        <f>'2022 CV FIN GA 00394601000126'!AS108</f>
        <v>0</v>
      </c>
      <c r="AR112" s="49">
        <f t="shared" si="52"/>
        <v>0</v>
      </c>
      <c r="AS112" s="49">
        <f t="shared" si="53"/>
        <v>0</v>
      </c>
      <c r="AT112" s="123">
        <f>'2022 CV FIN GA 00394601000126'!AV108</f>
        <v>0</v>
      </c>
      <c r="AU112" s="123">
        <f>'2022 CV FIN GA 00394601000126'!AW108</f>
        <v>0</v>
      </c>
      <c r="AV112" s="123">
        <f>'2022 CV FIN GA 00394601000126'!AX108</f>
        <v>0</v>
      </c>
      <c r="AW112" s="123">
        <f>'2022 CV FIN GA 00394601000126'!AY108</f>
        <v>0</v>
      </c>
      <c r="AX112" s="123">
        <f>'2022 CV FIN GA 00394601000126'!AZ108</f>
        <v>0</v>
      </c>
      <c r="AY112" s="123">
        <f>'2022 CV FIN GA 00394601000126'!BA108</f>
        <v>0</v>
      </c>
      <c r="AZ112" s="49">
        <f t="shared" si="54"/>
        <v>0</v>
      </c>
      <c r="BA112" s="123">
        <f>'2022 CV FIN GA 00394601000126'!BC108</f>
        <v>0</v>
      </c>
      <c r="BB112" s="123">
        <f>'2022 CV FIN GA 00394601000126'!BD108</f>
        <v>0</v>
      </c>
      <c r="BC112" s="123">
        <f>'2022 CV FIN GA 00394601000126'!BE108</f>
        <v>0</v>
      </c>
      <c r="BD112" s="123">
        <f>'2022 CV FIN GA 00394601000126'!BF108</f>
        <v>0</v>
      </c>
      <c r="BE112" s="123">
        <f>'2022 CV FIN GA 00394601000126'!BG108</f>
        <v>0</v>
      </c>
      <c r="BF112" s="123">
        <f>'2022 CV FIN GA 00394601000126'!BH108</f>
        <v>0</v>
      </c>
      <c r="BG112" s="123">
        <f>'2022 CV FIN GA 00394601000126'!BI108</f>
        <v>0</v>
      </c>
      <c r="BH112" s="123">
        <f>'2022 CV FIN GA 00394601000126'!BJ108</f>
        <v>0</v>
      </c>
      <c r="BI112" s="123">
        <f>'2022 CV FIN GA 00394601000126'!BK108</f>
        <v>0</v>
      </c>
      <c r="BJ112" s="49">
        <f t="shared" si="55"/>
        <v>0</v>
      </c>
      <c r="BK112" s="49">
        <f t="shared" si="56"/>
        <v>0</v>
      </c>
      <c r="BL112" s="49">
        <f>$BO$9+SUMPRODUCT($D$10:D112,$BK$10:BK112)</f>
        <v>-110655738432.86926</v>
      </c>
      <c r="BM112" s="48">
        <f>'2022 CV FIN GA 00394601000126'!BO108</f>
        <v>4</v>
      </c>
      <c r="BN112" s="49">
        <f t="shared" si="43"/>
        <v>0</v>
      </c>
      <c r="BO112" s="51">
        <f t="shared" si="57"/>
        <v>0</v>
      </c>
      <c r="BP112" s="79">
        <f t="shared" si="44"/>
        <v>0</v>
      </c>
      <c r="BQ112" s="79">
        <f t="shared" si="45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58"/>
        <v>104</v>
      </c>
      <c r="B113" s="69">
        <f t="shared" si="59"/>
        <v>2125</v>
      </c>
      <c r="C113" s="48">
        <f>'2022 CV FIN GA 00394601000126'!E109</f>
        <v>4</v>
      </c>
      <c r="D113" s="49">
        <f t="shared" si="46"/>
        <v>1.695E-2</v>
      </c>
      <c r="E113" s="123">
        <f>'2022 CV FIN GA 00394601000126'!G109</f>
        <v>0</v>
      </c>
      <c r="F113" s="49">
        <f t="shared" si="47"/>
        <v>0</v>
      </c>
      <c r="G113" s="123">
        <f>'2022 CV FIN GA 00394601000126'!I109</f>
        <v>0</v>
      </c>
      <c r="H113" s="123">
        <f>'2022 CV FIN GA 00394601000126'!J109</f>
        <v>0</v>
      </c>
      <c r="I113" s="123">
        <f>'2022 CV FIN GA 00394601000126'!K109</f>
        <v>0</v>
      </c>
      <c r="J113" s="123">
        <f>'2022 CV FIN GA 00394601000126'!L109</f>
        <v>0</v>
      </c>
      <c r="K113" s="123">
        <f>'2022 CV FIN GA 00394601000126'!M109</f>
        <v>0</v>
      </c>
      <c r="L113" s="123">
        <f>'2022 CV FIN GA 00394601000126'!N109</f>
        <v>0</v>
      </c>
      <c r="M113" s="49">
        <f t="shared" si="48"/>
        <v>0</v>
      </c>
      <c r="N113" s="123">
        <f>'2022 CV FIN GA 00394601000126'!P109</f>
        <v>0</v>
      </c>
      <c r="O113" s="123">
        <f>'2022 CV FIN GA 00394601000126'!Q109</f>
        <v>0</v>
      </c>
      <c r="P113" s="123">
        <f>'2022 CV FIN GA 00394601000126'!R109</f>
        <v>0</v>
      </c>
      <c r="Q113" s="123">
        <f>'2022 CV FIN GA 00394601000126'!S109</f>
        <v>0</v>
      </c>
      <c r="R113" s="123">
        <f>'2022 CV FIN GA 00394601000126'!T109</f>
        <v>0</v>
      </c>
      <c r="S113" s="123">
        <f>'2022 CV FIN GA 00394601000126'!U109</f>
        <v>0</v>
      </c>
      <c r="T113" s="123">
        <f>'2022 CV FIN GA 00394601000126'!V109</f>
        <v>0</v>
      </c>
      <c r="U113" s="49">
        <f t="shared" si="49"/>
        <v>0</v>
      </c>
      <c r="V113" s="123">
        <f>'2022 CV FIN GA 00394601000126'!X109</f>
        <v>0</v>
      </c>
      <c r="W113" s="123">
        <f>'2022 CV FIN GA 00394601000126'!Y109</f>
        <v>0</v>
      </c>
      <c r="X113" s="123">
        <f>'2022 CV FIN GA 00394601000126'!Z109</f>
        <v>0</v>
      </c>
      <c r="Y113" s="123">
        <f>'2022 CV FIN GA 00394601000126'!AA109</f>
        <v>0</v>
      </c>
      <c r="Z113" s="123">
        <f>'2022 CV FIN GA 00394601000126'!AB109</f>
        <v>0</v>
      </c>
      <c r="AA113" s="123">
        <f>'2022 CV FIN GA 00394601000126'!AC109</f>
        <v>0</v>
      </c>
      <c r="AB113" s="123">
        <f>'2022 CV FIN GA 00394601000126'!AD109</f>
        <v>0</v>
      </c>
      <c r="AC113" s="49">
        <f t="shared" si="50"/>
        <v>0</v>
      </c>
      <c r="AD113" s="123">
        <f>'2022 CV FIN GA 00394601000126'!AF109</f>
        <v>0</v>
      </c>
      <c r="AE113" s="123">
        <f>'2022 CV FIN GA 00394601000126'!AG109</f>
        <v>0</v>
      </c>
      <c r="AF113" s="123">
        <f>'2022 CV FIN GA 00394601000126'!AH109</f>
        <v>0</v>
      </c>
      <c r="AG113" s="123">
        <f>'2022 CV FIN GA 00394601000126'!AI109</f>
        <v>0</v>
      </c>
      <c r="AH113" s="49">
        <f t="shared" si="51"/>
        <v>0</v>
      </c>
      <c r="AI113" s="123">
        <f>'2022 CV FIN GA 00394601000126'!AK109</f>
        <v>0</v>
      </c>
      <c r="AJ113" s="123">
        <f>'2022 CV FIN GA 00394601000126'!AL109</f>
        <v>0</v>
      </c>
      <c r="AK113" s="123">
        <f>'2022 CV FIN GA 00394601000126'!AM109</f>
        <v>0</v>
      </c>
      <c r="AL113" s="123">
        <f>'2022 CV FIN GA 00394601000126'!AN109</f>
        <v>0</v>
      </c>
      <c r="AM113" s="123">
        <f>'2022 CV FIN GA 00394601000126'!AO109</f>
        <v>0</v>
      </c>
      <c r="AN113" s="123">
        <f>'2022 CV FIN GA 00394601000126'!AP109</f>
        <v>0</v>
      </c>
      <c r="AO113" s="50">
        <v>0</v>
      </c>
      <c r="AP113" s="48">
        <f>'2022 CV FIN GA 00394601000126'!AR109</f>
        <v>0</v>
      </c>
      <c r="AQ113" s="48">
        <f>'2022 CV FIN GA 00394601000126'!AS109</f>
        <v>0</v>
      </c>
      <c r="AR113" s="49">
        <f t="shared" si="52"/>
        <v>0</v>
      </c>
      <c r="AS113" s="49">
        <f t="shared" si="53"/>
        <v>0</v>
      </c>
      <c r="AT113" s="123">
        <f>'2022 CV FIN GA 00394601000126'!AV109</f>
        <v>0</v>
      </c>
      <c r="AU113" s="123">
        <f>'2022 CV FIN GA 00394601000126'!AW109</f>
        <v>0</v>
      </c>
      <c r="AV113" s="123">
        <f>'2022 CV FIN GA 00394601000126'!AX109</f>
        <v>0</v>
      </c>
      <c r="AW113" s="123">
        <f>'2022 CV FIN GA 00394601000126'!AY109</f>
        <v>0</v>
      </c>
      <c r="AX113" s="123">
        <f>'2022 CV FIN GA 00394601000126'!AZ109</f>
        <v>0</v>
      </c>
      <c r="AY113" s="123">
        <f>'2022 CV FIN GA 00394601000126'!BA109</f>
        <v>0</v>
      </c>
      <c r="AZ113" s="49">
        <f t="shared" si="54"/>
        <v>0</v>
      </c>
      <c r="BA113" s="123">
        <f>'2022 CV FIN GA 00394601000126'!BC109</f>
        <v>0</v>
      </c>
      <c r="BB113" s="123">
        <f>'2022 CV FIN GA 00394601000126'!BD109</f>
        <v>0</v>
      </c>
      <c r="BC113" s="123">
        <f>'2022 CV FIN GA 00394601000126'!BE109</f>
        <v>0</v>
      </c>
      <c r="BD113" s="123">
        <f>'2022 CV FIN GA 00394601000126'!BF109</f>
        <v>0</v>
      </c>
      <c r="BE113" s="123">
        <f>'2022 CV FIN GA 00394601000126'!BG109</f>
        <v>0</v>
      </c>
      <c r="BF113" s="123">
        <f>'2022 CV FIN GA 00394601000126'!BH109</f>
        <v>0</v>
      </c>
      <c r="BG113" s="123">
        <f>'2022 CV FIN GA 00394601000126'!BI109</f>
        <v>0</v>
      </c>
      <c r="BH113" s="123">
        <f>'2022 CV FIN GA 00394601000126'!BJ109</f>
        <v>0</v>
      </c>
      <c r="BI113" s="123">
        <f>'2022 CV FIN GA 00394601000126'!BK109</f>
        <v>0</v>
      </c>
      <c r="BJ113" s="49">
        <f t="shared" si="55"/>
        <v>0</v>
      </c>
      <c r="BK113" s="49">
        <f t="shared" si="56"/>
        <v>0</v>
      </c>
      <c r="BL113" s="49">
        <f>$BO$9+SUMPRODUCT($D$10:D113,$BK$10:BK113)</f>
        <v>-110655738432.86926</v>
      </c>
      <c r="BM113" s="48">
        <f>'2022 CV FIN GA 00394601000126'!BO109</f>
        <v>4</v>
      </c>
      <c r="BN113" s="49">
        <f t="shared" si="43"/>
        <v>0</v>
      </c>
      <c r="BO113" s="51">
        <f t="shared" si="57"/>
        <v>0</v>
      </c>
      <c r="BP113" s="79">
        <f t="shared" si="44"/>
        <v>0</v>
      </c>
      <c r="BQ113" s="79">
        <f t="shared" si="45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58"/>
        <v>105</v>
      </c>
      <c r="B114" s="69">
        <f t="shared" si="59"/>
        <v>2126</v>
      </c>
      <c r="C114" s="48">
        <f>'2022 CV FIN GA 00394601000126'!E110</f>
        <v>4</v>
      </c>
      <c r="D114" s="49">
        <f t="shared" si="46"/>
        <v>1.6299999999999999E-2</v>
      </c>
      <c r="E114" s="123">
        <f>'2022 CV FIN GA 00394601000126'!G110</f>
        <v>0</v>
      </c>
      <c r="F114" s="49">
        <f t="shared" si="47"/>
        <v>0</v>
      </c>
      <c r="G114" s="123">
        <f>'2022 CV FIN GA 00394601000126'!I110</f>
        <v>0</v>
      </c>
      <c r="H114" s="123">
        <f>'2022 CV FIN GA 00394601000126'!J110</f>
        <v>0</v>
      </c>
      <c r="I114" s="123">
        <f>'2022 CV FIN GA 00394601000126'!K110</f>
        <v>0</v>
      </c>
      <c r="J114" s="123">
        <f>'2022 CV FIN GA 00394601000126'!L110</f>
        <v>0</v>
      </c>
      <c r="K114" s="123">
        <f>'2022 CV FIN GA 00394601000126'!M110</f>
        <v>0</v>
      </c>
      <c r="L114" s="123">
        <f>'2022 CV FIN GA 00394601000126'!N110</f>
        <v>0</v>
      </c>
      <c r="M114" s="49">
        <f t="shared" si="48"/>
        <v>0</v>
      </c>
      <c r="N114" s="123">
        <f>'2022 CV FIN GA 00394601000126'!P110</f>
        <v>0</v>
      </c>
      <c r="O114" s="123">
        <f>'2022 CV FIN GA 00394601000126'!Q110</f>
        <v>0</v>
      </c>
      <c r="P114" s="123">
        <f>'2022 CV FIN GA 00394601000126'!R110</f>
        <v>0</v>
      </c>
      <c r="Q114" s="123">
        <f>'2022 CV FIN GA 00394601000126'!S110</f>
        <v>0</v>
      </c>
      <c r="R114" s="123">
        <f>'2022 CV FIN GA 00394601000126'!T110</f>
        <v>0</v>
      </c>
      <c r="S114" s="123">
        <f>'2022 CV FIN GA 00394601000126'!U110</f>
        <v>0</v>
      </c>
      <c r="T114" s="123">
        <f>'2022 CV FIN GA 00394601000126'!V110</f>
        <v>0</v>
      </c>
      <c r="U114" s="49">
        <f t="shared" si="49"/>
        <v>0</v>
      </c>
      <c r="V114" s="123">
        <f>'2022 CV FIN GA 00394601000126'!X110</f>
        <v>0</v>
      </c>
      <c r="W114" s="123">
        <f>'2022 CV FIN GA 00394601000126'!Y110</f>
        <v>0</v>
      </c>
      <c r="X114" s="123">
        <f>'2022 CV FIN GA 00394601000126'!Z110</f>
        <v>0</v>
      </c>
      <c r="Y114" s="123">
        <f>'2022 CV FIN GA 00394601000126'!AA110</f>
        <v>0</v>
      </c>
      <c r="Z114" s="123">
        <f>'2022 CV FIN GA 00394601000126'!AB110</f>
        <v>0</v>
      </c>
      <c r="AA114" s="123">
        <f>'2022 CV FIN GA 00394601000126'!AC110</f>
        <v>0</v>
      </c>
      <c r="AB114" s="123">
        <f>'2022 CV FIN GA 00394601000126'!AD110</f>
        <v>0</v>
      </c>
      <c r="AC114" s="49">
        <f t="shared" si="50"/>
        <v>0</v>
      </c>
      <c r="AD114" s="123">
        <f>'2022 CV FIN GA 00394601000126'!AF110</f>
        <v>0</v>
      </c>
      <c r="AE114" s="123">
        <f>'2022 CV FIN GA 00394601000126'!AG110</f>
        <v>0</v>
      </c>
      <c r="AF114" s="123">
        <f>'2022 CV FIN GA 00394601000126'!AH110</f>
        <v>0</v>
      </c>
      <c r="AG114" s="123">
        <f>'2022 CV FIN GA 00394601000126'!AI110</f>
        <v>0</v>
      </c>
      <c r="AH114" s="49">
        <f t="shared" si="51"/>
        <v>0</v>
      </c>
      <c r="AI114" s="123">
        <f>'2022 CV FIN GA 00394601000126'!AK110</f>
        <v>0</v>
      </c>
      <c r="AJ114" s="123">
        <f>'2022 CV FIN GA 00394601000126'!AL110</f>
        <v>0</v>
      </c>
      <c r="AK114" s="123">
        <f>'2022 CV FIN GA 00394601000126'!AM110</f>
        <v>0</v>
      </c>
      <c r="AL114" s="123">
        <f>'2022 CV FIN GA 00394601000126'!AN110</f>
        <v>0</v>
      </c>
      <c r="AM114" s="123">
        <f>'2022 CV FIN GA 00394601000126'!AO110</f>
        <v>0</v>
      </c>
      <c r="AN114" s="123">
        <f>'2022 CV FIN GA 00394601000126'!AP110</f>
        <v>0</v>
      </c>
      <c r="AO114" s="50">
        <v>0</v>
      </c>
      <c r="AP114" s="48">
        <f>'2022 CV FIN GA 00394601000126'!AR110</f>
        <v>0</v>
      </c>
      <c r="AQ114" s="48">
        <f>'2022 CV FIN GA 00394601000126'!AS110</f>
        <v>0</v>
      </c>
      <c r="AR114" s="49">
        <f t="shared" si="52"/>
        <v>0</v>
      </c>
      <c r="AS114" s="49">
        <f t="shared" si="53"/>
        <v>0</v>
      </c>
      <c r="AT114" s="123">
        <f>'2022 CV FIN GA 00394601000126'!AV110</f>
        <v>0</v>
      </c>
      <c r="AU114" s="123">
        <f>'2022 CV FIN GA 00394601000126'!AW110</f>
        <v>0</v>
      </c>
      <c r="AV114" s="123">
        <f>'2022 CV FIN GA 00394601000126'!AX110</f>
        <v>0</v>
      </c>
      <c r="AW114" s="123">
        <f>'2022 CV FIN GA 00394601000126'!AY110</f>
        <v>0</v>
      </c>
      <c r="AX114" s="123">
        <f>'2022 CV FIN GA 00394601000126'!AZ110</f>
        <v>0</v>
      </c>
      <c r="AY114" s="123">
        <f>'2022 CV FIN GA 00394601000126'!BA110</f>
        <v>0</v>
      </c>
      <c r="AZ114" s="49">
        <f t="shared" si="54"/>
        <v>0</v>
      </c>
      <c r="BA114" s="123">
        <f>'2022 CV FIN GA 00394601000126'!BC110</f>
        <v>0</v>
      </c>
      <c r="BB114" s="123">
        <f>'2022 CV FIN GA 00394601000126'!BD110</f>
        <v>0</v>
      </c>
      <c r="BC114" s="123">
        <f>'2022 CV FIN GA 00394601000126'!BE110</f>
        <v>0</v>
      </c>
      <c r="BD114" s="123">
        <f>'2022 CV FIN GA 00394601000126'!BF110</f>
        <v>0</v>
      </c>
      <c r="BE114" s="123">
        <f>'2022 CV FIN GA 00394601000126'!BG110</f>
        <v>0</v>
      </c>
      <c r="BF114" s="123">
        <f>'2022 CV FIN GA 00394601000126'!BH110</f>
        <v>0</v>
      </c>
      <c r="BG114" s="123">
        <f>'2022 CV FIN GA 00394601000126'!BI110</f>
        <v>0</v>
      </c>
      <c r="BH114" s="123">
        <f>'2022 CV FIN GA 00394601000126'!BJ110</f>
        <v>0</v>
      </c>
      <c r="BI114" s="123">
        <f>'2022 CV FIN GA 00394601000126'!BK110</f>
        <v>0</v>
      </c>
      <c r="BJ114" s="49">
        <f t="shared" si="55"/>
        <v>0</v>
      </c>
      <c r="BK114" s="49">
        <f t="shared" si="56"/>
        <v>0</v>
      </c>
      <c r="BL114" s="49">
        <f>$BO$9+SUMPRODUCT($D$10:D114,$BK$10:BK114)</f>
        <v>-110655738432.86926</v>
      </c>
      <c r="BM114" s="48">
        <f>'2022 CV FIN GA 00394601000126'!BO110</f>
        <v>4</v>
      </c>
      <c r="BN114" s="49">
        <f t="shared" si="43"/>
        <v>0</v>
      </c>
      <c r="BO114" s="51">
        <f t="shared" si="57"/>
        <v>0</v>
      </c>
      <c r="BP114" s="79">
        <f t="shared" si="44"/>
        <v>0</v>
      </c>
      <c r="BQ114" s="79">
        <f t="shared" si="45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58"/>
        <v>106</v>
      </c>
      <c r="B115" s="69">
        <f t="shared" si="59"/>
        <v>2127</v>
      </c>
      <c r="C115" s="48">
        <f>'2022 CV FIN GA 00394601000126'!E111</f>
        <v>4</v>
      </c>
      <c r="D115" s="49">
        <f t="shared" si="46"/>
        <v>1.567E-2</v>
      </c>
      <c r="E115" s="123">
        <f>'2022 CV FIN GA 00394601000126'!G111</f>
        <v>0</v>
      </c>
      <c r="F115" s="49">
        <f t="shared" si="47"/>
        <v>0</v>
      </c>
      <c r="G115" s="123">
        <f>'2022 CV FIN GA 00394601000126'!I111</f>
        <v>0</v>
      </c>
      <c r="H115" s="123">
        <f>'2022 CV FIN GA 00394601000126'!J111</f>
        <v>0</v>
      </c>
      <c r="I115" s="123">
        <f>'2022 CV FIN GA 00394601000126'!K111</f>
        <v>0</v>
      </c>
      <c r="J115" s="123">
        <f>'2022 CV FIN GA 00394601000126'!L111</f>
        <v>0</v>
      </c>
      <c r="K115" s="123">
        <f>'2022 CV FIN GA 00394601000126'!M111</f>
        <v>0</v>
      </c>
      <c r="L115" s="123">
        <f>'2022 CV FIN GA 00394601000126'!N111</f>
        <v>0</v>
      </c>
      <c r="M115" s="49">
        <f t="shared" si="48"/>
        <v>0</v>
      </c>
      <c r="N115" s="123">
        <f>'2022 CV FIN GA 00394601000126'!P111</f>
        <v>0</v>
      </c>
      <c r="O115" s="123">
        <f>'2022 CV FIN GA 00394601000126'!Q111</f>
        <v>0</v>
      </c>
      <c r="P115" s="123">
        <f>'2022 CV FIN GA 00394601000126'!R111</f>
        <v>0</v>
      </c>
      <c r="Q115" s="123">
        <f>'2022 CV FIN GA 00394601000126'!S111</f>
        <v>0</v>
      </c>
      <c r="R115" s="123">
        <f>'2022 CV FIN GA 00394601000126'!T111</f>
        <v>0</v>
      </c>
      <c r="S115" s="123">
        <f>'2022 CV FIN GA 00394601000126'!U111</f>
        <v>0</v>
      </c>
      <c r="T115" s="123">
        <f>'2022 CV FIN GA 00394601000126'!V111</f>
        <v>0</v>
      </c>
      <c r="U115" s="49">
        <f t="shared" si="49"/>
        <v>0</v>
      </c>
      <c r="V115" s="123">
        <f>'2022 CV FIN GA 00394601000126'!X111</f>
        <v>0</v>
      </c>
      <c r="W115" s="123">
        <f>'2022 CV FIN GA 00394601000126'!Y111</f>
        <v>0</v>
      </c>
      <c r="X115" s="123">
        <f>'2022 CV FIN GA 00394601000126'!Z111</f>
        <v>0</v>
      </c>
      <c r="Y115" s="123">
        <f>'2022 CV FIN GA 00394601000126'!AA111</f>
        <v>0</v>
      </c>
      <c r="Z115" s="123">
        <f>'2022 CV FIN GA 00394601000126'!AB111</f>
        <v>0</v>
      </c>
      <c r="AA115" s="123">
        <f>'2022 CV FIN GA 00394601000126'!AC111</f>
        <v>0</v>
      </c>
      <c r="AB115" s="123">
        <f>'2022 CV FIN GA 00394601000126'!AD111</f>
        <v>0</v>
      </c>
      <c r="AC115" s="49">
        <f t="shared" si="50"/>
        <v>0</v>
      </c>
      <c r="AD115" s="123">
        <f>'2022 CV FIN GA 00394601000126'!AF111</f>
        <v>0</v>
      </c>
      <c r="AE115" s="123">
        <f>'2022 CV FIN GA 00394601000126'!AG111</f>
        <v>0</v>
      </c>
      <c r="AF115" s="123">
        <f>'2022 CV FIN GA 00394601000126'!AH111</f>
        <v>0</v>
      </c>
      <c r="AG115" s="123">
        <f>'2022 CV FIN GA 00394601000126'!AI111</f>
        <v>0</v>
      </c>
      <c r="AH115" s="49">
        <f t="shared" si="51"/>
        <v>0</v>
      </c>
      <c r="AI115" s="123">
        <f>'2022 CV FIN GA 00394601000126'!AK111</f>
        <v>0</v>
      </c>
      <c r="AJ115" s="123">
        <f>'2022 CV FIN GA 00394601000126'!AL111</f>
        <v>0</v>
      </c>
      <c r="AK115" s="123">
        <f>'2022 CV FIN GA 00394601000126'!AM111</f>
        <v>0</v>
      </c>
      <c r="AL115" s="123">
        <f>'2022 CV FIN GA 00394601000126'!AN111</f>
        <v>0</v>
      </c>
      <c r="AM115" s="123">
        <f>'2022 CV FIN GA 00394601000126'!AO111</f>
        <v>0</v>
      </c>
      <c r="AN115" s="123">
        <f>'2022 CV FIN GA 00394601000126'!AP111</f>
        <v>0</v>
      </c>
      <c r="AO115" s="50">
        <v>0</v>
      </c>
      <c r="AP115" s="48">
        <f>'2022 CV FIN GA 00394601000126'!AR111</f>
        <v>0</v>
      </c>
      <c r="AQ115" s="48">
        <f>'2022 CV FIN GA 00394601000126'!AS111</f>
        <v>0</v>
      </c>
      <c r="AR115" s="49">
        <f t="shared" si="52"/>
        <v>0</v>
      </c>
      <c r="AS115" s="49">
        <f t="shared" si="53"/>
        <v>0</v>
      </c>
      <c r="AT115" s="123">
        <f>'2022 CV FIN GA 00394601000126'!AV111</f>
        <v>0</v>
      </c>
      <c r="AU115" s="123">
        <f>'2022 CV FIN GA 00394601000126'!AW111</f>
        <v>0</v>
      </c>
      <c r="AV115" s="123">
        <f>'2022 CV FIN GA 00394601000126'!AX111</f>
        <v>0</v>
      </c>
      <c r="AW115" s="123">
        <f>'2022 CV FIN GA 00394601000126'!AY111</f>
        <v>0</v>
      </c>
      <c r="AX115" s="123">
        <f>'2022 CV FIN GA 00394601000126'!AZ111</f>
        <v>0</v>
      </c>
      <c r="AY115" s="123">
        <f>'2022 CV FIN GA 00394601000126'!BA111</f>
        <v>0</v>
      </c>
      <c r="AZ115" s="49">
        <f t="shared" si="54"/>
        <v>0</v>
      </c>
      <c r="BA115" s="123">
        <f>'2022 CV FIN GA 00394601000126'!BC111</f>
        <v>0</v>
      </c>
      <c r="BB115" s="123">
        <f>'2022 CV FIN GA 00394601000126'!BD111</f>
        <v>0</v>
      </c>
      <c r="BC115" s="123">
        <f>'2022 CV FIN GA 00394601000126'!BE111</f>
        <v>0</v>
      </c>
      <c r="BD115" s="123">
        <f>'2022 CV FIN GA 00394601000126'!BF111</f>
        <v>0</v>
      </c>
      <c r="BE115" s="123">
        <f>'2022 CV FIN GA 00394601000126'!BG111</f>
        <v>0</v>
      </c>
      <c r="BF115" s="123">
        <f>'2022 CV FIN GA 00394601000126'!BH111</f>
        <v>0</v>
      </c>
      <c r="BG115" s="123">
        <f>'2022 CV FIN GA 00394601000126'!BI111</f>
        <v>0</v>
      </c>
      <c r="BH115" s="123">
        <f>'2022 CV FIN GA 00394601000126'!BJ111</f>
        <v>0</v>
      </c>
      <c r="BI115" s="123">
        <f>'2022 CV FIN GA 00394601000126'!BK111</f>
        <v>0</v>
      </c>
      <c r="BJ115" s="49">
        <f t="shared" si="55"/>
        <v>0</v>
      </c>
      <c r="BK115" s="49">
        <f t="shared" si="56"/>
        <v>0</v>
      </c>
      <c r="BL115" s="49">
        <f>$BO$9+SUMPRODUCT($D$10:D115,$BK$10:BK115)</f>
        <v>-110655738432.86926</v>
      </c>
      <c r="BM115" s="48">
        <f>'2022 CV FIN GA 00394601000126'!BO111</f>
        <v>4</v>
      </c>
      <c r="BN115" s="49">
        <f t="shared" si="43"/>
        <v>0</v>
      </c>
      <c r="BO115" s="51">
        <f t="shared" si="57"/>
        <v>0</v>
      </c>
      <c r="BP115" s="79">
        <f t="shared" si="44"/>
        <v>0</v>
      </c>
      <c r="BQ115" s="79">
        <f t="shared" si="45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58"/>
        <v>107</v>
      </c>
      <c r="B116" s="69">
        <f t="shared" si="59"/>
        <v>2128</v>
      </c>
      <c r="C116" s="48">
        <f>'2022 CV FIN GA 00394601000126'!E112</f>
        <v>4</v>
      </c>
      <c r="D116" s="49">
        <f t="shared" si="46"/>
        <v>1.507E-2</v>
      </c>
      <c r="E116" s="123">
        <f>'2022 CV FIN GA 00394601000126'!G112</f>
        <v>0</v>
      </c>
      <c r="F116" s="49">
        <f t="shared" si="47"/>
        <v>0</v>
      </c>
      <c r="G116" s="123">
        <f>'2022 CV FIN GA 00394601000126'!I112</f>
        <v>0</v>
      </c>
      <c r="H116" s="123">
        <f>'2022 CV FIN GA 00394601000126'!J112</f>
        <v>0</v>
      </c>
      <c r="I116" s="123">
        <f>'2022 CV FIN GA 00394601000126'!K112</f>
        <v>0</v>
      </c>
      <c r="J116" s="123">
        <f>'2022 CV FIN GA 00394601000126'!L112</f>
        <v>0</v>
      </c>
      <c r="K116" s="123">
        <f>'2022 CV FIN GA 00394601000126'!M112</f>
        <v>0</v>
      </c>
      <c r="L116" s="123">
        <f>'2022 CV FIN GA 00394601000126'!N112</f>
        <v>0</v>
      </c>
      <c r="M116" s="49">
        <f t="shared" si="48"/>
        <v>0</v>
      </c>
      <c r="N116" s="123">
        <f>'2022 CV FIN GA 00394601000126'!P112</f>
        <v>0</v>
      </c>
      <c r="O116" s="123">
        <f>'2022 CV FIN GA 00394601000126'!Q112</f>
        <v>0</v>
      </c>
      <c r="P116" s="123">
        <f>'2022 CV FIN GA 00394601000126'!R112</f>
        <v>0</v>
      </c>
      <c r="Q116" s="123">
        <f>'2022 CV FIN GA 00394601000126'!S112</f>
        <v>0</v>
      </c>
      <c r="R116" s="123">
        <f>'2022 CV FIN GA 00394601000126'!T112</f>
        <v>0</v>
      </c>
      <c r="S116" s="123">
        <f>'2022 CV FIN GA 00394601000126'!U112</f>
        <v>0</v>
      </c>
      <c r="T116" s="123">
        <f>'2022 CV FIN GA 00394601000126'!V112</f>
        <v>0</v>
      </c>
      <c r="U116" s="49">
        <f t="shared" si="49"/>
        <v>0</v>
      </c>
      <c r="V116" s="123">
        <f>'2022 CV FIN GA 00394601000126'!X112</f>
        <v>0</v>
      </c>
      <c r="W116" s="123">
        <f>'2022 CV FIN GA 00394601000126'!Y112</f>
        <v>0</v>
      </c>
      <c r="X116" s="123">
        <f>'2022 CV FIN GA 00394601000126'!Z112</f>
        <v>0</v>
      </c>
      <c r="Y116" s="123">
        <f>'2022 CV FIN GA 00394601000126'!AA112</f>
        <v>0</v>
      </c>
      <c r="Z116" s="123">
        <f>'2022 CV FIN GA 00394601000126'!AB112</f>
        <v>0</v>
      </c>
      <c r="AA116" s="123">
        <f>'2022 CV FIN GA 00394601000126'!AC112</f>
        <v>0</v>
      </c>
      <c r="AB116" s="123">
        <f>'2022 CV FIN GA 00394601000126'!AD112</f>
        <v>0</v>
      </c>
      <c r="AC116" s="49">
        <f t="shared" si="50"/>
        <v>0</v>
      </c>
      <c r="AD116" s="123">
        <f>'2022 CV FIN GA 00394601000126'!AF112</f>
        <v>0</v>
      </c>
      <c r="AE116" s="123">
        <f>'2022 CV FIN GA 00394601000126'!AG112</f>
        <v>0</v>
      </c>
      <c r="AF116" s="123">
        <f>'2022 CV FIN GA 00394601000126'!AH112</f>
        <v>0</v>
      </c>
      <c r="AG116" s="123">
        <f>'2022 CV FIN GA 00394601000126'!AI112</f>
        <v>0</v>
      </c>
      <c r="AH116" s="49">
        <f t="shared" si="51"/>
        <v>0</v>
      </c>
      <c r="AI116" s="123">
        <f>'2022 CV FIN GA 00394601000126'!AK112</f>
        <v>0</v>
      </c>
      <c r="AJ116" s="123">
        <f>'2022 CV FIN GA 00394601000126'!AL112</f>
        <v>0</v>
      </c>
      <c r="AK116" s="123">
        <f>'2022 CV FIN GA 00394601000126'!AM112</f>
        <v>0</v>
      </c>
      <c r="AL116" s="123">
        <f>'2022 CV FIN GA 00394601000126'!AN112</f>
        <v>0</v>
      </c>
      <c r="AM116" s="123">
        <f>'2022 CV FIN GA 00394601000126'!AO112</f>
        <v>0</v>
      </c>
      <c r="AN116" s="123">
        <f>'2022 CV FIN GA 00394601000126'!AP112</f>
        <v>0</v>
      </c>
      <c r="AO116" s="50">
        <v>0</v>
      </c>
      <c r="AP116" s="48">
        <f>'2022 CV FIN GA 00394601000126'!AR112</f>
        <v>0</v>
      </c>
      <c r="AQ116" s="48">
        <f>'2022 CV FIN GA 00394601000126'!AS112</f>
        <v>0</v>
      </c>
      <c r="AR116" s="49">
        <f t="shared" si="52"/>
        <v>0</v>
      </c>
      <c r="AS116" s="49">
        <f t="shared" si="53"/>
        <v>0</v>
      </c>
      <c r="AT116" s="123">
        <f>'2022 CV FIN GA 00394601000126'!AV112</f>
        <v>0</v>
      </c>
      <c r="AU116" s="123">
        <f>'2022 CV FIN GA 00394601000126'!AW112</f>
        <v>0</v>
      </c>
      <c r="AV116" s="123">
        <f>'2022 CV FIN GA 00394601000126'!AX112</f>
        <v>0</v>
      </c>
      <c r="AW116" s="123">
        <f>'2022 CV FIN GA 00394601000126'!AY112</f>
        <v>0</v>
      </c>
      <c r="AX116" s="123">
        <f>'2022 CV FIN GA 00394601000126'!AZ112</f>
        <v>0</v>
      </c>
      <c r="AY116" s="123">
        <f>'2022 CV FIN GA 00394601000126'!BA112</f>
        <v>0</v>
      </c>
      <c r="AZ116" s="49">
        <f t="shared" si="54"/>
        <v>0</v>
      </c>
      <c r="BA116" s="123">
        <f>'2022 CV FIN GA 00394601000126'!BC112</f>
        <v>0</v>
      </c>
      <c r="BB116" s="123">
        <f>'2022 CV FIN GA 00394601000126'!BD112</f>
        <v>0</v>
      </c>
      <c r="BC116" s="123">
        <f>'2022 CV FIN GA 00394601000126'!BE112</f>
        <v>0</v>
      </c>
      <c r="BD116" s="123">
        <f>'2022 CV FIN GA 00394601000126'!BF112</f>
        <v>0</v>
      </c>
      <c r="BE116" s="123">
        <f>'2022 CV FIN GA 00394601000126'!BG112</f>
        <v>0</v>
      </c>
      <c r="BF116" s="123">
        <f>'2022 CV FIN GA 00394601000126'!BH112</f>
        <v>0</v>
      </c>
      <c r="BG116" s="123">
        <f>'2022 CV FIN GA 00394601000126'!BI112</f>
        <v>0</v>
      </c>
      <c r="BH116" s="123">
        <f>'2022 CV FIN GA 00394601000126'!BJ112</f>
        <v>0</v>
      </c>
      <c r="BI116" s="123">
        <f>'2022 CV FIN GA 00394601000126'!BK112</f>
        <v>0</v>
      </c>
      <c r="BJ116" s="49">
        <f t="shared" si="55"/>
        <v>0</v>
      </c>
      <c r="BK116" s="49">
        <f t="shared" si="56"/>
        <v>0</v>
      </c>
      <c r="BL116" s="49">
        <f>$BO$9+SUMPRODUCT($D$10:D116,$BK$10:BK116)</f>
        <v>-110655738432.86926</v>
      </c>
      <c r="BM116" s="48">
        <f>'2022 CV FIN GA 00394601000126'!BO112</f>
        <v>4</v>
      </c>
      <c r="BN116" s="49">
        <f t="shared" si="43"/>
        <v>0</v>
      </c>
      <c r="BO116" s="51">
        <f t="shared" si="57"/>
        <v>0</v>
      </c>
      <c r="BP116" s="79">
        <f t="shared" si="44"/>
        <v>0</v>
      </c>
      <c r="BQ116" s="79">
        <f t="shared" si="45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58"/>
        <v>108</v>
      </c>
      <c r="B117" s="69">
        <f t="shared" si="59"/>
        <v>2129</v>
      </c>
      <c r="C117" s="48">
        <f>'2022 CV FIN GA 00394601000126'!E113</f>
        <v>4</v>
      </c>
      <c r="D117" s="49">
        <f t="shared" si="46"/>
        <v>1.4489999999999999E-2</v>
      </c>
      <c r="E117" s="123">
        <f>'2022 CV FIN GA 00394601000126'!G113</f>
        <v>0</v>
      </c>
      <c r="F117" s="49">
        <f t="shared" si="47"/>
        <v>0</v>
      </c>
      <c r="G117" s="123">
        <f>'2022 CV FIN GA 00394601000126'!I113</f>
        <v>0</v>
      </c>
      <c r="H117" s="123">
        <f>'2022 CV FIN GA 00394601000126'!J113</f>
        <v>0</v>
      </c>
      <c r="I117" s="123">
        <f>'2022 CV FIN GA 00394601000126'!K113</f>
        <v>0</v>
      </c>
      <c r="J117" s="123">
        <f>'2022 CV FIN GA 00394601000126'!L113</f>
        <v>0</v>
      </c>
      <c r="K117" s="123">
        <f>'2022 CV FIN GA 00394601000126'!M113</f>
        <v>0</v>
      </c>
      <c r="L117" s="123">
        <f>'2022 CV FIN GA 00394601000126'!N113</f>
        <v>0</v>
      </c>
      <c r="M117" s="49">
        <f t="shared" si="48"/>
        <v>0</v>
      </c>
      <c r="N117" s="123">
        <f>'2022 CV FIN GA 00394601000126'!P113</f>
        <v>0</v>
      </c>
      <c r="O117" s="123">
        <f>'2022 CV FIN GA 00394601000126'!Q113</f>
        <v>0</v>
      </c>
      <c r="P117" s="123">
        <f>'2022 CV FIN GA 00394601000126'!R113</f>
        <v>0</v>
      </c>
      <c r="Q117" s="123">
        <f>'2022 CV FIN GA 00394601000126'!S113</f>
        <v>0</v>
      </c>
      <c r="R117" s="123">
        <f>'2022 CV FIN GA 00394601000126'!T113</f>
        <v>0</v>
      </c>
      <c r="S117" s="123">
        <f>'2022 CV FIN GA 00394601000126'!U113</f>
        <v>0</v>
      </c>
      <c r="T117" s="123">
        <f>'2022 CV FIN GA 00394601000126'!V113</f>
        <v>0</v>
      </c>
      <c r="U117" s="49">
        <f t="shared" si="49"/>
        <v>0</v>
      </c>
      <c r="V117" s="123">
        <f>'2022 CV FIN GA 00394601000126'!X113</f>
        <v>0</v>
      </c>
      <c r="W117" s="123">
        <f>'2022 CV FIN GA 00394601000126'!Y113</f>
        <v>0</v>
      </c>
      <c r="X117" s="123">
        <f>'2022 CV FIN GA 00394601000126'!Z113</f>
        <v>0</v>
      </c>
      <c r="Y117" s="123">
        <f>'2022 CV FIN GA 00394601000126'!AA113</f>
        <v>0</v>
      </c>
      <c r="Z117" s="123">
        <f>'2022 CV FIN GA 00394601000126'!AB113</f>
        <v>0</v>
      </c>
      <c r="AA117" s="123">
        <f>'2022 CV FIN GA 00394601000126'!AC113</f>
        <v>0</v>
      </c>
      <c r="AB117" s="123">
        <f>'2022 CV FIN GA 00394601000126'!AD113</f>
        <v>0</v>
      </c>
      <c r="AC117" s="49">
        <f t="shared" si="50"/>
        <v>0</v>
      </c>
      <c r="AD117" s="123">
        <f>'2022 CV FIN GA 00394601000126'!AF113</f>
        <v>0</v>
      </c>
      <c r="AE117" s="123">
        <f>'2022 CV FIN GA 00394601000126'!AG113</f>
        <v>0</v>
      </c>
      <c r="AF117" s="123">
        <f>'2022 CV FIN GA 00394601000126'!AH113</f>
        <v>0</v>
      </c>
      <c r="AG117" s="123">
        <f>'2022 CV FIN GA 00394601000126'!AI113</f>
        <v>0</v>
      </c>
      <c r="AH117" s="49">
        <f t="shared" si="51"/>
        <v>0</v>
      </c>
      <c r="AI117" s="123">
        <f>'2022 CV FIN GA 00394601000126'!AK113</f>
        <v>0</v>
      </c>
      <c r="AJ117" s="123">
        <f>'2022 CV FIN GA 00394601000126'!AL113</f>
        <v>0</v>
      </c>
      <c r="AK117" s="123">
        <f>'2022 CV FIN GA 00394601000126'!AM113</f>
        <v>0</v>
      </c>
      <c r="AL117" s="123">
        <f>'2022 CV FIN GA 00394601000126'!AN113</f>
        <v>0</v>
      </c>
      <c r="AM117" s="123">
        <f>'2022 CV FIN GA 00394601000126'!AO113</f>
        <v>0</v>
      </c>
      <c r="AN117" s="123">
        <f>'2022 CV FIN GA 00394601000126'!AP113</f>
        <v>0</v>
      </c>
      <c r="AO117" s="50">
        <v>0</v>
      </c>
      <c r="AP117" s="48">
        <f>'2022 CV FIN GA 00394601000126'!AR113</f>
        <v>0</v>
      </c>
      <c r="AQ117" s="48">
        <f>'2022 CV FIN GA 00394601000126'!AS113</f>
        <v>0</v>
      </c>
      <c r="AR117" s="49">
        <f t="shared" si="52"/>
        <v>0</v>
      </c>
      <c r="AS117" s="49">
        <f t="shared" si="53"/>
        <v>0</v>
      </c>
      <c r="AT117" s="123">
        <f>'2022 CV FIN GA 00394601000126'!AV113</f>
        <v>0</v>
      </c>
      <c r="AU117" s="123">
        <f>'2022 CV FIN GA 00394601000126'!AW113</f>
        <v>0</v>
      </c>
      <c r="AV117" s="123">
        <f>'2022 CV FIN GA 00394601000126'!AX113</f>
        <v>0</v>
      </c>
      <c r="AW117" s="123">
        <f>'2022 CV FIN GA 00394601000126'!AY113</f>
        <v>0</v>
      </c>
      <c r="AX117" s="123">
        <f>'2022 CV FIN GA 00394601000126'!AZ113</f>
        <v>0</v>
      </c>
      <c r="AY117" s="123">
        <f>'2022 CV FIN GA 00394601000126'!BA113</f>
        <v>0</v>
      </c>
      <c r="AZ117" s="49">
        <f t="shared" si="54"/>
        <v>0</v>
      </c>
      <c r="BA117" s="123">
        <f>'2022 CV FIN GA 00394601000126'!BC113</f>
        <v>0</v>
      </c>
      <c r="BB117" s="123">
        <f>'2022 CV FIN GA 00394601000126'!BD113</f>
        <v>0</v>
      </c>
      <c r="BC117" s="123">
        <f>'2022 CV FIN GA 00394601000126'!BE113</f>
        <v>0</v>
      </c>
      <c r="BD117" s="123">
        <f>'2022 CV FIN GA 00394601000126'!BF113</f>
        <v>0</v>
      </c>
      <c r="BE117" s="123">
        <f>'2022 CV FIN GA 00394601000126'!BG113</f>
        <v>0</v>
      </c>
      <c r="BF117" s="123">
        <f>'2022 CV FIN GA 00394601000126'!BH113</f>
        <v>0</v>
      </c>
      <c r="BG117" s="123">
        <f>'2022 CV FIN GA 00394601000126'!BI113</f>
        <v>0</v>
      </c>
      <c r="BH117" s="123">
        <f>'2022 CV FIN GA 00394601000126'!BJ113</f>
        <v>0</v>
      </c>
      <c r="BI117" s="123">
        <f>'2022 CV FIN GA 00394601000126'!BK113</f>
        <v>0</v>
      </c>
      <c r="BJ117" s="49">
        <f t="shared" si="55"/>
        <v>0</v>
      </c>
      <c r="BK117" s="49">
        <f t="shared" si="56"/>
        <v>0</v>
      </c>
      <c r="BL117" s="49">
        <f>$BO$9+SUMPRODUCT($D$10:D117,$BK$10:BK117)</f>
        <v>-110655738432.86926</v>
      </c>
      <c r="BM117" s="48">
        <f>'2022 CV FIN GA 00394601000126'!BO113</f>
        <v>4</v>
      </c>
      <c r="BN117" s="49">
        <f t="shared" si="43"/>
        <v>0</v>
      </c>
      <c r="BO117" s="51">
        <f t="shared" si="57"/>
        <v>0</v>
      </c>
      <c r="BP117" s="79">
        <f t="shared" si="44"/>
        <v>0</v>
      </c>
      <c r="BQ117" s="79">
        <f t="shared" si="45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58"/>
        <v>109</v>
      </c>
      <c r="B118" s="69">
        <f t="shared" si="59"/>
        <v>2130</v>
      </c>
      <c r="C118" s="48">
        <f>'2022 CV FIN GA 00394601000126'!E114</f>
        <v>4</v>
      </c>
      <c r="D118" s="49">
        <f t="shared" si="46"/>
        <v>1.393E-2</v>
      </c>
      <c r="E118" s="123">
        <f>'2022 CV FIN GA 00394601000126'!G114</f>
        <v>0</v>
      </c>
      <c r="F118" s="49">
        <f t="shared" si="47"/>
        <v>0</v>
      </c>
      <c r="G118" s="123">
        <f>'2022 CV FIN GA 00394601000126'!I114</f>
        <v>0</v>
      </c>
      <c r="H118" s="123">
        <f>'2022 CV FIN GA 00394601000126'!J114</f>
        <v>0</v>
      </c>
      <c r="I118" s="123">
        <f>'2022 CV FIN GA 00394601000126'!K114</f>
        <v>0</v>
      </c>
      <c r="J118" s="123">
        <f>'2022 CV FIN GA 00394601000126'!L114</f>
        <v>0</v>
      </c>
      <c r="K118" s="123">
        <f>'2022 CV FIN GA 00394601000126'!M114</f>
        <v>0</v>
      </c>
      <c r="L118" s="123">
        <f>'2022 CV FIN GA 00394601000126'!N114</f>
        <v>0</v>
      </c>
      <c r="M118" s="49">
        <f t="shared" si="48"/>
        <v>0</v>
      </c>
      <c r="N118" s="123">
        <f>'2022 CV FIN GA 00394601000126'!P114</f>
        <v>0</v>
      </c>
      <c r="O118" s="123">
        <f>'2022 CV FIN GA 00394601000126'!Q114</f>
        <v>0</v>
      </c>
      <c r="P118" s="123">
        <f>'2022 CV FIN GA 00394601000126'!R114</f>
        <v>0</v>
      </c>
      <c r="Q118" s="123">
        <f>'2022 CV FIN GA 00394601000126'!S114</f>
        <v>0</v>
      </c>
      <c r="R118" s="123">
        <f>'2022 CV FIN GA 00394601000126'!T114</f>
        <v>0</v>
      </c>
      <c r="S118" s="123">
        <f>'2022 CV FIN GA 00394601000126'!U114</f>
        <v>0</v>
      </c>
      <c r="T118" s="123">
        <f>'2022 CV FIN GA 00394601000126'!V114</f>
        <v>0</v>
      </c>
      <c r="U118" s="49">
        <f t="shared" si="49"/>
        <v>0</v>
      </c>
      <c r="V118" s="123">
        <f>'2022 CV FIN GA 00394601000126'!X114</f>
        <v>0</v>
      </c>
      <c r="W118" s="123">
        <f>'2022 CV FIN GA 00394601000126'!Y114</f>
        <v>0</v>
      </c>
      <c r="X118" s="123">
        <f>'2022 CV FIN GA 00394601000126'!Z114</f>
        <v>0</v>
      </c>
      <c r="Y118" s="123">
        <f>'2022 CV FIN GA 00394601000126'!AA114</f>
        <v>0</v>
      </c>
      <c r="Z118" s="123">
        <f>'2022 CV FIN GA 00394601000126'!AB114</f>
        <v>0</v>
      </c>
      <c r="AA118" s="123">
        <f>'2022 CV FIN GA 00394601000126'!AC114</f>
        <v>0</v>
      </c>
      <c r="AB118" s="123">
        <f>'2022 CV FIN GA 00394601000126'!AD114</f>
        <v>0</v>
      </c>
      <c r="AC118" s="49">
        <f t="shared" si="50"/>
        <v>0</v>
      </c>
      <c r="AD118" s="123">
        <f>'2022 CV FIN GA 00394601000126'!AF114</f>
        <v>0</v>
      </c>
      <c r="AE118" s="123">
        <f>'2022 CV FIN GA 00394601000126'!AG114</f>
        <v>0</v>
      </c>
      <c r="AF118" s="123">
        <f>'2022 CV FIN GA 00394601000126'!AH114</f>
        <v>0</v>
      </c>
      <c r="AG118" s="123">
        <f>'2022 CV FIN GA 00394601000126'!AI114</f>
        <v>0</v>
      </c>
      <c r="AH118" s="49">
        <f t="shared" si="51"/>
        <v>0</v>
      </c>
      <c r="AI118" s="123">
        <f>'2022 CV FIN GA 00394601000126'!AK114</f>
        <v>0</v>
      </c>
      <c r="AJ118" s="123">
        <f>'2022 CV FIN GA 00394601000126'!AL114</f>
        <v>0</v>
      </c>
      <c r="AK118" s="123">
        <f>'2022 CV FIN GA 00394601000126'!AM114</f>
        <v>0</v>
      </c>
      <c r="AL118" s="123">
        <f>'2022 CV FIN GA 00394601000126'!AN114</f>
        <v>0</v>
      </c>
      <c r="AM118" s="123">
        <f>'2022 CV FIN GA 00394601000126'!AO114</f>
        <v>0</v>
      </c>
      <c r="AN118" s="123">
        <f>'2022 CV FIN GA 00394601000126'!AP114</f>
        <v>0</v>
      </c>
      <c r="AO118" s="50">
        <v>0</v>
      </c>
      <c r="AP118" s="48">
        <f>'2022 CV FIN GA 00394601000126'!AR114</f>
        <v>0</v>
      </c>
      <c r="AQ118" s="48">
        <f>'2022 CV FIN GA 00394601000126'!AS114</f>
        <v>0</v>
      </c>
      <c r="AR118" s="49">
        <f t="shared" si="52"/>
        <v>0</v>
      </c>
      <c r="AS118" s="49">
        <f t="shared" si="53"/>
        <v>0</v>
      </c>
      <c r="AT118" s="123">
        <f>'2022 CV FIN GA 00394601000126'!AV114</f>
        <v>0</v>
      </c>
      <c r="AU118" s="123">
        <f>'2022 CV FIN GA 00394601000126'!AW114</f>
        <v>0</v>
      </c>
      <c r="AV118" s="123">
        <f>'2022 CV FIN GA 00394601000126'!AX114</f>
        <v>0</v>
      </c>
      <c r="AW118" s="123">
        <f>'2022 CV FIN GA 00394601000126'!AY114</f>
        <v>0</v>
      </c>
      <c r="AX118" s="123">
        <f>'2022 CV FIN GA 00394601000126'!AZ114</f>
        <v>0</v>
      </c>
      <c r="AY118" s="123">
        <f>'2022 CV FIN GA 00394601000126'!BA114</f>
        <v>0</v>
      </c>
      <c r="AZ118" s="49">
        <f t="shared" si="54"/>
        <v>0</v>
      </c>
      <c r="BA118" s="123">
        <f>'2022 CV FIN GA 00394601000126'!BC114</f>
        <v>0</v>
      </c>
      <c r="BB118" s="123">
        <f>'2022 CV FIN GA 00394601000126'!BD114</f>
        <v>0</v>
      </c>
      <c r="BC118" s="123">
        <f>'2022 CV FIN GA 00394601000126'!BE114</f>
        <v>0</v>
      </c>
      <c r="BD118" s="123">
        <f>'2022 CV FIN GA 00394601000126'!BF114</f>
        <v>0</v>
      </c>
      <c r="BE118" s="123">
        <f>'2022 CV FIN GA 00394601000126'!BG114</f>
        <v>0</v>
      </c>
      <c r="BF118" s="123">
        <f>'2022 CV FIN GA 00394601000126'!BH114</f>
        <v>0</v>
      </c>
      <c r="BG118" s="123">
        <f>'2022 CV FIN GA 00394601000126'!BI114</f>
        <v>0</v>
      </c>
      <c r="BH118" s="123">
        <f>'2022 CV FIN GA 00394601000126'!BJ114</f>
        <v>0</v>
      </c>
      <c r="BI118" s="123">
        <f>'2022 CV FIN GA 00394601000126'!BK114</f>
        <v>0</v>
      </c>
      <c r="BJ118" s="49">
        <f t="shared" si="55"/>
        <v>0</v>
      </c>
      <c r="BK118" s="49">
        <f t="shared" si="56"/>
        <v>0</v>
      </c>
      <c r="BL118" s="49">
        <f>$BO$9+SUMPRODUCT($D$10:D118,$BK$10:BK118)</f>
        <v>-110655738432.86926</v>
      </c>
      <c r="BM118" s="48">
        <f>'2022 CV FIN GA 00394601000126'!BO114</f>
        <v>4</v>
      </c>
      <c r="BN118" s="49">
        <f t="shared" si="43"/>
        <v>0</v>
      </c>
      <c r="BO118" s="51">
        <f t="shared" si="57"/>
        <v>0</v>
      </c>
      <c r="BP118" s="79">
        <f t="shared" si="44"/>
        <v>0</v>
      </c>
      <c r="BQ118" s="79">
        <f t="shared" si="45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58"/>
        <v>110</v>
      </c>
      <c r="B119" s="69">
        <f t="shared" si="59"/>
        <v>2131</v>
      </c>
      <c r="C119" s="48">
        <f>'2022 CV FIN GA 00394601000126'!E115</f>
        <v>4</v>
      </c>
      <c r="D119" s="49">
        <f t="shared" si="46"/>
        <v>1.3390000000000001E-2</v>
      </c>
      <c r="E119" s="123">
        <f>'2022 CV FIN GA 00394601000126'!G115</f>
        <v>0</v>
      </c>
      <c r="F119" s="49">
        <f t="shared" si="47"/>
        <v>0</v>
      </c>
      <c r="G119" s="123">
        <f>'2022 CV FIN GA 00394601000126'!I115</f>
        <v>0</v>
      </c>
      <c r="H119" s="123">
        <f>'2022 CV FIN GA 00394601000126'!J115</f>
        <v>0</v>
      </c>
      <c r="I119" s="123">
        <f>'2022 CV FIN GA 00394601000126'!K115</f>
        <v>0</v>
      </c>
      <c r="J119" s="123">
        <f>'2022 CV FIN GA 00394601000126'!L115</f>
        <v>0</v>
      </c>
      <c r="K119" s="123">
        <f>'2022 CV FIN GA 00394601000126'!M115</f>
        <v>0</v>
      </c>
      <c r="L119" s="123">
        <f>'2022 CV FIN GA 00394601000126'!N115</f>
        <v>0</v>
      </c>
      <c r="M119" s="49">
        <f t="shared" si="48"/>
        <v>0</v>
      </c>
      <c r="N119" s="123">
        <f>'2022 CV FIN GA 00394601000126'!P115</f>
        <v>0</v>
      </c>
      <c r="O119" s="123">
        <f>'2022 CV FIN GA 00394601000126'!Q115</f>
        <v>0</v>
      </c>
      <c r="P119" s="123">
        <f>'2022 CV FIN GA 00394601000126'!R115</f>
        <v>0</v>
      </c>
      <c r="Q119" s="123">
        <f>'2022 CV FIN GA 00394601000126'!S115</f>
        <v>0</v>
      </c>
      <c r="R119" s="123">
        <f>'2022 CV FIN GA 00394601000126'!T115</f>
        <v>0</v>
      </c>
      <c r="S119" s="123">
        <f>'2022 CV FIN GA 00394601000126'!U115</f>
        <v>0</v>
      </c>
      <c r="T119" s="123">
        <f>'2022 CV FIN GA 00394601000126'!V115</f>
        <v>0</v>
      </c>
      <c r="U119" s="49">
        <f t="shared" si="49"/>
        <v>0</v>
      </c>
      <c r="V119" s="123">
        <f>'2022 CV FIN GA 00394601000126'!X115</f>
        <v>0</v>
      </c>
      <c r="W119" s="123">
        <f>'2022 CV FIN GA 00394601000126'!Y115</f>
        <v>0</v>
      </c>
      <c r="X119" s="123">
        <f>'2022 CV FIN GA 00394601000126'!Z115</f>
        <v>0</v>
      </c>
      <c r="Y119" s="123">
        <f>'2022 CV FIN GA 00394601000126'!AA115</f>
        <v>0</v>
      </c>
      <c r="Z119" s="123">
        <f>'2022 CV FIN GA 00394601000126'!AB115</f>
        <v>0</v>
      </c>
      <c r="AA119" s="123">
        <f>'2022 CV FIN GA 00394601000126'!AC115</f>
        <v>0</v>
      </c>
      <c r="AB119" s="123">
        <f>'2022 CV FIN GA 00394601000126'!AD115</f>
        <v>0</v>
      </c>
      <c r="AC119" s="49">
        <f t="shared" si="50"/>
        <v>0</v>
      </c>
      <c r="AD119" s="123">
        <f>'2022 CV FIN GA 00394601000126'!AF115</f>
        <v>0</v>
      </c>
      <c r="AE119" s="123">
        <f>'2022 CV FIN GA 00394601000126'!AG115</f>
        <v>0</v>
      </c>
      <c r="AF119" s="123">
        <f>'2022 CV FIN GA 00394601000126'!AH115</f>
        <v>0</v>
      </c>
      <c r="AG119" s="123">
        <f>'2022 CV FIN GA 00394601000126'!AI115</f>
        <v>0</v>
      </c>
      <c r="AH119" s="49">
        <f t="shared" si="51"/>
        <v>0</v>
      </c>
      <c r="AI119" s="123">
        <f>'2022 CV FIN GA 00394601000126'!AK115</f>
        <v>0</v>
      </c>
      <c r="AJ119" s="123">
        <f>'2022 CV FIN GA 00394601000126'!AL115</f>
        <v>0</v>
      </c>
      <c r="AK119" s="123">
        <f>'2022 CV FIN GA 00394601000126'!AM115</f>
        <v>0</v>
      </c>
      <c r="AL119" s="123">
        <f>'2022 CV FIN GA 00394601000126'!AN115</f>
        <v>0</v>
      </c>
      <c r="AM119" s="123">
        <f>'2022 CV FIN GA 00394601000126'!AO115</f>
        <v>0</v>
      </c>
      <c r="AN119" s="123">
        <f>'2022 CV FIN GA 00394601000126'!AP115</f>
        <v>0</v>
      </c>
      <c r="AO119" s="50">
        <v>0</v>
      </c>
      <c r="AP119" s="48">
        <f>'2022 CV FIN GA 00394601000126'!AR115</f>
        <v>0</v>
      </c>
      <c r="AQ119" s="48">
        <f>'2022 CV FIN GA 00394601000126'!AS115</f>
        <v>0</v>
      </c>
      <c r="AR119" s="49">
        <f t="shared" si="52"/>
        <v>0</v>
      </c>
      <c r="AS119" s="49">
        <f t="shared" si="53"/>
        <v>0</v>
      </c>
      <c r="AT119" s="123">
        <f>'2022 CV FIN GA 00394601000126'!AV115</f>
        <v>0</v>
      </c>
      <c r="AU119" s="123">
        <f>'2022 CV FIN GA 00394601000126'!AW115</f>
        <v>0</v>
      </c>
      <c r="AV119" s="123">
        <f>'2022 CV FIN GA 00394601000126'!AX115</f>
        <v>0</v>
      </c>
      <c r="AW119" s="123">
        <f>'2022 CV FIN GA 00394601000126'!AY115</f>
        <v>0</v>
      </c>
      <c r="AX119" s="123">
        <f>'2022 CV FIN GA 00394601000126'!AZ115</f>
        <v>0</v>
      </c>
      <c r="AY119" s="123">
        <f>'2022 CV FIN GA 00394601000126'!BA115</f>
        <v>0</v>
      </c>
      <c r="AZ119" s="49">
        <f t="shared" si="54"/>
        <v>0</v>
      </c>
      <c r="BA119" s="123">
        <f>'2022 CV FIN GA 00394601000126'!BC115</f>
        <v>0</v>
      </c>
      <c r="BB119" s="123">
        <f>'2022 CV FIN GA 00394601000126'!BD115</f>
        <v>0</v>
      </c>
      <c r="BC119" s="123">
        <f>'2022 CV FIN GA 00394601000126'!BE115</f>
        <v>0</v>
      </c>
      <c r="BD119" s="123">
        <f>'2022 CV FIN GA 00394601000126'!BF115</f>
        <v>0</v>
      </c>
      <c r="BE119" s="123">
        <f>'2022 CV FIN GA 00394601000126'!BG115</f>
        <v>0</v>
      </c>
      <c r="BF119" s="123">
        <f>'2022 CV FIN GA 00394601000126'!BH115</f>
        <v>0</v>
      </c>
      <c r="BG119" s="123">
        <f>'2022 CV FIN GA 00394601000126'!BI115</f>
        <v>0</v>
      </c>
      <c r="BH119" s="123">
        <f>'2022 CV FIN GA 00394601000126'!BJ115</f>
        <v>0</v>
      </c>
      <c r="BI119" s="123">
        <f>'2022 CV FIN GA 00394601000126'!BK115</f>
        <v>0</v>
      </c>
      <c r="BJ119" s="49">
        <f t="shared" si="55"/>
        <v>0</v>
      </c>
      <c r="BK119" s="49">
        <f t="shared" si="56"/>
        <v>0</v>
      </c>
      <c r="BL119" s="49">
        <f>$BO$9+SUMPRODUCT($D$10:D119,$BK$10:BK119)</f>
        <v>-110655738432.86926</v>
      </c>
      <c r="BM119" s="48">
        <f>'2022 CV FIN GA 00394601000126'!BO115</f>
        <v>4</v>
      </c>
      <c r="BN119" s="49">
        <f t="shared" si="43"/>
        <v>0</v>
      </c>
      <c r="BO119" s="51">
        <f t="shared" si="57"/>
        <v>0</v>
      </c>
      <c r="BP119" s="79">
        <f t="shared" si="44"/>
        <v>0</v>
      </c>
      <c r="BQ119" s="79">
        <f t="shared" si="45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58"/>
        <v>111</v>
      </c>
      <c r="B120" s="69">
        <f t="shared" si="59"/>
        <v>2132</v>
      </c>
      <c r="C120" s="48">
        <f>'2022 CV FIN GA 00394601000126'!E116</f>
        <v>4</v>
      </c>
      <c r="D120" s="49">
        <f t="shared" si="46"/>
        <v>1.2880000000000001E-2</v>
      </c>
      <c r="E120" s="123">
        <f>'2022 CV FIN GA 00394601000126'!G116</f>
        <v>0</v>
      </c>
      <c r="F120" s="49">
        <f t="shared" si="47"/>
        <v>0</v>
      </c>
      <c r="G120" s="123">
        <f>'2022 CV FIN GA 00394601000126'!I116</f>
        <v>0</v>
      </c>
      <c r="H120" s="123">
        <f>'2022 CV FIN GA 00394601000126'!J116</f>
        <v>0</v>
      </c>
      <c r="I120" s="123">
        <f>'2022 CV FIN GA 00394601000126'!K116</f>
        <v>0</v>
      </c>
      <c r="J120" s="123">
        <f>'2022 CV FIN GA 00394601000126'!L116</f>
        <v>0</v>
      </c>
      <c r="K120" s="123">
        <f>'2022 CV FIN GA 00394601000126'!M116</f>
        <v>0</v>
      </c>
      <c r="L120" s="123">
        <f>'2022 CV FIN GA 00394601000126'!N116</f>
        <v>0</v>
      </c>
      <c r="M120" s="49">
        <f t="shared" si="48"/>
        <v>0</v>
      </c>
      <c r="N120" s="123">
        <f>'2022 CV FIN GA 00394601000126'!P116</f>
        <v>0</v>
      </c>
      <c r="O120" s="123">
        <f>'2022 CV FIN GA 00394601000126'!Q116</f>
        <v>0</v>
      </c>
      <c r="P120" s="123">
        <f>'2022 CV FIN GA 00394601000126'!R116</f>
        <v>0</v>
      </c>
      <c r="Q120" s="123">
        <f>'2022 CV FIN GA 00394601000126'!S116</f>
        <v>0</v>
      </c>
      <c r="R120" s="123">
        <f>'2022 CV FIN GA 00394601000126'!T116</f>
        <v>0</v>
      </c>
      <c r="S120" s="123">
        <f>'2022 CV FIN GA 00394601000126'!U116</f>
        <v>0</v>
      </c>
      <c r="T120" s="123">
        <f>'2022 CV FIN GA 00394601000126'!V116</f>
        <v>0</v>
      </c>
      <c r="U120" s="49">
        <f t="shared" si="49"/>
        <v>0</v>
      </c>
      <c r="V120" s="123">
        <f>'2022 CV FIN GA 00394601000126'!X116</f>
        <v>0</v>
      </c>
      <c r="W120" s="123">
        <f>'2022 CV FIN GA 00394601000126'!Y116</f>
        <v>0</v>
      </c>
      <c r="X120" s="123">
        <f>'2022 CV FIN GA 00394601000126'!Z116</f>
        <v>0</v>
      </c>
      <c r="Y120" s="123">
        <f>'2022 CV FIN GA 00394601000126'!AA116</f>
        <v>0</v>
      </c>
      <c r="Z120" s="123">
        <f>'2022 CV FIN GA 00394601000126'!AB116</f>
        <v>0</v>
      </c>
      <c r="AA120" s="123">
        <f>'2022 CV FIN GA 00394601000126'!AC116</f>
        <v>0</v>
      </c>
      <c r="AB120" s="123">
        <f>'2022 CV FIN GA 00394601000126'!AD116</f>
        <v>0</v>
      </c>
      <c r="AC120" s="49">
        <f t="shared" si="50"/>
        <v>0</v>
      </c>
      <c r="AD120" s="123">
        <f>'2022 CV FIN GA 00394601000126'!AF116</f>
        <v>0</v>
      </c>
      <c r="AE120" s="123">
        <f>'2022 CV FIN GA 00394601000126'!AG116</f>
        <v>0</v>
      </c>
      <c r="AF120" s="123">
        <f>'2022 CV FIN GA 00394601000126'!AH116</f>
        <v>0</v>
      </c>
      <c r="AG120" s="123">
        <f>'2022 CV FIN GA 00394601000126'!AI116</f>
        <v>0</v>
      </c>
      <c r="AH120" s="49">
        <f t="shared" si="51"/>
        <v>0</v>
      </c>
      <c r="AI120" s="123">
        <f>'2022 CV FIN GA 00394601000126'!AK116</f>
        <v>0</v>
      </c>
      <c r="AJ120" s="123">
        <f>'2022 CV FIN GA 00394601000126'!AL116</f>
        <v>0</v>
      </c>
      <c r="AK120" s="123">
        <f>'2022 CV FIN GA 00394601000126'!AM116</f>
        <v>0</v>
      </c>
      <c r="AL120" s="123">
        <f>'2022 CV FIN GA 00394601000126'!AN116</f>
        <v>0</v>
      </c>
      <c r="AM120" s="123">
        <f>'2022 CV FIN GA 00394601000126'!AO116</f>
        <v>0</v>
      </c>
      <c r="AN120" s="123">
        <f>'2022 CV FIN GA 00394601000126'!AP116</f>
        <v>0</v>
      </c>
      <c r="AO120" s="50">
        <v>0</v>
      </c>
      <c r="AP120" s="48">
        <f>'2022 CV FIN GA 00394601000126'!AR116</f>
        <v>0</v>
      </c>
      <c r="AQ120" s="48">
        <f>'2022 CV FIN GA 00394601000126'!AS116</f>
        <v>0</v>
      </c>
      <c r="AR120" s="49">
        <f t="shared" si="52"/>
        <v>0</v>
      </c>
      <c r="AS120" s="49">
        <f t="shared" si="53"/>
        <v>0</v>
      </c>
      <c r="AT120" s="123">
        <f>'2022 CV FIN GA 00394601000126'!AV116</f>
        <v>0</v>
      </c>
      <c r="AU120" s="123">
        <f>'2022 CV FIN GA 00394601000126'!AW116</f>
        <v>0</v>
      </c>
      <c r="AV120" s="123">
        <f>'2022 CV FIN GA 00394601000126'!AX116</f>
        <v>0</v>
      </c>
      <c r="AW120" s="123">
        <f>'2022 CV FIN GA 00394601000126'!AY116</f>
        <v>0</v>
      </c>
      <c r="AX120" s="123">
        <f>'2022 CV FIN GA 00394601000126'!AZ116</f>
        <v>0</v>
      </c>
      <c r="AY120" s="123">
        <f>'2022 CV FIN GA 00394601000126'!BA116</f>
        <v>0</v>
      </c>
      <c r="AZ120" s="49">
        <f t="shared" si="54"/>
        <v>0</v>
      </c>
      <c r="BA120" s="123">
        <f>'2022 CV FIN GA 00394601000126'!BC116</f>
        <v>0</v>
      </c>
      <c r="BB120" s="123">
        <f>'2022 CV FIN GA 00394601000126'!BD116</f>
        <v>0</v>
      </c>
      <c r="BC120" s="123">
        <f>'2022 CV FIN GA 00394601000126'!BE116</f>
        <v>0</v>
      </c>
      <c r="BD120" s="123">
        <f>'2022 CV FIN GA 00394601000126'!BF116</f>
        <v>0</v>
      </c>
      <c r="BE120" s="123">
        <f>'2022 CV FIN GA 00394601000126'!BG116</f>
        <v>0</v>
      </c>
      <c r="BF120" s="123">
        <f>'2022 CV FIN GA 00394601000126'!BH116</f>
        <v>0</v>
      </c>
      <c r="BG120" s="123">
        <f>'2022 CV FIN GA 00394601000126'!BI116</f>
        <v>0</v>
      </c>
      <c r="BH120" s="123">
        <f>'2022 CV FIN GA 00394601000126'!BJ116</f>
        <v>0</v>
      </c>
      <c r="BI120" s="123">
        <f>'2022 CV FIN GA 00394601000126'!BK116</f>
        <v>0</v>
      </c>
      <c r="BJ120" s="49">
        <f t="shared" si="55"/>
        <v>0</v>
      </c>
      <c r="BK120" s="49">
        <f t="shared" si="56"/>
        <v>0</v>
      </c>
      <c r="BL120" s="49">
        <f>$BO$9+SUMPRODUCT($D$10:D120,$BK$10:BK120)</f>
        <v>-110655738432.86926</v>
      </c>
      <c r="BM120" s="48">
        <f>'2022 CV FIN GA 00394601000126'!BO116</f>
        <v>4</v>
      </c>
      <c r="BN120" s="49">
        <f t="shared" si="43"/>
        <v>0</v>
      </c>
      <c r="BO120" s="51">
        <f t="shared" si="57"/>
        <v>0</v>
      </c>
      <c r="BP120" s="79">
        <f t="shared" si="44"/>
        <v>0</v>
      </c>
      <c r="BQ120" s="79">
        <f t="shared" si="45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58"/>
        <v>112</v>
      </c>
      <c r="B121" s="69">
        <f t="shared" si="59"/>
        <v>2133</v>
      </c>
      <c r="C121" s="48">
        <f>'2022 CV FIN GA 00394601000126'!E117</f>
        <v>4</v>
      </c>
      <c r="D121" s="49">
        <f t="shared" si="46"/>
        <v>1.238E-2</v>
      </c>
      <c r="E121" s="123">
        <f>'2022 CV FIN GA 00394601000126'!G117</f>
        <v>0</v>
      </c>
      <c r="F121" s="49">
        <f t="shared" si="47"/>
        <v>0</v>
      </c>
      <c r="G121" s="123">
        <f>'2022 CV FIN GA 00394601000126'!I117</f>
        <v>0</v>
      </c>
      <c r="H121" s="123">
        <f>'2022 CV FIN GA 00394601000126'!J117</f>
        <v>0</v>
      </c>
      <c r="I121" s="123">
        <f>'2022 CV FIN GA 00394601000126'!K117</f>
        <v>0</v>
      </c>
      <c r="J121" s="123">
        <f>'2022 CV FIN GA 00394601000126'!L117</f>
        <v>0</v>
      </c>
      <c r="K121" s="123">
        <f>'2022 CV FIN GA 00394601000126'!M117</f>
        <v>0</v>
      </c>
      <c r="L121" s="123">
        <f>'2022 CV FIN GA 00394601000126'!N117</f>
        <v>0</v>
      </c>
      <c r="M121" s="49">
        <f t="shared" si="48"/>
        <v>0</v>
      </c>
      <c r="N121" s="123">
        <f>'2022 CV FIN GA 00394601000126'!P117</f>
        <v>0</v>
      </c>
      <c r="O121" s="123">
        <f>'2022 CV FIN GA 00394601000126'!Q117</f>
        <v>0</v>
      </c>
      <c r="P121" s="123">
        <f>'2022 CV FIN GA 00394601000126'!R117</f>
        <v>0</v>
      </c>
      <c r="Q121" s="123">
        <f>'2022 CV FIN GA 00394601000126'!S117</f>
        <v>0</v>
      </c>
      <c r="R121" s="123">
        <f>'2022 CV FIN GA 00394601000126'!T117</f>
        <v>0</v>
      </c>
      <c r="S121" s="123">
        <f>'2022 CV FIN GA 00394601000126'!U117</f>
        <v>0</v>
      </c>
      <c r="T121" s="123">
        <f>'2022 CV FIN GA 00394601000126'!V117</f>
        <v>0</v>
      </c>
      <c r="U121" s="49">
        <f t="shared" si="49"/>
        <v>0</v>
      </c>
      <c r="V121" s="123">
        <f>'2022 CV FIN GA 00394601000126'!X117</f>
        <v>0</v>
      </c>
      <c r="W121" s="123">
        <f>'2022 CV FIN GA 00394601000126'!Y117</f>
        <v>0</v>
      </c>
      <c r="X121" s="123">
        <f>'2022 CV FIN GA 00394601000126'!Z117</f>
        <v>0</v>
      </c>
      <c r="Y121" s="123">
        <f>'2022 CV FIN GA 00394601000126'!AA117</f>
        <v>0</v>
      </c>
      <c r="Z121" s="123">
        <f>'2022 CV FIN GA 00394601000126'!AB117</f>
        <v>0</v>
      </c>
      <c r="AA121" s="123">
        <f>'2022 CV FIN GA 00394601000126'!AC117</f>
        <v>0</v>
      </c>
      <c r="AB121" s="123">
        <f>'2022 CV FIN GA 00394601000126'!AD117</f>
        <v>0</v>
      </c>
      <c r="AC121" s="49">
        <f t="shared" si="50"/>
        <v>0</v>
      </c>
      <c r="AD121" s="123">
        <f>'2022 CV FIN GA 00394601000126'!AF117</f>
        <v>0</v>
      </c>
      <c r="AE121" s="123">
        <f>'2022 CV FIN GA 00394601000126'!AG117</f>
        <v>0</v>
      </c>
      <c r="AF121" s="123">
        <f>'2022 CV FIN GA 00394601000126'!AH117</f>
        <v>0</v>
      </c>
      <c r="AG121" s="123">
        <f>'2022 CV FIN GA 00394601000126'!AI117</f>
        <v>0</v>
      </c>
      <c r="AH121" s="49">
        <f t="shared" si="51"/>
        <v>0</v>
      </c>
      <c r="AI121" s="123">
        <f>'2022 CV FIN GA 00394601000126'!AK117</f>
        <v>0</v>
      </c>
      <c r="AJ121" s="123">
        <f>'2022 CV FIN GA 00394601000126'!AL117</f>
        <v>0</v>
      </c>
      <c r="AK121" s="123">
        <f>'2022 CV FIN GA 00394601000126'!AM117</f>
        <v>0</v>
      </c>
      <c r="AL121" s="123">
        <f>'2022 CV FIN GA 00394601000126'!AN117</f>
        <v>0</v>
      </c>
      <c r="AM121" s="123">
        <f>'2022 CV FIN GA 00394601000126'!AO117</f>
        <v>0</v>
      </c>
      <c r="AN121" s="123">
        <f>'2022 CV FIN GA 00394601000126'!AP117</f>
        <v>0</v>
      </c>
      <c r="AO121" s="50">
        <v>0</v>
      </c>
      <c r="AP121" s="48">
        <f>'2022 CV FIN GA 00394601000126'!AR117</f>
        <v>0</v>
      </c>
      <c r="AQ121" s="48">
        <f>'2022 CV FIN GA 00394601000126'!AS117</f>
        <v>0</v>
      </c>
      <c r="AR121" s="49">
        <f t="shared" si="52"/>
        <v>0</v>
      </c>
      <c r="AS121" s="49">
        <f t="shared" si="53"/>
        <v>0</v>
      </c>
      <c r="AT121" s="123">
        <f>'2022 CV FIN GA 00394601000126'!AV117</f>
        <v>0</v>
      </c>
      <c r="AU121" s="123">
        <f>'2022 CV FIN GA 00394601000126'!AW117</f>
        <v>0</v>
      </c>
      <c r="AV121" s="123">
        <f>'2022 CV FIN GA 00394601000126'!AX117</f>
        <v>0</v>
      </c>
      <c r="AW121" s="123">
        <f>'2022 CV FIN GA 00394601000126'!AY117</f>
        <v>0</v>
      </c>
      <c r="AX121" s="123">
        <f>'2022 CV FIN GA 00394601000126'!AZ117</f>
        <v>0</v>
      </c>
      <c r="AY121" s="123">
        <f>'2022 CV FIN GA 00394601000126'!BA117</f>
        <v>0</v>
      </c>
      <c r="AZ121" s="49">
        <f t="shared" si="54"/>
        <v>0</v>
      </c>
      <c r="BA121" s="123">
        <f>'2022 CV FIN GA 00394601000126'!BC117</f>
        <v>0</v>
      </c>
      <c r="BB121" s="123">
        <f>'2022 CV FIN GA 00394601000126'!BD117</f>
        <v>0</v>
      </c>
      <c r="BC121" s="123">
        <f>'2022 CV FIN GA 00394601000126'!BE117</f>
        <v>0</v>
      </c>
      <c r="BD121" s="123">
        <f>'2022 CV FIN GA 00394601000126'!BF117</f>
        <v>0</v>
      </c>
      <c r="BE121" s="123">
        <f>'2022 CV FIN GA 00394601000126'!BG117</f>
        <v>0</v>
      </c>
      <c r="BF121" s="123">
        <f>'2022 CV FIN GA 00394601000126'!BH117</f>
        <v>0</v>
      </c>
      <c r="BG121" s="123">
        <f>'2022 CV FIN GA 00394601000126'!BI117</f>
        <v>0</v>
      </c>
      <c r="BH121" s="123">
        <f>'2022 CV FIN GA 00394601000126'!BJ117</f>
        <v>0</v>
      </c>
      <c r="BI121" s="123">
        <f>'2022 CV FIN GA 00394601000126'!BK117</f>
        <v>0</v>
      </c>
      <c r="BJ121" s="49">
        <f t="shared" si="55"/>
        <v>0</v>
      </c>
      <c r="BK121" s="49">
        <f t="shared" si="56"/>
        <v>0</v>
      </c>
      <c r="BL121" s="49">
        <f>$BO$9+SUMPRODUCT($D$10:D121,$BK$10:BK121)</f>
        <v>-110655738432.86926</v>
      </c>
      <c r="BM121" s="48">
        <f>'2022 CV FIN GA 00394601000126'!BO117</f>
        <v>4</v>
      </c>
      <c r="BN121" s="49">
        <f t="shared" si="43"/>
        <v>0</v>
      </c>
      <c r="BO121" s="51">
        <f t="shared" si="57"/>
        <v>0</v>
      </c>
      <c r="BP121" s="79">
        <f t="shared" si="44"/>
        <v>0</v>
      </c>
      <c r="BQ121" s="79">
        <f t="shared" si="45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58"/>
        <v>113</v>
      </c>
      <c r="B122" s="69">
        <f t="shared" si="59"/>
        <v>2134</v>
      </c>
      <c r="C122" s="48">
        <f>'2022 CV FIN GA 00394601000126'!E118</f>
        <v>4</v>
      </c>
      <c r="D122" s="49">
        <f t="shared" si="46"/>
        <v>1.1900000000000001E-2</v>
      </c>
      <c r="E122" s="123">
        <f>'2022 CV FIN GA 00394601000126'!G118</f>
        <v>0</v>
      </c>
      <c r="F122" s="49">
        <f t="shared" si="47"/>
        <v>0</v>
      </c>
      <c r="G122" s="123">
        <f>'2022 CV FIN GA 00394601000126'!I118</f>
        <v>0</v>
      </c>
      <c r="H122" s="123">
        <f>'2022 CV FIN GA 00394601000126'!J118</f>
        <v>0</v>
      </c>
      <c r="I122" s="123">
        <f>'2022 CV FIN GA 00394601000126'!K118</f>
        <v>0</v>
      </c>
      <c r="J122" s="123">
        <f>'2022 CV FIN GA 00394601000126'!L118</f>
        <v>0</v>
      </c>
      <c r="K122" s="123">
        <f>'2022 CV FIN GA 00394601000126'!M118</f>
        <v>0</v>
      </c>
      <c r="L122" s="123">
        <f>'2022 CV FIN GA 00394601000126'!N118</f>
        <v>0</v>
      </c>
      <c r="M122" s="49">
        <f t="shared" si="48"/>
        <v>0</v>
      </c>
      <c r="N122" s="123">
        <f>'2022 CV FIN GA 00394601000126'!P118</f>
        <v>0</v>
      </c>
      <c r="O122" s="123">
        <f>'2022 CV FIN GA 00394601000126'!Q118</f>
        <v>0</v>
      </c>
      <c r="P122" s="123">
        <f>'2022 CV FIN GA 00394601000126'!R118</f>
        <v>0</v>
      </c>
      <c r="Q122" s="123">
        <f>'2022 CV FIN GA 00394601000126'!S118</f>
        <v>0</v>
      </c>
      <c r="R122" s="123">
        <f>'2022 CV FIN GA 00394601000126'!T118</f>
        <v>0</v>
      </c>
      <c r="S122" s="123">
        <f>'2022 CV FIN GA 00394601000126'!U118</f>
        <v>0</v>
      </c>
      <c r="T122" s="123">
        <f>'2022 CV FIN GA 00394601000126'!V118</f>
        <v>0</v>
      </c>
      <c r="U122" s="49">
        <f t="shared" si="49"/>
        <v>0</v>
      </c>
      <c r="V122" s="123">
        <f>'2022 CV FIN GA 00394601000126'!X118</f>
        <v>0</v>
      </c>
      <c r="W122" s="123">
        <f>'2022 CV FIN GA 00394601000126'!Y118</f>
        <v>0</v>
      </c>
      <c r="X122" s="123">
        <f>'2022 CV FIN GA 00394601000126'!Z118</f>
        <v>0</v>
      </c>
      <c r="Y122" s="123">
        <f>'2022 CV FIN GA 00394601000126'!AA118</f>
        <v>0</v>
      </c>
      <c r="Z122" s="123">
        <f>'2022 CV FIN GA 00394601000126'!AB118</f>
        <v>0</v>
      </c>
      <c r="AA122" s="123">
        <f>'2022 CV FIN GA 00394601000126'!AC118</f>
        <v>0</v>
      </c>
      <c r="AB122" s="123">
        <f>'2022 CV FIN GA 00394601000126'!AD118</f>
        <v>0</v>
      </c>
      <c r="AC122" s="49">
        <f t="shared" si="50"/>
        <v>0</v>
      </c>
      <c r="AD122" s="123">
        <f>'2022 CV FIN GA 00394601000126'!AF118</f>
        <v>0</v>
      </c>
      <c r="AE122" s="123">
        <f>'2022 CV FIN GA 00394601000126'!AG118</f>
        <v>0</v>
      </c>
      <c r="AF122" s="123">
        <f>'2022 CV FIN GA 00394601000126'!AH118</f>
        <v>0</v>
      </c>
      <c r="AG122" s="123">
        <f>'2022 CV FIN GA 00394601000126'!AI118</f>
        <v>0</v>
      </c>
      <c r="AH122" s="49">
        <f t="shared" si="51"/>
        <v>0</v>
      </c>
      <c r="AI122" s="123">
        <f>'2022 CV FIN GA 00394601000126'!AK118</f>
        <v>0</v>
      </c>
      <c r="AJ122" s="123">
        <f>'2022 CV FIN GA 00394601000126'!AL118</f>
        <v>0</v>
      </c>
      <c r="AK122" s="123">
        <f>'2022 CV FIN GA 00394601000126'!AM118</f>
        <v>0</v>
      </c>
      <c r="AL122" s="123">
        <f>'2022 CV FIN GA 00394601000126'!AN118</f>
        <v>0</v>
      </c>
      <c r="AM122" s="123">
        <f>'2022 CV FIN GA 00394601000126'!AO118</f>
        <v>0</v>
      </c>
      <c r="AN122" s="123">
        <f>'2022 CV FIN GA 00394601000126'!AP118</f>
        <v>0</v>
      </c>
      <c r="AO122" s="50">
        <v>0</v>
      </c>
      <c r="AP122" s="48">
        <f>'2022 CV FIN GA 00394601000126'!AR118</f>
        <v>0</v>
      </c>
      <c r="AQ122" s="48">
        <f>'2022 CV FIN GA 00394601000126'!AS118</f>
        <v>0</v>
      </c>
      <c r="AR122" s="49">
        <f t="shared" si="52"/>
        <v>0</v>
      </c>
      <c r="AS122" s="49">
        <f t="shared" si="53"/>
        <v>0</v>
      </c>
      <c r="AT122" s="123">
        <f>'2022 CV FIN GA 00394601000126'!AV118</f>
        <v>0</v>
      </c>
      <c r="AU122" s="123">
        <f>'2022 CV FIN GA 00394601000126'!AW118</f>
        <v>0</v>
      </c>
      <c r="AV122" s="123">
        <f>'2022 CV FIN GA 00394601000126'!AX118</f>
        <v>0</v>
      </c>
      <c r="AW122" s="123">
        <f>'2022 CV FIN GA 00394601000126'!AY118</f>
        <v>0</v>
      </c>
      <c r="AX122" s="123">
        <f>'2022 CV FIN GA 00394601000126'!AZ118</f>
        <v>0</v>
      </c>
      <c r="AY122" s="123">
        <f>'2022 CV FIN GA 00394601000126'!BA118</f>
        <v>0</v>
      </c>
      <c r="AZ122" s="49">
        <f t="shared" si="54"/>
        <v>0</v>
      </c>
      <c r="BA122" s="123">
        <f>'2022 CV FIN GA 00394601000126'!BC118</f>
        <v>0</v>
      </c>
      <c r="BB122" s="123">
        <f>'2022 CV FIN GA 00394601000126'!BD118</f>
        <v>0</v>
      </c>
      <c r="BC122" s="123">
        <f>'2022 CV FIN GA 00394601000126'!BE118</f>
        <v>0</v>
      </c>
      <c r="BD122" s="123">
        <f>'2022 CV FIN GA 00394601000126'!BF118</f>
        <v>0</v>
      </c>
      <c r="BE122" s="123">
        <f>'2022 CV FIN GA 00394601000126'!BG118</f>
        <v>0</v>
      </c>
      <c r="BF122" s="123">
        <f>'2022 CV FIN GA 00394601000126'!BH118</f>
        <v>0</v>
      </c>
      <c r="BG122" s="123">
        <f>'2022 CV FIN GA 00394601000126'!BI118</f>
        <v>0</v>
      </c>
      <c r="BH122" s="123">
        <f>'2022 CV FIN GA 00394601000126'!BJ118</f>
        <v>0</v>
      </c>
      <c r="BI122" s="123">
        <f>'2022 CV FIN GA 00394601000126'!BK118</f>
        <v>0</v>
      </c>
      <c r="BJ122" s="49">
        <f t="shared" si="55"/>
        <v>0</v>
      </c>
      <c r="BK122" s="49">
        <f t="shared" si="56"/>
        <v>0</v>
      </c>
      <c r="BL122" s="49">
        <f>$BO$9+SUMPRODUCT($D$10:D122,$BK$10:BK122)</f>
        <v>-110655738432.86926</v>
      </c>
      <c r="BM122" s="48">
        <f>'2022 CV FIN GA 00394601000126'!BO118</f>
        <v>4</v>
      </c>
      <c r="BN122" s="49">
        <f t="shared" si="43"/>
        <v>0</v>
      </c>
      <c r="BO122" s="51">
        <f t="shared" si="57"/>
        <v>0</v>
      </c>
      <c r="BP122" s="79">
        <f t="shared" si="44"/>
        <v>0</v>
      </c>
      <c r="BQ122" s="79">
        <f t="shared" si="45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58"/>
        <v>114</v>
      </c>
      <c r="B123" s="69">
        <f t="shared" si="59"/>
        <v>2135</v>
      </c>
      <c r="C123" s="48">
        <f>'2022 CV FIN GA 00394601000126'!E119</f>
        <v>4</v>
      </c>
      <c r="D123" s="49">
        <f t="shared" si="46"/>
        <v>1.1440000000000001E-2</v>
      </c>
      <c r="E123" s="123">
        <f>'2022 CV FIN GA 00394601000126'!G119</f>
        <v>0</v>
      </c>
      <c r="F123" s="49">
        <f t="shared" si="47"/>
        <v>0</v>
      </c>
      <c r="G123" s="123">
        <f>'2022 CV FIN GA 00394601000126'!I119</f>
        <v>0</v>
      </c>
      <c r="H123" s="123">
        <f>'2022 CV FIN GA 00394601000126'!J119</f>
        <v>0</v>
      </c>
      <c r="I123" s="123">
        <f>'2022 CV FIN GA 00394601000126'!K119</f>
        <v>0</v>
      </c>
      <c r="J123" s="123">
        <f>'2022 CV FIN GA 00394601000126'!L119</f>
        <v>0</v>
      </c>
      <c r="K123" s="123">
        <f>'2022 CV FIN GA 00394601000126'!M119</f>
        <v>0</v>
      </c>
      <c r="L123" s="123">
        <f>'2022 CV FIN GA 00394601000126'!N119</f>
        <v>0</v>
      </c>
      <c r="M123" s="49">
        <f t="shared" si="48"/>
        <v>0</v>
      </c>
      <c r="N123" s="123">
        <f>'2022 CV FIN GA 00394601000126'!P119</f>
        <v>0</v>
      </c>
      <c r="O123" s="123">
        <f>'2022 CV FIN GA 00394601000126'!Q119</f>
        <v>0</v>
      </c>
      <c r="P123" s="123">
        <f>'2022 CV FIN GA 00394601000126'!R119</f>
        <v>0</v>
      </c>
      <c r="Q123" s="123">
        <f>'2022 CV FIN GA 00394601000126'!S119</f>
        <v>0</v>
      </c>
      <c r="R123" s="123">
        <f>'2022 CV FIN GA 00394601000126'!T119</f>
        <v>0</v>
      </c>
      <c r="S123" s="123">
        <f>'2022 CV FIN GA 00394601000126'!U119</f>
        <v>0</v>
      </c>
      <c r="T123" s="123">
        <f>'2022 CV FIN GA 00394601000126'!V119</f>
        <v>0</v>
      </c>
      <c r="U123" s="49">
        <f t="shared" si="49"/>
        <v>0</v>
      </c>
      <c r="V123" s="123">
        <f>'2022 CV FIN GA 00394601000126'!X119</f>
        <v>0</v>
      </c>
      <c r="W123" s="123">
        <f>'2022 CV FIN GA 00394601000126'!Y119</f>
        <v>0</v>
      </c>
      <c r="X123" s="123">
        <f>'2022 CV FIN GA 00394601000126'!Z119</f>
        <v>0</v>
      </c>
      <c r="Y123" s="123">
        <f>'2022 CV FIN GA 00394601000126'!AA119</f>
        <v>0</v>
      </c>
      <c r="Z123" s="123">
        <f>'2022 CV FIN GA 00394601000126'!AB119</f>
        <v>0</v>
      </c>
      <c r="AA123" s="123">
        <f>'2022 CV FIN GA 00394601000126'!AC119</f>
        <v>0</v>
      </c>
      <c r="AB123" s="123">
        <f>'2022 CV FIN GA 00394601000126'!AD119</f>
        <v>0</v>
      </c>
      <c r="AC123" s="49">
        <f t="shared" si="50"/>
        <v>0</v>
      </c>
      <c r="AD123" s="123">
        <f>'2022 CV FIN GA 00394601000126'!AF119</f>
        <v>0</v>
      </c>
      <c r="AE123" s="123">
        <f>'2022 CV FIN GA 00394601000126'!AG119</f>
        <v>0</v>
      </c>
      <c r="AF123" s="123">
        <f>'2022 CV FIN GA 00394601000126'!AH119</f>
        <v>0</v>
      </c>
      <c r="AG123" s="123">
        <f>'2022 CV FIN GA 00394601000126'!AI119</f>
        <v>0</v>
      </c>
      <c r="AH123" s="49">
        <f t="shared" si="51"/>
        <v>0</v>
      </c>
      <c r="AI123" s="123">
        <f>'2022 CV FIN GA 00394601000126'!AK119</f>
        <v>0</v>
      </c>
      <c r="AJ123" s="123">
        <f>'2022 CV FIN GA 00394601000126'!AL119</f>
        <v>0</v>
      </c>
      <c r="AK123" s="123">
        <f>'2022 CV FIN GA 00394601000126'!AM119</f>
        <v>0</v>
      </c>
      <c r="AL123" s="123">
        <f>'2022 CV FIN GA 00394601000126'!AN119</f>
        <v>0</v>
      </c>
      <c r="AM123" s="123">
        <f>'2022 CV FIN GA 00394601000126'!AO119</f>
        <v>0</v>
      </c>
      <c r="AN123" s="123">
        <f>'2022 CV FIN GA 00394601000126'!AP119</f>
        <v>0</v>
      </c>
      <c r="AO123" s="50">
        <v>0</v>
      </c>
      <c r="AP123" s="48">
        <f>'2022 CV FIN GA 00394601000126'!AR119</f>
        <v>0</v>
      </c>
      <c r="AQ123" s="48">
        <f>'2022 CV FIN GA 00394601000126'!AS119</f>
        <v>0</v>
      </c>
      <c r="AR123" s="49">
        <f t="shared" si="52"/>
        <v>0</v>
      </c>
      <c r="AS123" s="49">
        <f t="shared" si="53"/>
        <v>0</v>
      </c>
      <c r="AT123" s="123">
        <f>'2022 CV FIN GA 00394601000126'!AV119</f>
        <v>0</v>
      </c>
      <c r="AU123" s="123">
        <f>'2022 CV FIN GA 00394601000126'!AW119</f>
        <v>0</v>
      </c>
      <c r="AV123" s="123">
        <f>'2022 CV FIN GA 00394601000126'!AX119</f>
        <v>0</v>
      </c>
      <c r="AW123" s="123">
        <f>'2022 CV FIN GA 00394601000126'!AY119</f>
        <v>0</v>
      </c>
      <c r="AX123" s="123">
        <f>'2022 CV FIN GA 00394601000126'!AZ119</f>
        <v>0</v>
      </c>
      <c r="AY123" s="123">
        <f>'2022 CV FIN GA 00394601000126'!BA119</f>
        <v>0</v>
      </c>
      <c r="AZ123" s="49">
        <f t="shared" si="54"/>
        <v>0</v>
      </c>
      <c r="BA123" s="123">
        <f>'2022 CV FIN GA 00394601000126'!BC119</f>
        <v>0</v>
      </c>
      <c r="BB123" s="123">
        <f>'2022 CV FIN GA 00394601000126'!BD119</f>
        <v>0</v>
      </c>
      <c r="BC123" s="123">
        <f>'2022 CV FIN GA 00394601000126'!BE119</f>
        <v>0</v>
      </c>
      <c r="BD123" s="123">
        <f>'2022 CV FIN GA 00394601000126'!BF119</f>
        <v>0</v>
      </c>
      <c r="BE123" s="123">
        <f>'2022 CV FIN GA 00394601000126'!BG119</f>
        <v>0</v>
      </c>
      <c r="BF123" s="123">
        <f>'2022 CV FIN GA 00394601000126'!BH119</f>
        <v>0</v>
      </c>
      <c r="BG123" s="123">
        <f>'2022 CV FIN GA 00394601000126'!BI119</f>
        <v>0</v>
      </c>
      <c r="BH123" s="123">
        <f>'2022 CV FIN GA 00394601000126'!BJ119</f>
        <v>0</v>
      </c>
      <c r="BI123" s="123">
        <f>'2022 CV FIN GA 00394601000126'!BK119</f>
        <v>0</v>
      </c>
      <c r="BJ123" s="49">
        <f t="shared" si="55"/>
        <v>0</v>
      </c>
      <c r="BK123" s="49">
        <f t="shared" si="56"/>
        <v>0</v>
      </c>
      <c r="BL123" s="49">
        <f>$BO$9+SUMPRODUCT($D$10:D123,$BK$10:BK123)</f>
        <v>-110655738432.86926</v>
      </c>
      <c r="BM123" s="48">
        <f>'2022 CV FIN GA 00394601000126'!BO119</f>
        <v>4</v>
      </c>
      <c r="BN123" s="49">
        <f t="shared" si="43"/>
        <v>0</v>
      </c>
      <c r="BO123" s="51">
        <f t="shared" si="57"/>
        <v>0</v>
      </c>
      <c r="BP123" s="79">
        <f t="shared" si="44"/>
        <v>0</v>
      </c>
      <c r="BQ123" s="79">
        <f t="shared" si="45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58"/>
        <v>115</v>
      </c>
      <c r="B124" s="69">
        <f t="shared" si="59"/>
        <v>2136</v>
      </c>
      <c r="C124" s="48">
        <f>'2022 CV FIN GA 00394601000126'!E120</f>
        <v>4</v>
      </c>
      <c r="D124" s="49">
        <f t="shared" si="46"/>
        <v>1.0999999999999999E-2</v>
      </c>
      <c r="E124" s="123">
        <f>'2022 CV FIN GA 00394601000126'!G120</f>
        <v>0</v>
      </c>
      <c r="F124" s="49">
        <f t="shared" si="47"/>
        <v>0</v>
      </c>
      <c r="G124" s="123">
        <f>'2022 CV FIN GA 00394601000126'!I120</f>
        <v>0</v>
      </c>
      <c r="H124" s="123">
        <f>'2022 CV FIN GA 00394601000126'!J120</f>
        <v>0</v>
      </c>
      <c r="I124" s="123">
        <f>'2022 CV FIN GA 00394601000126'!K120</f>
        <v>0</v>
      </c>
      <c r="J124" s="123">
        <f>'2022 CV FIN GA 00394601000126'!L120</f>
        <v>0</v>
      </c>
      <c r="K124" s="123">
        <f>'2022 CV FIN GA 00394601000126'!M120</f>
        <v>0</v>
      </c>
      <c r="L124" s="123">
        <f>'2022 CV FIN GA 00394601000126'!N120</f>
        <v>0</v>
      </c>
      <c r="M124" s="49">
        <f t="shared" si="48"/>
        <v>0</v>
      </c>
      <c r="N124" s="123">
        <f>'2022 CV FIN GA 00394601000126'!P120</f>
        <v>0</v>
      </c>
      <c r="O124" s="123">
        <f>'2022 CV FIN GA 00394601000126'!Q120</f>
        <v>0</v>
      </c>
      <c r="P124" s="123">
        <f>'2022 CV FIN GA 00394601000126'!R120</f>
        <v>0</v>
      </c>
      <c r="Q124" s="123">
        <f>'2022 CV FIN GA 00394601000126'!S120</f>
        <v>0</v>
      </c>
      <c r="R124" s="123">
        <f>'2022 CV FIN GA 00394601000126'!T120</f>
        <v>0</v>
      </c>
      <c r="S124" s="123">
        <f>'2022 CV FIN GA 00394601000126'!U120</f>
        <v>0</v>
      </c>
      <c r="T124" s="123">
        <f>'2022 CV FIN GA 00394601000126'!V120</f>
        <v>0</v>
      </c>
      <c r="U124" s="49">
        <f t="shared" si="49"/>
        <v>0</v>
      </c>
      <c r="V124" s="123">
        <f>'2022 CV FIN GA 00394601000126'!X120</f>
        <v>0</v>
      </c>
      <c r="W124" s="123">
        <f>'2022 CV FIN GA 00394601000126'!Y120</f>
        <v>0</v>
      </c>
      <c r="X124" s="123">
        <f>'2022 CV FIN GA 00394601000126'!Z120</f>
        <v>0</v>
      </c>
      <c r="Y124" s="123">
        <f>'2022 CV FIN GA 00394601000126'!AA120</f>
        <v>0</v>
      </c>
      <c r="Z124" s="123">
        <f>'2022 CV FIN GA 00394601000126'!AB120</f>
        <v>0</v>
      </c>
      <c r="AA124" s="123">
        <f>'2022 CV FIN GA 00394601000126'!AC120</f>
        <v>0</v>
      </c>
      <c r="AB124" s="123">
        <f>'2022 CV FIN GA 00394601000126'!AD120</f>
        <v>0</v>
      </c>
      <c r="AC124" s="49">
        <f t="shared" si="50"/>
        <v>0</v>
      </c>
      <c r="AD124" s="123">
        <f>'2022 CV FIN GA 00394601000126'!AF120</f>
        <v>0</v>
      </c>
      <c r="AE124" s="123">
        <f>'2022 CV FIN GA 00394601000126'!AG120</f>
        <v>0</v>
      </c>
      <c r="AF124" s="123">
        <f>'2022 CV FIN GA 00394601000126'!AH120</f>
        <v>0</v>
      </c>
      <c r="AG124" s="123">
        <f>'2022 CV FIN GA 00394601000126'!AI120</f>
        <v>0</v>
      </c>
      <c r="AH124" s="49">
        <f t="shared" si="51"/>
        <v>0</v>
      </c>
      <c r="AI124" s="123">
        <f>'2022 CV FIN GA 00394601000126'!AK120</f>
        <v>0</v>
      </c>
      <c r="AJ124" s="123">
        <f>'2022 CV FIN GA 00394601000126'!AL120</f>
        <v>0</v>
      </c>
      <c r="AK124" s="123">
        <f>'2022 CV FIN GA 00394601000126'!AM120</f>
        <v>0</v>
      </c>
      <c r="AL124" s="123">
        <f>'2022 CV FIN GA 00394601000126'!AN120</f>
        <v>0</v>
      </c>
      <c r="AM124" s="123">
        <f>'2022 CV FIN GA 00394601000126'!AO120</f>
        <v>0</v>
      </c>
      <c r="AN124" s="123">
        <f>'2022 CV FIN GA 00394601000126'!AP120</f>
        <v>0</v>
      </c>
      <c r="AO124" s="50">
        <v>0</v>
      </c>
      <c r="AP124" s="48">
        <f>'2022 CV FIN GA 00394601000126'!AR120</f>
        <v>0</v>
      </c>
      <c r="AQ124" s="48">
        <f>'2022 CV FIN GA 00394601000126'!AS120</f>
        <v>0</v>
      </c>
      <c r="AR124" s="49">
        <f t="shared" si="52"/>
        <v>0</v>
      </c>
      <c r="AS124" s="49">
        <f t="shared" si="53"/>
        <v>0</v>
      </c>
      <c r="AT124" s="123">
        <f>'2022 CV FIN GA 00394601000126'!AV120</f>
        <v>0</v>
      </c>
      <c r="AU124" s="123">
        <f>'2022 CV FIN GA 00394601000126'!AW120</f>
        <v>0</v>
      </c>
      <c r="AV124" s="123">
        <f>'2022 CV FIN GA 00394601000126'!AX120</f>
        <v>0</v>
      </c>
      <c r="AW124" s="123">
        <f>'2022 CV FIN GA 00394601000126'!AY120</f>
        <v>0</v>
      </c>
      <c r="AX124" s="123">
        <f>'2022 CV FIN GA 00394601000126'!AZ120</f>
        <v>0</v>
      </c>
      <c r="AY124" s="123">
        <f>'2022 CV FIN GA 00394601000126'!BA120</f>
        <v>0</v>
      </c>
      <c r="AZ124" s="49">
        <f t="shared" si="54"/>
        <v>0</v>
      </c>
      <c r="BA124" s="123">
        <f>'2022 CV FIN GA 00394601000126'!BC120</f>
        <v>0</v>
      </c>
      <c r="BB124" s="123">
        <f>'2022 CV FIN GA 00394601000126'!BD120</f>
        <v>0</v>
      </c>
      <c r="BC124" s="123">
        <f>'2022 CV FIN GA 00394601000126'!BE120</f>
        <v>0</v>
      </c>
      <c r="BD124" s="123">
        <f>'2022 CV FIN GA 00394601000126'!BF120</f>
        <v>0</v>
      </c>
      <c r="BE124" s="123">
        <f>'2022 CV FIN GA 00394601000126'!BG120</f>
        <v>0</v>
      </c>
      <c r="BF124" s="123">
        <f>'2022 CV FIN GA 00394601000126'!BH120</f>
        <v>0</v>
      </c>
      <c r="BG124" s="123">
        <f>'2022 CV FIN GA 00394601000126'!BI120</f>
        <v>0</v>
      </c>
      <c r="BH124" s="123">
        <f>'2022 CV FIN GA 00394601000126'!BJ120</f>
        <v>0</v>
      </c>
      <c r="BI124" s="123">
        <f>'2022 CV FIN GA 00394601000126'!BK120</f>
        <v>0</v>
      </c>
      <c r="BJ124" s="49">
        <f t="shared" si="55"/>
        <v>0</v>
      </c>
      <c r="BK124" s="49">
        <f t="shared" si="56"/>
        <v>0</v>
      </c>
      <c r="BL124" s="49">
        <f>$BO$9+SUMPRODUCT($D$10:D124,$BK$10:BK124)</f>
        <v>-110655738432.86926</v>
      </c>
      <c r="BM124" s="48">
        <f>'2022 CV FIN GA 00394601000126'!BO120</f>
        <v>4</v>
      </c>
      <c r="BN124" s="49">
        <f t="shared" si="43"/>
        <v>0</v>
      </c>
      <c r="BO124" s="51">
        <f t="shared" si="57"/>
        <v>0</v>
      </c>
      <c r="BP124" s="79">
        <f t="shared" si="44"/>
        <v>0</v>
      </c>
      <c r="BQ124" s="79">
        <f t="shared" si="45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58"/>
        <v>116</v>
      </c>
      <c r="B125" s="69">
        <f t="shared" si="59"/>
        <v>2137</v>
      </c>
      <c r="C125" s="48">
        <f>'2022 CV FIN GA 00394601000126'!E121</f>
        <v>4</v>
      </c>
      <c r="D125" s="49">
        <f t="shared" si="46"/>
        <v>1.0580000000000001E-2</v>
      </c>
      <c r="E125" s="123">
        <f>'2022 CV FIN GA 00394601000126'!G121</f>
        <v>0</v>
      </c>
      <c r="F125" s="49">
        <f t="shared" si="47"/>
        <v>0</v>
      </c>
      <c r="G125" s="123">
        <f>'2022 CV FIN GA 00394601000126'!I121</f>
        <v>0</v>
      </c>
      <c r="H125" s="123">
        <f>'2022 CV FIN GA 00394601000126'!J121</f>
        <v>0</v>
      </c>
      <c r="I125" s="123">
        <f>'2022 CV FIN GA 00394601000126'!K121</f>
        <v>0</v>
      </c>
      <c r="J125" s="123">
        <f>'2022 CV FIN GA 00394601000126'!L121</f>
        <v>0</v>
      </c>
      <c r="K125" s="123">
        <f>'2022 CV FIN GA 00394601000126'!M121</f>
        <v>0</v>
      </c>
      <c r="L125" s="123">
        <f>'2022 CV FIN GA 00394601000126'!N121</f>
        <v>0</v>
      </c>
      <c r="M125" s="49">
        <f t="shared" si="48"/>
        <v>0</v>
      </c>
      <c r="N125" s="123">
        <f>'2022 CV FIN GA 00394601000126'!P121</f>
        <v>0</v>
      </c>
      <c r="O125" s="123">
        <f>'2022 CV FIN GA 00394601000126'!Q121</f>
        <v>0</v>
      </c>
      <c r="P125" s="123">
        <f>'2022 CV FIN GA 00394601000126'!R121</f>
        <v>0</v>
      </c>
      <c r="Q125" s="123">
        <f>'2022 CV FIN GA 00394601000126'!S121</f>
        <v>0</v>
      </c>
      <c r="R125" s="123">
        <f>'2022 CV FIN GA 00394601000126'!T121</f>
        <v>0</v>
      </c>
      <c r="S125" s="123">
        <f>'2022 CV FIN GA 00394601000126'!U121</f>
        <v>0</v>
      </c>
      <c r="T125" s="123">
        <f>'2022 CV FIN GA 00394601000126'!V121</f>
        <v>0</v>
      </c>
      <c r="U125" s="49">
        <f t="shared" si="49"/>
        <v>0</v>
      </c>
      <c r="V125" s="123">
        <f>'2022 CV FIN GA 00394601000126'!X121</f>
        <v>0</v>
      </c>
      <c r="W125" s="123">
        <f>'2022 CV FIN GA 00394601000126'!Y121</f>
        <v>0</v>
      </c>
      <c r="X125" s="123">
        <f>'2022 CV FIN GA 00394601000126'!Z121</f>
        <v>0</v>
      </c>
      <c r="Y125" s="123">
        <f>'2022 CV FIN GA 00394601000126'!AA121</f>
        <v>0</v>
      </c>
      <c r="Z125" s="123">
        <f>'2022 CV FIN GA 00394601000126'!AB121</f>
        <v>0</v>
      </c>
      <c r="AA125" s="123">
        <f>'2022 CV FIN GA 00394601000126'!AC121</f>
        <v>0</v>
      </c>
      <c r="AB125" s="123">
        <f>'2022 CV FIN GA 00394601000126'!AD121</f>
        <v>0</v>
      </c>
      <c r="AC125" s="49">
        <f t="shared" si="50"/>
        <v>0</v>
      </c>
      <c r="AD125" s="123">
        <f>'2022 CV FIN GA 00394601000126'!AF121</f>
        <v>0</v>
      </c>
      <c r="AE125" s="123">
        <f>'2022 CV FIN GA 00394601000126'!AG121</f>
        <v>0</v>
      </c>
      <c r="AF125" s="123">
        <f>'2022 CV FIN GA 00394601000126'!AH121</f>
        <v>0</v>
      </c>
      <c r="AG125" s="123">
        <f>'2022 CV FIN GA 00394601000126'!AI121</f>
        <v>0</v>
      </c>
      <c r="AH125" s="49">
        <f t="shared" si="51"/>
        <v>0</v>
      </c>
      <c r="AI125" s="123">
        <f>'2022 CV FIN GA 00394601000126'!AK121</f>
        <v>0</v>
      </c>
      <c r="AJ125" s="123">
        <f>'2022 CV FIN GA 00394601000126'!AL121</f>
        <v>0</v>
      </c>
      <c r="AK125" s="123">
        <f>'2022 CV FIN GA 00394601000126'!AM121</f>
        <v>0</v>
      </c>
      <c r="AL125" s="123">
        <f>'2022 CV FIN GA 00394601000126'!AN121</f>
        <v>0</v>
      </c>
      <c r="AM125" s="123">
        <f>'2022 CV FIN GA 00394601000126'!AO121</f>
        <v>0</v>
      </c>
      <c r="AN125" s="123">
        <f>'2022 CV FIN GA 00394601000126'!AP121</f>
        <v>0</v>
      </c>
      <c r="AO125" s="50">
        <v>0</v>
      </c>
      <c r="AP125" s="48">
        <f>'2022 CV FIN GA 00394601000126'!AR121</f>
        <v>0</v>
      </c>
      <c r="AQ125" s="48">
        <f>'2022 CV FIN GA 00394601000126'!AS121</f>
        <v>0</v>
      </c>
      <c r="AR125" s="49">
        <f t="shared" si="52"/>
        <v>0</v>
      </c>
      <c r="AS125" s="49">
        <f t="shared" si="53"/>
        <v>0</v>
      </c>
      <c r="AT125" s="123">
        <f>'2022 CV FIN GA 00394601000126'!AV121</f>
        <v>0</v>
      </c>
      <c r="AU125" s="123">
        <f>'2022 CV FIN GA 00394601000126'!AW121</f>
        <v>0</v>
      </c>
      <c r="AV125" s="123">
        <f>'2022 CV FIN GA 00394601000126'!AX121</f>
        <v>0</v>
      </c>
      <c r="AW125" s="123">
        <f>'2022 CV FIN GA 00394601000126'!AY121</f>
        <v>0</v>
      </c>
      <c r="AX125" s="123">
        <f>'2022 CV FIN GA 00394601000126'!AZ121</f>
        <v>0</v>
      </c>
      <c r="AY125" s="123">
        <f>'2022 CV FIN GA 00394601000126'!BA121</f>
        <v>0</v>
      </c>
      <c r="AZ125" s="49">
        <f t="shared" si="54"/>
        <v>0</v>
      </c>
      <c r="BA125" s="123">
        <f>'2022 CV FIN GA 00394601000126'!BC121</f>
        <v>0</v>
      </c>
      <c r="BB125" s="123">
        <f>'2022 CV FIN GA 00394601000126'!BD121</f>
        <v>0</v>
      </c>
      <c r="BC125" s="123">
        <f>'2022 CV FIN GA 00394601000126'!BE121</f>
        <v>0</v>
      </c>
      <c r="BD125" s="123">
        <f>'2022 CV FIN GA 00394601000126'!BF121</f>
        <v>0</v>
      </c>
      <c r="BE125" s="123">
        <f>'2022 CV FIN GA 00394601000126'!BG121</f>
        <v>0</v>
      </c>
      <c r="BF125" s="123">
        <f>'2022 CV FIN GA 00394601000126'!BH121</f>
        <v>0</v>
      </c>
      <c r="BG125" s="123">
        <f>'2022 CV FIN GA 00394601000126'!BI121</f>
        <v>0</v>
      </c>
      <c r="BH125" s="123">
        <f>'2022 CV FIN GA 00394601000126'!BJ121</f>
        <v>0</v>
      </c>
      <c r="BI125" s="123">
        <f>'2022 CV FIN GA 00394601000126'!BK121</f>
        <v>0</v>
      </c>
      <c r="BJ125" s="49">
        <f t="shared" si="55"/>
        <v>0</v>
      </c>
      <c r="BK125" s="49">
        <f t="shared" si="56"/>
        <v>0</v>
      </c>
      <c r="BL125" s="49">
        <f>$BO$9+SUMPRODUCT($D$10:D125,$BK$10:BK125)</f>
        <v>-110655738432.86926</v>
      </c>
      <c r="BM125" s="48">
        <f>'2022 CV FIN GA 00394601000126'!BO121</f>
        <v>4</v>
      </c>
      <c r="BN125" s="49">
        <f t="shared" si="43"/>
        <v>0</v>
      </c>
      <c r="BO125" s="51">
        <f t="shared" si="57"/>
        <v>0</v>
      </c>
      <c r="BP125" s="79">
        <f t="shared" si="44"/>
        <v>0</v>
      </c>
      <c r="BQ125" s="79">
        <f t="shared" si="45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58"/>
        <v>117</v>
      </c>
      <c r="B126" s="69">
        <f t="shared" si="59"/>
        <v>2138</v>
      </c>
      <c r="C126" s="48">
        <f>'2022 CV FIN GA 00394601000126'!E122</f>
        <v>4</v>
      </c>
      <c r="D126" s="49">
        <f t="shared" si="46"/>
        <v>1.017E-2</v>
      </c>
      <c r="E126" s="123">
        <f>'2022 CV FIN GA 00394601000126'!G122</f>
        <v>0</v>
      </c>
      <c r="F126" s="49">
        <f t="shared" si="47"/>
        <v>0</v>
      </c>
      <c r="G126" s="123">
        <f>'2022 CV FIN GA 00394601000126'!I122</f>
        <v>0</v>
      </c>
      <c r="H126" s="123">
        <f>'2022 CV FIN GA 00394601000126'!J122</f>
        <v>0</v>
      </c>
      <c r="I126" s="123">
        <f>'2022 CV FIN GA 00394601000126'!K122</f>
        <v>0</v>
      </c>
      <c r="J126" s="123">
        <f>'2022 CV FIN GA 00394601000126'!L122</f>
        <v>0</v>
      </c>
      <c r="K126" s="123">
        <f>'2022 CV FIN GA 00394601000126'!M122</f>
        <v>0</v>
      </c>
      <c r="L126" s="123">
        <f>'2022 CV FIN GA 00394601000126'!N122</f>
        <v>0</v>
      </c>
      <c r="M126" s="49">
        <f t="shared" si="48"/>
        <v>0</v>
      </c>
      <c r="N126" s="123">
        <f>'2022 CV FIN GA 00394601000126'!P122</f>
        <v>0</v>
      </c>
      <c r="O126" s="123">
        <f>'2022 CV FIN GA 00394601000126'!Q122</f>
        <v>0</v>
      </c>
      <c r="P126" s="123">
        <f>'2022 CV FIN GA 00394601000126'!R122</f>
        <v>0</v>
      </c>
      <c r="Q126" s="123">
        <f>'2022 CV FIN GA 00394601000126'!S122</f>
        <v>0</v>
      </c>
      <c r="R126" s="123">
        <f>'2022 CV FIN GA 00394601000126'!T122</f>
        <v>0</v>
      </c>
      <c r="S126" s="123">
        <f>'2022 CV FIN GA 00394601000126'!U122</f>
        <v>0</v>
      </c>
      <c r="T126" s="123">
        <f>'2022 CV FIN GA 00394601000126'!V122</f>
        <v>0</v>
      </c>
      <c r="U126" s="49">
        <f t="shared" si="49"/>
        <v>0</v>
      </c>
      <c r="V126" s="123">
        <f>'2022 CV FIN GA 00394601000126'!X122</f>
        <v>0</v>
      </c>
      <c r="W126" s="123">
        <f>'2022 CV FIN GA 00394601000126'!Y122</f>
        <v>0</v>
      </c>
      <c r="X126" s="123">
        <f>'2022 CV FIN GA 00394601000126'!Z122</f>
        <v>0</v>
      </c>
      <c r="Y126" s="123">
        <f>'2022 CV FIN GA 00394601000126'!AA122</f>
        <v>0</v>
      </c>
      <c r="Z126" s="123">
        <f>'2022 CV FIN GA 00394601000126'!AB122</f>
        <v>0</v>
      </c>
      <c r="AA126" s="123">
        <f>'2022 CV FIN GA 00394601000126'!AC122</f>
        <v>0</v>
      </c>
      <c r="AB126" s="123">
        <f>'2022 CV FIN GA 00394601000126'!AD122</f>
        <v>0</v>
      </c>
      <c r="AC126" s="49">
        <f t="shared" si="50"/>
        <v>0</v>
      </c>
      <c r="AD126" s="123">
        <f>'2022 CV FIN GA 00394601000126'!AF122</f>
        <v>0</v>
      </c>
      <c r="AE126" s="123">
        <f>'2022 CV FIN GA 00394601000126'!AG122</f>
        <v>0</v>
      </c>
      <c r="AF126" s="123">
        <f>'2022 CV FIN GA 00394601000126'!AH122</f>
        <v>0</v>
      </c>
      <c r="AG126" s="123">
        <f>'2022 CV FIN GA 00394601000126'!AI122</f>
        <v>0</v>
      </c>
      <c r="AH126" s="49">
        <f t="shared" si="51"/>
        <v>0</v>
      </c>
      <c r="AI126" s="123">
        <f>'2022 CV FIN GA 00394601000126'!AK122</f>
        <v>0</v>
      </c>
      <c r="AJ126" s="123">
        <f>'2022 CV FIN GA 00394601000126'!AL122</f>
        <v>0</v>
      </c>
      <c r="AK126" s="123">
        <f>'2022 CV FIN GA 00394601000126'!AM122</f>
        <v>0</v>
      </c>
      <c r="AL126" s="123">
        <f>'2022 CV FIN GA 00394601000126'!AN122</f>
        <v>0</v>
      </c>
      <c r="AM126" s="123">
        <f>'2022 CV FIN GA 00394601000126'!AO122</f>
        <v>0</v>
      </c>
      <c r="AN126" s="123">
        <f>'2022 CV FIN GA 00394601000126'!AP122</f>
        <v>0</v>
      </c>
      <c r="AO126" s="50">
        <v>0</v>
      </c>
      <c r="AP126" s="48">
        <f>'2022 CV FIN GA 00394601000126'!AR122</f>
        <v>0</v>
      </c>
      <c r="AQ126" s="48">
        <f>'2022 CV FIN GA 00394601000126'!AS122</f>
        <v>0</v>
      </c>
      <c r="AR126" s="49">
        <f t="shared" si="52"/>
        <v>0</v>
      </c>
      <c r="AS126" s="49">
        <f t="shared" si="53"/>
        <v>0</v>
      </c>
      <c r="AT126" s="123">
        <f>'2022 CV FIN GA 00394601000126'!AV122</f>
        <v>0</v>
      </c>
      <c r="AU126" s="123">
        <f>'2022 CV FIN GA 00394601000126'!AW122</f>
        <v>0</v>
      </c>
      <c r="AV126" s="123">
        <f>'2022 CV FIN GA 00394601000126'!AX122</f>
        <v>0</v>
      </c>
      <c r="AW126" s="123">
        <f>'2022 CV FIN GA 00394601000126'!AY122</f>
        <v>0</v>
      </c>
      <c r="AX126" s="123">
        <f>'2022 CV FIN GA 00394601000126'!AZ122</f>
        <v>0</v>
      </c>
      <c r="AY126" s="123">
        <f>'2022 CV FIN GA 00394601000126'!BA122</f>
        <v>0</v>
      </c>
      <c r="AZ126" s="49">
        <f t="shared" si="54"/>
        <v>0</v>
      </c>
      <c r="BA126" s="123">
        <f>'2022 CV FIN GA 00394601000126'!BC122</f>
        <v>0</v>
      </c>
      <c r="BB126" s="123">
        <f>'2022 CV FIN GA 00394601000126'!BD122</f>
        <v>0</v>
      </c>
      <c r="BC126" s="123">
        <f>'2022 CV FIN GA 00394601000126'!BE122</f>
        <v>0</v>
      </c>
      <c r="BD126" s="123">
        <f>'2022 CV FIN GA 00394601000126'!BF122</f>
        <v>0</v>
      </c>
      <c r="BE126" s="123">
        <f>'2022 CV FIN GA 00394601000126'!BG122</f>
        <v>0</v>
      </c>
      <c r="BF126" s="123">
        <f>'2022 CV FIN GA 00394601000126'!BH122</f>
        <v>0</v>
      </c>
      <c r="BG126" s="123">
        <f>'2022 CV FIN GA 00394601000126'!BI122</f>
        <v>0</v>
      </c>
      <c r="BH126" s="123">
        <f>'2022 CV FIN GA 00394601000126'!BJ122</f>
        <v>0</v>
      </c>
      <c r="BI126" s="123">
        <f>'2022 CV FIN GA 00394601000126'!BK122</f>
        <v>0</v>
      </c>
      <c r="BJ126" s="49">
        <f t="shared" si="55"/>
        <v>0</v>
      </c>
      <c r="BK126" s="49">
        <f t="shared" si="56"/>
        <v>0</v>
      </c>
      <c r="BL126" s="49">
        <f>$BO$9+SUMPRODUCT($D$10:D126,$BK$10:BK126)</f>
        <v>-110655738432.86926</v>
      </c>
      <c r="BM126" s="48">
        <f>'2022 CV FIN GA 00394601000126'!BO122</f>
        <v>4</v>
      </c>
      <c r="BN126" s="49">
        <f t="shared" si="43"/>
        <v>0</v>
      </c>
      <c r="BO126" s="51">
        <f t="shared" si="57"/>
        <v>0</v>
      </c>
      <c r="BP126" s="79">
        <f t="shared" si="44"/>
        <v>0</v>
      </c>
      <c r="BQ126" s="79">
        <f t="shared" si="45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58"/>
        <v>118</v>
      </c>
      <c r="B127" s="69">
        <f t="shared" si="59"/>
        <v>2139</v>
      </c>
      <c r="C127" s="48">
        <f>'2022 CV FIN GA 00394601000126'!E123</f>
        <v>4</v>
      </c>
      <c r="D127" s="49">
        <f t="shared" si="46"/>
        <v>9.7800000000000005E-3</v>
      </c>
      <c r="E127" s="123">
        <f>'2022 CV FIN GA 00394601000126'!G123</f>
        <v>0</v>
      </c>
      <c r="F127" s="49">
        <f t="shared" si="47"/>
        <v>0</v>
      </c>
      <c r="G127" s="123">
        <f>'2022 CV FIN GA 00394601000126'!I123</f>
        <v>0</v>
      </c>
      <c r="H127" s="123">
        <f>'2022 CV FIN GA 00394601000126'!J123</f>
        <v>0</v>
      </c>
      <c r="I127" s="123">
        <f>'2022 CV FIN GA 00394601000126'!K123</f>
        <v>0</v>
      </c>
      <c r="J127" s="123">
        <f>'2022 CV FIN GA 00394601000126'!L123</f>
        <v>0</v>
      </c>
      <c r="K127" s="123">
        <f>'2022 CV FIN GA 00394601000126'!M123</f>
        <v>0</v>
      </c>
      <c r="L127" s="123">
        <f>'2022 CV FIN GA 00394601000126'!N123</f>
        <v>0</v>
      </c>
      <c r="M127" s="49">
        <f t="shared" si="48"/>
        <v>0</v>
      </c>
      <c r="N127" s="123">
        <f>'2022 CV FIN GA 00394601000126'!P123</f>
        <v>0</v>
      </c>
      <c r="O127" s="123">
        <f>'2022 CV FIN GA 00394601000126'!Q123</f>
        <v>0</v>
      </c>
      <c r="P127" s="123">
        <f>'2022 CV FIN GA 00394601000126'!R123</f>
        <v>0</v>
      </c>
      <c r="Q127" s="123">
        <f>'2022 CV FIN GA 00394601000126'!S123</f>
        <v>0</v>
      </c>
      <c r="R127" s="123">
        <f>'2022 CV FIN GA 00394601000126'!T123</f>
        <v>0</v>
      </c>
      <c r="S127" s="123">
        <f>'2022 CV FIN GA 00394601000126'!U123</f>
        <v>0</v>
      </c>
      <c r="T127" s="123">
        <f>'2022 CV FIN GA 00394601000126'!V123</f>
        <v>0</v>
      </c>
      <c r="U127" s="49">
        <f t="shared" si="49"/>
        <v>0</v>
      </c>
      <c r="V127" s="123">
        <f>'2022 CV FIN GA 00394601000126'!X123</f>
        <v>0</v>
      </c>
      <c r="W127" s="123">
        <f>'2022 CV FIN GA 00394601000126'!Y123</f>
        <v>0</v>
      </c>
      <c r="X127" s="123">
        <f>'2022 CV FIN GA 00394601000126'!Z123</f>
        <v>0</v>
      </c>
      <c r="Y127" s="123">
        <f>'2022 CV FIN GA 00394601000126'!AA123</f>
        <v>0</v>
      </c>
      <c r="Z127" s="123">
        <f>'2022 CV FIN GA 00394601000126'!AB123</f>
        <v>0</v>
      </c>
      <c r="AA127" s="123">
        <f>'2022 CV FIN GA 00394601000126'!AC123</f>
        <v>0</v>
      </c>
      <c r="AB127" s="123">
        <f>'2022 CV FIN GA 00394601000126'!AD123</f>
        <v>0</v>
      </c>
      <c r="AC127" s="49">
        <f t="shared" si="50"/>
        <v>0</v>
      </c>
      <c r="AD127" s="123">
        <f>'2022 CV FIN GA 00394601000126'!AF123</f>
        <v>0</v>
      </c>
      <c r="AE127" s="123">
        <f>'2022 CV FIN GA 00394601000126'!AG123</f>
        <v>0</v>
      </c>
      <c r="AF127" s="123">
        <f>'2022 CV FIN GA 00394601000126'!AH123</f>
        <v>0</v>
      </c>
      <c r="AG127" s="123">
        <f>'2022 CV FIN GA 00394601000126'!AI123</f>
        <v>0</v>
      </c>
      <c r="AH127" s="49">
        <f t="shared" si="51"/>
        <v>0</v>
      </c>
      <c r="AI127" s="123">
        <f>'2022 CV FIN GA 00394601000126'!AK123</f>
        <v>0</v>
      </c>
      <c r="AJ127" s="123">
        <f>'2022 CV FIN GA 00394601000126'!AL123</f>
        <v>0</v>
      </c>
      <c r="AK127" s="123">
        <f>'2022 CV FIN GA 00394601000126'!AM123</f>
        <v>0</v>
      </c>
      <c r="AL127" s="123">
        <f>'2022 CV FIN GA 00394601000126'!AN123</f>
        <v>0</v>
      </c>
      <c r="AM127" s="123">
        <f>'2022 CV FIN GA 00394601000126'!AO123</f>
        <v>0</v>
      </c>
      <c r="AN127" s="123">
        <f>'2022 CV FIN GA 00394601000126'!AP123</f>
        <v>0</v>
      </c>
      <c r="AO127" s="50">
        <v>0</v>
      </c>
      <c r="AP127" s="48">
        <f>'2022 CV FIN GA 00394601000126'!AR123</f>
        <v>0</v>
      </c>
      <c r="AQ127" s="48">
        <f>'2022 CV FIN GA 00394601000126'!AS123</f>
        <v>0</v>
      </c>
      <c r="AR127" s="49">
        <f t="shared" si="52"/>
        <v>0</v>
      </c>
      <c r="AS127" s="49">
        <f t="shared" si="53"/>
        <v>0</v>
      </c>
      <c r="AT127" s="123">
        <f>'2022 CV FIN GA 00394601000126'!AV123</f>
        <v>0</v>
      </c>
      <c r="AU127" s="123">
        <f>'2022 CV FIN GA 00394601000126'!AW123</f>
        <v>0</v>
      </c>
      <c r="AV127" s="123">
        <f>'2022 CV FIN GA 00394601000126'!AX123</f>
        <v>0</v>
      </c>
      <c r="AW127" s="123">
        <f>'2022 CV FIN GA 00394601000126'!AY123</f>
        <v>0</v>
      </c>
      <c r="AX127" s="123">
        <f>'2022 CV FIN GA 00394601000126'!AZ123</f>
        <v>0</v>
      </c>
      <c r="AY127" s="123">
        <f>'2022 CV FIN GA 00394601000126'!BA123</f>
        <v>0</v>
      </c>
      <c r="AZ127" s="49">
        <f t="shared" si="54"/>
        <v>0</v>
      </c>
      <c r="BA127" s="123">
        <f>'2022 CV FIN GA 00394601000126'!BC123</f>
        <v>0</v>
      </c>
      <c r="BB127" s="123">
        <f>'2022 CV FIN GA 00394601000126'!BD123</f>
        <v>0</v>
      </c>
      <c r="BC127" s="123">
        <f>'2022 CV FIN GA 00394601000126'!BE123</f>
        <v>0</v>
      </c>
      <c r="BD127" s="123">
        <f>'2022 CV FIN GA 00394601000126'!BF123</f>
        <v>0</v>
      </c>
      <c r="BE127" s="123">
        <f>'2022 CV FIN GA 00394601000126'!BG123</f>
        <v>0</v>
      </c>
      <c r="BF127" s="123">
        <f>'2022 CV FIN GA 00394601000126'!BH123</f>
        <v>0</v>
      </c>
      <c r="BG127" s="123">
        <f>'2022 CV FIN GA 00394601000126'!BI123</f>
        <v>0</v>
      </c>
      <c r="BH127" s="123">
        <f>'2022 CV FIN GA 00394601000126'!BJ123</f>
        <v>0</v>
      </c>
      <c r="BI127" s="123">
        <f>'2022 CV FIN GA 00394601000126'!BK123</f>
        <v>0</v>
      </c>
      <c r="BJ127" s="49">
        <f t="shared" si="55"/>
        <v>0</v>
      </c>
      <c r="BK127" s="49">
        <f t="shared" si="56"/>
        <v>0</v>
      </c>
      <c r="BL127" s="49">
        <f>$BO$9+SUMPRODUCT($D$10:D127,$BK$10:BK127)</f>
        <v>-110655738432.86926</v>
      </c>
      <c r="BM127" s="48">
        <f>'2022 CV FIN GA 00394601000126'!BO123</f>
        <v>4</v>
      </c>
      <c r="BN127" s="49">
        <f t="shared" si="43"/>
        <v>0</v>
      </c>
      <c r="BO127" s="51">
        <f t="shared" si="57"/>
        <v>0</v>
      </c>
      <c r="BP127" s="79">
        <f t="shared" si="44"/>
        <v>0</v>
      </c>
      <c r="BQ127" s="79">
        <f t="shared" si="45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58"/>
        <v>119</v>
      </c>
      <c r="B128" s="69">
        <f t="shared" si="59"/>
        <v>2140</v>
      </c>
      <c r="C128" s="48">
        <f>'2022 CV FIN GA 00394601000126'!E124</f>
        <v>4</v>
      </c>
      <c r="D128" s="49">
        <f t="shared" si="46"/>
        <v>9.4000000000000004E-3</v>
      </c>
      <c r="E128" s="123">
        <f>'2022 CV FIN GA 00394601000126'!G124</f>
        <v>0</v>
      </c>
      <c r="F128" s="49">
        <f t="shared" si="47"/>
        <v>0</v>
      </c>
      <c r="G128" s="123">
        <f>'2022 CV FIN GA 00394601000126'!I124</f>
        <v>0</v>
      </c>
      <c r="H128" s="123">
        <f>'2022 CV FIN GA 00394601000126'!J124</f>
        <v>0</v>
      </c>
      <c r="I128" s="123">
        <f>'2022 CV FIN GA 00394601000126'!K124</f>
        <v>0</v>
      </c>
      <c r="J128" s="123">
        <f>'2022 CV FIN GA 00394601000126'!L124</f>
        <v>0</v>
      </c>
      <c r="K128" s="123">
        <f>'2022 CV FIN GA 00394601000126'!M124</f>
        <v>0</v>
      </c>
      <c r="L128" s="123">
        <f>'2022 CV FIN GA 00394601000126'!N124</f>
        <v>0</v>
      </c>
      <c r="M128" s="49">
        <f t="shared" si="48"/>
        <v>0</v>
      </c>
      <c r="N128" s="123">
        <f>'2022 CV FIN GA 00394601000126'!P124</f>
        <v>0</v>
      </c>
      <c r="O128" s="123">
        <f>'2022 CV FIN GA 00394601000126'!Q124</f>
        <v>0</v>
      </c>
      <c r="P128" s="123">
        <f>'2022 CV FIN GA 00394601000126'!R124</f>
        <v>0</v>
      </c>
      <c r="Q128" s="123">
        <f>'2022 CV FIN GA 00394601000126'!S124</f>
        <v>0</v>
      </c>
      <c r="R128" s="123">
        <f>'2022 CV FIN GA 00394601000126'!T124</f>
        <v>0</v>
      </c>
      <c r="S128" s="123">
        <f>'2022 CV FIN GA 00394601000126'!U124</f>
        <v>0</v>
      </c>
      <c r="T128" s="123">
        <f>'2022 CV FIN GA 00394601000126'!V124</f>
        <v>0</v>
      </c>
      <c r="U128" s="49">
        <f t="shared" si="49"/>
        <v>0</v>
      </c>
      <c r="V128" s="123">
        <f>'2022 CV FIN GA 00394601000126'!X124</f>
        <v>0</v>
      </c>
      <c r="W128" s="123">
        <f>'2022 CV FIN GA 00394601000126'!Y124</f>
        <v>0</v>
      </c>
      <c r="X128" s="123">
        <f>'2022 CV FIN GA 00394601000126'!Z124</f>
        <v>0</v>
      </c>
      <c r="Y128" s="123">
        <f>'2022 CV FIN GA 00394601000126'!AA124</f>
        <v>0</v>
      </c>
      <c r="Z128" s="123">
        <f>'2022 CV FIN GA 00394601000126'!AB124</f>
        <v>0</v>
      </c>
      <c r="AA128" s="123">
        <f>'2022 CV FIN GA 00394601000126'!AC124</f>
        <v>0</v>
      </c>
      <c r="AB128" s="123">
        <f>'2022 CV FIN GA 00394601000126'!AD124</f>
        <v>0</v>
      </c>
      <c r="AC128" s="49">
        <f t="shared" si="50"/>
        <v>0</v>
      </c>
      <c r="AD128" s="123">
        <f>'2022 CV FIN GA 00394601000126'!AF124</f>
        <v>0</v>
      </c>
      <c r="AE128" s="123">
        <f>'2022 CV FIN GA 00394601000126'!AG124</f>
        <v>0</v>
      </c>
      <c r="AF128" s="123">
        <f>'2022 CV FIN GA 00394601000126'!AH124</f>
        <v>0</v>
      </c>
      <c r="AG128" s="123">
        <f>'2022 CV FIN GA 00394601000126'!AI124</f>
        <v>0</v>
      </c>
      <c r="AH128" s="49">
        <f t="shared" si="51"/>
        <v>0</v>
      </c>
      <c r="AI128" s="123">
        <f>'2022 CV FIN GA 00394601000126'!AK124</f>
        <v>0</v>
      </c>
      <c r="AJ128" s="123">
        <f>'2022 CV FIN GA 00394601000126'!AL124</f>
        <v>0</v>
      </c>
      <c r="AK128" s="123">
        <f>'2022 CV FIN GA 00394601000126'!AM124</f>
        <v>0</v>
      </c>
      <c r="AL128" s="123">
        <f>'2022 CV FIN GA 00394601000126'!AN124</f>
        <v>0</v>
      </c>
      <c r="AM128" s="123">
        <f>'2022 CV FIN GA 00394601000126'!AO124</f>
        <v>0</v>
      </c>
      <c r="AN128" s="123">
        <f>'2022 CV FIN GA 00394601000126'!AP124</f>
        <v>0</v>
      </c>
      <c r="AO128" s="50">
        <v>0</v>
      </c>
      <c r="AP128" s="48">
        <f>'2022 CV FIN GA 00394601000126'!AR124</f>
        <v>0</v>
      </c>
      <c r="AQ128" s="48">
        <f>'2022 CV FIN GA 00394601000126'!AS124</f>
        <v>0</v>
      </c>
      <c r="AR128" s="49">
        <f t="shared" si="52"/>
        <v>0</v>
      </c>
      <c r="AS128" s="49">
        <f t="shared" si="53"/>
        <v>0</v>
      </c>
      <c r="AT128" s="123">
        <f>'2022 CV FIN GA 00394601000126'!AV124</f>
        <v>0</v>
      </c>
      <c r="AU128" s="123">
        <f>'2022 CV FIN GA 00394601000126'!AW124</f>
        <v>0</v>
      </c>
      <c r="AV128" s="123">
        <f>'2022 CV FIN GA 00394601000126'!AX124</f>
        <v>0</v>
      </c>
      <c r="AW128" s="123">
        <f>'2022 CV FIN GA 00394601000126'!AY124</f>
        <v>0</v>
      </c>
      <c r="AX128" s="123">
        <f>'2022 CV FIN GA 00394601000126'!AZ124</f>
        <v>0</v>
      </c>
      <c r="AY128" s="123">
        <f>'2022 CV FIN GA 00394601000126'!BA124</f>
        <v>0</v>
      </c>
      <c r="AZ128" s="49">
        <f t="shared" si="54"/>
        <v>0</v>
      </c>
      <c r="BA128" s="123">
        <f>'2022 CV FIN GA 00394601000126'!BC124</f>
        <v>0</v>
      </c>
      <c r="BB128" s="123">
        <f>'2022 CV FIN GA 00394601000126'!BD124</f>
        <v>0</v>
      </c>
      <c r="BC128" s="123">
        <f>'2022 CV FIN GA 00394601000126'!BE124</f>
        <v>0</v>
      </c>
      <c r="BD128" s="123">
        <f>'2022 CV FIN GA 00394601000126'!BF124</f>
        <v>0</v>
      </c>
      <c r="BE128" s="123">
        <f>'2022 CV FIN GA 00394601000126'!BG124</f>
        <v>0</v>
      </c>
      <c r="BF128" s="123">
        <f>'2022 CV FIN GA 00394601000126'!BH124</f>
        <v>0</v>
      </c>
      <c r="BG128" s="123">
        <f>'2022 CV FIN GA 00394601000126'!BI124</f>
        <v>0</v>
      </c>
      <c r="BH128" s="123">
        <f>'2022 CV FIN GA 00394601000126'!BJ124</f>
        <v>0</v>
      </c>
      <c r="BI128" s="123">
        <f>'2022 CV FIN GA 00394601000126'!BK124</f>
        <v>0</v>
      </c>
      <c r="BJ128" s="49">
        <f t="shared" si="55"/>
        <v>0</v>
      </c>
      <c r="BK128" s="49">
        <f t="shared" si="56"/>
        <v>0</v>
      </c>
      <c r="BL128" s="49">
        <f>$BO$9+SUMPRODUCT($D$10:D128,$BK$10:BK128)</f>
        <v>-110655738432.86926</v>
      </c>
      <c r="BM128" s="48">
        <f>'2022 CV FIN GA 00394601000126'!BO124</f>
        <v>4</v>
      </c>
      <c r="BN128" s="49">
        <f t="shared" si="43"/>
        <v>0</v>
      </c>
      <c r="BO128" s="51">
        <f t="shared" si="57"/>
        <v>0</v>
      </c>
      <c r="BP128" s="79">
        <f t="shared" si="44"/>
        <v>0</v>
      </c>
      <c r="BQ128" s="79">
        <f t="shared" si="45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58"/>
        <v>120</v>
      </c>
      <c r="B129" s="69">
        <f t="shared" si="59"/>
        <v>2141</v>
      </c>
      <c r="C129" s="48">
        <f>'2022 CV FIN GA 00394601000126'!E125</f>
        <v>4</v>
      </c>
      <c r="D129" s="49">
        <f t="shared" si="46"/>
        <v>9.0399999999999994E-3</v>
      </c>
      <c r="E129" s="123">
        <f>'2022 CV FIN GA 00394601000126'!G125</f>
        <v>0</v>
      </c>
      <c r="F129" s="49">
        <f t="shared" si="47"/>
        <v>0</v>
      </c>
      <c r="G129" s="123">
        <f>'2022 CV FIN GA 00394601000126'!I125</f>
        <v>0</v>
      </c>
      <c r="H129" s="123">
        <f>'2022 CV FIN GA 00394601000126'!J125</f>
        <v>0</v>
      </c>
      <c r="I129" s="123">
        <f>'2022 CV FIN GA 00394601000126'!K125</f>
        <v>0</v>
      </c>
      <c r="J129" s="123">
        <f>'2022 CV FIN GA 00394601000126'!L125</f>
        <v>0</v>
      </c>
      <c r="K129" s="123">
        <f>'2022 CV FIN GA 00394601000126'!M125</f>
        <v>0</v>
      </c>
      <c r="L129" s="123">
        <f>'2022 CV FIN GA 00394601000126'!N125</f>
        <v>0</v>
      </c>
      <c r="M129" s="49">
        <f t="shared" si="48"/>
        <v>0</v>
      </c>
      <c r="N129" s="123">
        <f>'2022 CV FIN GA 00394601000126'!P125</f>
        <v>0</v>
      </c>
      <c r="O129" s="123">
        <f>'2022 CV FIN GA 00394601000126'!Q125</f>
        <v>0</v>
      </c>
      <c r="P129" s="123">
        <f>'2022 CV FIN GA 00394601000126'!R125</f>
        <v>0</v>
      </c>
      <c r="Q129" s="123">
        <f>'2022 CV FIN GA 00394601000126'!S125</f>
        <v>0</v>
      </c>
      <c r="R129" s="123">
        <f>'2022 CV FIN GA 00394601000126'!T125</f>
        <v>0</v>
      </c>
      <c r="S129" s="123">
        <f>'2022 CV FIN GA 00394601000126'!U125</f>
        <v>0</v>
      </c>
      <c r="T129" s="123">
        <f>'2022 CV FIN GA 00394601000126'!V125</f>
        <v>0</v>
      </c>
      <c r="U129" s="49">
        <f t="shared" si="49"/>
        <v>0</v>
      </c>
      <c r="V129" s="123">
        <f>'2022 CV FIN GA 00394601000126'!X125</f>
        <v>0</v>
      </c>
      <c r="W129" s="123">
        <f>'2022 CV FIN GA 00394601000126'!Y125</f>
        <v>0</v>
      </c>
      <c r="X129" s="123">
        <f>'2022 CV FIN GA 00394601000126'!Z125</f>
        <v>0</v>
      </c>
      <c r="Y129" s="123">
        <f>'2022 CV FIN GA 00394601000126'!AA125</f>
        <v>0</v>
      </c>
      <c r="Z129" s="123">
        <f>'2022 CV FIN GA 00394601000126'!AB125</f>
        <v>0</v>
      </c>
      <c r="AA129" s="123">
        <f>'2022 CV FIN GA 00394601000126'!AC125</f>
        <v>0</v>
      </c>
      <c r="AB129" s="123">
        <f>'2022 CV FIN GA 00394601000126'!AD125</f>
        <v>0</v>
      </c>
      <c r="AC129" s="49">
        <f t="shared" si="50"/>
        <v>0</v>
      </c>
      <c r="AD129" s="123">
        <f>'2022 CV FIN GA 00394601000126'!AF125</f>
        <v>0</v>
      </c>
      <c r="AE129" s="123">
        <f>'2022 CV FIN GA 00394601000126'!AG125</f>
        <v>0</v>
      </c>
      <c r="AF129" s="123">
        <f>'2022 CV FIN GA 00394601000126'!AH125</f>
        <v>0</v>
      </c>
      <c r="AG129" s="123">
        <f>'2022 CV FIN GA 00394601000126'!AI125</f>
        <v>0</v>
      </c>
      <c r="AH129" s="49">
        <f t="shared" si="51"/>
        <v>0</v>
      </c>
      <c r="AI129" s="123">
        <f>'2022 CV FIN GA 00394601000126'!AK125</f>
        <v>0</v>
      </c>
      <c r="AJ129" s="123">
        <f>'2022 CV FIN GA 00394601000126'!AL125</f>
        <v>0</v>
      </c>
      <c r="AK129" s="123">
        <f>'2022 CV FIN GA 00394601000126'!AM125</f>
        <v>0</v>
      </c>
      <c r="AL129" s="123">
        <f>'2022 CV FIN GA 00394601000126'!AN125</f>
        <v>0</v>
      </c>
      <c r="AM129" s="123">
        <f>'2022 CV FIN GA 00394601000126'!AO125</f>
        <v>0</v>
      </c>
      <c r="AN129" s="123">
        <f>'2022 CV FIN GA 00394601000126'!AP125</f>
        <v>0</v>
      </c>
      <c r="AO129" s="50">
        <v>0</v>
      </c>
      <c r="AP129" s="48">
        <f>'2022 CV FIN GA 00394601000126'!AR125</f>
        <v>0</v>
      </c>
      <c r="AQ129" s="48">
        <f>'2022 CV FIN GA 00394601000126'!AS125</f>
        <v>0</v>
      </c>
      <c r="AR129" s="49">
        <f t="shared" si="52"/>
        <v>0</v>
      </c>
      <c r="AS129" s="49">
        <f t="shared" si="53"/>
        <v>0</v>
      </c>
      <c r="AT129" s="123">
        <f>'2022 CV FIN GA 00394601000126'!AV125</f>
        <v>0</v>
      </c>
      <c r="AU129" s="123">
        <f>'2022 CV FIN GA 00394601000126'!AW125</f>
        <v>0</v>
      </c>
      <c r="AV129" s="123">
        <f>'2022 CV FIN GA 00394601000126'!AX125</f>
        <v>0</v>
      </c>
      <c r="AW129" s="123">
        <f>'2022 CV FIN GA 00394601000126'!AY125</f>
        <v>0</v>
      </c>
      <c r="AX129" s="123">
        <f>'2022 CV FIN GA 00394601000126'!AZ125</f>
        <v>0</v>
      </c>
      <c r="AY129" s="123">
        <f>'2022 CV FIN GA 00394601000126'!BA125</f>
        <v>0</v>
      </c>
      <c r="AZ129" s="49">
        <f t="shared" si="54"/>
        <v>0</v>
      </c>
      <c r="BA129" s="123">
        <f>'2022 CV FIN GA 00394601000126'!BC125</f>
        <v>0</v>
      </c>
      <c r="BB129" s="123">
        <f>'2022 CV FIN GA 00394601000126'!BD125</f>
        <v>0</v>
      </c>
      <c r="BC129" s="123">
        <f>'2022 CV FIN GA 00394601000126'!BE125</f>
        <v>0</v>
      </c>
      <c r="BD129" s="123">
        <f>'2022 CV FIN GA 00394601000126'!BF125</f>
        <v>0</v>
      </c>
      <c r="BE129" s="123">
        <f>'2022 CV FIN GA 00394601000126'!BG125</f>
        <v>0</v>
      </c>
      <c r="BF129" s="123">
        <f>'2022 CV FIN GA 00394601000126'!BH125</f>
        <v>0</v>
      </c>
      <c r="BG129" s="123">
        <f>'2022 CV FIN GA 00394601000126'!BI125</f>
        <v>0</v>
      </c>
      <c r="BH129" s="123">
        <f>'2022 CV FIN GA 00394601000126'!BJ125</f>
        <v>0</v>
      </c>
      <c r="BI129" s="123">
        <f>'2022 CV FIN GA 00394601000126'!BK125</f>
        <v>0</v>
      </c>
      <c r="BJ129" s="49">
        <f t="shared" si="55"/>
        <v>0</v>
      </c>
      <c r="BK129" s="49">
        <f t="shared" si="56"/>
        <v>0</v>
      </c>
      <c r="BL129" s="49">
        <f>$BO$9+SUMPRODUCT($D$10:D129,$BK$10:BK129)</f>
        <v>-110655738432.86926</v>
      </c>
      <c r="BM129" s="48">
        <f>'2022 CV FIN GA 00394601000126'!BO125</f>
        <v>4</v>
      </c>
      <c r="BN129" s="49">
        <f t="shared" si="43"/>
        <v>0</v>
      </c>
      <c r="BO129" s="51">
        <f t="shared" si="57"/>
        <v>0</v>
      </c>
      <c r="BP129" s="79">
        <f t="shared" si="44"/>
        <v>0</v>
      </c>
      <c r="BQ129" s="79">
        <f t="shared" si="45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58"/>
        <v>121</v>
      </c>
      <c r="B130" s="69">
        <f t="shared" si="59"/>
        <v>2142</v>
      </c>
      <c r="C130" s="48">
        <f>'2022 CV FIN GA 00394601000126'!E126</f>
        <v>4</v>
      </c>
      <c r="D130" s="49">
        <f t="shared" si="46"/>
        <v>8.6899999999999998E-3</v>
      </c>
      <c r="E130" s="123">
        <f>'2022 CV FIN GA 00394601000126'!G126</f>
        <v>0</v>
      </c>
      <c r="F130" s="49">
        <f t="shared" si="47"/>
        <v>0</v>
      </c>
      <c r="G130" s="123">
        <f>'2022 CV FIN GA 00394601000126'!I126</f>
        <v>0</v>
      </c>
      <c r="H130" s="123">
        <f>'2022 CV FIN GA 00394601000126'!J126</f>
        <v>0</v>
      </c>
      <c r="I130" s="123">
        <f>'2022 CV FIN GA 00394601000126'!K126</f>
        <v>0</v>
      </c>
      <c r="J130" s="123">
        <f>'2022 CV FIN GA 00394601000126'!L126</f>
        <v>0</v>
      </c>
      <c r="K130" s="123">
        <f>'2022 CV FIN GA 00394601000126'!M126</f>
        <v>0</v>
      </c>
      <c r="L130" s="123">
        <f>'2022 CV FIN GA 00394601000126'!N126</f>
        <v>0</v>
      </c>
      <c r="M130" s="49">
        <f t="shared" si="48"/>
        <v>0</v>
      </c>
      <c r="N130" s="123">
        <f>'2022 CV FIN GA 00394601000126'!P126</f>
        <v>0</v>
      </c>
      <c r="O130" s="123">
        <f>'2022 CV FIN GA 00394601000126'!Q126</f>
        <v>0</v>
      </c>
      <c r="P130" s="123">
        <f>'2022 CV FIN GA 00394601000126'!R126</f>
        <v>0</v>
      </c>
      <c r="Q130" s="123">
        <f>'2022 CV FIN GA 00394601000126'!S126</f>
        <v>0</v>
      </c>
      <c r="R130" s="123">
        <f>'2022 CV FIN GA 00394601000126'!T126</f>
        <v>0</v>
      </c>
      <c r="S130" s="123">
        <f>'2022 CV FIN GA 00394601000126'!U126</f>
        <v>0</v>
      </c>
      <c r="T130" s="123">
        <f>'2022 CV FIN GA 00394601000126'!V126</f>
        <v>0</v>
      </c>
      <c r="U130" s="49">
        <f t="shared" si="49"/>
        <v>0</v>
      </c>
      <c r="V130" s="123">
        <f>'2022 CV FIN GA 00394601000126'!X126</f>
        <v>0</v>
      </c>
      <c r="W130" s="123">
        <f>'2022 CV FIN GA 00394601000126'!Y126</f>
        <v>0</v>
      </c>
      <c r="X130" s="123">
        <f>'2022 CV FIN GA 00394601000126'!Z126</f>
        <v>0</v>
      </c>
      <c r="Y130" s="123">
        <f>'2022 CV FIN GA 00394601000126'!AA126</f>
        <v>0</v>
      </c>
      <c r="Z130" s="123">
        <f>'2022 CV FIN GA 00394601000126'!AB126</f>
        <v>0</v>
      </c>
      <c r="AA130" s="123">
        <f>'2022 CV FIN GA 00394601000126'!AC126</f>
        <v>0</v>
      </c>
      <c r="AB130" s="123">
        <f>'2022 CV FIN GA 00394601000126'!AD126</f>
        <v>0</v>
      </c>
      <c r="AC130" s="49">
        <f t="shared" si="50"/>
        <v>0</v>
      </c>
      <c r="AD130" s="123">
        <f>'2022 CV FIN GA 00394601000126'!AF126</f>
        <v>0</v>
      </c>
      <c r="AE130" s="123">
        <f>'2022 CV FIN GA 00394601000126'!AG126</f>
        <v>0</v>
      </c>
      <c r="AF130" s="123">
        <f>'2022 CV FIN GA 00394601000126'!AH126</f>
        <v>0</v>
      </c>
      <c r="AG130" s="123">
        <f>'2022 CV FIN GA 00394601000126'!AI126</f>
        <v>0</v>
      </c>
      <c r="AH130" s="49">
        <f t="shared" si="51"/>
        <v>0</v>
      </c>
      <c r="AI130" s="123">
        <f>'2022 CV FIN GA 00394601000126'!AK126</f>
        <v>0</v>
      </c>
      <c r="AJ130" s="123">
        <f>'2022 CV FIN GA 00394601000126'!AL126</f>
        <v>0</v>
      </c>
      <c r="AK130" s="123">
        <f>'2022 CV FIN GA 00394601000126'!AM126</f>
        <v>0</v>
      </c>
      <c r="AL130" s="123">
        <f>'2022 CV FIN GA 00394601000126'!AN126</f>
        <v>0</v>
      </c>
      <c r="AM130" s="123">
        <f>'2022 CV FIN GA 00394601000126'!AO126</f>
        <v>0</v>
      </c>
      <c r="AN130" s="123">
        <f>'2022 CV FIN GA 00394601000126'!AP126</f>
        <v>0</v>
      </c>
      <c r="AO130" s="50">
        <v>0</v>
      </c>
      <c r="AP130" s="48">
        <f>'2022 CV FIN GA 00394601000126'!AR126</f>
        <v>0</v>
      </c>
      <c r="AQ130" s="48">
        <f>'2022 CV FIN GA 00394601000126'!AS126</f>
        <v>0</v>
      </c>
      <c r="AR130" s="49">
        <f t="shared" si="52"/>
        <v>0</v>
      </c>
      <c r="AS130" s="49">
        <f t="shared" si="53"/>
        <v>0</v>
      </c>
      <c r="AT130" s="123">
        <f>'2022 CV FIN GA 00394601000126'!AV126</f>
        <v>0</v>
      </c>
      <c r="AU130" s="123">
        <f>'2022 CV FIN GA 00394601000126'!AW126</f>
        <v>0</v>
      </c>
      <c r="AV130" s="123">
        <f>'2022 CV FIN GA 00394601000126'!AX126</f>
        <v>0</v>
      </c>
      <c r="AW130" s="123">
        <f>'2022 CV FIN GA 00394601000126'!AY126</f>
        <v>0</v>
      </c>
      <c r="AX130" s="123">
        <f>'2022 CV FIN GA 00394601000126'!AZ126</f>
        <v>0</v>
      </c>
      <c r="AY130" s="123">
        <f>'2022 CV FIN GA 00394601000126'!BA126</f>
        <v>0</v>
      </c>
      <c r="AZ130" s="49">
        <f t="shared" si="54"/>
        <v>0</v>
      </c>
      <c r="BA130" s="123">
        <f>'2022 CV FIN GA 00394601000126'!BC126</f>
        <v>0</v>
      </c>
      <c r="BB130" s="123">
        <f>'2022 CV FIN GA 00394601000126'!BD126</f>
        <v>0</v>
      </c>
      <c r="BC130" s="123">
        <f>'2022 CV FIN GA 00394601000126'!BE126</f>
        <v>0</v>
      </c>
      <c r="BD130" s="123">
        <f>'2022 CV FIN GA 00394601000126'!BF126</f>
        <v>0</v>
      </c>
      <c r="BE130" s="123">
        <f>'2022 CV FIN GA 00394601000126'!BG126</f>
        <v>0</v>
      </c>
      <c r="BF130" s="123">
        <f>'2022 CV FIN GA 00394601000126'!BH126</f>
        <v>0</v>
      </c>
      <c r="BG130" s="123">
        <f>'2022 CV FIN GA 00394601000126'!BI126</f>
        <v>0</v>
      </c>
      <c r="BH130" s="123">
        <f>'2022 CV FIN GA 00394601000126'!BJ126</f>
        <v>0</v>
      </c>
      <c r="BI130" s="123">
        <f>'2022 CV FIN GA 00394601000126'!BK126</f>
        <v>0</v>
      </c>
      <c r="BJ130" s="49">
        <f t="shared" si="55"/>
        <v>0</v>
      </c>
      <c r="BK130" s="49">
        <f t="shared" si="56"/>
        <v>0</v>
      </c>
      <c r="BL130" s="49">
        <f>$BO$9+SUMPRODUCT($D$10:D130,$BK$10:BK130)</f>
        <v>-110655738432.86926</v>
      </c>
      <c r="BM130" s="48">
        <f>'2022 CV FIN GA 00394601000126'!BO126</f>
        <v>4</v>
      </c>
      <c r="BN130" s="49">
        <f t="shared" si="43"/>
        <v>0</v>
      </c>
      <c r="BO130" s="51">
        <f t="shared" si="57"/>
        <v>0</v>
      </c>
      <c r="BP130" s="79">
        <f t="shared" si="44"/>
        <v>0</v>
      </c>
      <c r="BQ130" s="79">
        <f t="shared" si="45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58"/>
        <v>122</v>
      </c>
      <c r="B131" s="69">
        <f t="shared" si="59"/>
        <v>2143</v>
      </c>
      <c r="C131" s="48">
        <f>'2022 CV FIN GA 00394601000126'!E127</f>
        <v>4</v>
      </c>
      <c r="D131" s="49">
        <f t="shared" si="46"/>
        <v>8.3599999999999994E-3</v>
      </c>
      <c r="E131" s="123">
        <f>'2022 CV FIN GA 00394601000126'!G127</f>
        <v>0</v>
      </c>
      <c r="F131" s="49">
        <f t="shared" si="47"/>
        <v>0</v>
      </c>
      <c r="G131" s="123">
        <f>'2022 CV FIN GA 00394601000126'!I127</f>
        <v>0</v>
      </c>
      <c r="H131" s="123">
        <f>'2022 CV FIN GA 00394601000126'!J127</f>
        <v>0</v>
      </c>
      <c r="I131" s="123">
        <f>'2022 CV FIN GA 00394601000126'!K127</f>
        <v>0</v>
      </c>
      <c r="J131" s="123">
        <f>'2022 CV FIN GA 00394601000126'!L127</f>
        <v>0</v>
      </c>
      <c r="K131" s="123">
        <f>'2022 CV FIN GA 00394601000126'!M127</f>
        <v>0</v>
      </c>
      <c r="L131" s="123">
        <f>'2022 CV FIN GA 00394601000126'!N127</f>
        <v>0</v>
      </c>
      <c r="M131" s="49">
        <f t="shared" si="48"/>
        <v>0</v>
      </c>
      <c r="N131" s="123">
        <f>'2022 CV FIN GA 00394601000126'!P127</f>
        <v>0</v>
      </c>
      <c r="O131" s="123">
        <f>'2022 CV FIN GA 00394601000126'!Q127</f>
        <v>0</v>
      </c>
      <c r="P131" s="123">
        <f>'2022 CV FIN GA 00394601000126'!R127</f>
        <v>0</v>
      </c>
      <c r="Q131" s="123">
        <f>'2022 CV FIN GA 00394601000126'!S127</f>
        <v>0</v>
      </c>
      <c r="R131" s="123">
        <f>'2022 CV FIN GA 00394601000126'!T127</f>
        <v>0</v>
      </c>
      <c r="S131" s="123">
        <f>'2022 CV FIN GA 00394601000126'!U127</f>
        <v>0</v>
      </c>
      <c r="T131" s="123">
        <f>'2022 CV FIN GA 00394601000126'!V127</f>
        <v>0</v>
      </c>
      <c r="U131" s="49">
        <f t="shared" si="49"/>
        <v>0</v>
      </c>
      <c r="V131" s="123">
        <f>'2022 CV FIN GA 00394601000126'!X127</f>
        <v>0</v>
      </c>
      <c r="W131" s="123">
        <f>'2022 CV FIN GA 00394601000126'!Y127</f>
        <v>0</v>
      </c>
      <c r="X131" s="123">
        <f>'2022 CV FIN GA 00394601000126'!Z127</f>
        <v>0</v>
      </c>
      <c r="Y131" s="123">
        <f>'2022 CV FIN GA 00394601000126'!AA127</f>
        <v>0</v>
      </c>
      <c r="Z131" s="123">
        <f>'2022 CV FIN GA 00394601000126'!AB127</f>
        <v>0</v>
      </c>
      <c r="AA131" s="123">
        <f>'2022 CV FIN GA 00394601000126'!AC127</f>
        <v>0</v>
      </c>
      <c r="AB131" s="123">
        <f>'2022 CV FIN GA 00394601000126'!AD127</f>
        <v>0</v>
      </c>
      <c r="AC131" s="49">
        <f t="shared" si="50"/>
        <v>0</v>
      </c>
      <c r="AD131" s="123">
        <f>'2022 CV FIN GA 00394601000126'!AF127</f>
        <v>0</v>
      </c>
      <c r="AE131" s="123">
        <f>'2022 CV FIN GA 00394601000126'!AG127</f>
        <v>0</v>
      </c>
      <c r="AF131" s="123">
        <f>'2022 CV FIN GA 00394601000126'!AH127</f>
        <v>0</v>
      </c>
      <c r="AG131" s="123">
        <f>'2022 CV FIN GA 00394601000126'!AI127</f>
        <v>0</v>
      </c>
      <c r="AH131" s="49">
        <f t="shared" si="51"/>
        <v>0</v>
      </c>
      <c r="AI131" s="123">
        <f>'2022 CV FIN GA 00394601000126'!AK127</f>
        <v>0</v>
      </c>
      <c r="AJ131" s="123">
        <f>'2022 CV FIN GA 00394601000126'!AL127</f>
        <v>0</v>
      </c>
      <c r="AK131" s="123">
        <f>'2022 CV FIN GA 00394601000126'!AM127</f>
        <v>0</v>
      </c>
      <c r="AL131" s="123">
        <f>'2022 CV FIN GA 00394601000126'!AN127</f>
        <v>0</v>
      </c>
      <c r="AM131" s="123">
        <f>'2022 CV FIN GA 00394601000126'!AO127</f>
        <v>0</v>
      </c>
      <c r="AN131" s="123">
        <f>'2022 CV FIN GA 00394601000126'!AP127</f>
        <v>0</v>
      </c>
      <c r="AO131" s="50">
        <v>0</v>
      </c>
      <c r="AP131" s="48">
        <f>'2022 CV FIN GA 00394601000126'!AR127</f>
        <v>0</v>
      </c>
      <c r="AQ131" s="48">
        <f>'2022 CV FIN GA 00394601000126'!AS127</f>
        <v>0</v>
      </c>
      <c r="AR131" s="49">
        <f t="shared" si="52"/>
        <v>0</v>
      </c>
      <c r="AS131" s="49">
        <f t="shared" si="53"/>
        <v>0</v>
      </c>
      <c r="AT131" s="123">
        <f>'2022 CV FIN GA 00394601000126'!AV127</f>
        <v>0</v>
      </c>
      <c r="AU131" s="123">
        <f>'2022 CV FIN GA 00394601000126'!AW127</f>
        <v>0</v>
      </c>
      <c r="AV131" s="123">
        <f>'2022 CV FIN GA 00394601000126'!AX127</f>
        <v>0</v>
      </c>
      <c r="AW131" s="123">
        <f>'2022 CV FIN GA 00394601000126'!AY127</f>
        <v>0</v>
      </c>
      <c r="AX131" s="123">
        <f>'2022 CV FIN GA 00394601000126'!AZ127</f>
        <v>0</v>
      </c>
      <c r="AY131" s="123">
        <f>'2022 CV FIN GA 00394601000126'!BA127</f>
        <v>0</v>
      </c>
      <c r="AZ131" s="49">
        <f t="shared" si="54"/>
        <v>0</v>
      </c>
      <c r="BA131" s="123">
        <f>'2022 CV FIN GA 00394601000126'!BC127</f>
        <v>0</v>
      </c>
      <c r="BB131" s="123">
        <f>'2022 CV FIN GA 00394601000126'!BD127</f>
        <v>0</v>
      </c>
      <c r="BC131" s="123">
        <f>'2022 CV FIN GA 00394601000126'!BE127</f>
        <v>0</v>
      </c>
      <c r="BD131" s="123">
        <f>'2022 CV FIN GA 00394601000126'!BF127</f>
        <v>0</v>
      </c>
      <c r="BE131" s="123">
        <f>'2022 CV FIN GA 00394601000126'!BG127</f>
        <v>0</v>
      </c>
      <c r="BF131" s="123">
        <f>'2022 CV FIN GA 00394601000126'!BH127</f>
        <v>0</v>
      </c>
      <c r="BG131" s="123">
        <f>'2022 CV FIN GA 00394601000126'!BI127</f>
        <v>0</v>
      </c>
      <c r="BH131" s="123">
        <f>'2022 CV FIN GA 00394601000126'!BJ127</f>
        <v>0</v>
      </c>
      <c r="BI131" s="123">
        <f>'2022 CV FIN GA 00394601000126'!BK127</f>
        <v>0</v>
      </c>
      <c r="BJ131" s="49">
        <f t="shared" si="55"/>
        <v>0</v>
      </c>
      <c r="BK131" s="49">
        <f t="shared" si="56"/>
        <v>0</v>
      </c>
      <c r="BL131" s="49">
        <f>$BO$9+SUMPRODUCT($D$10:D131,$BK$10:BK131)</f>
        <v>-110655738432.86926</v>
      </c>
      <c r="BM131" s="48">
        <f>'2022 CV FIN GA 00394601000126'!BO127</f>
        <v>4</v>
      </c>
      <c r="BN131" s="49">
        <f t="shared" si="43"/>
        <v>0</v>
      </c>
      <c r="BO131" s="51">
        <f t="shared" si="57"/>
        <v>0</v>
      </c>
      <c r="BP131" s="79">
        <f t="shared" si="44"/>
        <v>0</v>
      </c>
      <c r="BQ131" s="79">
        <f t="shared" si="45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58"/>
        <v>123</v>
      </c>
      <c r="B132" s="69">
        <f t="shared" si="59"/>
        <v>2144</v>
      </c>
      <c r="C132" s="48">
        <f>'2022 CV FIN GA 00394601000126'!E128</f>
        <v>4</v>
      </c>
      <c r="D132" s="49">
        <f t="shared" si="46"/>
        <v>8.0400000000000003E-3</v>
      </c>
      <c r="E132" s="123">
        <f>'2022 CV FIN GA 00394601000126'!G128</f>
        <v>0</v>
      </c>
      <c r="F132" s="49">
        <f t="shared" si="47"/>
        <v>0</v>
      </c>
      <c r="G132" s="123">
        <f>'2022 CV FIN GA 00394601000126'!I128</f>
        <v>0</v>
      </c>
      <c r="H132" s="123">
        <f>'2022 CV FIN GA 00394601000126'!J128</f>
        <v>0</v>
      </c>
      <c r="I132" s="123">
        <f>'2022 CV FIN GA 00394601000126'!K128</f>
        <v>0</v>
      </c>
      <c r="J132" s="123">
        <f>'2022 CV FIN GA 00394601000126'!L128</f>
        <v>0</v>
      </c>
      <c r="K132" s="123">
        <f>'2022 CV FIN GA 00394601000126'!M128</f>
        <v>0</v>
      </c>
      <c r="L132" s="123">
        <f>'2022 CV FIN GA 00394601000126'!N128</f>
        <v>0</v>
      </c>
      <c r="M132" s="49">
        <f t="shared" si="48"/>
        <v>0</v>
      </c>
      <c r="N132" s="123">
        <f>'2022 CV FIN GA 00394601000126'!P128</f>
        <v>0</v>
      </c>
      <c r="O132" s="123">
        <f>'2022 CV FIN GA 00394601000126'!Q128</f>
        <v>0</v>
      </c>
      <c r="P132" s="123">
        <f>'2022 CV FIN GA 00394601000126'!R128</f>
        <v>0</v>
      </c>
      <c r="Q132" s="123">
        <f>'2022 CV FIN GA 00394601000126'!S128</f>
        <v>0</v>
      </c>
      <c r="R132" s="123">
        <f>'2022 CV FIN GA 00394601000126'!T128</f>
        <v>0</v>
      </c>
      <c r="S132" s="123">
        <f>'2022 CV FIN GA 00394601000126'!U128</f>
        <v>0</v>
      </c>
      <c r="T132" s="123">
        <f>'2022 CV FIN GA 00394601000126'!V128</f>
        <v>0</v>
      </c>
      <c r="U132" s="49">
        <f t="shared" si="49"/>
        <v>0</v>
      </c>
      <c r="V132" s="123">
        <f>'2022 CV FIN GA 00394601000126'!X128</f>
        <v>0</v>
      </c>
      <c r="W132" s="123">
        <f>'2022 CV FIN GA 00394601000126'!Y128</f>
        <v>0</v>
      </c>
      <c r="X132" s="123">
        <f>'2022 CV FIN GA 00394601000126'!Z128</f>
        <v>0</v>
      </c>
      <c r="Y132" s="123">
        <f>'2022 CV FIN GA 00394601000126'!AA128</f>
        <v>0</v>
      </c>
      <c r="Z132" s="123">
        <f>'2022 CV FIN GA 00394601000126'!AB128</f>
        <v>0</v>
      </c>
      <c r="AA132" s="123">
        <f>'2022 CV FIN GA 00394601000126'!AC128</f>
        <v>0</v>
      </c>
      <c r="AB132" s="123">
        <f>'2022 CV FIN GA 00394601000126'!AD128</f>
        <v>0</v>
      </c>
      <c r="AC132" s="49">
        <f t="shared" si="50"/>
        <v>0</v>
      </c>
      <c r="AD132" s="123">
        <f>'2022 CV FIN GA 00394601000126'!AF128</f>
        <v>0</v>
      </c>
      <c r="AE132" s="123">
        <f>'2022 CV FIN GA 00394601000126'!AG128</f>
        <v>0</v>
      </c>
      <c r="AF132" s="123">
        <f>'2022 CV FIN GA 00394601000126'!AH128</f>
        <v>0</v>
      </c>
      <c r="AG132" s="123">
        <f>'2022 CV FIN GA 00394601000126'!AI128</f>
        <v>0</v>
      </c>
      <c r="AH132" s="49">
        <f t="shared" si="51"/>
        <v>0</v>
      </c>
      <c r="AI132" s="123">
        <f>'2022 CV FIN GA 00394601000126'!AK128</f>
        <v>0</v>
      </c>
      <c r="AJ132" s="123">
        <f>'2022 CV FIN GA 00394601000126'!AL128</f>
        <v>0</v>
      </c>
      <c r="AK132" s="123">
        <f>'2022 CV FIN GA 00394601000126'!AM128</f>
        <v>0</v>
      </c>
      <c r="AL132" s="123">
        <f>'2022 CV FIN GA 00394601000126'!AN128</f>
        <v>0</v>
      </c>
      <c r="AM132" s="123">
        <f>'2022 CV FIN GA 00394601000126'!AO128</f>
        <v>0</v>
      </c>
      <c r="AN132" s="123">
        <f>'2022 CV FIN GA 00394601000126'!AP128</f>
        <v>0</v>
      </c>
      <c r="AO132" s="50">
        <v>0</v>
      </c>
      <c r="AP132" s="48">
        <f>'2022 CV FIN GA 00394601000126'!AR128</f>
        <v>0</v>
      </c>
      <c r="AQ132" s="48">
        <f>'2022 CV FIN GA 00394601000126'!AS128</f>
        <v>0</v>
      </c>
      <c r="AR132" s="49">
        <f t="shared" si="52"/>
        <v>0</v>
      </c>
      <c r="AS132" s="49">
        <f t="shared" si="53"/>
        <v>0</v>
      </c>
      <c r="AT132" s="123">
        <f>'2022 CV FIN GA 00394601000126'!AV128</f>
        <v>0</v>
      </c>
      <c r="AU132" s="123">
        <f>'2022 CV FIN GA 00394601000126'!AW128</f>
        <v>0</v>
      </c>
      <c r="AV132" s="123">
        <f>'2022 CV FIN GA 00394601000126'!AX128</f>
        <v>0</v>
      </c>
      <c r="AW132" s="123">
        <f>'2022 CV FIN GA 00394601000126'!AY128</f>
        <v>0</v>
      </c>
      <c r="AX132" s="123">
        <f>'2022 CV FIN GA 00394601000126'!AZ128</f>
        <v>0</v>
      </c>
      <c r="AY132" s="123">
        <f>'2022 CV FIN GA 00394601000126'!BA128</f>
        <v>0</v>
      </c>
      <c r="AZ132" s="49">
        <f t="shared" si="54"/>
        <v>0</v>
      </c>
      <c r="BA132" s="123">
        <f>'2022 CV FIN GA 00394601000126'!BC128</f>
        <v>0</v>
      </c>
      <c r="BB132" s="123">
        <f>'2022 CV FIN GA 00394601000126'!BD128</f>
        <v>0</v>
      </c>
      <c r="BC132" s="123">
        <f>'2022 CV FIN GA 00394601000126'!BE128</f>
        <v>0</v>
      </c>
      <c r="BD132" s="123">
        <f>'2022 CV FIN GA 00394601000126'!BF128</f>
        <v>0</v>
      </c>
      <c r="BE132" s="123">
        <f>'2022 CV FIN GA 00394601000126'!BG128</f>
        <v>0</v>
      </c>
      <c r="BF132" s="123">
        <f>'2022 CV FIN GA 00394601000126'!BH128</f>
        <v>0</v>
      </c>
      <c r="BG132" s="123">
        <f>'2022 CV FIN GA 00394601000126'!BI128</f>
        <v>0</v>
      </c>
      <c r="BH132" s="123">
        <f>'2022 CV FIN GA 00394601000126'!BJ128</f>
        <v>0</v>
      </c>
      <c r="BI132" s="123">
        <f>'2022 CV FIN GA 00394601000126'!BK128</f>
        <v>0</v>
      </c>
      <c r="BJ132" s="49">
        <f t="shared" si="55"/>
        <v>0</v>
      </c>
      <c r="BK132" s="49">
        <f t="shared" si="56"/>
        <v>0</v>
      </c>
      <c r="BL132" s="49">
        <f>$BO$9+SUMPRODUCT($D$10:D132,$BK$10:BK132)</f>
        <v>-110655738432.86926</v>
      </c>
      <c r="BM132" s="48">
        <f>'2022 CV FIN GA 00394601000126'!BO128</f>
        <v>4</v>
      </c>
      <c r="BN132" s="49">
        <f t="shared" si="43"/>
        <v>0</v>
      </c>
      <c r="BO132" s="51">
        <f t="shared" si="57"/>
        <v>0</v>
      </c>
      <c r="BP132" s="79">
        <f t="shared" si="44"/>
        <v>0</v>
      </c>
      <c r="BQ132" s="79">
        <f t="shared" si="45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58"/>
        <v>124</v>
      </c>
      <c r="B133" s="69">
        <f t="shared" si="59"/>
        <v>2145</v>
      </c>
      <c r="C133" s="48">
        <f>'2022 CV FIN GA 00394601000126'!E129</f>
        <v>4</v>
      </c>
      <c r="D133" s="49">
        <f t="shared" si="46"/>
        <v>7.7299999999999999E-3</v>
      </c>
      <c r="E133" s="123">
        <f>'2022 CV FIN GA 00394601000126'!G129</f>
        <v>0</v>
      </c>
      <c r="F133" s="49">
        <f t="shared" si="47"/>
        <v>0</v>
      </c>
      <c r="G133" s="123">
        <f>'2022 CV FIN GA 00394601000126'!I129</f>
        <v>0</v>
      </c>
      <c r="H133" s="123">
        <f>'2022 CV FIN GA 00394601000126'!J129</f>
        <v>0</v>
      </c>
      <c r="I133" s="123">
        <f>'2022 CV FIN GA 00394601000126'!K129</f>
        <v>0</v>
      </c>
      <c r="J133" s="123">
        <f>'2022 CV FIN GA 00394601000126'!L129</f>
        <v>0</v>
      </c>
      <c r="K133" s="123">
        <f>'2022 CV FIN GA 00394601000126'!M129</f>
        <v>0</v>
      </c>
      <c r="L133" s="123">
        <f>'2022 CV FIN GA 00394601000126'!N129</f>
        <v>0</v>
      </c>
      <c r="M133" s="49">
        <f t="shared" si="48"/>
        <v>0</v>
      </c>
      <c r="N133" s="123">
        <f>'2022 CV FIN GA 00394601000126'!P129</f>
        <v>0</v>
      </c>
      <c r="O133" s="123">
        <f>'2022 CV FIN GA 00394601000126'!Q129</f>
        <v>0</v>
      </c>
      <c r="P133" s="123">
        <f>'2022 CV FIN GA 00394601000126'!R129</f>
        <v>0</v>
      </c>
      <c r="Q133" s="123">
        <f>'2022 CV FIN GA 00394601000126'!S129</f>
        <v>0</v>
      </c>
      <c r="R133" s="123">
        <f>'2022 CV FIN GA 00394601000126'!T129</f>
        <v>0</v>
      </c>
      <c r="S133" s="123">
        <f>'2022 CV FIN GA 00394601000126'!U129</f>
        <v>0</v>
      </c>
      <c r="T133" s="123">
        <f>'2022 CV FIN GA 00394601000126'!V129</f>
        <v>0</v>
      </c>
      <c r="U133" s="49">
        <f t="shared" si="49"/>
        <v>0</v>
      </c>
      <c r="V133" s="123">
        <f>'2022 CV FIN GA 00394601000126'!X129</f>
        <v>0</v>
      </c>
      <c r="W133" s="123">
        <f>'2022 CV FIN GA 00394601000126'!Y129</f>
        <v>0</v>
      </c>
      <c r="X133" s="123">
        <f>'2022 CV FIN GA 00394601000126'!Z129</f>
        <v>0</v>
      </c>
      <c r="Y133" s="123">
        <f>'2022 CV FIN GA 00394601000126'!AA129</f>
        <v>0</v>
      </c>
      <c r="Z133" s="123">
        <f>'2022 CV FIN GA 00394601000126'!AB129</f>
        <v>0</v>
      </c>
      <c r="AA133" s="123">
        <f>'2022 CV FIN GA 00394601000126'!AC129</f>
        <v>0</v>
      </c>
      <c r="AB133" s="123">
        <f>'2022 CV FIN GA 00394601000126'!AD129</f>
        <v>0</v>
      </c>
      <c r="AC133" s="49">
        <f t="shared" si="50"/>
        <v>0</v>
      </c>
      <c r="AD133" s="123">
        <f>'2022 CV FIN GA 00394601000126'!AF129</f>
        <v>0</v>
      </c>
      <c r="AE133" s="123">
        <f>'2022 CV FIN GA 00394601000126'!AG129</f>
        <v>0</v>
      </c>
      <c r="AF133" s="123">
        <f>'2022 CV FIN GA 00394601000126'!AH129</f>
        <v>0</v>
      </c>
      <c r="AG133" s="123">
        <f>'2022 CV FIN GA 00394601000126'!AI129</f>
        <v>0</v>
      </c>
      <c r="AH133" s="49">
        <f t="shared" si="51"/>
        <v>0</v>
      </c>
      <c r="AI133" s="123">
        <f>'2022 CV FIN GA 00394601000126'!AK129</f>
        <v>0</v>
      </c>
      <c r="AJ133" s="123">
        <f>'2022 CV FIN GA 00394601000126'!AL129</f>
        <v>0</v>
      </c>
      <c r="AK133" s="123">
        <f>'2022 CV FIN GA 00394601000126'!AM129</f>
        <v>0</v>
      </c>
      <c r="AL133" s="123">
        <f>'2022 CV FIN GA 00394601000126'!AN129</f>
        <v>0</v>
      </c>
      <c r="AM133" s="123">
        <f>'2022 CV FIN GA 00394601000126'!AO129</f>
        <v>0</v>
      </c>
      <c r="AN133" s="123">
        <f>'2022 CV FIN GA 00394601000126'!AP129</f>
        <v>0</v>
      </c>
      <c r="AO133" s="50">
        <v>0</v>
      </c>
      <c r="AP133" s="48">
        <f>'2022 CV FIN GA 00394601000126'!AR129</f>
        <v>0</v>
      </c>
      <c r="AQ133" s="48">
        <f>'2022 CV FIN GA 00394601000126'!AS129</f>
        <v>0</v>
      </c>
      <c r="AR133" s="49">
        <f t="shared" si="52"/>
        <v>0</v>
      </c>
      <c r="AS133" s="49">
        <f t="shared" si="53"/>
        <v>0</v>
      </c>
      <c r="AT133" s="123">
        <f>'2022 CV FIN GA 00394601000126'!AV129</f>
        <v>0</v>
      </c>
      <c r="AU133" s="123">
        <f>'2022 CV FIN GA 00394601000126'!AW129</f>
        <v>0</v>
      </c>
      <c r="AV133" s="123">
        <f>'2022 CV FIN GA 00394601000126'!AX129</f>
        <v>0</v>
      </c>
      <c r="AW133" s="123">
        <f>'2022 CV FIN GA 00394601000126'!AY129</f>
        <v>0</v>
      </c>
      <c r="AX133" s="123">
        <f>'2022 CV FIN GA 00394601000126'!AZ129</f>
        <v>0</v>
      </c>
      <c r="AY133" s="123">
        <f>'2022 CV FIN GA 00394601000126'!BA129</f>
        <v>0</v>
      </c>
      <c r="AZ133" s="49">
        <f t="shared" si="54"/>
        <v>0</v>
      </c>
      <c r="BA133" s="123">
        <f>'2022 CV FIN GA 00394601000126'!BC129</f>
        <v>0</v>
      </c>
      <c r="BB133" s="123">
        <f>'2022 CV FIN GA 00394601000126'!BD129</f>
        <v>0</v>
      </c>
      <c r="BC133" s="123">
        <f>'2022 CV FIN GA 00394601000126'!BE129</f>
        <v>0</v>
      </c>
      <c r="BD133" s="123">
        <f>'2022 CV FIN GA 00394601000126'!BF129</f>
        <v>0</v>
      </c>
      <c r="BE133" s="123">
        <f>'2022 CV FIN GA 00394601000126'!BG129</f>
        <v>0</v>
      </c>
      <c r="BF133" s="123">
        <f>'2022 CV FIN GA 00394601000126'!BH129</f>
        <v>0</v>
      </c>
      <c r="BG133" s="123">
        <f>'2022 CV FIN GA 00394601000126'!BI129</f>
        <v>0</v>
      </c>
      <c r="BH133" s="123">
        <f>'2022 CV FIN GA 00394601000126'!BJ129</f>
        <v>0</v>
      </c>
      <c r="BI133" s="123">
        <f>'2022 CV FIN GA 00394601000126'!BK129</f>
        <v>0</v>
      </c>
      <c r="BJ133" s="49">
        <f t="shared" si="55"/>
        <v>0</v>
      </c>
      <c r="BK133" s="49">
        <f t="shared" si="56"/>
        <v>0</v>
      </c>
      <c r="BL133" s="49">
        <f>$BO$9+SUMPRODUCT($D$10:D133,$BK$10:BK133)</f>
        <v>-110655738432.86926</v>
      </c>
      <c r="BM133" s="48">
        <f>'2022 CV FIN GA 00394601000126'!BO129</f>
        <v>4</v>
      </c>
      <c r="BN133" s="49">
        <f t="shared" si="43"/>
        <v>0</v>
      </c>
      <c r="BO133" s="51">
        <f t="shared" si="57"/>
        <v>0</v>
      </c>
      <c r="BP133" s="79">
        <f t="shared" si="44"/>
        <v>0</v>
      </c>
      <c r="BQ133" s="79">
        <f t="shared" si="45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58"/>
        <v>125</v>
      </c>
      <c r="B134" s="69">
        <f t="shared" si="59"/>
        <v>2146</v>
      </c>
      <c r="C134" s="48">
        <f>'2022 CV FIN GA 00394601000126'!E130</f>
        <v>4</v>
      </c>
      <c r="D134" s="49">
        <f t="shared" si="46"/>
        <v>7.43E-3</v>
      </c>
      <c r="E134" s="123">
        <f>'2022 CV FIN GA 00394601000126'!G130</f>
        <v>0</v>
      </c>
      <c r="F134" s="49">
        <f t="shared" si="47"/>
        <v>0</v>
      </c>
      <c r="G134" s="123">
        <f>'2022 CV FIN GA 00394601000126'!I130</f>
        <v>0</v>
      </c>
      <c r="H134" s="123">
        <f>'2022 CV FIN GA 00394601000126'!J130</f>
        <v>0</v>
      </c>
      <c r="I134" s="123">
        <f>'2022 CV FIN GA 00394601000126'!K130</f>
        <v>0</v>
      </c>
      <c r="J134" s="123">
        <f>'2022 CV FIN GA 00394601000126'!L130</f>
        <v>0</v>
      </c>
      <c r="K134" s="123">
        <f>'2022 CV FIN GA 00394601000126'!M130</f>
        <v>0</v>
      </c>
      <c r="L134" s="123">
        <f>'2022 CV FIN GA 00394601000126'!N130</f>
        <v>0</v>
      </c>
      <c r="M134" s="49">
        <f t="shared" si="48"/>
        <v>0</v>
      </c>
      <c r="N134" s="123">
        <f>'2022 CV FIN GA 00394601000126'!P130</f>
        <v>0</v>
      </c>
      <c r="O134" s="123">
        <f>'2022 CV FIN GA 00394601000126'!Q130</f>
        <v>0</v>
      </c>
      <c r="P134" s="123">
        <f>'2022 CV FIN GA 00394601000126'!R130</f>
        <v>0</v>
      </c>
      <c r="Q134" s="123">
        <f>'2022 CV FIN GA 00394601000126'!S130</f>
        <v>0</v>
      </c>
      <c r="R134" s="123">
        <f>'2022 CV FIN GA 00394601000126'!T130</f>
        <v>0</v>
      </c>
      <c r="S134" s="123">
        <f>'2022 CV FIN GA 00394601000126'!U130</f>
        <v>0</v>
      </c>
      <c r="T134" s="123">
        <f>'2022 CV FIN GA 00394601000126'!V130</f>
        <v>0</v>
      </c>
      <c r="U134" s="49">
        <f t="shared" si="49"/>
        <v>0</v>
      </c>
      <c r="V134" s="123">
        <f>'2022 CV FIN GA 00394601000126'!X130</f>
        <v>0</v>
      </c>
      <c r="W134" s="123">
        <f>'2022 CV FIN GA 00394601000126'!Y130</f>
        <v>0</v>
      </c>
      <c r="X134" s="123">
        <f>'2022 CV FIN GA 00394601000126'!Z130</f>
        <v>0</v>
      </c>
      <c r="Y134" s="123">
        <f>'2022 CV FIN GA 00394601000126'!AA130</f>
        <v>0</v>
      </c>
      <c r="Z134" s="123">
        <f>'2022 CV FIN GA 00394601000126'!AB130</f>
        <v>0</v>
      </c>
      <c r="AA134" s="123">
        <f>'2022 CV FIN GA 00394601000126'!AC130</f>
        <v>0</v>
      </c>
      <c r="AB134" s="123">
        <f>'2022 CV FIN GA 00394601000126'!AD130</f>
        <v>0</v>
      </c>
      <c r="AC134" s="49">
        <f t="shared" si="50"/>
        <v>0</v>
      </c>
      <c r="AD134" s="123">
        <f>'2022 CV FIN GA 00394601000126'!AF130</f>
        <v>0</v>
      </c>
      <c r="AE134" s="123">
        <f>'2022 CV FIN GA 00394601000126'!AG130</f>
        <v>0</v>
      </c>
      <c r="AF134" s="123">
        <f>'2022 CV FIN GA 00394601000126'!AH130</f>
        <v>0</v>
      </c>
      <c r="AG134" s="123">
        <f>'2022 CV FIN GA 00394601000126'!AI130</f>
        <v>0</v>
      </c>
      <c r="AH134" s="49">
        <f t="shared" si="51"/>
        <v>0</v>
      </c>
      <c r="AI134" s="123">
        <f>'2022 CV FIN GA 00394601000126'!AK130</f>
        <v>0</v>
      </c>
      <c r="AJ134" s="123">
        <f>'2022 CV FIN GA 00394601000126'!AL130</f>
        <v>0</v>
      </c>
      <c r="AK134" s="123">
        <f>'2022 CV FIN GA 00394601000126'!AM130</f>
        <v>0</v>
      </c>
      <c r="AL134" s="123">
        <f>'2022 CV FIN GA 00394601000126'!AN130</f>
        <v>0</v>
      </c>
      <c r="AM134" s="123">
        <f>'2022 CV FIN GA 00394601000126'!AO130</f>
        <v>0</v>
      </c>
      <c r="AN134" s="123">
        <f>'2022 CV FIN GA 00394601000126'!AP130</f>
        <v>0</v>
      </c>
      <c r="AO134" s="50">
        <v>0</v>
      </c>
      <c r="AP134" s="48">
        <f>'2022 CV FIN GA 00394601000126'!AR130</f>
        <v>0</v>
      </c>
      <c r="AQ134" s="48">
        <f>'2022 CV FIN GA 00394601000126'!AS130</f>
        <v>0</v>
      </c>
      <c r="AR134" s="49">
        <f t="shared" si="52"/>
        <v>0</v>
      </c>
      <c r="AS134" s="49">
        <f t="shared" si="53"/>
        <v>0</v>
      </c>
      <c r="AT134" s="123">
        <f>'2022 CV FIN GA 00394601000126'!AV130</f>
        <v>0</v>
      </c>
      <c r="AU134" s="123">
        <f>'2022 CV FIN GA 00394601000126'!AW130</f>
        <v>0</v>
      </c>
      <c r="AV134" s="123">
        <f>'2022 CV FIN GA 00394601000126'!AX130</f>
        <v>0</v>
      </c>
      <c r="AW134" s="123">
        <f>'2022 CV FIN GA 00394601000126'!AY130</f>
        <v>0</v>
      </c>
      <c r="AX134" s="123">
        <f>'2022 CV FIN GA 00394601000126'!AZ130</f>
        <v>0</v>
      </c>
      <c r="AY134" s="123">
        <f>'2022 CV FIN GA 00394601000126'!BA130</f>
        <v>0</v>
      </c>
      <c r="AZ134" s="49">
        <f t="shared" si="54"/>
        <v>0</v>
      </c>
      <c r="BA134" s="123">
        <f>'2022 CV FIN GA 00394601000126'!BC130</f>
        <v>0</v>
      </c>
      <c r="BB134" s="123">
        <f>'2022 CV FIN GA 00394601000126'!BD130</f>
        <v>0</v>
      </c>
      <c r="BC134" s="123">
        <f>'2022 CV FIN GA 00394601000126'!BE130</f>
        <v>0</v>
      </c>
      <c r="BD134" s="123">
        <f>'2022 CV FIN GA 00394601000126'!BF130</f>
        <v>0</v>
      </c>
      <c r="BE134" s="123">
        <f>'2022 CV FIN GA 00394601000126'!BG130</f>
        <v>0</v>
      </c>
      <c r="BF134" s="123">
        <f>'2022 CV FIN GA 00394601000126'!BH130</f>
        <v>0</v>
      </c>
      <c r="BG134" s="123">
        <f>'2022 CV FIN GA 00394601000126'!BI130</f>
        <v>0</v>
      </c>
      <c r="BH134" s="123">
        <f>'2022 CV FIN GA 00394601000126'!BJ130</f>
        <v>0</v>
      </c>
      <c r="BI134" s="123">
        <f>'2022 CV FIN GA 00394601000126'!BK130</f>
        <v>0</v>
      </c>
      <c r="BJ134" s="49">
        <f t="shared" si="55"/>
        <v>0</v>
      </c>
      <c r="BK134" s="49">
        <f t="shared" si="56"/>
        <v>0</v>
      </c>
      <c r="BL134" s="49">
        <f>$BO$9+SUMPRODUCT($D$10:D134,$BK$10:BK134)</f>
        <v>-110655738432.86926</v>
      </c>
      <c r="BM134" s="48">
        <f>'2022 CV FIN GA 00394601000126'!BO130</f>
        <v>4</v>
      </c>
      <c r="BN134" s="49">
        <f t="shared" si="43"/>
        <v>0</v>
      </c>
      <c r="BO134" s="51">
        <f t="shared" si="57"/>
        <v>0</v>
      </c>
      <c r="BP134" s="79">
        <f t="shared" si="44"/>
        <v>0</v>
      </c>
      <c r="BQ134" s="79">
        <f t="shared" si="45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58"/>
        <v>126</v>
      </c>
      <c r="B135" s="69">
        <f t="shared" si="59"/>
        <v>2147</v>
      </c>
      <c r="C135" s="48">
        <f>'2022 CV FIN GA 00394601000126'!E131</f>
        <v>4</v>
      </c>
      <c r="D135" s="49">
        <f t="shared" si="46"/>
        <v>7.1399999999999996E-3</v>
      </c>
      <c r="E135" s="123">
        <f>'2022 CV FIN GA 00394601000126'!G131</f>
        <v>0</v>
      </c>
      <c r="F135" s="49">
        <f t="shared" si="47"/>
        <v>0</v>
      </c>
      <c r="G135" s="123">
        <f>'2022 CV FIN GA 00394601000126'!I131</f>
        <v>0</v>
      </c>
      <c r="H135" s="123">
        <f>'2022 CV FIN GA 00394601000126'!J131</f>
        <v>0</v>
      </c>
      <c r="I135" s="123">
        <f>'2022 CV FIN GA 00394601000126'!K131</f>
        <v>0</v>
      </c>
      <c r="J135" s="123">
        <f>'2022 CV FIN GA 00394601000126'!L131</f>
        <v>0</v>
      </c>
      <c r="K135" s="123">
        <f>'2022 CV FIN GA 00394601000126'!M131</f>
        <v>0</v>
      </c>
      <c r="L135" s="123">
        <f>'2022 CV FIN GA 00394601000126'!N131</f>
        <v>0</v>
      </c>
      <c r="M135" s="49">
        <f t="shared" si="48"/>
        <v>0</v>
      </c>
      <c r="N135" s="123">
        <f>'2022 CV FIN GA 00394601000126'!P131</f>
        <v>0</v>
      </c>
      <c r="O135" s="123">
        <f>'2022 CV FIN GA 00394601000126'!Q131</f>
        <v>0</v>
      </c>
      <c r="P135" s="123">
        <f>'2022 CV FIN GA 00394601000126'!R131</f>
        <v>0</v>
      </c>
      <c r="Q135" s="123">
        <f>'2022 CV FIN GA 00394601000126'!S131</f>
        <v>0</v>
      </c>
      <c r="R135" s="123">
        <f>'2022 CV FIN GA 00394601000126'!T131</f>
        <v>0</v>
      </c>
      <c r="S135" s="123">
        <f>'2022 CV FIN GA 00394601000126'!U131</f>
        <v>0</v>
      </c>
      <c r="T135" s="123">
        <f>'2022 CV FIN GA 00394601000126'!V131</f>
        <v>0</v>
      </c>
      <c r="U135" s="49">
        <f t="shared" si="49"/>
        <v>0</v>
      </c>
      <c r="V135" s="123">
        <f>'2022 CV FIN GA 00394601000126'!X131</f>
        <v>0</v>
      </c>
      <c r="W135" s="123">
        <f>'2022 CV FIN GA 00394601000126'!Y131</f>
        <v>0</v>
      </c>
      <c r="X135" s="123">
        <f>'2022 CV FIN GA 00394601000126'!Z131</f>
        <v>0</v>
      </c>
      <c r="Y135" s="123">
        <f>'2022 CV FIN GA 00394601000126'!AA131</f>
        <v>0</v>
      </c>
      <c r="Z135" s="123">
        <f>'2022 CV FIN GA 00394601000126'!AB131</f>
        <v>0</v>
      </c>
      <c r="AA135" s="123">
        <f>'2022 CV FIN GA 00394601000126'!AC131</f>
        <v>0</v>
      </c>
      <c r="AB135" s="123">
        <f>'2022 CV FIN GA 00394601000126'!AD131</f>
        <v>0</v>
      </c>
      <c r="AC135" s="49">
        <f t="shared" si="50"/>
        <v>0</v>
      </c>
      <c r="AD135" s="123">
        <f>'2022 CV FIN GA 00394601000126'!AF131</f>
        <v>0</v>
      </c>
      <c r="AE135" s="123">
        <f>'2022 CV FIN GA 00394601000126'!AG131</f>
        <v>0</v>
      </c>
      <c r="AF135" s="123">
        <f>'2022 CV FIN GA 00394601000126'!AH131</f>
        <v>0</v>
      </c>
      <c r="AG135" s="123">
        <f>'2022 CV FIN GA 00394601000126'!AI131</f>
        <v>0</v>
      </c>
      <c r="AH135" s="49">
        <f t="shared" si="51"/>
        <v>0</v>
      </c>
      <c r="AI135" s="123">
        <f>'2022 CV FIN GA 00394601000126'!AK131</f>
        <v>0</v>
      </c>
      <c r="AJ135" s="123">
        <f>'2022 CV FIN GA 00394601000126'!AL131</f>
        <v>0</v>
      </c>
      <c r="AK135" s="123">
        <f>'2022 CV FIN GA 00394601000126'!AM131</f>
        <v>0</v>
      </c>
      <c r="AL135" s="123">
        <f>'2022 CV FIN GA 00394601000126'!AN131</f>
        <v>0</v>
      </c>
      <c r="AM135" s="123">
        <f>'2022 CV FIN GA 00394601000126'!AO131</f>
        <v>0</v>
      </c>
      <c r="AN135" s="123">
        <f>'2022 CV FIN GA 00394601000126'!AP131</f>
        <v>0</v>
      </c>
      <c r="AO135" s="50">
        <v>0</v>
      </c>
      <c r="AP135" s="48">
        <f>'2022 CV FIN GA 00394601000126'!AR131</f>
        <v>0</v>
      </c>
      <c r="AQ135" s="48">
        <f>'2022 CV FIN GA 00394601000126'!AS131</f>
        <v>0</v>
      </c>
      <c r="AR135" s="49">
        <f t="shared" si="52"/>
        <v>0</v>
      </c>
      <c r="AS135" s="49">
        <f t="shared" si="53"/>
        <v>0</v>
      </c>
      <c r="AT135" s="123">
        <f>'2022 CV FIN GA 00394601000126'!AV131</f>
        <v>0</v>
      </c>
      <c r="AU135" s="123">
        <f>'2022 CV FIN GA 00394601000126'!AW131</f>
        <v>0</v>
      </c>
      <c r="AV135" s="123">
        <f>'2022 CV FIN GA 00394601000126'!AX131</f>
        <v>0</v>
      </c>
      <c r="AW135" s="123">
        <f>'2022 CV FIN GA 00394601000126'!AY131</f>
        <v>0</v>
      </c>
      <c r="AX135" s="123">
        <f>'2022 CV FIN GA 00394601000126'!AZ131</f>
        <v>0</v>
      </c>
      <c r="AY135" s="123">
        <f>'2022 CV FIN GA 00394601000126'!BA131</f>
        <v>0</v>
      </c>
      <c r="AZ135" s="49">
        <f t="shared" si="54"/>
        <v>0</v>
      </c>
      <c r="BA135" s="123">
        <f>'2022 CV FIN GA 00394601000126'!BC131</f>
        <v>0</v>
      </c>
      <c r="BB135" s="123">
        <f>'2022 CV FIN GA 00394601000126'!BD131</f>
        <v>0</v>
      </c>
      <c r="BC135" s="123">
        <f>'2022 CV FIN GA 00394601000126'!BE131</f>
        <v>0</v>
      </c>
      <c r="BD135" s="123">
        <f>'2022 CV FIN GA 00394601000126'!BF131</f>
        <v>0</v>
      </c>
      <c r="BE135" s="123">
        <f>'2022 CV FIN GA 00394601000126'!BG131</f>
        <v>0</v>
      </c>
      <c r="BF135" s="123">
        <f>'2022 CV FIN GA 00394601000126'!BH131</f>
        <v>0</v>
      </c>
      <c r="BG135" s="123">
        <f>'2022 CV FIN GA 00394601000126'!BI131</f>
        <v>0</v>
      </c>
      <c r="BH135" s="123">
        <f>'2022 CV FIN GA 00394601000126'!BJ131</f>
        <v>0</v>
      </c>
      <c r="BI135" s="123">
        <f>'2022 CV FIN GA 00394601000126'!BK131</f>
        <v>0</v>
      </c>
      <c r="BJ135" s="49">
        <f t="shared" si="55"/>
        <v>0</v>
      </c>
      <c r="BK135" s="49">
        <f t="shared" si="56"/>
        <v>0</v>
      </c>
      <c r="BL135" s="49">
        <f>$BO$9+SUMPRODUCT($D$10:D135,$BK$10:BK135)</f>
        <v>-110655738432.86926</v>
      </c>
      <c r="BM135" s="48">
        <f>'2022 CV FIN GA 00394601000126'!BO131</f>
        <v>4</v>
      </c>
      <c r="BN135" s="49">
        <f t="shared" si="43"/>
        <v>0</v>
      </c>
      <c r="BO135" s="51">
        <f t="shared" si="57"/>
        <v>0</v>
      </c>
      <c r="BP135" s="79">
        <f t="shared" si="44"/>
        <v>0</v>
      </c>
      <c r="BQ135" s="79">
        <f t="shared" si="45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58"/>
        <v>127</v>
      </c>
      <c r="B136" s="69">
        <f t="shared" si="59"/>
        <v>2148</v>
      </c>
      <c r="C136" s="48">
        <f>'2022 CV FIN GA 00394601000126'!E132</f>
        <v>4</v>
      </c>
      <c r="D136" s="49">
        <f t="shared" si="46"/>
        <v>6.8700000000000002E-3</v>
      </c>
      <c r="E136" s="123">
        <f>'2022 CV FIN GA 00394601000126'!G132</f>
        <v>0</v>
      </c>
      <c r="F136" s="49">
        <f t="shared" si="47"/>
        <v>0</v>
      </c>
      <c r="G136" s="123">
        <f>'2022 CV FIN GA 00394601000126'!I132</f>
        <v>0</v>
      </c>
      <c r="H136" s="123">
        <f>'2022 CV FIN GA 00394601000126'!J132</f>
        <v>0</v>
      </c>
      <c r="I136" s="123">
        <f>'2022 CV FIN GA 00394601000126'!K132</f>
        <v>0</v>
      </c>
      <c r="J136" s="123">
        <f>'2022 CV FIN GA 00394601000126'!L132</f>
        <v>0</v>
      </c>
      <c r="K136" s="123">
        <f>'2022 CV FIN GA 00394601000126'!M132</f>
        <v>0</v>
      </c>
      <c r="L136" s="123">
        <f>'2022 CV FIN GA 00394601000126'!N132</f>
        <v>0</v>
      </c>
      <c r="M136" s="49">
        <f t="shared" si="48"/>
        <v>0</v>
      </c>
      <c r="N136" s="123">
        <f>'2022 CV FIN GA 00394601000126'!P132</f>
        <v>0</v>
      </c>
      <c r="O136" s="123">
        <f>'2022 CV FIN GA 00394601000126'!Q132</f>
        <v>0</v>
      </c>
      <c r="P136" s="123">
        <f>'2022 CV FIN GA 00394601000126'!R132</f>
        <v>0</v>
      </c>
      <c r="Q136" s="123">
        <f>'2022 CV FIN GA 00394601000126'!S132</f>
        <v>0</v>
      </c>
      <c r="R136" s="123">
        <f>'2022 CV FIN GA 00394601000126'!T132</f>
        <v>0</v>
      </c>
      <c r="S136" s="123">
        <f>'2022 CV FIN GA 00394601000126'!U132</f>
        <v>0</v>
      </c>
      <c r="T136" s="123">
        <f>'2022 CV FIN GA 00394601000126'!V132</f>
        <v>0</v>
      </c>
      <c r="U136" s="49">
        <f t="shared" si="49"/>
        <v>0</v>
      </c>
      <c r="V136" s="123">
        <f>'2022 CV FIN GA 00394601000126'!X132</f>
        <v>0</v>
      </c>
      <c r="W136" s="123">
        <f>'2022 CV FIN GA 00394601000126'!Y132</f>
        <v>0</v>
      </c>
      <c r="X136" s="123">
        <f>'2022 CV FIN GA 00394601000126'!Z132</f>
        <v>0</v>
      </c>
      <c r="Y136" s="123">
        <f>'2022 CV FIN GA 00394601000126'!AA132</f>
        <v>0</v>
      </c>
      <c r="Z136" s="123">
        <f>'2022 CV FIN GA 00394601000126'!AB132</f>
        <v>0</v>
      </c>
      <c r="AA136" s="123">
        <f>'2022 CV FIN GA 00394601000126'!AC132</f>
        <v>0</v>
      </c>
      <c r="AB136" s="123">
        <f>'2022 CV FIN GA 00394601000126'!AD132</f>
        <v>0</v>
      </c>
      <c r="AC136" s="49">
        <f t="shared" si="50"/>
        <v>0</v>
      </c>
      <c r="AD136" s="123">
        <f>'2022 CV FIN GA 00394601000126'!AF132</f>
        <v>0</v>
      </c>
      <c r="AE136" s="123">
        <f>'2022 CV FIN GA 00394601000126'!AG132</f>
        <v>0</v>
      </c>
      <c r="AF136" s="123">
        <f>'2022 CV FIN GA 00394601000126'!AH132</f>
        <v>0</v>
      </c>
      <c r="AG136" s="123">
        <f>'2022 CV FIN GA 00394601000126'!AI132</f>
        <v>0</v>
      </c>
      <c r="AH136" s="49">
        <f t="shared" si="51"/>
        <v>0</v>
      </c>
      <c r="AI136" s="123">
        <f>'2022 CV FIN GA 00394601000126'!AK132</f>
        <v>0</v>
      </c>
      <c r="AJ136" s="123">
        <f>'2022 CV FIN GA 00394601000126'!AL132</f>
        <v>0</v>
      </c>
      <c r="AK136" s="123">
        <f>'2022 CV FIN GA 00394601000126'!AM132</f>
        <v>0</v>
      </c>
      <c r="AL136" s="123">
        <f>'2022 CV FIN GA 00394601000126'!AN132</f>
        <v>0</v>
      </c>
      <c r="AM136" s="123">
        <f>'2022 CV FIN GA 00394601000126'!AO132</f>
        <v>0</v>
      </c>
      <c r="AN136" s="123">
        <f>'2022 CV FIN GA 00394601000126'!AP132</f>
        <v>0</v>
      </c>
      <c r="AO136" s="50">
        <v>0</v>
      </c>
      <c r="AP136" s="48">
        <f>'2022 CV FIN GA 00394601000126'!AR132</f>
        <v>0</v>
      </c>
      <c r="AQ136" s="48">
        <f>'2022 CV FIN GA 00394601000126'!AS132</f>
        <v>0</v>
      </c>
      <c r="AR136" s="49">
        <f t="shared" si="52"/>
        <v>0</v>
      </c>
      <c r="AS136" s="49">
        <f t="shared" si="53"/>
        <v>0</v>
      </c>
      <c r="AT136" s="123">
        <f>'2022 CV FIN GA 00394601000126'!AV132</f>
        <v>0</v>
      </c>
      <c r="AU136" s="123">
        <f>'2022 CV FIN GA 00394601000126'!AW132</f>
        <v>0</v>
      </c>
      <c r="AV136" s="123">
        <f>'2022 CV FIN GA 00394601000126'!AX132</f>
        <v>0</v>
      </c>
      <c r="AW136" s="123">
        <f>'2022 CV FIN GA 00394601000126'!AY132</f>
        <v>0</v>
      </c>
      <c r="AX136" s="123">
        <f>'2022 CV FIN GA 00394601000126'!AZ132</f>
        <v>0</v>
      </c>
      <c r="AY136" s="123">
        <f>'2022 CV FIN GA 00394601000126'!BA132</f>
        <v>0</v>
      </c>
      <c r="AZ136" s="49">
        <f t="shared" si="54"/>
        <v>0</v>
      </c>
      <c r="BA136" s="123">
        <f>'2022 CV FIN GA 00394601000126'!BC132</f>
        <v>0</v>
      </c>
      <c r="BB136" s="123">
        <f>'2022 CV FIN GA 00394601000126'!BD132</f>
        <v>0</v>
      </c>
      <c r="BC136" s="123">
        <f>'2022 CV FIN GA 00394601000126'!BE132</f>
        <v>0</v>
      </c>
      <c r="BD136" s="123">
        <f>'2022 CV FIN GA 00394601000126'!BF132</f>
        <v>0</v>
      </c>
      <c r="BE136" s="123">
        <f>'2022 CV FIN GA 00394601000126'!BG132</f>
        <v>0</v>
      </c>
      <c r="BF136" s="123">
        <f>'2022 CV FIN GA 00394601000126'!BH132</f>
        <v>0</v>
      </c>
      <c r="BG136" s="123">
        <f>'2022 CV FIN GA 00394601000126'!BI132</f>
        <v>0</v>
      </c>
      <c r="BH136" s="123">
        <f>'2022 CV FIN GA 00394601000126'!BJ132</f>
        <v>0</v>
      </c>
      <c r="BI136" s="123">
        <f>'2022 CV FIN GA 00394601000126'!BK132</f>
        <v>0</v>
      </c>
      <c r="BJ136" s="49">
        <f t="shared" si="55"/>
        <v>0</v>
      </c>
      <c r="BK136" s="49">
        <f t="shared" si="56"/>
        <v>0</v>
      </c>
      <c r="BL136" s="49">
        <f>$BO$9+SUMPRODUCT($D$10:D136,$BK$10:BK136)</f>
        <v>-110655738432.86926</v>
      </c>
      <c r="BM136" s="48">
        <f>'2022 CV FIN GA 00394601000126'!BO132</f>
        <v>4</v>
      </c>
      <c r="BN136" s="49">
        <f t="shared" si="43"/>
        <v>0</v>
      </c>
      <c r="BO136" s="51">
        <f t="shared" si="57"/>
        <v>0</v>
      </c>
      <c r="BP136" s="79">
        <f t="shared" si="44"/>
        <v>0</v>
      </c>
      <c r="BQ136" s="79">
        <f t="shared" si="45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58"/>
        <v>128</v>
      </c>
      <c r="B137" s="69">
        <f t="shared" si="59"/>
        <v>2149</v>
      </c>
      <c r="C137" s="48">
        <f>'2022 CV FIN GA 00394601000126'!E133</f>
        <v>4</v>
      </c>
      <c r="D137" s="49">
        <f t="shared" si="46"/>
        <v>6.6100000000000004E-3</v>
      </c>
      <c r="E137" s="123">
        <f>'2022 CV FIN GA 00394601000126'!G133</f>
        <v>0</v>
      </c>
      <c r="F137" s="49">
        <f t="shared" si="47"/>
        <v>0</v>
      </c>
      <c r="G137" s="123">
        <f>'2022 CV FIN GA 00394601000126'!I133</f>
        <v>0</v>
      </c>
      <c r="H137" s="123">
        <f>'2022 CV FIN GA 00394601000126'!J133</f>
        <v>0</v>
      </c>
      <c r="I137" s="123">
        <f>'2022 CV FIN GA 00394601000126'!K133</f>
        <v>0</v>
      </c>
      <c r="J137" s="123">
        <f>'2022 CV FIN GA 00394601000126'!L133</f>
        <v>0</v>
      </c>
      <c r="K137" s="123">
        <f>'2022 CV FIN GA 00394601000126'!M133</f>
        <v>0</v>
      </c>
      <c r="L137" s="123">
        <f>'2022 CV FIN GA 00394601000126'!N133</f>
        <v>0</v>
      </c>
      <c r="M137" s="49">
        <f t="shared" si="48"/>
        <v>0</v>
      </c>
      <c r="N137" s="123">
        <f>'2022 CV FIN GA 00394601000126'!P133</f>
        <v>0</v>
      </c>
      <c r="O137" s="123">
        <f>'2022 CV FIN GA 00394601000126'!Q133</f>
        <v>0</v>
      </c>
      <c r="P137" s="123">
        <f>'2022 CV FIN GA 00394601000126'!R133</f>
        <v>0</v>
      </c>
      <c r="Q137" s="123">
        <f>'2022 CV FIN GA 00394601000126'!S133</f>
        <v>0</v>
      </c>
      <c r="R137" s="123">
        <f>'2022 CV FIN GA 00394601000126'!T133</f>
        <v>0</v>
      </c>
      <c r="S137" s="123">
        <f>'2022 CV FIN GA 00394601000126'!U133</f>
        <v>0</v>
      </c>
      <c r="T137" s="123">
        <f>'2022 CV FIN GA 00394601000126'!V133</f>
        <v>0</v>
      </c>
      <c r="U137" s="49">
        <f t="shared" si="49"/>
        <v>0</v>
      </c>
      <c r="V137" s="123">
        <f>'2022 CV FIN GA 00394601000126'!X133</f>
        <v>0</v>
      </c>
      <c r="W137" s="123">
        <f>'2022 CV FIN GA 00394601000126'!Y133</f>
        <v>0</v>
      </c>
      <c r="X137" s="123">
        <f>'2022 CV FIN GA 00394601000126'!Z133</f>
        <v>0</v>
      </c>
      <c r="Y137" s="123">
        <f>'2022 CV FIN GA 00394601000126'!AA133</f>
        <v>0</v>
      </c>
      <c r="Z137" s="123">
        <f>'2022 CV FIN GA 00394601000126'!AB133</f>
        <v>0</v>
      </c>
      <c r="AA137" s="123">
        <f>'2022 CV FIN GA 00394601000126'!AC133</f>
        <v>0</v>
      </c>
      <c r="AB137" s="123">
        <f>'2022 CV FIN GA 00394601000126'!AD133</f>
        <v>0</v>
      </c>
      <c r="AC137" s="49">
        <f t="shared" si="50"/>
        <v>0</v>
      </c>
      <c r="AD137" s="123">
        <f>'2022 CV FIN GA 00394601000126'!AF133</f>
        <v>0</v>
      </c>
      <c r="AE137" s="123">
        <f>'2022 CV FIN GA 00394601000126'!AG133</f>
        <v>0</v>
      </c>
      <c r="AF137" s="123">
        <f>'2022 CV FIN GA 00394601000126'!AH133</f>
        <v>0</v>
      </c>
      <c r="AG137" s="123">
        <f>'2022 CV FIN GA 00394601000126'!AI133</f>
        <v>0</v>
      </c>
      <c r="AH137" s="49">
        <f t="shared" si="51"/>
        <v>0</v>
      </c>
      <c r="AI137" s="123">
        <f>'2022 CV FIN GA 00394601000126'!AK133</f>
        <v>0</v>
      </c>
      <c r="AJ137" s="123">
        <f>'2022 CV FIN GA 00394601000126'!AL133</f>
        <v>0</v>
      </c>
      <c r="AK137" s="123">
        <f>'2022 CV FIN GA 00394601000126'!AM133</f>
        <v>0</v>
      </c>
      <c r="AL137" s="123">
        <f>'2022 CV FIN GA 00394601000126'!AN133</f>
        <v>0</v>
      </c>
      <c r="AM137" s="123">
        <f>'2022 CV FIN GA 00394601000126'!AO133</f>
        <v>0</v>
      </c>
      <c r="AN137" s="123">
        <f>'2022 CV FIN GA 00394601000126'!AP133</f>
        <v>0</v>
      </c>
      <c r="AO137" s="50">
        <v>0</v>
      </c>
      <c r="AP137" s="48">
        <f>'2022 CV FIN GA 00394601000126'!AR133</f>
        <v>0</v>
      </c>
      <c r="AQ137" s="48">
        <f>'2022 CV FIN GA 00394601000126'!AS133</f>
        <v>0</v>
      </c>
      <c r="AR137" s="49">
        <f t="shared" si="52"/>
        <v>0</v>
      </c>
      <c r="AS137" s="49">
        <f t="shared" si="53"/>
        <v>0</v>
      </c>
      <c r="AT137" s="123">
        <f>'2022 CV FIN GA 00394601000126'!AV133</f>
        <v>0</v>
      </c>
      <c r="AU137" s="123">
        <f>'2022 CV FIN GA 00394601000126'!AW133</f>
        <v>0</v>
      </c>
      <c r="AV137" s="123">
        <f>'2022 CV FIN GA 00394601000126'!AX133</f>
        <v>0</v>
      </c>
      <c r="AW137" s="123">
        <f>'2022 CV FIN GA 00394601000126'!AY133</f>
        <v>0</v>
      </c>
      <c r="AX137" s="123">
        <f>'2022 CV FIN GA 00394601000126'!AZ133</f>
        <v>0</v>
      </c>
      <c r="AY137" s="123">
        <f>'2022 CV FIN GA 00394601000126'!BA133</f>
        <v>0</v>
      </c>
      <c r="AZ137" s="49">
        <f t="shared" si="54"/>
        <v>0</v>
      </c>
      <c r="BA137" s="123">
        <f>'2022 CV FIN GA 00394601000126'!BC133</f>
        <v>0</v>
      </c>
      <c r="BB137" s="123">
        <f>'2022 CV FIN GA 00394601000126'!BD133</f>
        <v>0</v>
      </c>
      <c r="BC137" s="123">
        <f>'2022 CV FIN GA 00394601000126'!BE133</f>
        <v>0</v>
      </c>
      <c r="BD137" s="123">
        <f>'2022 CV FIN GA 00394601000126'!BF133</f>
        <v>0</v>
      </c>
      <c r="BE137" s="123">
        <f>'2022 CV FIN GA 00394601000126'!BG133</f>
        <v>0</v>
      </c>
      <c r="BF137" s="123">
        <f>'2022 CV FIN GA 00394601000126'!BH133</f>
        <v>0</v>
      </c>
      <c r="BG137" s="123">
        <f>'2022 CV FIN GA 00394601000126'!BI133</f>
        <v>0</v>
      </c>
      <c r="BH137" s="123">
        <f>'2022 CV FIN GA 00394601000126'!BJ133</f>
        <v>0</v>
      </c>
      <c r="BI137" s="123">
        <f>'2022 CV FIN GA 00394601000126'!BK133</f>
        <v>0</v>
      </c>
      <c r="BJ137" s="49">
        <f t="shared" si="55"/>
        <v>0</v>
      </c>
      <c r="BK137" s="49">
        <f t="shared" si="56"/>
        <v>0</v>
      </c>
      <c r="BL137" s="49">
        <f>$BO$9+SUMPRODUCT($D$10:D137,$BK$10:BK137)</f>
        <v>-110655738432.86926</v>
      </c>
      <c r="BM137" s="48">
        <f>'2022 CV FIN GA 00394601000126'!BO133</f>
        <v>4</v>
      </c>
      <c r="BN137" s="49">
        <f t="shared" si="43"/>
        <v>0</v>
      </c>
      <c r="BO137" s="51">
        <f t="shared" si="57"/>
        <v>0</v>
      </c>
      <c r="BP137" s="79">
        <f t="shared" si="44"/>
        <v>0</v>
      </c>
      <c r="BQ137" s="79">
        <f t="shared" si="45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58"/>
        <v>129</v>
      </c>
      <c r="B138" s="69">
        <f t="shared" si="59"/>
        <v>2150</v>
      </c>
      <c r="C138" s="48">
        <f>'2022 CV FIN GA 00394601000126'!E134</f>
        <v>4</v>
      </c>
      <c r="D138" s="49">
        <f t="shared" si="46"/>
        <v>6.3600000000000002E-3</v>
      </c>
      <c r="E138" s="123">
        <f>'2022 CV FIN GA 00394601000126'!G134</f>
        <v>0</v>
      </c>
      <c r="F138" s="49">
        <f t="shared" ref="F138:F159" si="60">ROUND(SUM(G138:J138),5)</f>
        <v>0</v>
      </c>
      <c r="G138" s="123">
        <f>'2022 CV FIN GA 00394601000126'!I134</f>
        <v>0</v>
      </c>
      <c r="H138" s="123">
        <f>'2022 CV FIN GA 00394601000126'!J134</f>
        <v>0</v>
      </c>
      <c r="I138" s="123">
        <f>'2022 CV FIN GA 00394601000126'!K134</f>
        <v>0</v>
      </c>
      <c r="J138" s="123">
        <f>'2022 CV FIN GA 00394601000126'!L134</f>
        <v>0</v>
      </c>
      <c r="K138" s="123">
        <f>'2022 CV FIN GA 00394601000126'!M134</f>
        <v>0</v>
      </c>
      <c r="L138" s="123">
        <f>'2022 CV FIN GA 00394601000126'!N134</f>
        <v>0</v>
      </c>
      <c r="M138" s="49">
        <f t="shared" ref="M138:M159" si="61">ROUND(SUM(N138:T138),5)</f>
        <v>0</v>
      </c>
      <c r="N138" s="123">
        <f>'2022 CV FIN GA 00394601000126'!P134</f>
        <v>0</v>
      </c>
      <c r="O138" s="123">
        <f>'2022 CV FIN GA 00394601000126'!Q134</f>
        <v>0</v>
      </c>
      <c r="P138" s="123">
        <f>'2022 CV FIN GA 00394601000126'!R134</f>
        <v>0</v>
      </c>
      <c r="Q138" s="123">
        <f>'2022 CV FIN GA 00394601000126'!S134</f>
        <v>0</v>
      </c>
      <c r="R138" s="123">
        <f>'2022 CV FIN GA 00394601000126'!T134</f>
        <v>0</v>
      </c>
      <c r="S138" s="123">
        <f>'2022 CV FIN GA 00394601000126'!U134</f>
        <v>0</v>
      </c>
      <c r="T138" s="123">
        <f>'2022 CV FIN GA 00394601000126'!V134</f>
        <v>0</v>
      </c>
      <c r="U138" s="49">
        <f t="shared" ref="U138:U159" si="62">ROUND(SUM(V138:AB138),5)</f>
        <v>0</v>
      </c>
      <c r="V138" s="123">
        <f>'2022 CV FIN GA 00394601000126'!X134</f>
        <v>0</v>
      </c>
      <c r="W138" s="123">
        <f>'2022 CV FIN GA 00394601000126'!Y134</f>
        <v>0</v>
      </c>
      <c r="X138" s="123">
        <f>'2022 CV FIN GA 00394601000126'!Z134</f>
        <v>0</v>
      </c>
      <c r="Y138" s="123">
        <f>'2022 CV FIN GA 00394601000126'!AA134</f>
        <v>0</v>
      </c>
      <c r="Z138" s="123">
        <f>'2022 CV FIN GA 00394601000126'!AB134</f>
        <v>0</v>
      </c>
      <c r="AA138" s="123">
        <f>'2022 CV FIN GA 00394601000126'!AC134</f>
        <v>0</v>
      </c>
      <c r="AB138" s="123">
        <f>'2022 CV FIN GA 00394601000126'!AD134</f>
        <v>0</v>
      </c>
      <c r="AC138" s="49">
        <f t="shared" ref="AC138:AC159" si="63">ROUND(SUM(AD138:AG138),5)</f>
        <v>0</v>
      </c>
      <c r="AD138" s="123">
        <f>'2022 CV FIN GA 00394601000126'!AF134</f>
        <v>0</v>
      </c>
      <c r="AE138" s="123">
        <f>'2022 CV FIN GA 00394601000126'!AG134</f>
        <v>0</v>
      </c>
      <c r="AF138" s="123">
        <f>'2022 CV FIN GA 00394601000126'!AH134</f>
        <v>0</v>
      </c>
      <c r="AG138" s="123">
        <f>'2022 CV FIN GA 00394601000126'!AI134</f>
        <v>0</v>
      </c>
      <c r="AH138" s="49">
        <f t="shared" ref="AH138:AH159" si="64">ROUND(SUM(AI138:AM138),5)</f>
        <v>0</v>
      </c>
      <c r="AI138" s="123">
        <f>'2022 CV FIN GA 00394601000126'!AK134</f>
        <v>0</v>
      </c>
      <c r="AJ138" s="123">
        <f>'2022 CV FIN GA 00394601000126'!AL134</f>
        <v>0</v>
      </c>
      <c r="AK138" s="123">
        <f>'2022 CV FIN GA 00394601000126'!AM134</f>
        <v>0</v>
      </c>
      <c r="AL138" s="123">
        <f>'2022 CV FIN GA 00394601000126'!AN134</f>
        <v>0</v>
      </c>
      <c r="AM138" s="123">
        <f>'2022 CV FIN GA 00394601000126'!AO134</f>
        <v>0</v>
      </c>
      <c r="AN138" s="123">
        <f>'2022 CV FIN GA 00394601000126'!AP134</f>
        <v>0</v>
      </c>
      <c r="AO138" s="50">
        <v>0</v>
      </c>
      <c r="AP138" s="48">
        <f>'2022 CV FIN GA 00394601000126'!AR134</f>
        <v>0</v>
      </c>
      <c r="AQ138" s="48">
        <f>'2022 CV FIN GA 00394601000126'!AS134</f>
        <v>0</v>
      </c>
      <c r="AR138" s="49">
        <f t="shared" ref="AR138:AR159" si="65">ROUND(F138+K138+L138+M138+U138+AC138+AH138+AN138+AO138+AP138+AQ138,5)</f>
        <v>0</v>
      </c>
      <c r="AS138" s="49">
        <f t="shared" ref="AS138:AS159" si="66">ROUND(SUM(AT138:AY138),5)</f>
        <v>0</v>
      </c>
      <c r="AT138" s="123">
        <f>'2022 CV FIN GA 00394601000126'!AV134</f>
        <v>0</v>
      </c>
      <c r="AU138" s="123">
        <f>'2022 CV FIN GA 00394601000126'!AW134</f>
        <v>0</v>
      </c>
      <c r="AV138" s="123">
        <f>'2022 CV FIN GA 00394601000126'!AX134</f>
        <v>0</v>
      </c>
      <c r="AW138" s="123">
        <f>'2022 CV FIN GA 00394601000126'!AY134</f>
        <v>0</v>
      </c>
      <c r="AX138" s="123">
        <f>'2022 CV FIN GA 00394601000126'!AZ134</f>
        <v>0</v>
      </c>
      <c r="AY138" s="123">
        <f>'2022 CV FIN GA 00394601000126'!BA134</f>
        <v>0</v>
      </c>
      <c r="AZ138" s="49">
        <f t="shared" ref="AZ138:AZ159" si="67">ROUND(SUM(BA138:BI138),5)</f>
        <v>0</v>
      </c>
      <c r="BA138" s="123">
        <f>'2022 CV FIN GA 00394601000126'!BC134</f>
        <v>0</v>
      </c>
      <c r="BB138" s="123">
        <f>'2022 CV FIN GA 00394601000126'!BD134</f>
        <v>0</v>
      </c>
      <c r="BC138" s="123">
        <f>'2022 CV FIN GA 00394601000126'!BE134</f>
        <v>0</v>
      </c>
      <c r="BD138" s="123">
        <f>'2022 CV FIN GA 00394601000126'!BF134</f>
        <v>0</v>
      </c>
      <c r="BE138" s="123">
        <f>'2022 CV FIN GA 00394601000126'!BG134</f>
        <v>0</v>
      </c>
      <c r="BF138" s="123">
        <f>'2022 CV FIN GA 00394601000126'!BH134</f>
        <v>0</v>
      </c>
      <c r="BG138" s="123">
        <f>'2022 CV FIN GA 00394601000126'!BI134</f>
        <v>0</v>
      </c>
      <c r="BH138" s="123">
        <f>'2022 CV FIN GA 00394601000126'!BJ134</f>
        <v>0</v>
      </c>
      <c r="BI138" s="123">
        <f>'2022 CV FIN GA 00394601000126'!BK134</f>
        <v>0</v>
      </c>
      <c r="BJ138" s="49">
        <f t="shared" ref="BJ138:BJ159" si="68">ROUND(AS138+AZ138,5)</f>
        <v>0</v>
      </c>
      <c r="BK138" s="49">
        <f t="shared" ref="BK138:BK159" si="69">ROUND(AR138-BJ138,5)</f>
        <v>0</v>
      </c>
      <c r="BL138" s="49">
        <f>$BO$9+SUMPRODUCT($D$10:D138,$BK$10:BK138)</f>
        <v>-110655738432.86926</v>
      </c>
      <c r="BM138" s="48">
        <f>'2022 CV FIN GA 00394601000126'!BO134</f>
        <v>4</v>
      </c>
      <c r="BN138" s="49">
        <f t="shared" si="43"/>
        <v>0</v>
      </c>
      <c r="BO138" s="51">
        <f t="shared" ref="BO138:BO159" si="70">IF(BO137+BK138+BN138-AQ138&gt;0,ROUND(BO137+BK138+BN138-AQ138,5),0)</f>
        <v>0</v>
      </c>
      <c r="BP138" s="79">
        <f t="shared" si="44"/>
        <v>0</v>
      </c>
      <c r="BQ138" s="79">
        <f t="shared" si="45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1">A138+1</f>
        <v>130</v>
      </c>
      <c r="B139" s="69">
        <f t="shared" ref="B139:B159" si="72">B138+1</f>
        <v>2151</v>
      </c>
      <c r="C139" s="48">
        <f>'2022 CV FIN GA 00394601000126'!E135</f>
        <v>4</v>
      </c>
      <c r="D139" s="49">
        <f t="shared" si="46"/>
        <v>6.1199999999999996E-3</v>
      </c>
      <c r="E139" s="123">
        <f>'2022 CV FIN GA 00394601000126'!G135</f>
        <v>0</v>
      </c>
      <c r="F139" s="49">
        <f t="shared" si="60"/>
        <v>0</v>
      </c>
      <c r="G139" s="123">
        <f>'2022 CV FIN GA 00394601000126'!I135</f>
        <v>0</v>
      </c>
      <c r="H139" s="123">
        <f>'2022 CV FIN GA 00394601000126'!J135</f>
        <v>0</v>
      </c>
      <c r="I139" s="123">
        <f>'2022 CV FIN GA 00394601000126'!K135</f>
        <v>0</v>
      </c>
      <c r="J139" s="123">
        <f>'2022 CV FIN GA 00394601000126'!L135</f>
        <v>0</v>
      </c>
      <c r="K139" s="123">
        <f>'2022 CV FIN GA 00394601000126'!M135</f>
        <v>0</v>
      </c>
      <c r="L139" s="123">
        <f>'2022 CV FIN GA 00394601000126'!N135</f>
        <v>0</v>
      </c>
      <c r="M139" s="49">
        <f t="shared" si="61"/>
        <v>0</v>
      </c>
      <c r="N139" s="123">
        <f>'2022 CV FIN GA 00394601000126'!P135</f>
        <v>0</v>
      </c>
      <c r="O139" s="123">
        <f>'2022 CV FIN GA 00394601000126'!Q135</f>
        <v>0</v>
      </c>
      <c r="P139" s="123">
        <f>'2022 CV FIN GA 00394601000126'!R135</f>
        <v>0</v>
      </c>
      <c r="Q139" s="123">
        <f>'2022 CV FIN GA 00394601000126'!S135</f>
        <v>0</v>
      </c>
      <c r="R139" s="123">
        <f>'2022 CV FIN GA 00394601000126'!T135</f>
        <v>0</v>
      </c>
      <c r="S139" s="123">
        <f>'2022 CV FIN GA 00394601000126'!U135</f>
        <v>0</v>
      </c>
      <c r="T139" s="123">
        <f>'2022 CV FIN GA 00394601000126'!V135</f>
        <v>0</v>
      </c>
      <c r="U139" s="49">
        <f t="shared" si="62"/>
        <v>0</v>
      </c>
      <c r="V139" s="123">
        <f>'2022 CV FIN GA 00394601000126'!X135</f>
        <v>0</v>
      </c>
      <c r="W139" s="123">
        <f>'2022 CV FIN GA 00394601000126'!Y135</f>
        <v>0</v>
      </c>
      <c r="X139" s="123">
        <f>'2022 CV FIN GA 00394601000126'!Z135</f>
        <v>0</v>
      </c>
      <c r="Y139" s="123">
        <f>'2022 CV FIN GA 00394601000126'!AA135</f>
        <v>0</v>
      </c>
      <c r="Z139" s="123">
        <f>'2022 CV FIN GA 00394601000126'!AB135</f>
        <v>0</v>
      </c>
      <c r="AA139" s="123">
        <f>'2022 CV FIN GA 00394601000126'!AC135</f>
        <v>0</v>
      </c>
      <c r="AB139" s="123">
        <f>'2022 CV FIN GA 00394601000126'!AD135</f>
        <v>0</v>
      </c>
      <c r="AC139" s="49">
        <f t="shared" si="63"/>
        <v>0</v>
      </c>
      <c r="AD139" s="123">
        <f>'2022 CV FIN GA 00394601000126'!AF135</f>
        <v>0</v>
      </c>
      <c r="AE139" s="123">
        <f>'2022 CV FIN GA 00394601000126'!AG135</f>
        <v>0</v>
      </c>
      <c r="AF139" s="123">
        <f>'2022 CV FIN GA 00394601000126'!AH135</f>
        <v>0</v>
      </c>
      <c r="AG139" s="123">
        <f>'2022 CV FIN GA 00394601000126'!AI135</f>
        <v>0</v>
      </c>
      <c r="AH139" s="49">
        <f t="shared" si="64"/>
        <v>0</v>
      </c>
      <c r="AI139" s="123">
        <f>'2022 CV FIN GA 00394601000126'!AK135</f>
        <v>0</v>
      </c>
      <c r="AJ139" s="123">
        <f>'2022 CV FIN GA 00394601000126'!AL135</f>
        <v>0</v>
      </c>
      <c r="AK139" s="123">
        <f>'2022 CV FIN GA 00394601000126'!AM135</f>
        <v>0</v>
      </c>
      <c r="AL139" s="123">
        <f>'2022 CV FIN GA 00394601000126'!AN135</f>
        <v>0</v>
      </c>
      <c r="AM139" s="123">
        <f>'2022 CV FIN GA 00394601000126'!AO135</f>
        <v>0</v>
      </c>
      <c r="AN139" s="123">
        <f>'2022 CV FIN GA 00394601000126'!AP135</f>
        <v>0</v>
      </c>
      <c r="AO139" s="50">
        <v>0</v>
      </c>
      <c r="AP139" s="48">
        <f>'2022 CV FIN GA 00394601000126'!AR135</f>
        <v>0</v>
      </c>
      <c r="AQ139" s="48">
        <f>'2022 CV FIN GA 00394601000126'!AS135</f>
        <v>0</v>
      </c>
      <c r="AR139" s="49">
        <f t="shared" si="65"/>
        <v>0</v>
      </c>
      <c r="AS139" s="49">
        <f t="shared" si="66"/>
        <v>0</v>
      </c>
      <c r="AT139" s="123">
        <f>'2022 CV FIN GA 00394601000126'!AV135</f>
        <v>0</v>
      </c>
      <c r="AU139" s="123">
        <f>'2022 CV FIN GA 00394601000126'!AW135</f>
        <v>0</v>
      </c>
      <c r="AV139" s="123">
        <f>'2022 CV FIN GA 00394601000126'!AX135</f>
        <v>0</v>
      </c>
      <c r="AW139" s="123">
        <f>'2022 CV FIN GA 00394601000126'!AY135</f>
        <v>0</v>
      </c>
      <c r="AX139" s="123">
        <f>'2022 CV FIN GA 00394601000126'!AZ135</f>
        <v>0</v>
      </c>
      <c r="AY139" s="123">
        <f>'2022 CV FIN GA 00394601000126'!BA135</f>
        <v>0</v>
      </c>
      <c r="AZ139" s="49">
        <f t="shared" si="67"/>
        <v>0</v>
      </c>
      <c r="BA139" s="123">
        <f>'2022 CV FIN GA 00394601000126'!BC135</f>
        <v>0</v>
      </c>
      <c r="BB139" s="123">
        <f>'2022 CV FIN GA 00394601000126'!BD135</f>
        <v>0</v>
      </c>
      <c r="BC139" s="123">
        <f>'2022 CV FIN GA 00394601000126'!BE135</f>
        <v>0</v>
      </c>
      <c r="BD139" s="123">
        <f>'2022 CV FIN GA 00394601000126'!BF135</f>
        <v>0</v>
      </c>
      <c r="BE139" s="123">
        <f>'2022 CV FIN GA 00394601000126'!BG135</f>
        <v>0</v>
      </c>
      <c r="BF139" s="123">
        <f>'2022 CV FIN GA 00394601000126'!BH135</f>
        <v>0</v>
      </c>
      <c r="BG139" s="123">
        <f>'2022 CV FIN GA 00394601000126'!BI135</f>
        <v>0</v>
      </c>
      <c r="BH139" s="123">
        <f>'2022 CV FIN GA 00394601000126'!BJ135</f>
        <v>0</v>
      </c>
      <c r="BI139" s="123">
        <f>'2022 CV FIN GA 00394601000126'!BK135</f>
        <v>0</v>
      </c>
      <c r="BJ139" s="49">
        <f t="shared" si="68"/>
        <v>0</v>
      </c>
      <c r="BK139" s="49">
        <f t="shared" si="69"/>
        <v>0</v>
      </c>
      <c r="BL139" s="49">
        <f>$BO$9+SUMPRODUCT($D$10:D139,$BK$10:BK139)</f>
        <v>-110655738432.86926</v>
      </c>
      <c r="BM139" s="48">
        <f>'2022 CV FIN GA 00394601000126'!BO135</f>
        <v>4</v>
      </c>
      <c r="BN139" s="49">
        <f t="shared" ref="BN139:BN159" si="73">IF($A$10=0,IF(BO138+BK139&lt;0,0,ROUND(BM139/100*(BO138+BK139),5)),ROUND(BM139/100*BO138,5))</f>
        <v>0</v>
      </c>
      <c r="BO139" s="51">
        <f t="shared" si="70"/>
        <v>0</v>
      </c>
      <c r="BP139" s="79">
        <f t="shared" ref="BP139:BP159" si="74">(1/((1+$C139/100)^($A139-0.5)))*(AS139+AZ139-AY139-BH139-F139-K139-AC139-AH139)</f>
        <v>0</v>
      </c>
      <c r="BQ139" s="79">
        <f t="shared" ref="BQ139:BQ159" si="75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1"/>
        <v>131</v>
      </c>
      <c r="B140" s="69">
        <f t="shared" si="72"/>
        <v>2152</v>
      </c>
      <c r="C140" s="48">
        <f>'2022 CV FIN GA 00394601000126'!E136</f>
        <v>4</v>
      </c>
      <c r="D140" s="49">
        <f t="shared" ref="D140:D159" si="76">ROUND((1+C140/100)^-1*D139,5)</f>
        <v>5.8799999999999998E-3</v>
      </c>
      <c r="E140" s="123">
        <f>'2022 CV FIN GA 00394601000126'!G136</f>
        <v>0</v>
      </c>
      <c r="F140" s="49">
        <f t="shared" si="60"/>
        <v>0</v>
      </c>
      <c r="G140" s="123">
        <f>'2022 CV FIN GA 00394601000126'!I136</f>
        <v>0</v>
      </c>
      <c r="H140" s="123">
        <f>'2022 CV FIN GA 00394601000126'!J136</f>
        <v>0</v>
      </c>
      <c r="I140" s="123">
        <f>'2022 CV FIN GA 00394601000126'!K136</f>
        <v>0</v>
      </c>
      <c r="J140" s="123">
        <f>'2022 CV FIN GA 00394601000126'!L136</f>
        <v>0</v>
      </c>
      <c r="K140" s="123">
        <f>'2022 CV FIN GA 00394601000126'!M136</f>
        <v>0</v>
      </c>
      <c r="L140" s="123">
        <f>'2022 CV FIN GA 00394601000126'!N136</f>
        <v>0</v>
      </c>
      <c r="M140" s="49">
        <f t="shared" si="61"/>
        <v>0</v>
      </c>
      <c r="N140" s="123">
        <f>'2022 CV FIN GA 00394601000126'!P136</f>
        <v>0</v>
      </c>
      <c r="O140" s="123">
        <f>'2022 CV FIN GA 00394601000126'!Q136</f>
        <v>0</v>
      </c>
      <c r="P140" s="123">
        <f>'2022 CV FIN GA 00394601000126'!R136</f>
        <v>0</v>
      </c>
      <c r="Q140" s="123">
        <f>'2022 CV FIN GA 00394601000126'!S136</f>
        <v>0</v>
      </c>
      <c r="R140" s="123">
        <f>'2022 CV FIN GA 00394601000126'!T136</f>
        <v>0</v>
      </c>
      <c r="S140" s="123">
        <f>'2022 CV FIN GA 00394601000126'!U136</f>
        <v>0</v>
      </c>
      <c r="T140" s="123">
        <f>'2022 CV FIN GA 00394601000126'!V136</f>
        <v>0</v>
      </c>
      <c r="U140" s="49">
        <f t="shared" si="62"/>
        <v>0</v>
      </c>
      <c r="V140" s="123">
        <f>'2022 CV FIN GA 00394601000126'!X136</f>
        <v>0</v>
      </c>
      <c r="W140" s="123">
        <f>'2022 CV FIN GA 00394601000126'!Y136</f>
        <v>0</v>
      </c>
      <c r="X140" s="123">
        <f>'2022 CV FIN GA 00394601000126'!Z136</f>
        <v>0</v>
      </c>
      <c r="Y140" s="123">
        <f>'2022 CV FIN GA 00394601000126'!AA136</f>
        <v>0</v>
      </c>
      <c r="Z140" s="123">
        <f>'2022 CV FIN GA 00394601000126'!AB136</f>
        <v>0</v>
      </c>
      <c r="AA140" s="123">
        <f>'2022 CV FIN GA 00394601000126'!AC136</f>
        <v>0</v>
      </c>
      <c r="AB140" s="123">
        <f>'2022 CV FIN GA 00394601000126'!AD136</f>
        <v>0</v>
      </c>
      <c r="AC140" s="49">
        <f t="shared" si="63"/>
        <v>0</v>
      </c>
      <c r="AD140" s="123">
        <f>'2022 CV FIN GA 00394601000126'!AF136</f>
        <v>0</v>
      </c>
      <c r="AE140" s="123">
        <f>'2022 CV FIN GA 00394601000126'!AG136</f>
        <v>0</v>
      </c>
      <c r="AF140" s="123">
        <f>'2022 CV FIN GA 00394601000126'!AH136</f>
        <v>0</v>
      </c>
      <c r="AG140" s="123">
        <f>'2022 CV FIN GA 00394601000126'!AI136</f>
        <v>0</v>
      </c>
      <c r="AH140" s="49">
        <f t="shared" si="64"/>
        <v>0</v>
      </c>
      <c r="AI140" s="123">
        <f>'2022 CV FIN GA 00394601000126'!AK136</f>
        <v>0</v>
      </c>
      <c r="AJ140" s="123">
        <f>'2022 CV FIN GA 00394601000126'!AL136</f>
        <v>0</v>
      </c>
      <c r="AK140" s="123">
        <f>'2022 CV FIN GA 00394601000126'!AM136</f>
        <v>0</v>
      </c>
      <c r="AL140" s="123">
        <f>'2022 CV FIN GA 00394601000126'!AN136</f>
        <v>0</v>
      </c>
      <c r="AM140" s="123">
        <f>'2022 CV FIN GA 00394601000126'!AO136</f>
        <v>0</v>
      </c>
      <c r="AN140" s="123">
        <f>'2022 CV FIN GA 00394601000126'!AP136</f>
        <v>0</v>
      </c>
      <c r="AO140" s="50">
        <v>0</v>
      </c>
      <c r="AP140" s="48">
        <f>'2022 CV FIN GA 00394601000126'!AR136</f>
        <v>0</v>
      </c>
      <c r="AQ140" s="48">
        <f>'2022 CV FIN GA 00394601000126'!AS136</f>
        <v>0</v>
      </c>
      <c r="AR140" s="49">
        <f t="shared" si="65"/>
        <v>0</v>
      </c>
      <c r="AS140" s="49">
        <f t="shared" si="66"/>
        <v>0</v>
      </c>
      <c r="AT140" s="123">
        <f>'2022 CV FIN GA 00394601000126'!AV136</f>
        <v>0</v>
      </c>
      <c r="AU140" s="123">
        <f>'2022 CV FIN GA 00394601000126'!AW136</f>
        <v>0</v>
      </c>
      <c r="AV140" s="123">
        <f>'2022 CV FIN GA 00394601000126'!AX136</f>
        <v>0</v>
      </c>
      <c r="AW140" s="123">
        <f>'2022 CV FIN GA 00394601000126'!AY136</f>
        <v>0</v>
      </c>
      <c r="AX140" s="123">
        <f>'2022 CV FIN GA 00394601000126'!AZ136</f>
        <v>0</v>
      </c>
      <c r="AY140" s="123">
        <f>'2022 CV FIN GA 00394601000126'!BA136</f>
        <v>0</v>
      </c>
      <c r="AZ140" s="49">
        <f t="shared" si="67"/>
        <v>0</v>
      </c>
      <c r="BA140" s="123">
        <f>'2022 CV FIN GA 00394601000126'!BC136</f>
        <v>0</v>
      </c>
      <c r="BB140" s="123">
        <f>'2022 CV FIN GA 00394601000126'!BD136</f>
        <v>0</v>
      </c>
      <c r="BC140" s="123">
        <f>'2022 CV FIN GA 00394601000126'!BE136</f>
        <v>0</v>
      </c>
      <c r="BD140" s="123">
        <f>'2022 CV FIN GA 00394601000126'!BF136</f>
        <v>0</v>
      </c>
      <c r="BE140" s="123">
        <f>'2022 CV FIN GA 00394601000126'!BG136</f>
        <v>0</v>
      </c>
      <c r="BF140" s="123">
        <f>'2022 CV FIN GA 00394601000126'!BH136</f>
        <v>0</v>
      </c>
      <c r="BG140" s="123">
        <f>'2022 CV FIN GA 00394601000126'!BI136</f>
        <v>0</v>
      </c>
      <c r="BH140" s="123">
        <f>'2022 CV FIN GA 00394601000126'!BJ136</f>
        <v>0</v>
      </c>
      <c r="BI140" s="123">
        <f>'2022 CV FIN GA 00394601000126'!BK136</f>
        <v>0</v>
      </c>
      <c r="BJ140" s="49">
        <f t="shared" si="68"/>
        <v>0</v>
      </c>
      <c r="BK140" s="49">
        <f t="shared" si="69"/>
        <v>0</v>
      </c>
      <c r="BL140" s="49">
        <f>$BO$9+SUMPRODUCT($D$10:D140,$BK$10:BK140)</f>
        <v>-110655738432.86926</v>
      </c>
      <c r="BM140" s="48">
        <f>'2022 CV FIN GA 00394601000126'!BO136</f>
        <v>4</v>
      </c>
      <c r="BN140" s="49">
        <f t="shared" si="73"/>
        <v>0</v>
      </c>
      <c r="BO140" s="51">
        <f t="shared" si="70"/>
        <v>0</v>
      </c>
      <c r="BP140" s="79">
        <f t="shared" si="74"/>
        <v>0</v>
      </c>
      <c r="BQ140" s="79">
        <f t="shared" si="75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1"/>
        <v>132</v>
      </c>
      <c r="B141" s="69">
        <f t="shared" si="72"/>
        <v>2153</v>
      </c>
      <c r="C141" s="48">
        <f>'2022 CV FIN GA 00394601000126'!E137</f>
        <v>4</v>
      </c>
      <c r="D141" s="49">
        <f t="shared" si="76"/>
        <v>5.6499999999999996E-3</v>
      </c>
      <c r="E141" s="123">
        <f>'2022 CV FIN GA 00394601000126'!G137</f>
        <v>0</v>
      </c>
      <c r="F141" s="49">
        <f t="shared" si="60"/>
        <v>0</v>
      </c>
      <c r="G141" s="123">
        <f>'2022 CV FIN GA 00394601000126'!I137</f>
        <v>0</v>
      </c>
      <c r="H141" s="123">
        <f>'2022 CV FIN GA 00394601000126'!J137</f>
        <v>0</v>
      </c>
      <c r="I141" s="123">
        <f>'2022 CV FIN GA 00394601000126'!K137</f>
        <v>0</v>
      </c>
      <c r="J141" s="123">
        <f>'2022 CV FIN GA 00394601000126'!L137</f>
        <v>0</v>
      </c>
      <c r="K141" s="123">
        <f>'2022 CV FIN GA 00394601000126'!M137</f>
        <v>0</v>
      </c>
      <c r="L141" s="123">
        <f>'2022 CV FIN GA 00394601000126'!N137</f>
        <v>0</v>
      </c>
      <c r="M141" s="49">
        <f t="shared" si="61"/>
        <v>0</v>
      </c>
      <c r="N141" s="123">
        <f>'2022 CV FIN GA 00394601000126'!P137</f>
        <v>0</v>
      </c>
      <c r="O141" s="123">
        <f>'2022 CV FIN GA 00394601000126'!Q137</f>
        <v>0</v>
      </c>
      <c r="P141" s="123">
        <f>'2022 CV FIN GA 00394601000126'!R137</f>
        <v>0</v>
      </c>
      <c r="Q141" s="123">
        <f>'2022 CV FIN GA 00394601000126'!S137</f>
        <v>0</v>
      </c>
      <c r="R141" s="123">
        <f>'2022 CV FIN GA 00394601000126'!T137</f>
        <v>0</v>
      </c>
      <c r="S141" s="123">
        <f>'2022 CV FIN GA 00394601000126'!U137</f>
        <v>0</v>
      </c>
      <c r="T141" s="123">
        <f>'2022 CV FIN GA 00394601000126'!V137</f>
        <v>0</v>
      </c>
      <c r="U141" s="49">
        <f t="shared" si="62"/>
        <v>0</v>
      </c>
      <c r="V141" s="123">
        <f>'2022 CV FIN GA 00394601000126'!X137</f>
        <v>0</v>
      </c>
      <c r="W141" s="123">
        <f>'2022 CV FIN GA 00394601000126'!Y137</f>
        <v>0</v>
      </c>
      <c r="X141" s="123">
        <f>'2022 CV FIN GA 00394601000126'!Z137</f>
        <v>0</v>
      </c>
      <c r="Y141" s="123">
        <f>'2022 CV FIN GA 00394601000126'!AA137</f>
        <v>0</v>
      </c>
      <c r="Z141" s="123">
        <f>'2022 CV FIN GA 00394601000126'!AB137</f>
        <v>0</v>
      </c>
      <c r="AA141" s="123">
        <f>'2022 CV FIN GA 00394601000126'!AC137</f>
        <v>0</v>
      </c>
      <c r="AB141" s="123">
        <f>'2022 CV FIN GA 00394601000126'!AD137</f>
        <v>0</v>
      </c>
      <c r="AC141" s="49">
        <f t="shared" si="63"/>
        <v>0</v>
      </c>
      <c r="AD141" s="123">
        <f>'2022 CV FIN GA 00394601000126'!AF137</f>
        <v>0</v>
      </c>
      <c r="AE141" s="123">
        <f>'2022 CV FIN GA 00394601000126'!AG137</f>
        <v>0</v>
      </c>
      <c r="AF141" s="123">
        <f>'2022 CV FIN GA 00394601000126'!AH137</f>
        <v>0</v>
      </c>
      <c r="AG141" s="123">
        <f>'2022 CV FIN GA 00394601000126'!AI137</f>
        <v>0</v>
      </c>
      <c r="AH141" s="49">
        <f t="shared" si="64"/>
        <v>0</v>
      </c>
      <c r="AI141" s="123">
        <f>'2022 CV FIN GA 00394601000126'!AK137</f>
        <v>0</v>
      </c>
      <c r="AJ141" s="123">
        <f>'2022 CV FIN GA 00394601000126'!AL137</f>
        <v>0</v>
      </c>
      <c r="AK141" s="123">
        <f>'2022 CV FIN GA 00394601000126'!AM137</f>
        <v>0</v>
      </c>
      <c r="AL141" s="123">
        <f>'2022 CV FIN GA 00394601000126'!AN137</f>
        <v>0</v>
      </c>
      <c r="AM141" s="123">
        <f>'2022 CV FIN GA 00394601000126'!AO137</f>
        <v>0</v>
      </c>
      <c r="AN141" s="123">
        <f>'2022 CV FIN GA 00394601000126'!AP137</f>
        <v>0</v>
      </c>
      <c r="AO141" s="50">
        <v>0</v>
      </c>
      <c r="AP141" s="48">
        <f>'2022 CV FIN GA 00394601000126'!AR137</f>
        <v>0</v>
      </c>
      <c r="AQ141" s="48">
        <f>'2022 CV FIN GA 00394601000126'!AS137</f>
        <v>0</v>
      </c>
      <c r="AR141" s="49">
        <f t="shared" si="65"/>
        <v>0</v>
      </c>
      <c r="AS141" s="49">
        <f t="shared" si="66"/>
        <v>0</v>
      </c>
      <c r="AT141" s="123">
        <f>'2022 CV FIN GA 00394601000126'!AV137</f>
        <v>0</v>
      </c>
      <c r="AU141" s="123">
        <f>'2022 CV FIN GA 00394601000126'!AW137</f>
        <v>0</v>
      </c>
      <c r="AV141" s="123">
        <f>'2022 CV FIN GA 00394601000126'!AX137</f>
        <v>0</v>
      </c>
      <c r="AW141" s="123">
        <f>'2022 CV FIN GA 00394601000126'!AY137</f>
        <v>0</v>
      </c>
      <c r="AX141" s="123">
        <f>'2022 CV FIN GA 00394601000126'!AZ137</f>
        <v>0</v>
      </c>
      <c r="AY141" s="123">
        <f>'2022 CV FIN GA 00394601000126'!BA137</f>
        <v>0</v>
      </c>
      <c r="AZ141" s="49">
        <f t="shared" si="67"/>
        <v>0</v>
      </c>
      <c r="BA141" s="123">
        <f>'2022 CV FIN GA 00394601000126'!BC137</f>
        <v>0</v>
      </c>
      <c r="BB141" s="123">
        <f>'2022 CV FIN GA 00394601000126'!BD137</f>
        <v>0</v>
      </c>
      <c r="BC141" s="123">
        <f>'2022 CV FIN GA 00394601000126'!BE137</f>
        <v>0</v>
      </c>
      <c r="BD141" s="123">
        <f>'2022 CV FIN GA 00394601000126'!BF137</f>
        <v>0</v>
      </c>
      <c r="BE141" s="123">
        <f>'2022 CV FIN GA 00394601000126'!BG137</f>
        <v>0</v>
      </c>
      <c r="BF141" s="123">
        <f>'2022 CV FIN GA 00394601000126'!BH137</f>
        <v>0</v>
      </c>
      <c r="BG141" s="123">
        <f>'2022 CV FIN GA 00394601000126'!BI137</f>
        <v>0</v>
      </c>
      <c r="BH141" s="123">
        <f>'2022 CV FIN GA 00394601000126'!BJ137</f>
        <v>0</v>
      </c>
      <c r="BI141" s="123">
        <f>'2022 CV FIN GA 00394601000126'!BK137</f>
        <v>0</v>
      </c>
      <c r="BJ141" s="49">
        <f t="shared" si="68"/>
        <v>0</v>
      </c>
      <c r="BK141" s="49">
        <f t="shared" si="69"/>
        <v>0</v>
      </c>
      <c r="BL141" s="49">
        <f>$BO$9+SUMPRODUCT($D$10:D141,$BK$10:BK141)</f>
        <v>-110655738432.86926</v>
      </c>
      <c r="BM141" s="48">
        <f>'2022 CV FIN GA 00394601000126'!BO137</f>
        <v>4</v>
      </c>
      <c r="BN141" s="49">
        <f t="shared" si="73"/>
        <v>0</v>
      </c>
      <c r="BO141" s="51">
        <f t="shared" si="70"/>
        <v>0</v>
      </c>
      <c r="BP141" s="79">
        <f t="shared" si="74"/>
        <v>0</v>
      </c>
      <c r="BQ141" s="79">
        <f t="shared" si="75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1"/>
        <v>133</v>
      </c>
      <c r="B142" s="69">
        <f t="shared" si="72"/>
        <v>2154</v>
      </c>
      <c r="C142" s="48">
        <f>'2022 CV FIN GA 00394601000126'!E138</f>
        <v>4</v>
      </c>
      <c r="D142" s="49">
        <f t="shared" si="76"/>
        <v>5.4299999999999999E-3</v>
      </c>
      <c r="E142" s="123">
        <f>'2022 CV FIN GA 00394601000126'!G138</f>
        <v>0</v>
      </c>
      <c r="F142" s="49">
        <f t="shared" si="60"/>
        <v>0</v>
      </c>
      <c r="G142" s="123">
        <f>'2022 CV FIN GA 00394601000126'!I138</f>
        <v>0</v>
      </c>
      <c r="H142" s="123">
        <f>'2022 CV FIN GA 00394601000126'!J138</f>
        <v>0</v>
      </c>
      <c r="I142" s="123">
        <f>'2022 CV FIN GA 00394601000126'!K138</f>
        <v>0</v>
      </c>
      <c r="J142" s="123">
        <f>'2022 CV FIN GA 00394601000126'!L138</f>
        <v>0</v>
      </c>
      <c r="K142" s="123">
        <f>'2022 CV FIN GA 00394601000126'!M138</f>
        <v>0</v>
      </c>
      <c r="L142" s="123">
        <f>'2022 CV FIN GA 00394601000126'!N138</f>
        <v>0</v>
      </c>
      <c r="M142" s="49">
        <f t="shared" si="61"/>
        <v>0</v>
      </c>
      <c r="N142" s="123">
        <f>'2022 CV FIN GA 00394601000126'!P138</f>
        <v>0</v>
      </c>
      <c r="O142" s="123">
        <f>'2022 CV FIN GA 00394601000126'!Q138</f>
        <v>0</v>
      </c>
      <c r="P142" s="123">
        <f>'2022 CV FIN GA 00394601000126'!R138</f>
        <v>0</v>
      </c>
      <c r="Q142" s="123">
        <f>'2022 CV FIN GA 00394601000126'!S138</f>
        <v>0</v>
      </c>
      <c r="R142" s="123">
        <f>'2022 CV FIN GA 00394601000126'!T138</f>
        <v>0</v>
      </c>
      <c r="S142" s="123">
        <f>'2022 CV FIN GA 00394601000126'!U138</f>
        <v>0</v>
      </c>
      <c r="T142" s="123">
        <f>'2022 CV FIN GA 00394601000126'!V138</f>
        <v>0</v>
      </c>
      <c r="U142" s="49">
        <f t="shared" si="62"/>
        <v>0</v>
      </c>
      <c r="V142" s="123">
        <f>'2022 CV FIN GA 00394601000126'!X138</f>
        <v>0</v>
      </c>
      <c r="W142" s="123">
        <f>'2022 CV FIN GA 00394601000126'!Y138</f>
        <v>0</v>
      </c>
      <c r="X142" s="123">
        <f>'2022 CV FIN GA 00394601000126'!Z138</f>
        <v>0</v>
      </c>
      <c r="Y142" s="123">
        <f>'2022 CV FIN GA 00394601000126'!AA138</f>
        <v>0</v>
      </c>
      <c r="Z142" s="123">
        <f>'2022 CV FIN GA 00394601000126'!AB138</f>
        <v>0</v>
      </c>
      <c r="AA142" s="123">
        <f>'2022 CV FIN GA 00394601000126'!AC138</f>
        <v>0</v>
      </c>
      <c r="AB142" s="123">
        <f>'2022 CV FIN GA 00394601000126'!AD138</f>
        <v>0</v>
      </c>
      <c r="AC142" s="49">
        <f t="shared" si="63"/>
        <v>0</v>
      </c>
      <c r="AD142" s="123">
        <f>'2022 CV FIN GA 00394601000126'!AF138</f>
        <v>0</v>
      </c>
      <c r="AE142" s="123">
        <f>'2022 CV FIN GA 00394601000126'!AG138</f>
        <v>0</v>
      </c>
      <c r="AF142" s="123">
        <f>'2022 CV FIN GA 00394601000126'!AH138</f>
        <v>0</v>
      </c>
      <c r="AG142" s="123">
        <f>'2022 CV FIN GA 00394601000126'!AI138</f>
        <v>0</v>
      </c>
      <c r="AH142" s="49">
        <f t="shared" si="64"/>
        <v>0</v>
      </c>
      <c r="AI142" s="123">
        <f>'2022 CV FIN GA 00394601000126'!AK138</f>
        <v>0</v>
      </c>
      <c r="AJ142" s="123">
        <f>'2022 CV FIN GA 00394601000126'!AL138</f>
        <v>0</v>
      </c>
      <c r="AK142" s="123">
        <f>'2022 CV FIN GA 00394601000126'!AM138</f>
        <v>0</v>
      </c>
      <c r="AL142" s="123">
        <f>'2022 CV FIN GA 00394601000126'!AN138</f>
        <v>0</v>
      </c>
      <c r="AM142" s="123">
        <f>'2022 CV FIN GA 00394601000126'!AO138</f>
        <v>0</v>
      </c>
      <c r="AN142" s="123">
        <f>'2022 CV FIN GA 00394601000126'!AP138</f>
        <v>0</v>
      </c>
      <c r="AO142" s="50">
        <v>0</v>
      </c>
      <c r="AP142" s="48">
        <f>'2022 CV FIN GA 00394601000126'!AR138</f>
        <v>0</v>
      </c>
      <c r="AQ142" s="48">
        <f>'2022 CV FIN GA 00394601000126'!AS138</f>
        <v>0</v>
      </c>
      <c r="AR142" s="49">
        <f t="shared" si="65"/>
        <v>0</v>
      </c>
      <c r="AS142" s="49">
        <f t="shared" si="66"/>
        <v>0</v>
      </c>
      <c r="AT142" s="123">
        <f>'2022 CV FIN GA 00394601000126'!AV138</f>
        <v>0</v>
      </c>
      <c r="AU142" s="123">
        <f>'2022 CV FIN GA 00394601000126'!AW138</f>
        <v>0</v>
      </c>
      <c r="AV142" s="123">
        <f>'2022 CV FIN GA 00394601000126'!AX138</f>
        <v>0</v>
      </c>
      <c r="AW142" s="123">
        <f>'2022 CV FIN GA 00394601000126'!AY138</f>
        <v>0</v>
      </c>
      <c r="AX142" s="123">
        <f>'2022 CV FIN GA 00394601000126'!AZ138</f>
        <v>0</v>
      </c>
      <c r="AY142" s="123">
        <f>'2022 CV FIN GA 00394601000126'!BA138</f>
        <v>0</v>
      </c>
      <c r="AZ142" s="49">
        <f t="shared" si="67"/>
        <v>0</v>
      </c>
      <c r="BA142" s="123">
        <f>'2022 CV FIN GA 00394601000126'!BC138</f>
        <v>0</v>
      </c>
      <c r="BB142" s="123">
        <f>'2022 CV FIN GA 00394601000126'!BD138</f>
        <v>0</v>
      </c>
      <c r="BC142" s="123">
        <f>'2022 CV FIN GA 00394601000126'!BE138</f>
        <v>0</v>
      </c>
      <c r="BD142" s="123">
        <f>'2022 CV FIN GA 00394601000126'!BF138</f>
        <v>0</v>
      </c>
      <c r="BE142" s="123">
        <f>'2022 CV FIN GA 00394601000126'!BG138</f>
        <v>0</v>
      </c>
      <c r="BF142" s="123">
        <f>'2022 CV FIN GA 00394601000126'!BH138</f>
        <v>0</v>
      </c>
      <c r="BG142" s="123">
        <f>'2022 CV FIN GA 00394601000126'!BI138</f>
        <v>0</v>
      </c>
      <c r="BH142" s="123">
        <f>'2022 CV FIN GA 00394601000126'!BJ138</f>
        <v>0</v>
      </c>
      <c r="BI142" s="123">
        <f>'2022 CV FIN GA 00394601000126'!BK138</f>
        <v>0</v>
      </c>
      <c r="BJ142" s="49">
        <f t="shared" si="68"/>
        <v>0</v>
      </c>
      <c r="BK142" s="49">
        <f t="shared" si="69"/>
        <v>0</v>
      </c>
      <c r="BL142" s="49">
        <f>$BO$9+SUMPRODUCT($D$10:D142,$BK$10:BK142)</f>
        <v>-110655738432.86926</v>
      </c>
      <c r="BM142" s="48">
        <f>'2022 CV FIN GA 00394601000126'!BO138</f>
        <v>4</v>
      </c>
      <c r="BN142" s="49">
        <f t="shared" si="73"/>
        <v>0</v>
      </c>
      <c r="BO142" s="51">
        <f t="shared" si="70"/>
        <v>0</v>
      </c>
      <c r="BP142" s="79">
        <f t="shared" si="74"/>
        <v>0</v>
      </c>
      <c r="BQ142" s="79">
        <f t="shared" si="75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1"/>
        <v>134</v>
      </c>
      <c r="B143" s="69">
        <f t="shared" si="72"/>
        <v>2155</v>
      </c>
      <c r="C143" s="48">
        <f>'2022 CV FIN GA 00394601000126'!E139</f>
        <v>4</v>
      </c>
      <c r="D143" s="49">
        <f t="shared" si="76"/>
        <v>5.2199999999999998E-3</v>
      </c>
      <c r="E143" s="123">
        <f>'2022 CV FIN GA 00394601000126'!G139</f>
        <v>0</v>
      </c>
      <c r="F143" s="49">
        <f t="shared" si="60"/>
        <v>0</v>
      </c>
      <c r="G143" s="123">
        <f>'2022 CV FIN GA 00394601000126'!I139</f>
        <v>0</v>
      </c>
      <c r="H143" s="123">
        <f>'2022 CV FIN GA 00394601000126'!J139</f>
        <v>0</v>
      </c>
      <c r="I143" s="123">
        <f>'2022 CV FIN GA 00394601000126'!K139</f>
        <v>0</v>
      </c>
      <c r="J143" s="123">
        <f>'2022 CV FIN GA 00394601000126'!L139</f>
        <v>0</v>
      </c>
      <c r="K143" s="123">
        <f>'2022 CV FIN GA 00394601000126'!M139</f>
        <v>0</v>
      </c>
      <c r="L143" s="123">
        <f>'2022 CV FIN GA 00394601000126'!N139</f>
        <v>0</v>
      </c>
      <c r="M143" s="49">
        <f t="shared" si="61"/>
        <v>0</v>
      </c>
      <c r="N143" s="123">
        <f>'2022 CV FIN GA 00394601000126'!P139</f>
        <v>0</v>
      </c>
      <c r="O143" s="123">
        <f>'2022 CV FIN GA 00394601000126'!Q139</f>
        <v>0</v>
      </c>
      <c r="P143" s="123">
        <f>'2022 CV FIN GA 00394601000126'!R139</f>
        <v>0</v>
      </c>
      <c r="Q143" s="123">
        <f>'2022 CV FIN GA 00394601000126'!S139</f>
        <v>0</v>
      </c>
      <c r="R143" s="123">
        <f>'2022 CV FIN GA 00394601000126'!T139</f>
        <v>0</v>
      </c>
      <c r="S143" s="123">
        <f>'2022 CV FIN GA 00394601000126'!U139</f>
        <v>0</v>
      </c>
      <c r="T143" s="123">
        <f>'2022 CV FIN GA 00394601000126'!V139</f>
        <v>0</v>
      </c>
      <c r="U143" s="49">
        <f t="shared" si="62"/>
        <v>0</v>
      </c>
      <c r="V143" s="123">
        <f>'2022 CV FIN GA 00394601000126'!X139</f>
        <v>0</v>
      </c>
      <c r="W143" s="123">
        <f>'2022 CV FIN GA 00394601000126'!Y139</f>
        <v>0</v>
      </c>
      <c r="X143" s="123">
        <f>'2022 CV FIN GA 00394601000126'!Z139</f>
        <v>0</v>
      </c>
      <c r="Y143" s="123">
        <f>'2022 CV FIN GA 00394601000126'!AA139</f>
        <v>0</v>
      </c>
      <c r="Z143" s="123">
        <f>'2022 CV FIN GA 00394601000126'!AB139</f>
        <v>0</v>
      </c>
      <c r="AA143" s="123">
        <f>'2022 CV FIN GA 00394601000126'!AC139</f>
        <v>0</v>
      </c>
      <c r="AB143" s="123">
        <f>'2022 CV FIN GA 00394601000126'!AD139</f>
        <v>0</v>
      </c>
      <c r="AC143" s="49">
        <f t="shared" si="63"/>
        <v>0</v>
      </c>
      <c r="AD143" s="123">
        <f>'2022 CV FIN GA 00394601000126'!AF139</f>
        <v>0</v>
      </c>
      <c r="AE143" s="123">
        <f>'2022 CV FIN GA 00394601000126'!AG139</f>
        <v>0</v>
      </c>
      <c r="AF143" s="123">
        <f>'2022 CV FIN GA 00394601000126'!AH139</f>
        <v>0</v>
      </c>
      <c r="AG143" s="123">
        <f>'2022 CV FIN GA 00394601000126'!AI139</f>
        <v>0</v>
      </c>
      <c r="AH143" s="49">
        <f t="shared" si="64"/>
        <v>0</v>
      </c>
      <c r="AI143" s="123">
        <f>'2022 CV FIN GA 00394601000126'!AK139</f>
        <v>0</v>
      </c>
      <c r="AJ143" s="123">
        <f>'2022 CV FIN GA 00394601000126'!AL139</f>
        <v>0</v>
      </c>
      <c r="AK143" s="123">
        <f>'2022 CV FIN GA 00394601000126'!AM139</f>
        <v>0</v>
      </c>
      <c r="AL143" s="123">
        <f>'2022 CV FIN GA 00394601000126'!AN139</f>
        <v>0</v>
      </c>
      <c r="AM143" s="123">
        <f>'2022 CV FIN GA 00394601000126'!AO139</f>
        <v>0</v>
      </c>
      <c r="AN143" s="123">
        <f>'2022 CV FIN GA 00394601000126'!AP139</f>
        <v>0</v>
      </c>
      <c r="AO143" s="50">
        <v>0</v>
      </c>
      <c r="AP143" s="48">
        <f>'2022 CV FIN GA 00394601000126'!AR139</f>
        <v>0</v>
      </c>
      <c r="AQ143" s="48">
        <f>'2022 CV FIN GA 00394601000126'!AS139</f>
        <v>0</v>
      </c>
      <c r="AR143" s="49">
        <f t="shared" si="65"/>
        <v>0</v>
      </c>
      <c r="AS143" s="49">
        <f t="shared" si="66"/>
        <v>0</v>
      </c>
      <c r="AT143" s="123">
        <f>'2022 CV FIN GA 00394601000126'!AV139</f>
        <v>0</v>
      </c>
      <c r="AU143" s="123">
        <f>'2022 CV FIN GA 00394601000126'!AW139</f>
        <v>0</v>
      </c>
      <c r="AV143" s="123">
        <f>'2022 CV FIN GA 00394601000126'!AX139</f>
        <v>0</v>
      </c>
      <c r="AW143" s="123">
        <f>'2022 CV FIN GA 00394601000126'!AY139</f>
        <v>0</v>
      </c>
      <c r="AX143" s="123">
        <f>'2022 CV FIN GA 00394601000126'!AZ139</f>
        <v>0</v>
      </c>
      <c r="AY143" s="123">
        <f>'2022 CV FIN GA 00394601000126'!BA139</f>
        <v>0</v>
      </c>
      <c r="AZ143" s="49">
        <f t="shared" si="67"/>
        <v>0</v>
      </c>
      <c r="BA143" s="123">
        <f>'2022 CV FIN GA 00394601000126'!BC139</f>
        <v>0</v>
      </c>
      <c r="BB143" s="123">
        <f>'2022 CV FIN GA 00394601000126'!BD139</f>
        <v>0</v>
      </c>
      <c r="BC143" s="123">
        <f>'2022 CV FIN GA 00394601000126'!BE139</f>
        <v>0</v>
      </c>
      <c r="BD143" s="123">
        <f>'2022 CV FIN GA 00394601000126'!BF139</f>
        <v>0</v>
      </c>
      <c r="BE143" s="123">
        <f>'2022 CV FIN GA 00394601000126'!BG139</f>
        <v>0</v>
      </c>
      <c r="BF143" s="123">
        <f>'2022 CV FIN GA 00394601000126'!BH139</f>
        <v>0</v>
      </c>
      <c r="BG143" s="123">
        <f>'2022 CV FIN GA 00394601000126'!BI139</f>
        <v>0</v>
      </c>
      <c r="BH143" s="123">
        <f>'2022 CV FIN GA 00394601000126'!BJ139</f>
        <v>0</v>
      </c>
      <c r="BI143" s="123">
        <f>'2022 CV FIN GA 00394601000126'!BK139</f>
        <v>0</v>
      </c>
      <c r="BJ143" s="49">
        <f t="shared" si="68"/>
        <v>0</v>
      </c>
      <c r="BK143" s="49">
        <f t="shared" si="69"/>
        <v>0</v>
      </c>
      <c r="BL143" s="49">
        <f>$BO$9+SUMPRODUCT($D$10:D143,$BK$10:BK143)</f>
        <v>-110655738432.86926</v>
      </c>
      <c r="BM143" s="48">
        <f>'2022 CV FIN GA 00394601000126'!BO139</f>
        <v>4</v>
      </c>
      <c r="BN143" s="49">
        <f t="shared" si="73"/>
        <v>0</v>
      </c>
      <c r="BO143" s="51">
        <f t="shared" si="70"/>
        <v>0</v>
      </c>
      <c r="BP143" s="79">
        <f t="shared" si="74"/>
        <v>0</v>
      </c>
      <c r="BQ143" s="79">
        <f t="shared" si="75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1"/>
        <v>135</v>
      </c>
      <c r="B144" s="69">
        <f t="shared" si="72"/>
        <v>2156</v>
      </c>
      <c r="C144" s="48">
        <f>'2022 CV FIN GA 00394601000126'!E140</f>
        <v>4</v>
      </c>
      <c r="D144" s="49">
        <f t="shared" si="76"/>
        <v>5.0200000000000002E-3</v>
      </c>
      <c r="E144" s="123">
        <f>'2022 CV FIN GA 00394601000126'!G140</f>
        <v>0</v>
      </c>
      <c r="F144" s="49">
        <f t="shared" si="60"/>
        <v>0</v>
      </c>
      <c r="G144" s="123">
        <f>'2022 CV FIN GA 00394601000126'!I140</f>
        <v>0</v>
      </c>
      <c r="H144" s="123">
        <f>'2022 CV FIN GA 00394601000126'!J140</f>
        <v>0</v>
      </c>
      <c r="I144" s="123">
        <f>'2022 CV FIN GA 00394601000126'!K140</f>
        <v>0</v>
      </c>
      <c r="J144" s="123">
        <f>'2022 CV FIN GA 00394601000126'!L140</f>
        <v>0</v>
      </c>
      <c r="K144" s="123">
        <f>'2022 CV FIN GA 00394601000126'!M140</f>
        <v>0</v>
      </c>
      <c r="L144" s="123">
        <f>'2022 CV FIN GA 00394601000126'!N140</f>
        <v>0</v>
      </c>
      <c r="M144" s="49">
        <f t="shared" si="61"/>
        <v>0</v>
      </c>
      <c r="N144" s="123">
        <f>'2022 CV FIN GA 00394601000126'!P140</f>
        <v>0</v>
      </c>
      <c r="O144" s="123">
        <f>'2022 CV FIN GA 00394601000126'!Q140</f>
        <v>0</v>
      </c>
      <c r="P144" s="123">
        <f>'2022 CV FIN GA 00394601000126'!R140</f>
        <v>0</v>
      </c>
      <c r="Q144" s="123">
        <f>'2022 CV FIN GA 00394601000126'!S140</f>
        <v>0</v>
      </c>
      <c r="R144" s="123">
        <f>'2022 CV FIN GA 00394601000126'!T140</f>
        <v>0</v>
      </c>
      <c r="S144" s="123">
        <f>'2022 CV FIN GA 00394601000126'!U140</f>
        <v>0</v>
      </c>
      <c r="T144" s="123">
        <f>'2022 CV FIN GA 00394601000126'!V140</f>
        <v>0</v>
      </c>
      <c r="U144" s="49">
        <f t="shared" si="62"/>
        <v>0</v>
      </c>
      <c r="V144" s="123">
        <f>'2022 CV FIN GA 00394601000126'!X140</f>
        <v>0</v>
      </c>
      <c r="W144" s="123">
        <f>'2022 CV FIN GA 00394601000126'!Y140</f>
        <v>0</v>
      </c>
      <c r="X144" s="123">
        <f>'2022 CV FIN GA 00394601000126'!Z140</f>
        <v>0</v>
      </c>
      <c r="Y144" s="123">
        <f>'2022 CV FIN GA 00394601000126'!AA140</f>
        <v>0</v>
      </c>
      <c r="Z144" s="123">
        <f>'2022 CV FIN GA 00394601000126'!AB140</f>
        <v>0</v>
      </c>
      <c r="AA144" s="123">
        <f>'2022 CV FIN GA 00394601000126'!AC140</f>
        <v>0</v>
      </c>
      <c r="AB144" s="123">
        <f>'2022 CV FIN GA 00394601000126'!AD140</f>
        <v>0</v>
      </c>
      <c r="AC144" s="49">
        <f t="shared" si="63"/>
        <v>0</v>
      </c>
      <c r="AD144" s="123">
        <f>'2022 CV FIN GA 00394601000126'!AF140</f>
        <v>0</v>
      </c>
      <c r="AE144" s="123">
        <f>'2022 CV FIN GA 00394601000126'!AG140</f>
        <v>0</v>
      </c>
      <c r="AF144" s="123">
        <f>'2022 CV FIN GA 00394601000126'!AH140</f>
        <v>0</v>
      </c>
      <c r="AG144" s="123">
        <f>'2022 CV FIN GA 00394601000126'!AI140</f>
        <v>0</v>
      </c>
      <c r="AH144" s="49">
        <f t="shared" si="64"/>
        <v>0</v>
      </c>
      <c r="AI144" s="123">
        <f>'2022 CV FIN GA 00394601000126'!AK140</f>
        <v>0</v>
      </c>
      <c r="AJ144" s="123">
        <f>'2022 CV FIN GA 00394601000126'!AL140</f>
        <v>0</v>
      </c>
      <c r="AK144" s="123">
        <f>'2022 CV FIN GA 00394601000126'!AM140</f>
        <v>0</v>
      </c>
      <c r="AL144" s="123">
        <f>'2022 CV FIN GA 00394601000126'!AN140</f>
        <v>0</v>
      </c>
      <c r="AM144" s="123">
        <f>'2022 CV FIN GA 00394601000126'!AO140</f>
        <v>0</v>
      </c>
      <c r="AN144" s="123">
        <f>'2022 CV FIN GA 00394601000126'!AP140</f>
        <v>0</v>
      </c>
      <c r="AO144" s="50">
        <v>0</v>
      </c>
      <c r="AP144" s="48">
        <f>'2022 CV FIN GA 00394601000126'!AR140</f>
        <v>0</v>
      </c>
      <c r="AQ144" s="48">
        <f>'2022 CV FIN GA 00394601000126'!AS140</f>
        <v>0</v>
      </c>
      <c r="AR144" s="49">
        <f t="shared" si="65"/>
        <v>0</v>
      </c>
      <c r="AS144" s="49">
        <f t="shared" si="66"/>
        <v>0</v>
      </c>
      <c r="AT144" s="123">
        <f>'2022 CV FIN GA 00394601000126'!AV140</f>
        <v>0</v>
      </c>
      <c r="AU144" s="123">
        <f>'2022 CV FIN GA 00394601000126'!AW140</f>
        <v>0</v>
      </c>
      <c r="AV144" s="123">
        <f>'2022 CV FIN GA 00394601000126'!AX140</f>
        <v>0</v>
      </c>
      <c r="AW144" s="123">
        <f>'2022 CV FIN GA 00394601000126'!AY140</f>
        <v>0</v>
      </c>
      <c r="AX144" s="123">
        <f>'2022 CV FIN GA 00394601000126'!AZ140</f>
        <v>0</v>
      </c>
      <c r="AY144" s="123">
        <f>'2022 CV FIN GA 00394601000126'!BA140</f>
        <v>0</v>
      </c>
      <c r="AZ144" s="49">
        <f t="shared" si="67"/>
        <v>0</v>
      </c>
      <c r="BA144" s="123">
        <f>'2022 CV FIN GA 00394601000126'!BC140</f>
        <v>0</v>
      </c>
      <c r="BB144" s="123">
        <f>'2022 CV FIN GA 00394601000126'!BD140</f>
        <v>0</v>
      </c>
      <c r="BC144" s="123">
        <f>'2022 CV FIN GA 00394601000126'!BE140</f>
        <v>0</v>
      </c>
      <c r="BD144" s="123">
        <f>'2022 CV FIN GA 00394601000126'!BF140</f>
        <v>0</v>
      </c>
      <c r="BE144" s="123">
        <f>'2022 CV FIN GA 00394601000126'!BG140</f>
        <v>0</v>
      </c>
      <c r="BF144" s="123">
        <f>'2022 CV FIN GA 00394601000126'!BH140</f>
        <v>0</v>
      </c>
      <c r="BG144" s="123">
        <f>'2022 CV FIN GA 00394601000126'!BI140</f>
        <v>0</v>
      </c>
      <c r="BH144" s="123">
        <f>'2022 CV FIN GA 00394601000126'!BJ140</f>
        <v>0</v>
      </c>
      <c r="BI144" s="123">
        <f>'2022 CV FIN GA 00394601000126'!BK140</f>
        <v>0</v>
      </c>
      <c r="BJ144" s="49">
        <f t="shared" si="68"/>
        <v>0</v>
      </c>
      <c r="BK144" s="49">
        <f t="shared" si="69"/>
        <v>0</v>
      </c>
      <c r="BL144" s="49">
        <f>$BO$9+SUMPRODUCT($D$10:D144,$BK$10:BK144)</f>
        <v>-110655738432.86926</v>
      </c>
      <c r="BM144" s="48">
        <f>'2022 CV FIN GA 00394601000126'!BO140</f>
        <v>4</v>
      </c>
      <c r="BN144" s="49">
        <f t="shared" si="73"/>
        <v>0</v>
      </c>
      <c r="BO144" s="51">
        <f t="shared" si="70"/>
        <v>0</v>
      </c>
      <c r="BP144" s="79">
        <f t="shared" si="74"/>
        <v>0</v>
      </c>
      <c r="BQ144" s="79">
        <f t="shared" si="75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1"/>
        <v>136</v>
      </c>
      <c r="B145" s="69">
        <f t="shared" si="72"/>
        <v>2157</v>
      </c>
      <c r="C145" s="48">
        <f>'2022 CV FIN GA 00394601000126'!E141</f>
        <v>4</v>
      </c>
      <c r="D145" s="49">
        <f t="shared" si="76"/>
        <v>4.8300000000000001E-3</v>
      </c>
      <c r="E145" s="123">
        <f>'2022 CV FIN GA 00394601000126'!G141</f>
        <v>0</v>
      </c>
      <c r="F145" s="49">
        <f t="shared" si="60"/>
        <v>0</v>
      </c>
      <c r="G145" s="123">
        <f>'2022 CV FIN GA 00394601000126'!I141</f>
        <v>0</v>
      </c>
      <c r="H145" s="123">
        <f>'2022 CV FIN GA 00394601000126'!J141</f>
        <v>0</v>
      </c>
      <c r="I145" s="123">
        <f>'2022 CV FIN GA 00394601000126'!K141</f>
        <v>0</v>
      </c>
      <c r="J145" s="123">
        <f>'2022 CV FIN GA 00394601000126'!L141</f>
        <v>0</v>
      </c>
      <c r="K145" s="123">
        <f>'2022 CV FIN GA 00394601000126'!M141</f>
        <v>0</v>
      </c>
      <c r="L145" s="123">
        <f>'2022 CV FIN GA 00394601000126'!N141</f>
        <v>0</v>
      </c>
      <c r="M145" s="49">
        <f t="shared" si="61"/>
        <v>0</v>
      </c>
      <c r="N145" s="123">
        <f>'2022 CV FIN GA 00394601000126'!P141</f>
        <v>0</v>
      </c>
      <c r="O145" s="123">
        <f>'2022 CV FIN GA 00394601000126'!Q141</f>
        <v>0</v>
      </c>
      <c r="P145" s="123">
        <f>'2022 CV FIN GA 00394601000126'!R141</f>
        <v>0</v>
      </c>
      <c r="Q145" s="123">
        <f>'2022 CV FIN GA 00394601000126'!S141</f>
        <v>0</v>
      </c>
      <c r="R145" s="123">
        <f>'2022 CV FIN GA 00394601000126'!T141</f>
        <v>0</v>
      </c>
      <c r="S145" s="123">
        <f>'2022 CV FIN GA 00394601000126'!U141</f>
        <v>0</v>
      </c>
      <c r="T145" s="123">
        <f>'2022 CV FIN GA 00394601000126'!V141</f>
        <v>0</v>
      </c>
      <c r="U145" s="49">
        <f t="shared" si="62"/>
        <v>0</v>
      </c>
      <c r="V145" s="123">
        <f>'2022 CV FIN GA 00394601000126'!X141</f>
        <v>0</v>
      </c>
      <c r="W145" s="123">
        <f>'2022 CV FIN GA 00394601000126'!Y141</f>
        <v>0</v>
      </c>
      <c r="X145" s="123">
        <f>'2022 CV FIN GA 00394601000126'!Z141</f>
        <v>0</v>
      </c>
      <c r="Y145" s="123">
        <f>'2022 CV FIN GA 00394601000126'!AA141</f>
        <v>0</v>
      </c>
      <c r="Z145" s="123">
        <f>'2022 CV FIN GA 00394601000126'!AB141</f>
        <v>0</v>
      </c>
      <c r="AA145" s="123">
        <f>'2022 CV FIN GA 00394601000126'!AC141</f>
        <v>0</v>
      </c>
      <c r="AB145" s="123">
        <f>'2022 CV FIN GA 00394601000126'!AD141</f>
        <v>0</v>
      </c>
      <c r="AC145" s="49">
        <f t="shared" si="63"/>
        <v>0</v>
      </c>
      <c r="AD145" s="123">
        <f>'2022 CV FIN GA 00394601000126'!AF141</f>
        <v>0</v>
      </c>
      <c r="AE145" s="123">
        <f>'2022 CV FIN GA 00394601000126'!AG141</f>
        <v>0</v>
      </c>
      <c r="AF145" s="123">
        <f>'2022 CV FIN GA 00394601000126'!AH141</f>
        <v>0</v>
      </c>
      <c r="AG145" s="123">
        <f>'2022 CV FIN GA 00394601000126'!AI141</f>
        <v>0</v>
      </c>
      <c r="AH145" s="49">
        <f t="shared" si="64"/>
        <v>0</v>
      </c>
      <c r="AI145" s="123">
        <f>'2022 CV FIN GA 00394601000126'!AK141</f>
        <v>0</v>
      </c>
      <c r="AJ145" s="123">
        <f>'2022 CV FIN GA 00394601000126'!AL141</f>
        <v>0</v>
      </c>
      <c r="AK145" s="123">
        <f>'2022 CV FIN GA 00394601000126'!AM141</f>
        <v>0</v>
      </c>
      <c r="AL145" s="123">
        <f>'2022 CV FIN GA 00394601000126'!AN141</f>
        <v>0</v>
      </c>
      <c r="AM145" s="123">
        <f>'2022 CV FIN GA 00394601000126'!AO141</f>
        <v>0</v>
      </c>
      <c r="AN145" s="123">
        <f>'2022 CV FIN GA 00394601000126'!AP141</f>
        <v>0</v>
      </c>
      <c r="AO145" s="50">
        <v>0</v>
      </c>
      <c r="AP145" s="48">
        <f>'2022 CV FIN GA 00394601000126'!AR141</f>
        <v>0</v>
      </c>
      <c r="AQ145" s="48">
        <f>'2022 CV FIN GA 00394601000126'!AS141</f>
        <v>0</v>
      </c>
      <c r="AR145" s="49">
        <f t="shared" si="65"/>
        <v>0</v>
      </c>
      <c r="AS145" s="49">
        <f t="shared" si="66"/>
        <v>0</v>
      </c>
      <c r="AT145" s="123">
        <f>'2022 CV FIN GA 00394601000126'!AV141</f>
        <v>0</v>
      </c>
      <c r="AU145" s="123">
        <f>'2022 CV FIN GA 00394601000126'!AW141</f>
        <v>0</v>
      </c>
      <c r="AV145" s="123">
        <f>'2022 CV FIN GA 00394601000126'!AX141</f>
        <v>0</v>
      </c>
      <c r="AW145" s="123">
        <f>'2022 CV FIN GA 00394601000126'!AY141</f>
        <v>0</v>
      </c>
      <c r="AX145" s="123">
        <f>'2022 CV FIN GA 00394601000126'!AZ141</f>
        <v>0</v>
      </c>
      <c r="AY145" s="123">
        <f>'2022 CV FIN GA 00394601000126'!BA141</f>
        <v>0</v>
      </c>
      <c r="AZ145" s="49">
        <f t="shared" si="67"/>
        <v>0</v>
      </c>
      <c r="BA145" s="123">
        <f>'2022 CV FIN GA 00394601000126'!BC141</f>
        <v>0</v>
      </c>
      <c r="BB145" s="123">
        <f>'2022 CV FIN GA 00394601000126'!BD141</f>
        <v>0</v>
      </c>
      <c r="BC145" s="123">
        <f>'2022 CV FIN GA 00394601000126'!BE141</f>
        <v>0</v>
      </c>
      <c r="BD145" s="123">
        <f>'2022 CV FIN GA 00394601000126'!BF141</f>
        <v>0</v>
      </c>
      <c r="BE145" s="123">
        <f>'2022 CV FIN GA 00394601000126'!BG141</f>
        <v>0</v>
      </c>
      <c r="BF145" s="123">
        <f>'2022 CV FIN GA 00394601000126'!BH141</f>
        <v>0</v>
      </c>
      <c r="BG145" s="123">
        <f>'2022 CV FIN GA 00394601000126'!BI141</f>
        <v>0</v>
      </c>
      <c r="BH145" s="123">
        <f>'2022 CV FIN GA 00394601000126'!BJ141</f>
        <v>0</v>
      </c>
      <c r="BI145" s="123">
        <f>'2022 CV FIN GA 00394601000126'!BK141</f>
        <v>0</v>
      </c>
      <c r="BJ145" s="49">
        <f t="shared" si="68"/>
        <v>0</v>
      </c>
      <c r="BK145" s="49">
        <f t="shared" si="69"/>
        <v>0</v>
      </c>
      <c r="BL145" s="49">
        <f>$BO$9+SUMPRODUCT($D$10:D145,$BK$10:BK145)</f>
        <v>-110655738432.86926</v>
      </c>
      <c r="BM145" s="48">
        <f>'2022 CV FIN GA 00394601000126'!BO141</f>
        <v>4</v>
      </c>
      <c r="BN145" s="49">
        <f t="shared" si="73"/>
        <v>0</v>
      </c>
      <c r="BO145" s="51">
        <f t="shared" si="70"/>
        <v>0</v>
      </c>
      <c r="BP145" s="79">
        <f t="shared" si="74"/>
        <v>0</v>
      </c>
      <c r="BQ145" s="79">
        <f t="shared" si="75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1"/>
        <v>137</v>
      </c>
      <c r="B146" s="69">
        <f t="shared" si="72"/>
        <v>2158</v>
      </c>
      <c r="C146" s="48">
        <f>'2022 CV FIN GA 00394601000126'!E142</f>
        <v>4</v>
      </c>
      <c r="D146" s="49">
        <f t="shared" si="76"/>
        <v>4.64E-3</v>
      </c>
      <c r="E146" s="123">
        <f>'2022 CV FIN GA 00394601000126'!G142</f>
        <v>0</v>
      </c>
      <c r="F146" s="49">
        <f t="shared" si="60"/>
        <v>0</v>
      </c>
      <c r="G146" s="123">
        <f>'2022 CV FIN GA 00394601000126'!I142</f>
        <v>0</v>
      </c>
      <c r="H146" s="123">
        <f>'2022 CV FIN GA 00394601000126'!J142</f>
        <v>0</v>
      </c>
      <c r="I146" s="123">
        <f>'2022 CV FIN GA 00394601000126'!K142</f>
        <v>0</v>
      </c>
      <c r="J146" s="123">
        <f>'2022 CV FIN GA 00394601000126'!L142</f>
        <v>0</v>
      </c>
      <c r="K146" s="123">
        <f>'2022 CV FIN GA 00394601000126'!M142</f>
        <v>0</v>
      </c>
      <c r="L146" s="123">
        <f>'2022 CV FIN GA 00394601000126'!N142</f>
        <v>0</v>
      </c>
      <c r="M146" s="49">
        <f t="shared" si="61"/>
        <v>0</v>
      </c>
      <c r="N146" s="123">
        <f>'2022 CV FIN GA 00394601000126'!P142</f>
        <v>0</v>
      </c>
      <c r="O146" s="123">
        <f>'2022 CV FIN GA 00394601000126'!Q142</f>
        <v>0</v>
      </c>
      <c r="P146" s="123">
        <f>'2022 CV FIN GA 00394601000126'!R142</f>
        <v>0</v>
      </c>
      <c r="Q146" s="123">
        <f>'2022 CV FIN GA 00394601000126'!S142</f>
        <v>0</v>
      </c>
      <c r="R146" s="123">
        <f>'2022 CV FIN GA 00394601000126'!T142</f>
        <v>0</v>
      </c>
      <c r="S146" s="123">
        <f>'2022 CV FIN GA 00394601000126'!U142</f>
        <v>0</v>
      </c>
      <c r="T146" s="123">
        <f>'2022 CV FIN GA 00394601000126'!V142</f>
        <v>0</v>
      </c>
      <c r="U146" s="49">
        <f t="shared" si="62"/>
        <v>0</v>
      </c>
      <c r="V146" s="123">
        <f>'2022 CV FIN GA 00394601000126'!X142</f>
        <v>0</v>
      </c>
      <c r="W146" s="123">
        <f>'2022 CV FIN GA 00394601000126'!Y142</f>
        <v>0</v>
      </c>
      <c r="X146" s="123">
        <f>'2022 CV FIN GA 00394601000126'!Z142</f>
        <v>0</v>
      </c>
      <c r="Y146" s="123">
        <f>'2022 CV FIN GA 00394601000126'!AA142</f>
        <v>0</v>
      </c>
      <c r="Z146" s="123">
        <f>'2022 CV FIN GA 00394601000126'!AB142</f>
        <v>0</v>
      </c>
      <c r="AA146" s="123">
        <f>'2022 CV FIN GA 00394601000126'!AC142</f>
        <v>0</v>
      </c>
      <c r="AB146" s="123">
        <f>'2022 CV FIN GA 00394601000126'!AD142</f>
        <v>0</v>
      </c>
      <c r="AC146" s="49">
        <f t="shared" si="63"/>
        <v>0</v>
      </c>
      <c r="AD146" s="123">
        <f>'2022 CV FIN GA 00394601000126'!AF142</f>
        <v>0</v>
      </c>
      <c r="AE146" s="123">
        <f>'2022 CV FIN GA 00394601000126'!AG142</f>
        <v>0</v>
      </c>
      <c r="AF146" s="123">
        <f>'2022 CV FIN GA 00394601000126'!AH142</f>
        <v>0</v>
      </c>
      <c r="AG146" s="123">
        <f>'2022 CV FIN GA 00394601000126'!AI142</f>
        <v>0</v>
      </c>
      <c r="AH146" s="49">
        <f t="shared" si="64"/>
        <v>0</v>
      </c>
      <c r="AI146" s="123">
        <f>'2022 CV FIN GA 00394601000126'!AK142</f>
        <v>0</v>
      </c>
      <c r="AJ146" s="123">
        <f>'2022 CV FIN GA 00394601000126'!AL142</f>
        <v>0</v>
      </c>
      <c r="AK146" s="123">
        <f>'2022 CV FIN GA 00394601000126'!AM142</f>
        <v>0</v>
      </c>
      <c r="AL146" s="123">
        <f>'2022 CV FIN GA 00394601000126'!AN142</f>
        <v>0</v>
      </c>
      <c r="AM146" s="123">
        <f>'2022 CV FIN GA 00394601000126'!AO142</f>
        <v>0</v>
      </c>
      <c r="AN146" s="123">
        <f>'2022 CV FIN GA 00394601000126'!AP142</f>
        <v>0</v>
      </c>
      <c r="AO146" s="50">
        <v>0</v>
      </c>
      <c r="AP146" s="48">
        <f>'2022 CV FIN GA 00394601000126'!AR142</f>
        <v>0</v>
      </c>
      <c r="AQ146" s="48">
        <f>'2022 CV FIN GA 00394601000126'!AS142</f>
        <v>0</v>
      </c>
      <c r="AR146" s="49">
        <f t="shared" si="65"/>
        <v>0</v>
      </c>
      <c r="AS146" s="49">
        <f t="shared" si="66"/>
        <v>0</v>
      </c>
      <c r="AT146" s="123">
        <f>'2022 CV FIN GA 00394601000126'!AV142</f>
        <v>0</v>
      </c>
      <c r="AU146" s="123">
        <f>'2022 CV FIN GA 00394601000126'!AW142</f>
        <v>0</v>
      </c>
      <c r="AV146" s="123">
        <f>'2022 CV FIN GA 00394601000126'!AX142</f>
        <v>0</v>
      </c>
      <c r="AW146" s="123">
        <f>'2022 CV FIN GA 00394601000126'!AY142</f>
        <v>0</v>
      </c>
      <c r="AX146" s="123">
        <f>'2022 CV FIN GA 00394601000126'!AZ142</f>
        <v>0</v>
      </c>
      <c r="AY146" s="123">
        <f>'2022 CV FIN GA 00394601000126'!BA142</f>
        <v>0</v>
      </c>
      <c r="AZ146" s="49">
        <f t="shared" si="67"/>
        <v>0</v>
      </c>
      <c r="BA146" s="123">
        <f>'2022 CV FIN GA 00394601000126'!BC142</f>
        <v>0</v>
      </c>
      <c r="BB146" s="123">
        <f>'2022 CV FIN GA 00394601000126'!BD142</f>
        <v>0</v>
      </c>
      <c r="BC146" s="123">
        <f>'2022 CV FIN GA 00394601000126'!BE142</f>
        <v>0</v>
      </c>
      <c r="BD146" s="123">
        <f>'2022 CV FIN GA 00394601000126'!BF142</f>
        <v>0</v>
      </c>
      <c r="BE146" s="123">
        <f>'2022 CV FIN GA 00394601000126'!BG142</f>
        <v>0</v>
      </c>
      <c r="BF146" s="123">
        <f>'2022 CV FIN GA 00394601000126'!BH142</f>
        <v>0</v>
      </c>
      <c r="BG146" s="123">
        <f>'2022 CV FIN GA 00394601000126'!BI142</f>
        <v>0</v>
      </c>
      <c r="BH146" s="123">
        <f>'2022 CV FIN GA 00394601000126'!BJ142</f>
        <v>0</v>
      </c>
      <c r="BI146" s="123">
        <f>'2022 CV FIN GA 00394601000126'!BK142</f>
        <v>0</v>
      </c>
      <c r="BJ146" s="49">
        <f t="shared" si="68"/>
        <v>0</v>
      </c>
      <c r="BK146" s="49">
        <f t="shared" si="69"/>
        <v>0</v>
      </c>
      <c r="BL146" s="49">
        <f>$BO$9+SUMPRODUCT($D$10:D146,$BK$10:BK146)</f>
        <v>-110655738432.86926</v>
      </c>
      <c r="BM146" s="48">
        <f>'2022 CV FIN GA 00394601000126'!BO142</f>
        <v>4</v>
      </c>
      <c r="BN146" s="49">
        <f t="shared" si="73"/>
        <v>0</v>
      </c>
      <c r="BO146" s="51">
        <f t="shared" si="70"/>
        <v>0</v>
      </c>
      <c r="BP146" s="79">
        <f t="shared" si="74"/>
        <v>0</v>
      </c>
      <c r="BQ146" s="79">
        <f t="shared" si="75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1"/>
        <v>138</v>
      </c>
      <c r="B147" s="69">
        <f t="shared" si="72"/>
        <v>2159</v>
      </c>
      <c r="C147" s="48">
        <f>'2022 CV FIN GA 00394601000126'!E143</f>
        <v>4</v>
      </c>
      <c r="D147" s="49">
        <f t="shared" si="76"/>
        <v>4.4600000000000004E-3</v>
      </c>
      <c r="E147" s="123">
        <f>'2022 CV FIN GA 00394601000126'!G143</f>
        <v>0</v>
      </c>
      <c r="F147" s="49">
        <f t="shared" si="60"/>
        <v>0</v>
      </c>
      <c r="G147" s="123">
        <f>'2022 CV FIN GA 00394601000126'!I143</f>
        <v>0</v>
      </c>
      <c r="H147" s="123">
        <f>'2022 CV FIN GA 00394601000126'!J143</f>
        <v>0</v>
      </c>
      <c r="I147" s="123">
        <f>'2022 CV FIN GA 00394601000126'!K143</f>
        <v>0</v>
      </c>
      <c r="J147" s="123">
        <f>'2022 CV FIN GA 00394601000126'!L143</f>
        <v>0</v>
      </c>
      <c r="K147" s="123">
        <f>'2022 CV FIN GA 00394601000126'!M143</f>
        <v>0</v>
      </c>
      <c r="L147" s="123">
        <f>'2022 CV FIN GA 00394601000126'!N143</f>
        <v>0</v>
      </c>
      <c r="M147" s="49">
        <f t="shared" si="61"/>
        <v>0</v>
      </c>
      <c r="N147" s="123">
        <f>'2022 CV FIN GA 00394601000126'!P143</f>
        <v>0</v>
      </c>
      <c r="O147" s="123">
        <f>'2022 CV FIN GA 00394601000126'!Q143</f>
        <v>0</v>
      </c>
      <c r="P147" s="123">
        <f>'2022 CV FIN GA 00394601000126'!R143</f>
        <v>0</v>
      </c>
      <c r="Q147" s="123">
        <f>'2022 CV FIN GA 00394601000126'!S143</f>
        <v>0</v>
      </c>
      <c r="R147" s="123">
        <f>'2022 CV FIN GA 00394601000126'!T143</f>
        <v>0</v>
      </c>
      <c r="S147" s="123">
        <f>'2022 CV FIN GA 00394601000126'!U143</f>
        <v>0</v>
      </c>
      <c r="T147" s="123">
        <f>'2022 CV FIN GA 00394601000126'!V143</f>
        <v>0</v>
      </c>
      <c r="U147" s="49">
        <f t="shared" si="62"/>
        <v>0</v>
      </c>
      <c r="V147" s="123">
        <f>'2022 CV FIN GA 00394601000126'!X143</f>
        <v>0</v>
      </c>
      <c r="W147" s="123">
        <f>'2022 CV FIN GA 00394601000126'!Y143</f>
        <v>0</v>
      </c>
      <c r="X147" s="123">
        <f>'2022 CV FIN GA 00394601000126'!Z143</f>
        <v>0</v>
      </c>
      <c r="Y147" s="123">
        <f>'2022 CV FIN GA 00394601000126'!AA143</f>
        <v>0</v>
      </c>
      <c r="Z147" s="123">
        <f>'2022 CV FIN GA 00394601000126'!AB143</f>
        <v>0</v>
      </c>
      <c r="AA147" s="123">
        <f>'2022 CV FIN GA 00394601000126'!AC143</f>
        <v>0</v>
      </c>
      <c r="AB147" s="123">
        <f>'2022 CV FIN GA 00394601000126'!AD143</f>
        <v>0</v>
      </c>
      <c r="AC147" s="49">
        <f t="shared" si="63"/>
        <v>0</v>
      </c>
      <c r="AD147" s="123">
        <f>'2022 CV FIN GA 00394601000126'!AF143</f>
        <v>0</v>
      </c>
      <c r="AE147" s="123">
        <f>'2022 CV FIN GA 00394601000126'!AG143</f>
        <v>0</v>
      </c>
      <c r="AF147" s="123">
        <f>'2022 CV FIN GA 00394601000126'!AH143</f>
        <v>0</v>
      </c>
      <c r="AG147" s="123">
        <f>'2022 CV FIN GA 00394601000126'!AI143</f>
        <v>0</v>
      </c>
      <c r="AH147" s="49">
        <f t="shared" si="64"/>
        <v>0</v>
      </c>
      <c r="AI147" s="123">
        <f>'2022 CV FIN GA 00394601000126'!AK143</f>
        <v>0</v>
      </c>
      <c r="AJ147" s="123">
        <f>'2022 CV FIN GA 00394601000126'!AL143</f>
        <v>0</v>
      </c>
      <c r="AK147" s="123">
        <f>'2022 CV FIN GA 00394601000126'!AM143</f>
        <v>0</v>
      </c>
      <c r="AL147" s="123">
        <f>'2022 CV FIN GA 00394601000126'!AN143</f>
        <v>0</v>
      </c>
      <c r="AM147" s="123">
        <f>'2022 CV FIN GA 00394601000126'!AO143</f>
        <v>0</v>
      </c>
      <c r="AN147" s="123">
        <f>'2022 CV FIN GA 00394601000126'!AP143</f>
        <v>0</v>
      </c>
      <c r="AO147" s="50">
        <v>0</v>
      </c>
      <c r="AP147" s="48">
        <f>'2022 CV FIN GA 00394601000126'!AR143</f>
        <v>0</v>
      </c>
      <c r="AQ147" s="48">
        <f>'2022 CV FIN GA 00394601000126'!AS143</f>
        <v>0</v>
      </c>
      <c r="AR147" s="49">
        <f t="shared" si="65"/>
        <v>0</v>
      </c>
      <c r="AS147" s="49">
        <f t="shared" si="66"/>
        <v>0</v>
      </c>
      <c r="AT147" s="123">
        <f>'2022 CV FIN GA 00394601000126'!AV143</f>
        <v>0</v>
      </c>
      <c r="AU147" s="123">
        <f>'2022 CV FIN GA 00394601000126'!AW143</f>
        <v>0</v>
      </c>
      <c r="AV147" s="123">
        <f>'2022 CV FIN GA 00394601000126'!AX143</f>
        <v>0</v>
      </c>
      <c r="AW147" s="123">
        <f>'2022 CV FIN GA 00394601000126'!AY143</f>
        <v>0</v>
      </c>
      <c r="AX147" s="123">
        <f>'2022 CV FIN GA 00394601000126'!AZ143</f>
        <v>0</v>
      </c>
      <c r="AY147" s="123">
        <f>'2022 CV FIN GA 00394601000126'!BA143</f>
        <v>0</v>
      </c>
      <c r="AZ147" s="49">
        <f t="shared" si="67"/>
        <v>0</v>
      </c>
      <c r="BA147" s="123">
        <f>'2022 CV FIN GA 00394601000126'!BC143</f>
        <v>0</v>
      </c>
      <c r="BB147" s="123">
        <f>'2022 CV FIN GA 00394601000126'!BD143</f>
        <v>0</v>
      </c>
      <c r="BC147" s="123">
        <f>'2022 CV FIN GA 00394601000126'!BE143</f>
        <v>0</v>
      </c>
      <c r="BD147" s="123">
        <f>'2022 CV FIN GA 00394601000126'!BF143</f>
        <v>0</v>
      </c>
      <c r="BE147" s="123">
        <f>'2022 CV FIN GA 00394601000126'!BG143</f>
        <v>0</v>
      </c>
      <c r="BF147" s="123">
        <f>'2022 CV FIN GA 00394601000126'!BH143</f>
        <v>0</v>
      </c>
      <c r="BG147" s="123">
        <f>'2022 CV FIN GA 00394601000126'!BI143</f>
        <v>0</v>
      </c>
      <c r="BH147" s="123">
        <f>'2022 CV FIN GA 00394601000126'!BJ143</f>
        <v>0</v>
      </c>
      <c r="BI147" s="123">
        <f>'2022 CV FIN GA 00394601000126'!BK143</f>
        <v>0</v>
      </c>
      <c r="BJ147" s="49">
        <f t="shared" si="68"/>
        <v>0</v>
      </c>
      <c r="BK147" s="49">
        <f t="shared" si="69"/>
        <v>0</v>
      </c>
      <c r="BL147" s="49">
        <f>$BO$9+SUMPRODUCT($D$10:D147,$BK$10:BK147)</f>
        <v>-110655738432.86926</v>
      </c>
      <c r="BM147" s="48">
        <f>'2022 CV FIN GA 00394601000126'!BO143</f>
        <v>4</v>
      </c>
      <c r="BN147" s="49">
        <f t="shared" si="73"/>
        <v>0</v>
      </c>
      <c r="BO147" s="51">
        <f t="shared" si="70"/>
        <v>0</v>
      </c>
      <c r="BP147" s="79">
        <f t="shared" si="74"/>
        <v>0</v>
      </c>
      <c r="BQ147" s="79">
        <f t="shared" si="75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1"/>
        <v>139</v>
      </c>
      <c r="B148" s="69">
        <f t="shared" si="72"/>
        <v>2160</v>
      </c>
      <c r="C148" s="48">
        <f>'2022 CV FIN GA 00394601000126'!E144</f>
        <v>4</v>
      </c>
      <c r="D148" s="49">
        <f t="shared" si="76"/>
        <v>4.2900000000000004E-3</v>
      </c>
      <c r="E148" s="123">
        <f>'2022 CV FIN GA 00394601000126'!G144</f>
        <v>0</v>
      </c>
      <c r="F148" s="49">
        <f t="shared" si="60"/>
        <v>0</v>
      </c>
      <c r="G148" s="123">
        <f>'2022 CV FIN GA 00394601000126'!I144</f>
        <v>0</v>
      </c>
      <c r="H148" s="123">
        <f>'2022 CV FIN GA 00394601000126'!J144</f>
        <v>0</v>
      </c>
      <c r="I148" s="123">
        <f>'2022 CV FIN GA 00394601000126'!K144</f>
        <v>0</v>
      </c>
      <c r="J148" s="123">
        <f>'2022 CV FIN GA 00394601000126'!L144</f>
        <v>0</v>
      </c>
      <c r="K148" s="123">
        <f>'2022 CV FIN GA 00394601000126'!M144</f>
        <v>0</v>
      </c>
      <c r="L148" s="123">
        <f>'2022 CV FIN GA 00394601000126'!N144</f>
        <v>0</v>
      </c>
      <c r="M148" s="49">
        <f t="shared" si="61"/>
        <v>0</v>
      </c>
      <c r="N148" s="123">
        <f>'2022 CV FIN GA 00394601000126'!P144</f>
        <v>0</v>
      </c>
      <c r="O148" s="123">
        <f>'2022 CV FIN GA 00394601000126'!Q144</f>
        <v>0</v>
      </c>
      <c r="P148" s="123">
        <f>'2022 CV FIN GA 00394601000126'!R144</f>
        <v>0</v>
      </c>
      <c r="Q148" s="123">
        <f>'2022 CV FIN GA 00394601000126'!S144</f>
        <v>0</v>
      </c>
      <c r="R148" s="123">
        <f>'2022 CV FIN GA 00394601000126'!T144</f>
        <v>0</v>
      </c>
      <c r="S148" s="123">
        <f>'2022 CV FIN GA 00394601000126'!U144</f>
        <v>0</v>
      </c>
      <c r="T148" s="123">
        <f>'2022 CV FIN GA 00394601000126'!V144</f>
        <v>0</v>
      </c>
      <c r="U148" s="49">
        <f t="shared" si="62"/>
        <v>0</v>
      </c>
      <c r="V148" s="123">
        <f>'2022 CV FIN GA 00394601000126'!X144</f>
        <v>0</v>
      </c>
      <c r="W148" s="123">
        <f>'2022 CV FIN GA 00394601000126'!Y144</f>
        <v>0</v>
      </c>
      <c r="X148" s="123">
        <f>'2022 CV FIN GA 00394601000126'!Z144</f>
        <v>0</v>
      </c>
      <c r="Y148" s="123">
        <f>'2022 CV FIN GA 00394601000126'!AA144</f>
        <v>0</v>
      </c>
      <c r="Z148" s="123">
        <f>'2022 CV FIN GA 00394601000126'!AB144</f>
        <v>0</v>
      </c>
      <c r="AA148" s="123">
        <f>'2022 CV FIN GA 00394601000126'!AC144</f>
        <v>0</v>
      </c>
      <c r="AB148" s="123">
        <f>'2022 CV FIN GA 00394601000126'!AD144</f>
        <v>0</v>
      </c>
      <c r="AC148" s="49">
        <f t="shared" si="63"/>
        <v>0</v>
      </c>
      <c r="AD148" s="123">
        <f>'2022 CV FIN GA 00394601000126'!AF144</f>
        <v>0</v>
      </c>
      <c r="AE148" s="123">
        <f>'2022 CV FIN GA 00394601000126'!AG144</f>
        <v>0</v>
      </c>
      <c r="AF148" s="123">
        <f>'2022 CV FIN GA 00394601000126'!AH144</f>
        <v>0</v>
      </c>
      <c r="AG148" s="123">
        <f>'2022 CV FIN GA 00394601000126'!AI144</f>
        <v>0</v>
      </c>
      <c r="AH148" s="49">
        <f t="shared" si="64"/>
        <v>0</v>
      </c>
      <c r="AI148" s="123">
        <f>'2022 CV FIN GA 00394601000126'!AK144</f>
        <v>0</v>
      </c>
      <c r="AJ148" s="123">
        <f>'2022 CV FIN GA 00394601000126'!AL144</f>
        <v>0</v>
      </c>
      <c r="AK148" s="123">
        <f>'2022 CV FIN GA 00394601000126'!AM144</f>
        <v>0</v>
      </c>
      <c r="AL148" s="123">
        <f>'2022 CV FIN GA 00394601000126'!AN144</f>
        <v>0</v>
      </c>
      <c r="AM148" s="123">
        <f>'2022 CV FIN GA 00394601000126'!AO144</f>
        <v>0</v>
      </c>
      <c r="AN148" s="123">
        <f>'2022 CV FIN GA 00394601000126'!AP144</f>
        <v>0</v>
      </c>
      <c r="AO148" s="50">
        <v>0</v>
      </c>
      <c r="AP148" s="48">
        <f>'2022 CV FIN GA 00394601000126'!AR144</f>
        <v>0</v>
      </c>
      <c r="AQ148" s="48">
        <f>'2022 CV FIN GA 00394601000126'!AS144</f>
        <v>0</v>
      </c>
      <c r="AR148" s="49">
        <f t="shared" si="65"/>
        <v>0</v>
      </c>
      <c r="AS148" s="49">
        <f t="shared" si="66"/>
        <v>0</v>
      </c>
      <c r="AT148" s="123">
        <f>'2022 CV FIN GA 00394601000126'!AV144</f>
        <v>0</v>
      </c>
      <c r="AU148" s="123">
        <f>'2022 CV FIN GA 00394601000126'!AW144</f>
        <v>0</v>
      </c>
      <c r="AV148" s="123">
        <f>'2022 CV FIN GA 00394601000126'!AX144</f>
        <v>0</v>
      </c>
      <c r="AW148" s="123">
        <f>'2022 CV FIN GA 00394601000126'!AY144</f>
        <v>0</v>
      </c>
      <c r="AX148" s="123">
        <f>'2022 CV FIN GA 00394601000126'!AZ144</f>
        <v>0</v>
      </c>
      <c r="AY148" s="123">
        <f>'2022 CV FIN GA 00394601000126'!BA144</f>
        <v>0</v>
      </c>
      <c r="AZ148" s="49">
        <f t="shared" si="67"/>
        <v>0</v>
      </c>
      <c r="BA148" s="123">
        <f>'2022 CV FIN GA 00394601000126'!BC144</f>
        <v>0</v>
      </c>
      <c r="BB148" s="123">
        <f>'2022 CV FIN GA 00394601000126'!BD144</f>
        <v>0</v>
      </c>
      <c r="BC148" s="123">
        <f>'2022 CV FIN GA 00394601000126'!BE144</f>
        <v>0</v>
      </c>
      <c r="BD148" s="123">
        <f>'2022 CV FIN GA 00394601000126'!BF144</f>
        <v>0</v>
      </c>
      <c r="BE148" s="123">
        <f>'2022 CV FIN GA 00394601000126'!BG144</f>
        <v>0</v>
      </c>
      <c r="BF148" s="123">
        <f>'2022 CV FIN GA 00394601000126'!BH144</f>
        <v>0</v>
      </c>
      <c r="BG148" s="123">
        <f>'2022 CV FIN GA 00394601000126'!BI144</f>
        <v>0</v>
      </c>
      <c r="BH148" s="123">
        <f>'2022 CV FIN GA 00394601000126'!BJ144</f>
        <v>0</v>
      </c>
      <c r="BI148" s="123">
        <f>'2022 CV FIN GA 00394601000126'!BK144</f>
        <v>0</v>
      </c>
      <c r="BJ148" s="49">
        <f t="shared" si="68"/>
        <v>0</v>
      </c>
      <c r="BK148" s="49">
        <f t="shared" si="69"/>
        <v>0</v>
      </c>
      <c r="BL148" s="49">
        <f>$BO$9+SUMPRODUCT($D$10:D148,$BK$10:BK148)</f>
        <v>-110655738432.86926</v>
      </c>
      <c r="BM148" s="48">
        <f>'2022 CV FIN GA 00394601000126'!BO144</f>
        <v>4</v>
      </c>
      <c r="BN148" s="49">
        <f t="shared" si="73"/>
        <v>0</v>
      </c>
      <c r="BO148" s="51">
        <f t="shared" si="70"/>
        <v>0</v>
      </c>
      <c r="BP148" s="79">
        <f t="shared" si="74"/>
        <v>0</v>
      </c>
      <c r="BQ148" s="79">
        <f t="shared" si="75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1"/>
        <v>140</v>
      </c>
      <c r="B149" s="69">
        <f t="shared" si="72"/>
        <v>2161</v>
      </c>
      <c r="C149" s="48">
        <f>'2022 CV FIN GA 00394601000126'!E145</f>
        <v>4</v>
      </c>
      <c r="D149" s="49">
        <f t="shared" si="76"/>
        <v>4.13E-3</v>
      </c>
      <c r="E149" s="123">
        <f>'2022 CV FIN GA 00394601000126'!G145</f>
        <v>0</v>
      </c>
      <c r="F149" s="49">
        <f t="shared" si="60"/>
        <v>0</v>
      </c>
      <c r="G149" s="123">
        <f>'2022 CV FIN GA 00394601000126'!I145</f>
        <v>0</v>
      </c>
      <c r="H149" s="123">
        <f>'2022 CV FIN GA 00394601000126'!J145</f>
        <v>0</v>
      </c>
      <c r="I149" s="123">
        <f>'2022 CV FIN GA 00394601000126'!K145</f>
        <v>0</v>
      </c>
      <c r="J149" s="123">
        <f>'2022 CV FIN GA 00394601000126'!L145</f>
        <v>0</v>
      </c>
      <c r="K149" s="123">
        <f>'2022 CV FIN GA 00394601000126'!M145</f>
        <v>0</v>
      </c>
      <c r="L149" s="123">
        <f>'2022 CV FIN GA 00394601000126'!N145</f>
        <v>0</v>
      </c>
      <c r="M149" s="49">
        <f t="shared" si="61"/>
        <v>0</v>
      </c>
      <c r="N149" s="123">
        <f>'2022 CV FIN GA 00394601000126'!P145</f>
        <v>0</v>
      </c>
      <c r="O149" s="123">
        <f>'2022 CV FIN GA 00394601000126'!Q145</f>
        <v>0</v>
      </c>
      <c r="P149" s="123">
        <f>'2022 CV FIN GA 00394601000126'!R145</f>
        <v>0</v>
      </c>
      <c r="Q149" s="123">
        <f>'2022 CV FIN GA 00394601000126'!S145</f>
        <v>0</v>
      </c>
      <c r="R149" s="123">
        <f>'2022 CV FIN GA 00394601000126'!T145</f>
        <v>0</v>
      </c>
      <c r="S149" s="123">
        <f>'2022 CV FIN GA 00394601000126'!U145</f>
        <v>0</v>
      </c>
      <c r="T149" s="123">
        <f>'2022 CV FIN GA 00394601000126'!V145</f>
        <v>0</v>
      </c>
      <c r="U149" s="49">
        <f t="shared" si="62"/>
        <v>0</v>
      </c>
      <c r="V149" s="123">
        <f>'2022 CV FIN GA 00394601000126'!X145</f>
        <v>0</v>
      </c>
      <c r="W149" s="123">
        <f>'2022 CV FIN GA 00394601000126'!Y145</f>
        <v>0</v>
      </c>
      <c r="X149" s="123">
        <f>'2022 CV FIN GA 00394601000126'!Z145</f>
        <v>0</v>
      </c>
      <c r="Y149" s="123">
        <f>'2022 CV FIN GA 00394601000126'!AA145</f>
        <v>0</v>
      </c>
      <c r="Z149" s="123">
        <f>'2022 CV FIN GA 00394601000126'!AB145</f>
        <v>0</v>
      </c>
      <c r="AA149" s="123">
        <f>'2022 CV FIN GA 00394601000126'!AC145</f>
        <v>0</v>
      </c>
      <c r="AB149" s="123">
        <f>'2022 CV FIN GA 00394601000126'!AD145</f>
        <v>0</v>
      </c>
      <c r="AC149" s="49">
        <f t="shared" si="63"/>
        <v>0</v>
      </c>
      <c r="AD149" s="123">
        <f>'2022 CV FIN GA 00394601000126'!AF145</f>
        <v>0</v>
      </c>
      <c r="AE149" s="123">
        <f>'2022 CV FIN GA 00394601000126'!AG145</f>
        <v>0</v>
      </c>
      <c r="AF149" s="123">
        <f>'2022 CV FIN GA 00394601000126'!AH145</f>
        <v>0</v>
      </c>
      <c r="AG149" s="123">
        <f>'2022 CV FIN GA 00394601000126'!AI145</f>
        <v>0</v>
      </c>
      <c r="AH149" s="49">
        <f t="shared" si="64"/>
        <v>0</v>
      </c>
      <c r="AI149" s="123">
        <f>'2022 CV FIN GA 00394601000126'!AK145</f>
        <v>0</v>
      </c>
      <c r="AJ149" s="123">
        <f>'2022 CV FIN GA 00394601000126'!AL145</f>
        <v>0</v>
      </c>
      <c r="AK149" s="123">
        <f>'2022 CV FIN GA 00394601000126'!AM145</f>
        <v>0</v>
      </c>
      <c r="AL149" s="123">
        <f>'2022 CV FIN GA 00394601000126'!AN145</f>
        <v>0</v>
      </c>
      <c r="AM149" s="123">
        <f>'2022 CV FIN GA 00394601000126'!AO145</f>
        <v>0</v>
      </c>
      <c r="AN149" s="123">
        <f>'2022 CV FIN GA 00394601000126'!AP145</f>
        <v>0</v>
      </c>
      <c r="AO149" s="50">
        <v>0</v>
      </c>
      <c r="AP149" s="48">
        <f>'2022 CV FIN GA 00394601000126'!AR145</f>
        <v>0</v>
      </c>
      <c r="AQ149" s="48">
        <f>'2022 CV FIN GA 00394601000126'!AS145</f>
        <v>0</v>
      </c>
      <c r="AR149" s="49">
        <f t="shared" si="65"/>
        <v>0</v>
      </c>
      <c r="AS149" s="49">
        <f t="shared" si="66"/>
        <v>0</v>
      </c>
      <c r="AT149" s="123">
        <f>'2022 CV FIN GA 00394601000126'!AV145</f>
        <v>0</v>
      </c>
      <c r="AU149" s="123">
        <f>'2022 CV FIN GA 00394601000126'!AW145</f>
        <v>0</v>
      </c>
      <c r="AV149" s="123">
        <f>'2022 CV FIN GA 00394601000126'!AX145</f>
        <v>0</v>
      </c>
      <c r="AW149" s="123">
        <f>'2022 CV FIN GA 00394601000126'!AY145</f>
        <v>0</v>
      </c>
      <c r="AX149" s="123">
        <f>'2022 CV FIN GA 00394601000126'!AZ145</f>
        <v>0</v>
      </c>
      <c r="AY149" s="123">
        <f>'2022 CV FIN GA 00394601000126'!BA145</f>
        <v>0</v>
      </c>
      <c r="AZ149" s="49">
        <f t="shared" si="67"/>
        <v>0</v>
      </c>
      <c r="BA149" s="123">
        <f>'2022 CV FIN GA 00394601000126'!BC145</f>
        <v>0</v>
      </c>
      <c r="BB149" s="123">
        <f>'2022 CV FIN GA 00394601000126'!BD145</f>
        <v>0</v>
      </c>
      <c r="BC149" s="123">
        <f>'2022 CV FIN GA 00394601000126'!BE145</f>
        <v>0</v>
      </c>
      <c r="BD149" s="123">
        <f>'2022 CV FIN GA 00394601000126'!BF145</f>
        <v>0</v>
      </c>
      <c r="BE149" s="123">
        <f>'2022 CV FIN GA 00394601000126'!BG145</f>
        <v>0</v>
      </c>
      <c r="BF149" s="123">
        <f>'2022 CV FIN GA 00394601000126'!BH145</f>
        <v>0</v>
      </c>
      <c r="BG149" s="123">
        <f>'2022 CV FIN GA 00394601000126'!BI145</f>
        <v>0</v>
      </c>
      <c r="BH149" s="123">
        <f>'2022 CV FIN GA 00394601000126'!BJ145</f>
        <v>0</v>
      </c>
      <c r="BI149" s="123">
        <f>'2022 CV FIN GA 00394601000126'!BK145</f>
        <v>0</v>
      </c>
      <c r="BJ149" s="49">
        <f t="shared" si="68"/>
        <v>0</v>
      </c>
      <c r="BK149" s="49">
        <f t="shared" si="69"/>
        <v>0</v>
      </c>
      <c r="BL149" s="49">
        <f>$BO$9+SUMPRODUCT($D$10:D149,$BK$10:BK149)</f>
        <v>-110655738432.86926</v>
      </c>
      <c r="BM149" s="48">
        <f>'2022 CV FIN GA 00394601000126'!BO145</f>
        <v>4</v>
      </c>
      <c r="BN149" s="49">
        <f t="shared" si="73"/>
        <v>0</v>
      </c>
      <c r="BO149" s="51">
        <f t="shared" si="70"/>
        <v>0</v>
      </c>
      <c r="BP149" s="79">
        <f t="shared" si="74"/>
        <v>0</v>
      </c>
      <c r="BQ149" s="79">
        <f t="shared" si="75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1"/>
        <v>141</v>
      </c>
      <c r="B150" s="69">
        <f t="shared" si="72"/>
        <v>2162</v>
      </c>
      <c r="C150" s="48">
        <f>'2022 CV FIN GA 00394601000126'!E146</f>
        <v>4</v>
      </c>
      <c r="D150" s="49">
        <f t="shared" si="76"/>
        <v>3.9699999999999996E-3</v>
      </c>
      <c r="E150" s="123">
        <f>'2022 CV FIN GA 00394601000126'!G146</f>
        <v>0</v>
      </c>
      <c r="F150" s="49">
        <f t="shared" si="60"/>
        <v>0</v>
      </c>
      <c r="G150" s="123">
        <f>'2022 CV FIN GA 00394601000126'!I146</f>
        <v>0</v>
      </c>
      <c r="H150" s="123">
        <f>'2022 CV FIN GA 00394601000126'!J146</f>
        <v>0</v>
      </c>
      <c r="I150" s="123">
        <f>'2022 CV FIN GA 00394601000126'!K146</f>
        <v>0</v>
      </c>
      <c r="J150" s="123">
        <f>'2022 CV FIN GA 00394601000126'!L146</f>
        <v>0</v>
      </c>
      <c r="K150" s="123">
        <f>'2022 CV FIN GA 00394601000126'!M146</f>
        <v>0</v>
      </c>
      <c r="L150" s="123">
        <f>'2022 CV FIN GA 00394601000126'!N146</f>
        <v>0</v>
      </c>
      <c r="M150" s="49">
        <f t="shared" si="61"/>
        <v>0</v>
      </c>
      <c r="N150" s="123">
        <f>'2022 CV FIN GA 00394601000126'!P146</f>
        <v>0</v>
      </c>
      <c r="O150" s="123">
        <f>'2022 CV FIN GA 00394601000126'!Q146</f>
        <v>0</v>
      </c>
      <c r="P150" s="123">
        <f>'2022 CV FIN GA 00394601000126'!R146</f>
        <v>0</v>
      </c>
      <c r="Q150" s="123">
        <f>'2022 CV FIN GA 00394601000126'!S146</f>
        <v>0</v>
      </c>
      <c r="R150" s="123">
        <f>'2022 CV FIN GA 00394601000126'!T146</f>
        <v>0</v>
      </c>
      <c r="S150" s="123">
        <f>'2022 CV FIN GA 00394601000126'!U146</f>
        <v>0</v>
      </c>
      <c r="T150" s="123">
        <f>'2022 CV FIN GA 00394601000126'!V146</f>
        <v>0</v>
      </c>
      <c r="U150" s="49">
        <f t="shared" si="62"/>
        <v>0</v>
      </c>
      <c r="V150" s="123">
        <f>'2022 CV FIN GA 00394601000126'!X146</f>
        <v>0</v>
      </c>
      <c r="W150" s="123">
        <f>'2022 CV FIN GA 00394601000126'!Y146</f>
        <v>0</v>
      </c>
      <c r="X150" s="123">
        <f>'2022 CV FIN GA 00394601000126'!Z146</f>
        <v>0</v>
      </c>
      <c r="Y150" s="123">
        <f>'2022 CV FIN GA 00394601000126'!AA146</f>
        <v>0</v>
      </c>
      <c r="Z150" s="123">
        <f>'2022 CV FIN GA 00394601000126'!AB146</f>
        <v>0</v>
      </c>
      <c r="AA150" s="123">
        <f>'2022 CV FIN GA 00394601000126'!AC146</f>
        <v>0</v>
      </c>
      <c r="AB150" s="123">
        <f>'2022 CV FIN GA 00394601000126'!AD146</f>
        <v>0</v>
      </c>
      <c r="AC150" s="49">
        <f t="shared" si="63"/>
        <v>0</v>
      </c>
      <c r="AD150" s="123">
        <f>'2022 CV FIN GA 00394601000126'!AF146</f>
        <v>0</v>
      </c>
      <c r="AE150" s="123">
        <f>'2022 CV FIN GA 00394601000126'!AG146</f>
        <v>0</v>
      </c>
      <c r="AF150" s="123">
        <f>'2022 CV FIN GA 00394601000126'!AH146</f>
        <v>0</v>
      </c>
      <c r="AG150" s="123">
        <f>'2022 CV FIN GA 00394601000126'!AI146</f>
        <v>0</v>
      </c>
      <c r="AH150" s="49">
        <f t="shared" si="64"/>
        <v>0</v>
      </c>
      <c r="AI150" s="123">
        <f>'2022 CV FIN GA 00394601000126'!AK146</f>
        <v>0</v>
      </c>
      <c r="AJ150" s="123">
        <f>'2022 CV FIN GA 00394601000126'!AL146</f>
        <v>0</v>
      </c>
      <c r="AK150" s="123">
        <f>'2022 CV FIN GA 00394601000126'!AM146</f>
        <v>0</v>
      </c>
      <c r="AL150" s="123">
        <f>'2022 CV FIN GA 00394601000126'!AN146</f>
        <v>0</v>
      </c>
      <c r="AM150" s="123">
        <f>'2022 CV FIN GA 00394601000126'!AO146</f>
        <v>0</v>
      </c>
      <c r="AN150" s="123">
        <f>'2022 CV FIN GA 00394601000126'!AP146</f>
        <v>0</v>
      </c>
      <c r="AO150" s="50">
        <v>0</v>
      </c>
      <c r="AP150" s="48">
        <f>'2022 CV FIN GA 00394601000126'!AR146</f>
        <v>0</v>
      </c>
      <c r="AQ150" s="48">
        <f>'2022 CV FIN GA 00394601000126'!AS146</f>
        <v>0</v>
      </c>
      <c r="AR150" s="49">
        <f t="shared" si="65"/>
        <v>0</v>
      </c>
      <c r="AS150" s="49">
        <f t="shared" si="66"/>
        <v>0</v>
      </c>
      <c r="AT150" s="123">
        <f>'2022 CV FIN GA 00394601000126'!AV146</f>
        <v>0</v>
      </c>
      <c r="AU150" s="123">
        <f>'2022 CV FIN GA 00394601000126'!AW146</f>
        <v>0</v>
      </c>
      <c r="AV150" s="123">
        <f>'2022 CV FIN GA 00394601000126'!AX146</f>
        <v>0</v>
      </c>
      <c r="AW150" s="123">
        <f>'2022 CV FIN GA 00394601000126'!AY146</f>
        <v>0</v>
      </c>
      <c r="AX150" s="123">
        <f>'2022 CV FIN GA 00394601000126'!AZ146</f>
        <v>0</v>
      </c>
      <c r="AY150" s="123">
        <f>'2022 CV FIN GA 00394601000126'!BA146</f>
        <v>0</v>
      </c>
      <c r="AZ150" s="49">
        <f t="shared" si="67"/>
        <v>0</v>
      </c>
      <c r="BA150" s="123">
        <f>'2022 CV FIN GA 00394601000126'!BC146</f>
        <v>0</v>
      </c>
      <c r="BB150" s="123">
        <f>'2022 CV FIN GA 00394601000126'!BD146</f>
        <v>0</v>
      </c>
      <c r="BC150" s="123">
        <f>'2022 CV FIN GA 00394601000126'!BE146</f>
        <v>0</v>
      </c>
      <c r="BD150" s="123">
        <f>'2022 CV FIN GA 00394601000126'!BF146</f>
        <v>0</v>
      </c>
      <c r="BE150" s="123">
        <f>'2022 CV FIN GA 00394601000126'!BG146</f>
        <v>0</v>
      </c>
      <c r="BF150" s="123">
        <f>'2022 CV FIN GA 00394601000126'!BH146</f>
        <v>0</v>
      </c>
      <c r="BG150" s="123">
        <f>'2022 CV FIN GA 00394601000126'!BI146</f>
        <v>0</v>
      </c>
      <c r="BH150" s="123">
        <f>'2022 CV FIN GA 00394601000126'!BJ146</f>
        <v>0</v>
      </c>
      <c r="BI150" s="123">
        <f>'2022 CV FIN GA 00394601000126'!BK146</f>
        <v>0</v>
      </c>
      <c r="BJ150" s="49">
        <f t="shared" si="68"/>
        <v>0</v>
      </c>
      <c r="BK150" s="49">
        <f t="shared" si="69"/>
        <v>0</v>
      </c>
      <c r="BL150" s="49">
        <f>$BO$9+SUMPRODUCT($D$10:D150,$BK$10:BK150)</f>
        <v>-110655738432.86926</v>
      </c>
      <c r="BM150" s="48">
        <f>'2022 CV FIN GA 00394601000126'!BO146</f>
        <v>4</v>
      </c>
      <c r="BN150" s="49">
        <f t="shared" si="73"/>
        <v>0</v>
      </c>
      <c r="BO150" s="51">
        <f t="shared" si="70"/>
        <v>0</v>
      </c>
      <c r="BP150" s="79">
        <f t="shared" si="74"/>
        <v>0</v>
      </c>
      <c r="BQ150" s="79">
        <f t="shared" si="75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1"/>
        <v>142</v>
      </c>
      <c r="B151" s="69">
        <f t="shared" si="72"/>
        <v>2163</v>
      </c>
      <c r="C151" s="48">
        <f>'2022 CV FIN GA 00394601000126'!E147</f>
        <v>4</v>
      </c>
      <c r="D151" s="49">
        <f t="shared" si="76"/>
        <v>3.82E-3</v>
      </c>
      <c r="E151" s="123">
        <f>'2022 CV FIN GA 00394601000126'!G147</f>
        <v>0</v>
      </c>
      <c r="F151" s="49">
        <f t="shared" si="60"/>
        <v>0</v>
      </c>
      <c r="G151" s="123">
        <f>'2022 CV FIN GA 00394601000126'!I147</f>
        <v>0</v>
      </c>
      <c r="H151" s="123">
        <f>'2022 CV FIN GA 00394601000126'!J147</f>
        <v>0</v>
      </c>
      <c r="I151" s="123">
        <f>'2022 CV FIN GA 00394601000126'!K147</f>
        <v>0</v>
      </c>
      <c r="J151" s="123">
        <f>'2022 CV FIN GA 00394601000126'!L147</f>
        <v>0</v>
      </c>
      <c r="K151" s="123">
        <f>'2022 CV FIN GA 00394601000126'!M147</f>
        <v>0</v>
      </c>
      <c r="L151" s="123">
        <f>'2022 CV FIN GA 00394601000126'!N147</f>
        <v>0</v>
      </c>
      <c r="M151" s="49">
        <f t="shared" si="61"/>
        <v>0</v>
      </c>
      <c r="N151" s="123">
        <f>'2022 CV FIN GA 00394601000126'!P147</f>
        <v>0</v>
      </c>
      <c r="O151" s="123">
        <f>'2022 CV FIN GA 00394601000126'!Q147</f>
        <v>0</v>
      </c>
      <c r="P151" s="123">
        <f>'2022 CV FIN GA 00394601000126'!R147</f>
        <v>0</v>
      </c>
      <c r="Q151" s="123">
        <f>'2022 CV FIN GA 00394601000126'!S147</f>
        <v>0</v>
      </c>
      <c r="R151" s="123">
        <f>'2022 CV FIN GA 00394601000126'!T147</f>
        <v>0</v>
      </c>
      <c r="S151" s="123">
        <f>'2022 CV FIN GA 00394601000126'!U147</f>
        <v>0</v>
      </c>
      <c r="T151" s="123">
        <f>'2022 CV FIN GA 00394601000126'!V147</f>
        <v>0</v>
      </c>
      <c r="U151" s="49">
        <f t="shared" si="62"/>
        <v>0</v>
      </c>
      <c r="V151" s="123">
        <f>'2022 CV FIN GA 00394601000126'!X147</f>
        <v>0</v>
      </c>
      <c r="W151" s="123">
        <f>'2022 CV FIN GA 00394601000126'!Y147</f>
        <v>0</v>
      </c>
      <c r="X151" s="123">
        <f>'2022 CV FIN GA 00394601000126'!Z147</f>
        <v>0</v>
      </c>
      <c r="Y151" s="123">
        <f>'2022 CV FIN GA 00394601000126'!AA147</f>
        <v>0</v>
      </c>
      <c r="Z151" s="123">
        <f>'2022 CV FIN GA 00394601000126'!AB147</f>
        <v>0</v>
      </c>
      <c r="AA151" s="123">
        <f>'2022 CV FIN GA 00394601000126'!AC147</f>
        <v>0</v>
      </c>
      <c r="AB151" s="123">
        <f>'2022 CV FIN GA 00394601000126'!AD147</f>
        <v>0</v>
      </c>
      <c r="AC151" s="49">
        <f t="shared" si="63"/>
        <v>0</v>
      </c>
      <c r="AD151" s="123">
        <f>'2022 CV FIN GA 00394601000126'!AF147</f>
        <v>0</v>
      </c>
      <c r="AE151" s="123">
        <f>'2022 CV FIN GA 00394601000126'!AG147</f>
        <v>0</v>
      </c>
      <c r="AF151" s="123">
        <f>'2022 CV FIN GA 00394601000126'!AH147</f>
        <v>0</v>
      </c>
      <c r="AG151" s="123">
        <f>'2022 CV FIN GA 00394601000126'!AI147</f>
        <v>0</v>
      </c>
      <c r="AH151" s="49">
        <f t="shared" si="64"/>
        <v>0</v>
      </c>
      <c r="AI151" s="123">
        <f>'2022 CV FIN GA 00394601000126'!AK147</f>
        <v>0</v>
      </c>
      <c r="AJ151" s="123">
        <f>'2022 CV FIN GA 00394601000126'!AL147</f>
        <v>0</v>
      </c>
      <c r="AK151" s="123">
        <f>'2022 CV FIN GA 00394601000126'!AM147</f>
        <v>0</v>
      </c>
      <c r="AL151" s="123">
        <f>'2022 CV FIN GA 00394601000126'!AN147</f>
        <v>0</v>
      </c>
      <c r="AM151" s="123">
        <f>'2022 CV FIN GA 00394601000126'!AO147</f>
        <v>0</v>
      </c>
      <c r="AN151" s="123">
        <f>'2022 CV FIN GA 00394601000126'!AP147</f>
        <v>0</v>
      </c>
      <c r="AO151" s="50">
        <v>0</v>
      </c>
      <c r="AP151" s="48">
        <f>'2022 CV FIN GA 00394601000126'!AR147</f>
        <v>0</v>
      </c>
      <c r="AQ151" s="48">
        <f>'2022 CV FIN GA 00394601000126'!AS147</f>
        <v>0</v>
      </c>
      <c r="AR151" s="49">
        <f t="shared" si="65"/>
        <v>0</v>
      </c>
      <c r="AS151" s="49">
        <f t="shared" si="66"/>
        <v>0</v>
      </c>
      <c r="AT151" s="123">
        <f>'2022 CV FIN GA 00394601000126'!AV147</f>
        <v>0</v>
      </c>
      <c r="AU151" s="123">
        <f>'2022 CV FIN GA 00394601000126'!AW147</f>
        <v>0</v>
      </c>
      <c r="AV151" s="123">
        <f>'2022 CV FIN GA 00394601000126'!AX147</f>
        <v>0</v>
      </c>
      <c r="AW151" s="123">
        <f>'2022 CV FIN GA 00394601000126'!AY147</f>
        <v>0</v>
      </c>
      <c r="AX151" s="123">
        <f>'2022 CV FIN GA 00394601000126'!AZ147</f>
        <v>0</v>
      </c>
      <c r="AY151" s="123">
        <f>'2022 CV FIN GA 00394601000126'!BA147</f>
        <v>0</v>
      </c>
      <c r="AZ151" s="49">
        <f t="shared" si="67"/>
        <v>0</v>
      </c>
      <c r="BA151" s="123">
        <f>'2022 CV FIN GA 00394601000126'!BC147</f>
        <v>0</v>
      </c>
      <c r="BB151" s="123">
        <f>'2022 CV FIN GA 00394601000126'!BD147</f>
        <v>0</v>
      </c>
      <c r="BC151" s="123">
        <f>'2022 CV FIN GA 00394601000126'!BE147</f>
        <v>0</v>
      </c>
      <c r="BD151" s="123">
        <f>'2022 CV FIN GA 00394601000126'!BF147</f>
        <v>0</v>
      </c>
      <c r="BE151" s="123">
        <f>'2022 CV FIN GA 00394601000126'!BG147</f>
        <v>0</v>
      </c>
      <c r="BF151" s="123">
        <f>'2022 CV FIN GA 00394601000126'!BH147</f>
        <v>0</v>
      </c>
      <c r="BG151" s="123">
        <f>'2022 CV FIN GA 00394601000126'!BI147</f>
        <v>0</v>
      </c>
      <c r="BH151" s="123">
        <f>'2022 CV FIN GA 00394601000126'!BJ147</f>
        <v>0</v>
      </c>
      <c r="BI151" s="123">
        <f>'2022 CV FIN GA 00394601000126'!BK147</f>
        <v>0</v>
      </c>
      <c r="BJ151" s="49">
        <f t="shared" si="68"/>
        <v>0</v>
      </c>
      <c r="BK151" s="49">
        <f t="shared" si="69"/>
        <v>0</v>
      </c>
      <c r="BL151" s="49">
        <f>$BO$9+SUMPRODUCT($D$10:D151,$BK$10:BK151)</f>
        <v>-110655738432.86926</v>
      </c>
      <c r="BM151" s="48">
        <f>'2022 CV FIN GA 00394601000126'!BO147</f>
        <v>4</v>
      </c>
      <c r="BN151" s="49">
        <f t="shared" si="73"/>
        <v>0</v>
      </c>
      <c r="BO151" s="51">
        <f t="shared" si="70"/>
        <v>0</v>
      </c>
      <c r="BP151" s="79">
        <f t="shared" si="74"/>
        <v>0</v>
      </c>
      <c r="BQ151" s="79">
        <f t="shared" si="75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1"/>
        <v>143</v>
      </c>
      <c r="B152" s="69">
        <f t="shared" si="72"/>
        <v>2164</v>
      </c>
      <c r="C152" s="48">
        <f>'2022 CV FIN GA 00394601000126'!E148</f>
        <v>4</v>
      </c>
      <c r="D152" s="49">
        <f t="shared" si="76"/>
        <v>3.6700000000000001E-3</v>
      </c>
      <c r="E152" s="123">
        <f>'2022 CV FIN GA 00394601000126'!G148</f>
        <v>0</v>
      </c>
      <c r="F152" s="49">
        <f t="shared" si="60"/>
        <v>0</v>
      </c>
      <c r="G152" s="123">
        <f>'2022 CV FIN GA 00394601000126'!I148</f>
        <v>0</v>
      </c>
      <c r="H152" s="123">
        <f>'2022 CV FIN GA 00394601000126'!J148</f>
        <v>0</v>
      </c>
      <c r="I152" s="123">
        <f>'2022 CV FIN GA 00394601000126'!K148</f>
        <v>0</v>
      </c>
      <c r="J152" s="123">
        <f>'2022 CV FIN GA 00394601000126'!L148</f>
        <v>0</v>
      </c>
      <c r="K152" s="123">
        <f>'2022 CV FIN GA 00394601000126'!M148</f>
        <v>0</v>
      </c>
      <c r="L152" s="123">
        <f>'2022 CV FIN GA 00394601000126'!N148</f>
        <v>0</v>
      </c>
      <c r="M152" s="49">
        <f t="shared" si="61"/>
        <v>0</v>
      </c>
      <c r="N152" s="123">
        <f>'2022 CV FIN GA 00394601000126'!P148</f>
        <v>0</v>
      </c>
      <c r="O152" s="123">
        <f>'2022 CV FIN GA 00394601000126'!Q148</f>
        <v>0</v>
      </c>
      <c r="P152" s="123">
        <f>'2022 CV FIN GA 00394601000126'!R148</f>
        <v>0</v>
      </c>
      <c r="Q152" s="123">
        <f>'2022 CV FIN GA 00394601000126'!S148</f>
        <v>0</v>
      </c>
      <c r="R152" s="123">
        <f>'2022 CV FIN GA 00394601000126'!T148</f>
        <v>0</v>
      </c>
      <c r="S152" s="123">
        <f>'2022 CV FIN GA 00394601000126'!U148</f>
        <v>0</v>
      </c>
      <c r="T152" s="123">
        <f>'2022 CV FIN GA 00394601000126'!V148</f>
        <v>0</v>
      </c>
      <c r="U152" s="49">
        <f t="shared" si="62"/>
        <v>0</v>
      </c>
      <c r="V152" s="123">
        <f>'2022 CV FIN GA 00394601000126'!X148</f>
        <v>0</v>
      </c>
      <c r="W152" s="123">
        <f>'2022 CV FIN GA 00394601000126'!Y148</f>
        <v>0</v>
      </c>
      <c r="X152" s="123">
        <f>'2022 CV FIN GA 00394601000126'!Z148</f>
        <v>0</v>
      </c>
      <c r="Y152" s="123">
        <f>'2022 CV FIN GA 00394601000126'!AA148</f>
        <v>0</v>
      </c>
      <c r="Z152" s="123">
        <f>'2022 CV FIN GA 00394601000126'!AB148</f>
        <v>0</v>
      </c>
      <c r="AA152" s="123">
        <f>'2022 CV FIN GA 00394601000126'!AC148</f>
        <v>0</v>
      </c>
      <c r="AB152" s="123">
        <f>'2022 CV FIN GA 00394601000126'!AD148</f>
        <v>0</v>
      </c>
      <c r="AC152" s="49">
        <f t="shared" si="63"/>
        <v>0</v>
      </c>
      <c r="AD152" s="123">
        <f>'2022 CV FIN GA 00394601000126'!AF148</f>
        <v>0</v>
      </c>
      <c r="AE152" s="123">
        <f>'2022 CV FIN GA 00394601000126'!AG148</f>
        <v>0</v>
      </c>
      <c r="AF152" s="123">
        <f>'2022 CV FIN GA 00394601000126'!AH148</f>
        <v>0</v>
      </c>
      <c r="AG152" s="123">
        <f>'2022 CV FIN GA 00394601000126'!AI148</f>
        <v>0</v>
      </c>
      <c r="AH152" s="49">
        <f t="shared" si="64"/>
        <v>0</v>
      </c>
      <c r="AI152" s="123">
        <f>'2022 CV FIN GA 00394601000126'!AK148</f>
        <v>0</v>
      </c>
      <c r="AJ152" s="123">
        <f>'2022 CV FIN GA 00394601000126'!AL148</f>
        <v>0</v>
      </c>
      <c r="AK152" s="123">
        <f>'2022 CV FIN GA 00394601000126'!AM148</f>
        <v>0</v>
      </c>
      <c r="AL152" s="123">
        <f>'2022 CV FIN GA 00394601000126'!AN148</f>
        <v>0</v>
      </c>
      <c r="AM152" s="123">
        <f>'2022 CV FIN GA 00394601000126'!AO148</f>
        <v>0</v>
      </c>
      <c r="AN152" s="123">
        <f>'2022 CV FIN GA 00394601000126'!AP148</f>
        <v>0</v>
      </c>
      <c r="AO152" s="50">
        <v>0</v>
      </c>
      <c r="AP152" s="48">
        <f>'2022 CV FIN GA 00394601000126'!AR148</f>
        <v>0</v>
      </c>
      <c r="AQ152" s="48">
        <f>'2022 CV FIN GA 00394601000126'!AS148</f>
        <v>0</v>
      </c>
      <c r="AR152" s="49">
        <f t="shared" si="65"/>
        <v>0</v>
      </c>
      <c r="AS152" s="49">
        <f t="shared" si="66"/>
        <v>0</v>
      </c>
      <c r="AT152" s="123">
        <f>'2022 CV FIN GA 00394601000126'!AV148</f>
        <v>0</v>
      </c>
      <c r="AU152" s="123">
        <f>'2022 CV FIN GA 00394601000126'!AW148</f>
        <v>0</v>
      </c>
      <c r="AV152" s="123">
        <f>'2022 CV FIN GA 00394601000126'!AX148</f>
        <v>0</v>
      </c>
      <c r="AW152" s="123">
        <f>'2022 CV FIN GA 00394601000126'!AY148</f>
        <v>0</v>
      </c>
      <c r="AX152" s="123">
        <f>'2022 CV FIN GA 00394601000126'!AZ148</f>
        <v>0</v>
      </c>
      <c r="AY152" s="123">
        <f>'2022 CV FIN GA 00394601000126'!BA148</f>
        <v>0</v>
      </c>
      <c r="AZ152" s="49">
        <f t="shared" si="67"/>
        <v>0</v>
      </c>
      <c r="BA152" s="123">
        <f>'2022 CV FIN GA 00394601000126'!BC148</f>
        <v>0</v>
      </c>
      <c r="BB152" s="123">
        <f>'2022 CV FIN GA 00394601000126'!BD148</f>
        <v>0</v>
      </c>
      <c r="BC152" s="123">
        <f>'2022 CV FIN GA 00394601000126'!BE148</f>
        <v>0</v>
      </c>
      <c r="BD152" s="123">
        <f>'2022 CV FIN GA 00394601000126'!BF148</f>
        <v>0</v>
      </c>
      <c r="BE152" s="123">
        <f>'2022 CV FIN GA 00394601000126'!BG148</f>
        <v>0</v>
      </c>
      <c r="BF152" s="123">
        <f>'2022 CV FIN GA 00394601000126'!BH148</f>
        <v>0</v>
      </c>
      <c r="BG152" s="123">
        <f>'2022 CV FIN GA 00394601000126'!BI148</f>
        <v>0</v>
      </c>
      <c r="BH152" s="123">
        <f>'2022 CV FIN GA 00394601000126'!BJ148</f>
        <v>0</v>
      </c>
      <c r="BI152" s="123">
        <f>'2022 CV FIN GA 00394601000126'!BK148</f>
        <v>0</v>
      </c>
      <c r="BJ152" s="49">
        <f t="shared" si="68"/>
        <v>0</v>
      </c>
      <c r="BK152" s="49">
        <f t="shared" si="69"/>
        <v>0</v>
      </c>
      <c r="BL152" s="49">
        <f>$BO$9+SUMPRODUCT($D$10:D152,$BK$10:BK152)</f>
        <v>-110655738432.86926</v>
      </c>
      <c r="BM152" s="48">
        <f>'2022 CV FIN GA 00394601000126'!BO148</f>
        <v>4</v>
      </c>
      <c r="BN152" s="49">
        <f t="shared" si="73"/>
        <v>0</v>
      </c>
      <c r="BO152" s="51">
        <f t="shared" si="70"/>
        <v>0</v>
      </c>
      <c r="BP152" s="79">
        <f t="shared" si="74"/>
        <v>0</v>
      </c>
      <c r="BQ152" s="79">
        <f t="shared" si="75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1"/>
        <v>144</v>
      </c>
      <c r="B153" s="69">
        <f t="shared" si="72"/>
        <v>2165</v>
      </c>
      <c r="C153" s="48">
        <f>'2022 CV FIN GA 00394601000126'!E149</f>
        <v>4</v>
      </c>
      <c r="D153" s="49">
        <f t="shared" si="76"/>
        <v>3.5300000000000002E-3</v>
      </c>
      <c r="E153" s="123">
        <f>'2022 CV FIN GA 00394601000126'!G149</f>
        <v>0</v>
      </c>
      <c r="F153" s="49">
        <f t="shared" si="60"/>
        <v>0</v>
      </c>
      <c r="G153" s="123">
        <f>'2022 CV FIN GA 00394601000126'!I149</f>
        <v>0</v>
      </c>
      <c r="H153" s="123">
        <f>'2022 CV FIN GA 00394601000126'!J149</f>
        <v>0</v>
      </c>
      <c r="I153" s="123">
        <f>'2022 CV FIN GA 00394601000126'!K149</f>
        <v>0</v>
      </c>
      <c r="J153" s="123">
        <f>'2022 CV FIN GA 00394601000126'!L149</f>
        <v>0</v>
      </c>
      <c r="K153" s="123">
        <f>'2022 CV FIN GA 00394601000126'!M149</f>
        <v>0</v>
      </c>
      <c r="L153" s="123">
        <f>'2022 CV FIN GA 00394601000126'!N149</f>
        <v>0</v>
      </c>
      <c r="M153" s="49">
        <f t="shared" si="61"/>
        <v>0</v>
      </c>
      <c r="N153" s="123">
        <f>'2022 CV FIN GA 00394601000126'!P149</f>
        <v>0</v>
      </c>
      <c r="O153" s="123">
        <f>'2022 CV FIN GA 00394601000126'!Q149</f>
        <v>0</v>
      </c>
      <c r="P153" s="123">
        <f>'2022 CV FIN GA 00394601000126'!R149</f>
        <v>0</v>
      </c>
      <c r="Q153" s="123">
        <f>'2022 CV FIN GA 00394601000126'!S149</f>
        <v>0</v>
      </c>
      <c r="R153" s="123">
        <f>'2022 CV FIN GA 00394601000126'!T149</f>
        <v>0</v>
      </c>
      <c r="S153" s="123">
        <f>'2022 CV FIN GA 00394601000126'!U149</f>
        <v>0</v>
      </c>
      <c r="T153" s="123">
        <f>'2022 CV FIN GA 00394601000126'!V149</f>
        <v>0</v>
      </c>
      <c r="U153" s="49">
        <f t="shared" si="62"/>
        <v>0</v>
      </c>
      <c r="V153" s="123">
        <f>'2022 CV FIN GA 00394601000126'!X149</f>
        <v>0</v>
      </c>
      <c r="W153" s="123">
        <f>'2022 CV FIN GA 00394601000126'!Y149</f>
        <v>0</v>
      </c>
      <c r="X153" s="123">
        <f>'2022 CV FIN GA 00394601000126'!Z149</f>
        <v>0</v>
      </c>
      <c r="Y153" s="123">
        <f>'2022 CV FIN GA 00394601000126'!AA149</f>
        <v>0</v>
      </c>
      <c r="Z153" s="123">
        <f>'2022 CV FIN GA 00394601000126'!AB149</f>
        <v>0</v>
      </c>
      <c r="AA153" s="123">
        <f>'2022 CV FIN GA 00394601000126'!AC149</f>
        <v>0</v>
      </c>
      <c r="AB153" s="123">
        <f>'2022 CV FIN GA 00394601000126'!AD149</f>
        <v>0</v>
      </c>
      <c r="AC153" s="49">
        <f t="shared" si="63"/>
        <v>0</v>
      </c>
      <c r="AD153" s="123">
        <f>'2022 CV FIN GA 00394601000126'!AF149</f>
        <v>0</v>
      </c>
      <c r="AE153" s="123">
        <f>'2022 CV FIN GA 00394601000126'!AG149</f>
        <v>0</v>
      </c>
      <c r="AF153" s="123">
        <f>'2022 CV FIN GA 00394601000126'!AH149</f>
        <v>0</v>
      </c>
      <c r="AG153" s="123">
        <f>'2022 CV FIN GA 00394601000126'!AI149</f>
        <v>0</v>
      </c>
      <c r="AH153" s="49">
        <f t="shared" si="64"/>
        <v>0</v>
      </c>
      <c r="AI153" s="123">
        <f>'2022 CV FIN GA 00394601000126'!AK149</f>
        <v>0</v>
      </c>
      <c r="AJ153" s="123">
        <f>'2022 CV FIN GA 00394601000126'!AL149</f>
        <v>0</v>
      </c>
      <c r="AK153" s="123">
        <f>'2022 CV FIN GA 00394601000126'!AM149</f>
        <v>0</v>
      </c>
      <c r="AL153" s="123">
        <f>'2022 CV FIN GA 00394601000126'!AN149</f>
        <v>0</v>
      </c>
      <c r="AM153" s="123">
        <f>'2022 CV FIN GA 00394601000126'!AO149</f>
        <v>0</v>
      </c>
      <c r="AN153" s="123">
        <f>'2022 CV FIN GA 00394601000126'!AP149</f>
        <v>0</v>
      </c>
      <c r="AO153" s="50">
        <v>0</v>
      </c>
      <c r="AP153" s="48">
        <f>'2022 CV FIN GA 00394601000126'!AR149</f>
        <v>0</v>
      </c>
      <c r="AQ153" s="48">
        <f>'2022 CV FIN GA 00394601000126'!AS149</f>
        <v>0</v>
      </c>
      <c r="AR153" s="49">
        <f t="shared" si="65"/>
        <v>0</v>
      </c>
      <c r="AS153" s="49">
        <f t="shared" si="66"/>
        <v>0</v>
      </c>
      <c r="AT153" s="123">
        <f>'2022 CV FIN GA 00394601000126'!AV149</f>
        <v>0</v>
      </c>
      <c r="AU153" s="123">
        <f>'2022 CV FIN GA 00394601000126'!AW149</f>
        <v>0</v>
      </c>
      <c r="AV153" s="123">
        <f>'2022 CV FIN GA 00394601000126'!AX149</f>
        <v>0</v>
      </c>
      <c r="AW153" s="123">
        <f>'2022 CV FIN GA 00394601000126'!AY149</f>
        <v>0</v>
      </c>
      <c r="AX153" s="123">
        <f>'2022 CV FIN GA 00394601000126'!AZ149</f>
        <v>0</v>
      </c>
      <c r="AY153" s="123">
        <f>'2022 CV FIN GA 00394601000126'!BA149</f>
        <v>0</v>
      </c>
      <c r="AZ153" s="49">
        <f t="shared" si="67"/>
        <v>0</v>
      </c>
      <c r="BA153" s="123">
        <f>'2022 CV FIN GA 00394601000126'!BC149</f>
        <v>0</v>
      </c>
      <c r="BB153" s="123">
        <f>'2022 CV FIN GA 00394601000126'!BD149</f>
        <v>0</v>
      </c>
      <c r="BC153" s="123">
        <f>'2022 CV FIN GA 00394601000126'!BE149</f>
        <v>0</v>
      </c>
      <c r="BD153" s="123">
        <f>'2022 CV FIN GA 00394601000126'!BF149</f>
        <v>0</v>
      </c>
      <c r="BE153" s="123">
        <f>'2022 CV FIN GA 00394601000126'!BG149</f>
        <v>0</v>
      </c>
      <c r="BF153" s="123">
        <f>'2022 CV FIN GA 00394601000126'!BH149</f>
        <v>0</v>
      </c>
      <c r="BG153" s="123">
        <f>'2022 CV FIN GA 00394601000126'!BI149</f>
        <v>0</v>
      </c>
      <c r="BH153" s="123">
        <f>'2022 CV FIN GA 00394601000126'!BJ149</f>
        <v>0</v>
      </c>
      <c r="BI153" s="123">
        <f>'2022 CV FIN GA 00394601000126'!BK149</f>
        <v>0</v>
      </c>
      <c r="BJ153" s="49">
        <f t="shared" si="68"/>
        <v>0</v>
      </c>
      <c r="BK153" s="49">
        <f t="shared" si="69"/>
        <v>0</v>
      </c>
      <c r="BL153" s="49">
        <f>$BO$9+SUMPRODUCT($D$10:D153,$BK$10:BK153)</f>
        <v>-110655738432.86926</v>
      </c>
      <c r="BM153" s="48">
        <f>'2022 CV FIN GA 00394601000126'!BO149</f>
        <v>4</v>
      </c>
      <c r="BN153" s="49">
        <f t="shared" si="73"/>
        <v>0</v>
      </c>
      <c r="BO153" s="51">
        <f t="shared" si="70"/>
        <v>0</v>
      </c>
      <c r="BP153" s="79">
        <f t="shared" si="74"/>
        <v>0</v>
      </c>
      <c r="BQ153" s="79">
        <f t="shared" si="75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1"/>
        <v>145</v>
      </c>
      <c r="B154" s="69">
        <f t="shared" si="72"/>
        <v>2166</v>
      </c>
      <c r="C154" s="48">
        <f>'2022 CV FIN GA 00394601000126'!E150</f>
        <v>4</v>
      </c>
      <c r="D154" s="49">
        <f t="shared" si="76"/>
        <v>3.3899999999999998E-3</v>
      </c>
      <c r="E154" s="123">
        <f>'2022 CV FIN GA 00394601000126'!G150</f>
        <v>0</v>
      </c>
      <c r="F154" s="49">
        <f t="shared" si="60"/>
        <v>0</v>
      </c>
      <c r="G154" s="123">
        <f>'2022 CV FIN GA 00394601000126'!I150</f>
        <v>0</v>
      </c>
      <c r="H154" s="123">
        <f>'2022 CV FIN GA 00394601000126'!J150</f>
        <v>0</v>
      </c>
      <c r="I154" s="123">
        <f>'2022 CV FIN GA 00394601000126'!K150</f>
        <v>0</v>
      </c>
      <c r="J154" s="123">
        <f>'2022 CV FIN GA 00394601000126'!L150</f>
        <v>0</v>
      </c>
      <c r="K154" s="123">
        <f>'2022 CV FIN GA 00394601000126'!M150</f>
        <v>0</v>
      </c>
      <c r="L154" s="123">
        <f>'2022 CV FIN GA 00394601000126'!N150</f>
        <v>0</v>
      </c>
      <c r="M154" s="49">
        <f t="shared" si="61"/>
        <v>0</v>
      </c>
      <c r="N154" s="123">
        <f>'2022 CV FIN GA 00394601000126'!P150</f>
        <v>0</v>
      </c>
      <c r="O154" s="123">
        <f>'2022 CV FIN GA 00394601000126'!Q150</f>
        <v>0</v>
      </c>
      <c r="P154" s="123">
        <f>'2022 CV FIN GA 00394601000126'!R150</f>
        <v>0</v>
      </c>
      <c r="Q154" s="123">
        <f>'2022 CV FIN GA 00394601000126'!S150</f>
        <v>0</v>
      </c>
      <c r="R154" s="123">
        <f>'2022 CV FIN GA 00394601000126'!T150</f>
        <v>0</v>
      </c>
      <c r="S154" s="123">
        <f>'2022 CV FIN GA 00394601000126'!U150</f>
        <v>0</v>
      </c>
      <c r="T154" s="123">
        <f>'2022 CV FIN GA 00394601000126'!V150</f>
        <v>0</v>
      </c>
      <c r="U154" s="49">
        <f t="shared" si="62"/>
        <v>0</v>
      </c>
      <c r="V154" s="123">
        <f>'2022 CV FIN GA 00394601000126'!X150</f>
        <v>0</v>
      </c>
      <c r="W154" s="123">
        <f>'2022 CV FIN GA 00394601000126'!Y150</f>
        <v>0</v>
      </c>
      <c r="X154" s="123">
        <f>'2022 CV FIN GA 00394601000126'!Z150</f>
        <v>0</v>
      </c>
      <c r="Y154" s="123">
        <f>'2022 CV FIN GA 00394601000126'!AA150</f>
        <v>0</v>
      </c>
      <c r="Z154" s="123">
        <f>'2022 CV FIN GA 00394601000126'!AB150</f>
        <v>0</v>
      </c>
      <c r="AA154" s="123">
        <f>'2022 CV FIN GA 00394601000126'!AC150</f>
        <v>0</v>
      </c>
      <c r="AB154" s="123">
        <f>'2022 CV FIN GA 00394601000126'!AD150</f>
        <v>0</v>
      </c>
      <c r="AC154" s="49">
        <f t="shared" si="63"/>
        <v>0</v>
      </c>
      <c r="AD154" s="123">
        <f>'2022 CV FIN GA 00394601000126'!AF150</f>
        <v>0</v>
      </c>
      <c r="AE154" s="123">
        <f>'2022 CV FIN GA 00394601000126'!AG150</f>
        <v>0</v>
      </c>
      <c r="AF154" s="123">
        <f>'2022 CV FIN GA 00394601000126'!AH150</f>
        <v>0</v>
      </c>
      <c r="AG154" s="123">
        <f>'2022 CV FIN GA 00394601000126'!AI150</f>
        <v>0</v>
      </c>
      <c r="AH154" s="49">
        <f t="shared" si="64"/>
        <v>0</v>
      </c>
      <c r="AI154" s="123">
        <f>'2022 CV FIN GA 00394601000126'!AK150</f>
        <v>0</v>
      </c>
      <c r="AJ154" s="123">
        <f>'2022 CV FIN GA 00394601000126'!AL150</f>
        <v>0</v>
      </c>
      <c r="AK154" s="123">
        <f>'2022 CV FIN GA 00394601000126'!AM150</f>
        <v>0</v>
      </c>
      <c r="AL154" s="123">
        <f>'2022 CV FIN GA 00394601000126'!AN150</f>
        <v>0</v>
      </c>
      <c r="AM154" s="123">
        <f>'2022 CV FIN GA 00394601000126'!AO150</f>
        <v>0</v>
      </c>
      <c r="AN154" s="123">
        <f>'2022 CV FIN GA 00394601000126'!AP150</f>
        <v>0</v>
      </c>
      <c r="AO154" s="50">
        <v>0</v>
      </c>
      <c r="AP154" s="48">
        <f>'2022 CV FIN GA 00394601000126'!AR150</f>
        <v>0</v>
      </c>
      <c r="AQ154" s="48">
        <f>'2022 CV FIN GA 00394601000126'!AS150</f>
        <v>0</v>
      </c>
      <c r="AR154" s="49">
        <f t="shared" si="65"/>
        <v>0</v>
      </c>
      <c r="AS154" s="49">
        <f t="shared" si="66"/>
        <v>0</v>
      </c>
      <c r="AT154" s="123">
        <f>'2022 CV FIN GA 00394601000126'!AV150</f>
        <v>0</v>
      </c>
      <c r="AU154" s="123">
        <f>'2022 CV FIN GA 00394601000126'!AW150</f>
        <v>0</v>
      </c>
      <c r="AV154" s="123">
        <f>'2022 CV FIN GA 00394601000126'!AX150</f>
        <v>0</v>
      </c>
      <c r="AW154" s="123">
        <f>'2022 CV FIN GA 00394601000126'!AY150</f>
        <v>0</v>
      </c>
      <c r="AX154" s="123">
        <f>'2022 CV FIN GA 00394601000126'!AZ150</f>
        <v>0</v>
      </c>
      <c r="AY154" s="123">
        <f>'2022 CV FIN GA 00394601000126'!BA150</f>
        <v>0</v>
      </c>
      <c r="AZ154" s="49">
        <f t="shared" si="67"/>
        <v>0</v>
      </c>
      <c r="BA154" s="123">
        <f>'2022 CV FIN GA 00394601000126'!BC150</f>
        <v>0</v>
      </c>
      <c r="BB154" s="123">
        <f>'2022 CV FIN GA 00394601000126'!BD150</f>
        <v>0</v>
      </c>
      <c r="BC154" s="123">
        <f>'2022 CV FIN GA 00394601000126'!BE150</f>
        <v>0</v>
      </c>
      <c r="BD154" s="123">
        <f>'2022 CV FIN GA 00394601000126'!BF150</f>
        <v>0</v>
      </c>
      <c r="BE154" s="123">
        <f>'2022 CV FIN GA 00394601000126'!BG150</f>
        <v>0</v>
      </c>
      <c r="BF154" s="123">
        <f>'2022 CV FIN GA 00394601000126'!BH150</f>
        <v>0</v>
      </c>
      <c r="BG154" s="123">
        <f>'2022 CV FIN GA 00394601000126'!BI150</f>
        <v>0</v>
      </c>
      <c r="BH154" s="123">
        <f>'2022 CV FIN GA 00394601000126'!BJ150</f>
        <v>0</v>
      </c>
      <c r="BI154" s="123">
        <f>'2022 CV FIN GA 00394601000126'!BK150</f>
        <v>0</v>
      </c>
      <c r="BJ154" s="49">
        <f t="shared" si="68"/>
        <v>0</v>
      </c>
      <c r="BK154" s="49">
        <f t="shared" si="69"/>
        <v>0</v>
      </c>
      <c r="BL154" s="49">
        <f>$BO$9+SUMPRODUCT($D$10:D154,$BK$10:BK154)</f>
        <v>-110655738432.86926</v>
      </c>
      <c r="BM154" s="48">
        <f>'2022 CV FIN GA 00394601000126'!BO150</f>
        <v>4</v>
      </c>
      <c r="BN154" s="49">
        <f t="shared" si="73"/>
        <v>0</v>
      </c>
      <c r="BO154" s="51">
        <f t="shared" si="70"/>
        <v>0</v>
      </c>
      <c r="BP154" s="79">
        <f t="shared" si="74"/>
        <v>0</v>
      </c>
      <c r="BQ154" s="79">
        <f t="shared" si="75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1"/>
        <v>146</v>
      </c>
      <c r="B155" s="69">
        <f t="shared" si="72"/>
        <v>2167</v>
      </c>
      <c r="C155" s="48">
        <f>'2022 CV FIN GA 00394601000126'!E151</f>
        <v>4</v>
      </c>
      <c r="D155" s="49">
        <f t="shared" si="76"/>
        <v>3.2599999999999999E-3</v>
      </c>
      <c r="E155" s="123">
        <f>'2022 CV FIN GA 00394601000126'!G151</f>
        <v>0</v>
      </c>
      <c r="F155" s="49">
        <f t="shared" si="60"/>
        <v>0</v>
      </c>
      <c r="G155" s="123">
        <f>'2022 CV FIN GA 00394601000126'!I151</f>
        <v>0</v>
      </c>
      <c r="H155" s="123">
        <f>'2022 CV FIN GA 00394601000126'!J151</f>
        <v>0</v>
      </c>
      <c r="I155" s="123">
        <f>'2022 CV FIN GA 00394601000126'!K151</f>
        <v>0</v>
      </c>
      <c r="J155" s="123">
        <f>'2022 CV FIN GA 00394601000126'!L151</f>
        <v>0</v>
      </c>
      <c r="K155" s="123">
        <f>'2022 CV FIN GA 00394601000126'!M151</f>
        <v>0</v>
      </c>
      <c r="L155" s="123">
        <f>'2022 CV FIN GA 00394601000126'!N151</f>
        <v>0</v>
      </c>
      <c r="M155" s="49">
        <f t="shared" si="61"/>
        <v>0</v>
      </c>
      <c r="N155" s="123">
        <f>'2022 CV FIN GA 00394601000126'!P151</f>
        <v>0</v>
      </c>
      <c r="O155" s="123">
        <f>'2022 CV FIN GA 00394601000126'!Q151</f>
        <v>0</v>
      </c>
      <c r="P155" s="123">
        <f>'2022 CV FIN GA 00394601000126'!R151</f>
        <v>0</v>
      </c>
      <c r="Q155" s="123">
        <f>'2022 CV FIN GA 00394601000126'!S151</f>
        <v>0</v>
      </c>
      <c r="R155" s="123">
        <f>'2022 CV FIN GA 00394601000126'!T151</f>
        <v>0</v>
      </c>
      <c r="S155" s="123">
        <f>'2022 CV FIN GA 00394601000126'!U151</f>
        <v>0</v>
      </c>
      <c r="T155" s="123">
        <f>'2022 CV FIN GA 00394601000126'!V151</f>
        <v>0</v>
      </c>
      <c r="U155" s="49">
        <f t="shared" si="62"/>
        <v>0</v>
      </c>
      <c r="V155" s="123">
        <f>'2022 CV FIN GA 00394601000126'!X151</f>
        <v>0</v>
      </c>
      <c r="W155" s="123">
        <f>'2022 CV FIN GA 00394601000126'!Y151</f>
        <v>0</v>
      </c>
      <c r="X155" s="123">
        <f>'2022 CV FIN GA 00394601000126'!Z151</f>
        <v>0</v>
      </c>
      <c r="Y155" s="123">
        <f>'2022 CV FIN GA 00394601000126'!AA151</f>
        <v>0</v>
      </c>
      <c r="Z155" s="123">
        <f>'2022 CV FIN GA 00394601000126'!AB151</f>
        <v>0</v>
      </c>
      <c r="AA155" s="123">
        <f>'2022 CV FIN GA 00394601000126'!AC151</f>
        <v>0</v>
      </c>
      <c r="AB155" s="123">
        <f>'2022 CV FIN GA 00394601000126'!AD151</f>
        <v>0</v>
      </c>
      <c r="AC155" s="49">
        <f t="shared" si="63"/>
        <v>0</v>
      </c>
      <c r="AD155" s="123">
        <f>'2022 CV FIN GA 00394601000126'!AF151</f>
        <v>0</v>
      </c>
      <c r="AE155" s="123">
        <f>'2022 CV FIN GA 00394601000126'!AG151</f>
        <v>0</v>
      </c>
      <c r="AF155" s="123">
        <f>'2022 CV FIN GA 00394601000126'!AH151</f>
        <v>0</v>
      </c>
      <c r="AG155" s="123">
        <f>'2022 CV FIN GA 00394601000126'!AI151</f>
        <v>0</v>
      </c>
      <c r="AH155" s="49">
        <f t="shared" si="64"/>
        <v>0</v>
      </c>
      <c r="AI155" s="123">
        <f>'2022 CV FIN GA 00394601000126'!AK151</f>
        <v>0</v>
      </c>
      <c r="AJ155" s="123">
        <f>'2022 CV FIN GA 00394601000126'!AL151</f>
        <v>0</v>
      </c>
      <c r="AK155" s="123">
        <f>'2022 CV FIN GA 00394601000126'!AM151</f>
        <v>0</v>
      </c>
      <c r="AL155" s="123">
        <f>'2022 CV FIN GA 00394601000126'!AN151</f>
        <v>0</v>
      </c>
      <c r="AM155" s="123">
        <f>'2022 CV FIN GA 00394601000126'!AO151</f>
        <v>0</v>
      </c>
      <c r="AN155" s="123">
        <f>'2022 CV FIN GA 00394601000126'!AP151</f>
        <v>0</v>
      </c>
      <c r="AO155" s="50">
        <v>0</v>
      </c>
      <c r="AP155" s="48">
        <f>'2022 CV FIN GA 00394601000126'!AR151</f>
        <v>0</v>
      </c>
      <c r="AQ155" s="48">
        <f>'2022 CV FIN GA 00394601000126'!AS151</f>
        <v>0</v>
      </c>
      <c r="AR155" s="49">
        <f t="shared" si="65"/>
        <v>0</v>
      </c>
      <c r="AS155" s="49">
        <f t="shared" si="66"/>
        <v>0</v>
      </c>
      <c r="AT155" s="123">
        <f>'2022 CV FIN GA 00394601000126'!AV151</f>
        <v>0</v>
      </c>
      <c r="AU155" s="123">
        <f>'2022 CV FIN GA 00394601000126'!AW151</f>
        <v>0</v>
      </c>
      <c r="AV155" s="123">
        <f>'2022 CV FIN GA 00394601000126'!AX151</f>
        <v>0</v>
      </c>
      <c r="AW155" s="123">
        <f>'2022 CV FIN GA 00394601000126'!AY151</f>
        <v>0</v>
      </c>
      <c r="AX155" s="123">
        <f>'2022 CV FIN GA 00394601000126'!AZ151</f>
        <v>0</v>
      </c>
      <c r="AY155" s="123">
        <f>'2022 CV FIN GA 00394601000126'!BA151</f>
        <v>0</v>
      </c>
      <c r="AZ155" s="49">
        <f t="shared" si="67"/>
        <v>0</v>
      </c>
      <c r="BA155" s="123">
        <f>'2022 CV FIN GA 00394601000126'!BC151</f>
        <v>0</v>
      </c>
      <c r="BB155" s="123">
        <f>'2022 CV FIN GA 00394601000126'!BD151</f>
        <v>0</v>
      </c>
      <c r="BC155" s="123">
        <f>'2022 CV FIN GA 00394601000126'!BE151</f>
        <v>0</v>
      </c>
      <c r="BD155" s="123">
        <f>'2022 CV FIN GA 00394601000126'!BF151</f>
        <v>0</v>
      </c>
      <c r="BE155" s="123">
        <f>'2022 CV FIN GA 00394601000126'!BG151</f>
        <v>0</v>
      </c>
      <c r="BF155" s="123">
        <f>'2022 CV FIN GA 00394601000126'!BH151</f>
        <v>0</v>
      </c>
      <c r="BG155" s="123">
        <f>'2022 CV FIN GA 00394601000126'!BI151</f>
        <v>0</v>
      </c>
      <c r="BH155" s="123">
        <f>'2022 CV FIN GA 00394601000126'!BJ151</f>
        <v>0</v>
      </c>
      <c r="BI155" s="123">
        <f>'2022 CV FIN GA 00394601000126'!BK151</f>
        <v>0</v>
      </c>
      <c r="BJ155" s="49">
        <f t="shared" si="68"/>
        <v>0</v>
      </c>
      <c r="BK155" s="49">
        <f t="shared" si="69"/>
        <v>0</v>
      </c>
      <c r="BL155" s="49">
        <f>$BO$9+SUMPRODUCT($D$10:D155,$BK$10:BK155)</f>
        <v>-110655738432.86926</v>
      </c>
      <c r="BM155" s="48">
        <f>'2022 CV FIN GA 00394601000126'!BO151</f>
        <v>4</v>
      </c>
      <c r="BN155" s="49">
        <f t="shared" si="73"/>
        <v>0</v>
      </c>
      <c r="BO155" s="51">
        <f t="shared" si="70"/>
        <v>0</v>
      </c>
      <c r="BP155" s="79">
        <f t="shared" si="74"/>
        <v>0</v>
      </c>
      <c r="BQ155" s="79">
        <f t="shared" si="75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1"/>
        <v>147</v>
      </c>
      <c r="B156" s="69">
        <f t="shared" si="72"/>
        <v>2168</v>
      </c>
      <c r="C156" s="48">
        <f>'2022 CV FIN GA 00394601000126'!E152</f>
        <v>4</v>
      </c>
      <c r="D156" s="49">
        <f t="shared" si="76"/>
        <v>3.13E-3</v>
      </c>
      <c r="E156" s="123">
        <f>'2022 CV FIN GA 00394601000126'!G152</f>
        <v>0</v>
      </c>
      <c r="F156" s="49">
        <f t="shared" si="60"/>
        <v>0</v>
      </c>
      <c r="G156" s="123">
        <f>'2022 CV FIN GA 00394601000126'!I152</f>
        <v>0</v>
      </c>
      <c r="H156" s="123">
        <f>'2022 CV FIN GA 00394601000126'!J152</f>
        <v>0</v>
      </c>
      <c r="I156" s="123">
        <f>'2022 CV FIN GA 00394601000126'!K152</f>
        <v>0</v>
      </c>
      <c r="J156" s="123">
        <f>'2022 CV FIN GA 00394601000126'!L152</f>
        <v>0</v>
      </c>
      <c r="K156" s="123">
        <f>'2022 CV FIN GA 00394601000126'!M152</f>
        <v>0</v>
      </c>
      <c r="L156" s="123">
        <f>'2022 CV FIN GA 00394601000126'!N152</f>
        <v>0</v>
      </c>
      <c r="M156" s="49">
        <f t="shared" si="61"/>
        <v>0</v>
      </c>
      <c r="N156" s="123">
        <f>'2022 CV FIN GA 00394601000126'!P152</f>
        <v>0</v>
      </c>
      <c r="O156" s="123">
        <f>'2022 CV FIN GA 00394601000126'!Q152</f>
        <v>0</v>
      </c>
      <c r="P156" s="123">
        <f>'2022 CV FIN GA 00394601000126'!R152</f>
        <v>0</v>
      </c>
      <c r="Q156" s="123">
        <f>'2022 CV FIN GA 00394601000126'!S152</f>
        <v>0</v>
      </c>
      <c r="R156" s="123">
        <f>'2022 CV FIN GA 00394601000126'!T152</f>
        <v>0</v>
      </c>
      <c r="S156" s="123">
        <f>'2022 CV FIN GA 00394601000126'!U152</f>
        <v>0</v>
      </c>
      <c r="T156" s="123">
        <f>'2022 CV FIN GA 00394601000126'!V152</f>
        <v>0</v>
      </c>
      <c r="U156" s="49">
        <f t="shared" si="62"/>
        <v>0</v>
      </c>
      <c r="V156" s="123">
        <f>'2022 CV FIN GA 00394601000126'!X152</f>
        <v>0</v>
      </c>
      <c r="W156" s="123">
        <f>'2022 CV FIN GA 00394601000126'!Y152</f>
        <v>0</v>
      </c>
      <c r="X156" s="123">
        <f>'2022 CV FIN GA 00394601000126'!Z152</f>
        <v>0</v>
      </c>
      <c r="Y156" s="123">
        <f>'2022 CV FIN GA 00394601000126'!AA152</f>
        <v>0</v>
      </c>
      <c r="Z156" s="123">
        <f>'2022 CV FIN GA 00394601000126'!AB152</f>
        <v>0</v>
      </c>
      <c r="AA156" s="123">
        <f>'2022 CV FIN GA 00394601000126'!AC152</f>
        <v>0</v>
      </c>
      <c r="AB156" s="123">
        <f>'2022 CV FIN GA 00394601000126'!AD152</f>
        <v>0</v>
      </c>
      <c r="AC156" s="49">
        <f t="shared" si="63"/>
        <v>0</v>
      </c>
      <c r="AD156" s="123">
        <f>'2022 CV FIN GA 00394601000126'!AF152</f>
        <v>0</v>
      </c>
      <c r="AE156" s="123">
        <f>'2022 CV FIN GA 00394601000126'!AG152</f>
        <v>0</v>
      </c>
      <c r="AF156" s="123">
        <f>'2022 CV FIN GA 00394601000126'!AH152</f>
        <v>0</v>
      </c>
      <c r="AG156" s="123">
        <f>'2022 CV FIN GA 00394601000126'!AI152</f>
        <v>0</v>
      </c>
      <c r="AH156" s="49">
        <f t="shared" si="64"/>
        <v>0</v>
      </c>
      <c r="AI156" s="123">
        <f>'2022 CV FIN GA 00394601000126'!AK152</f>
        <v>0</v>
      </c>
      <c r="AJ156" s="123">
        <f>'2022 CV FIN GA 00394601000126'!AL152</f>
        <v>0</v>
      </c>
      <c r="AK156" s="123">
        <f>'2022 CV FIN GA 00394601000126'!AM152</f>
        <v>0</v>
      </c>
      <c r="AL156" s="123">
        <f>'2022 CV FIN GA 00394601000126'!AN152</f>
        <v>0</v>
      </c>
      <c r="AM156" s="123">
        <f>'2022 CV FIN GA 00394601000126'!AO152</f>
        <v>0</v>
      </c>
      <c r="AN156" s="123">
        <f>'2022 CV FIN GA 00394601000126'!AP152</f>
        <v>0</v>
      </c>
      <c r="AO156" s="50">
        <v>0</v>
      </c>
      <c r="AP156" s="48">
        <f>'2022 CV FIN GA 00394601000126'!AR152</f>
        <v>0</v>
      </c>
      <c r="AQ156" s="48">
        <f>'2022 CV FIN GA 00394601000126'!AS152</f>
        <v>0</v>
      </c>
      <c r="AR156" s="49">
        <f t="shared" si="65"/>
        <v>0</v>
      </c>
      <c r="AS156" s="49">
        <f t="shared" si="66"/>
        <v>0</v>
      </c>
      <c r="AT156" s="123">
        <f>'2022 CV FIN GA 00394601000126'!AV152</f>
        <v>0</v>
      </c>
      <c r="AU156" s="123">
        <f>'2022 CV FIN GA 00394601000126'!AW152</f>
        <v>0</v>
      </c>
      <c r="AV156" s="123">
        <f>'2022 CV FIN GA 00394601000126'!AX152</f>
        <v>0</v>
      </c>
      <c r="AW156" s="123">
        <f>'2022 CV FIN GA 00394601000126'!AY152</f>
        <v>0</v>
      </c>
      <c r="AX156" s="123">
        <f>'2022 CV FIN GA 00394601000126'!AZ152</f>
        <v>0</v>
      </c>
      <c r="AY156" s="123">
        <f>'2022 CV FIN GA 00394601000126'!BA152</f>
        <v>0</v>
      </c>
      <c r="AZ156" s="49">
        <f t="shared" si="67"/>
        <v>0</v>
      </c>
      <c r="BA156" s="123">
        <f>'2022 CV FIN GA 00394601000126'!BC152</f>
        <v>0</v>
      </c>
      <c r="BB156" s="123">
        <f>'2022 CV FIN GA 00394601000126'!BD152</f>
        <v>0</v>
      </c>
      <c r="BC156" s="123">
        <f>'2022 CV FIN GA 00394601000126'!BE152</f>
        <v>0</v>
      </c>
      <c r="BD156" s="123">
        <f>'2022 CV FIN GA 00394601000126'!BF152</f>
        <v>0</v>
      </c>
      <c r="BE156" s="123">
        <f>'2022 CV FIN GA 00394601000126'!BG152</f>
        <v>0</v>
      </c>
      <c r="BF156" s="123">
        <f>'2022 CV FIN GA 00394601000126'!BH152</f>
        <v>0</v>
      </c>
      <c r="BG156" s="123">
        <f>'2022 CV FIN GA 00394601000126'!BI152</f>
        <v>0</v>
      </c>
      <c r="BH156" s="123">
        <f>'2022 CV FIN GA 00394601000126'!BJ152</f>
        <v>0</v>
      </c>
      <c r="BI156" s="123">
        <f>'2022 CV FIN GA 00394601000126'!BK152</f>
        <v>0</v>
      </c>
      <c r="BJ156" s="49">
        <f t="shared" si="68"/>
        <v>0</v>
      </c>
      <c r="BK156" s="49">
        <f t="shared" si="69"/>
        <v>0</v>
      </c>
      <c r="BL156" s="49">
        <f>$BO$9+SUMPRODUCT($D$10:D156,$BK$10:BK156)</f>
        <v>-110655738432.86926</v>
      </c>
      <c r="BM156" s="48">
        <f>'2022 CV FIN GA 00394601000126'!BO152</f>
        <v>4</v>
      </c>
      <c r="BN156" s="49">
        <f t="shared" si="73"/>
        <v>0</v>
      </c>
      <c r="BO156" s="51">
        <f t="shared" si="70"/>
        <v>0</v>
      </c>
      <c r="BP156" s="79">
        <f t="shared" si="74"/>
        <v>0</v>
      </c>
      <c r="BQ156" s="79">
        <f t="shared" si="75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1"/>
        <v>148</v>
      </c>
      <c r="B157" s="69">
        <f t="shared" si="72"/>
        <v>2169</v>
      </c>
      <c r="C157" s="48">
        <f>'2022 CV FIN GA 00394601000126'!E153</f>
        <v>4</v>
      </c>
      <c r="D157" s="49">
        <f t="shared" si="76"/>
        <v>3.0100000000000001E-3</v>
      </c>
      <c r="E157" s="123">
        <f>'2022 CV FIN GA 00394601000126'!G153</f>
        <v>0</v>
      </c>
      <c r="F157" s="49">
        <f t="shared" si="60"/>
        <v>0</v>
      </c>
      <c r="G157" s="123">
        <f>'2022 CV FIN GA 00394601000126'!I153</f>
        <v>0</v>
      </c>
      <c r="H157" s="123">
        <f>'2022 CV FIN GA 00394601000126'!J153</f>
        <v>0</v>
      </c>
      <c r="I157" s="123">
        <f>'2022 CV FIN GA 00394601000126'!K153</f>
        <v>0</v>
      </c>
      <c r="J157" s="123">
        <f>'2022 CV FIN GA 00394601000126'!L153</f>
        <v>0</v>
      </c>
      <c r="K157" s="123">
        <f>'2022 CV FIN GA 00394601000126'!M153</f>
        <v>0</v>
      </c>
      <c r="L157" s="123">
        <f>'2022 CV FIN GA 00394601000126'!N153</f>
        <v>0</v>
      </c>
      <c r="M157" s="49">
        <f t="shared" si="61"/>
        <v>0</v>
      </c>
      <c r="N157" s="123">
        <f>'2022 CV FIN GA 00394601000126'!P153</f>
        <v>0</v>
      </c>
      <c r="O157" s="123">
        <f>'2022 CV FIN GA 00394601000126'!Q153</f>
        <v>0</v>
      </c>
      <c r="P157" s="123">
        <f>'2022 CV FIN GA 00394601000126'!R153</f>
        <v>0</v>
      </c>
      <c r="Q157" s="123">
        <f>'2022 CV FIN GA 00394601000126'!S153</f>
        <v>0</v>
      </c>
      <c r="R157" s="123">
        <f>'2022 CV FIN GA 00394601000126'!T153</f>
        <v>0</v>
      </c>
      <c r="S157" s="123">
        <f>'2022 CV FIN GA 00394601000126'!U153</f>
        <v>0</v>
      </c>
      <c r="T157" s="123">
        <f>'2022 CV FIN GA 00394601000126'!V153</f>
        <v>0</v>
      </c>
      <c r="U157" s="49">
        <f t="shared" si="62"/>
        <v>0</v>
      </c>
      <c r="V157" s="123">
        <f>'2022 CV FIN GA 00394601000126'!X153</f>
        <v>0</v>
      </c>
      <c r="W157" s="123">
        <f>'2022 CV FIN GA 00394601000126'!Y153</f>
        <v>0</v>
      </c>
      <c r="X157" s="123">
        <f>'2022 CV FIN GA 00394601000126'!Z153</f>
        <v>0</v>
      </c>
      <c r="Y157" s="123">
        <f>'2022 CV FIN GA 00394601000126'!AA153</f>
        <v>0</v>
      </c>
      <c r="Z157" s="123">
        <f>'2022 CV FIN GA 00394601000126'!AB153</f>
        <v>0</v>
      </c>
      <c r="AA157" s="123">
        <f>'2022 CV FIN GA 00394601000126'!AC153</f>
        <v>0</v>
      </c>
      <c r="AB157" s="123">
        <f>'2022 CV FIN GA 00394601000126'!AD153</f>
        <v>0</v>
      </c>
      <c r="AC157" s="49">
        <f t="shared" si="63"/>
        <v>0</v>
      </c>
      <c r="AD157" s="123">
        <f>'2022 CV FIN GA 00394601000126'!AF153</f>
        <v>0</v>
      </c>
      <c r="AE157" s="123">
        <f>'2022 CV FIN GA 00394601000126'!AG153</f>
        <v>0</v>
      </c>
      <c r="AF157" s="123">
        <f>'2022 CV FIN GA 00394601000126'!AH153</f>
        <v>0</v>
      </c>
      <c r="AG157" s="123">
        <f>'2022 CV FIN GA 00394601000126'!AI153</f>
        <v>0</v>
      </c>
      <c r="AH157" s="49">
        <f t="shared" si="64"/>
        <v>0</v>
      </c>
      <c r="AI157" s="123">
        <f>'2022 CV FIN GA 00394601000126'!AK153</f>
        <v>0</v>
      </c>
      <c r="AJ157" s="123">
        <f>'2022 CV FIN GA 00394601000126'!AL153</f>
        <v>0</v>
      </c>
      <c r="AK157" s="123">
        <f>'2022 CV FIN GA 00394601000126'!AM153</f>
        <v>0</v>
      </c>
      <c r="AL157" s="123">
        <f>'2022 CV FIN GA 00394601000126'!AN153</f>
        <v>0</v>
      </c>
      <c r="AM157" s="123">
        <f>'2022 CV FIN GA 00394601000126'!AO153</f>
        <v>0</v>
      </c>
      <c r="AN157" s="123">
        <f>'2022 CV FIN GA 00394601000126'!AP153</f>
        <v>0</v>
      </c>
      <c r="AO157" s="50">
        <v>0</v>
      </c>
      <c r="AP157" s="48">
        <f>'2022 CV FIN GA 00394601000126'!AR153</f>
        <v>0</v>
      </c>
      <c r="AQ157" s="48">
        <f>'2022 CV FIN GA 00394601000126'!AS153</f>
        <v>0</v>
      </c>
      <c r="AR157" s="49">
        <f t="shared" si="65"/>
        <v>0</v>
      </c>
      <c r="AS157" s="49">
        <f t="shared" si="66"/>
        <v>0</v>
      </c>
      <c r="AT157" s="123">
        <f>'2022 CV FIN GA 00394601000126'!AV153</f>
        <v>0</v>
      </c>
      <c r="AU157" s="123">
        <f>'2022 CV FIN GA 00394601000126'!AW153</f>
        <v>0</v>
      </c>
      <c r="AV157" s="123">
        <f>'2022 CV FIN GA 00394601000126'!AX153</f>
        <v>0</v>
      </c>
      <c r="AW157" s="123">
        <f>'2022 CV FIN GA 00394601000126'!AY153</f>
        <v>0</v>
      </c>
      <c r="AX157" s="123">
        <f>'2022 CV FIN GA 00394601000126'!AZ153</f>
        <v>0</v>
      </c>
      <c r="AY157" s="123">
        <f>'2022 CV FIN GA 00394601000126'!BA153</f>
        <v>0</v>
      </c>
      <c r="AZ157" s="49">
        <f t="shared" si="67"/>
        <v>0</v>
      </c>
      <c r="BA157" s="123">
        <f>'2022 CV FIN GA 00394601000126'!BC153</f>
        <v>0</v>
      </c>
      <c r="BB157" s="123">
        <f>'2022 CV FIN GA 00394601000126'!BD153</f>
        <v>0</v>
      </c>
      <c r="BC157" s="123">
        <f>'2022 CV FIN GA 00394601000126'!BE153</f>
        <v>0</v>
      </c>
      <c r="BD157" s="123">
        <f>'2022 CV FIN GA 00394601000126'!BF153</f>
        <v>0</v>
      </c>
      <c r="BE157" s="123">
        <f>'2022 CV FIN GA 00394601000126'!BG153</f>
        <v>0</v>
      </c>
      <c r="BF157" s="123">
        <f>'2022 CV FIN GA 00394601000126'!BH153</f>
        <v>0</v>
      </c>
      <c r="BG157" s="123">
        <f>'2022 CV FIN GA 00394601000126'!BI153</f>
        <v>0</v>
      </c>
      <c r="BH157" s="123">
        <f>'2022 CV FIN GA 00394601000126'!BJ153</f>
        <v>0</v>
      </c>
      <c r="BI157" s="123">
        <f>'2022 CV FIN GA 00394601000126'!BK153</f>
        <v>0</v>
      </c>
      <c r="BJ157" s="49">
        <f t="shared" si="68"/>
        <v>0</v>
      </c>
      <c r="BK157" s="49">
        <f t="shared" si="69"/>
        <v>0</v>
      </c>
      <c r="BL157" s="49">
        <f>$BO$9+SUMPRODUCT($D$10:D157,$BK$10:BK157)</f>
        <v>-110655738432.86926</v>
      </c>
      <c r="BM157" s="48">
        <f>'2022 CV FIN GA 00394601000126'!BO153</f>
        <v>4</v>
      </c>
      <c r="BN157" s="49">
        <f t="shared" si="73"/>
        <v>0</v>
      </c>
      <c r="BO157" s="51">
        <f t="shared" si="70"/>
        <v>0</v>
      </c>
      <c r="BP157" s="79">
        <f t="shared" si="74"/>
        <v>0</v>
      </c>
      <c r="BQ157" s="79">
        <f t="shared" si="75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1"/>
        <v>149</v>
      </c>
      <c r="B158" s="69">
        <f t="shared" si="72"/>
        <v>2170</v>
      </c>
      <c r="C158" s="48">
        <f>'2022 CV FIN GA 00394601000126'!E154</f>
        <v>4</v>
      </c>
      <c r="D158" s="49">
        <f t="shared" si="76"/>
        <v>2.8900000000000002E-3</v>
      </c>
      <c r="E158" s="123">
        <f>'2022 CV FIN GA 00394601000126'!G154</f>
        <v>0</v>
      </c>
      <c r="F158" s="49">
        <f t="shared" si="60"/>
        <v>0</v>
      </c>
      <c r="G158" s="123">
        <f>'2022 CV FIN GA 00394601000126'!I154</f>
        <v>0</v>
      </c>
      <c r="H158" s="123">
        <f>'2022 CV FIN GA 00394601000126'!J154</f>
        <v>0</v>
      </c>
      <c r="I158" s="123">
        <f>'2022 CV FIN GA 00394601000126'!K154</f>
        <v>0</v>
      </c>
      <c r="J158" s="123">
        <f>'2022 CV FIN GA 00394601000126'!L154</f>
        <v>0</v>
      </c>
      <c r="K158" s="123">
        <f>'2022 CV FIN GA 00394601000126'!M154</f>
        <v>0</v>
      </c>
      <c r="L158" s="123">
        <f>'2022 CV FIN GA 00394601000126'!N154</f>
        <v>0</v>
      </c>
      <c r="M158" s="49">
        <f t="shared" si="61"/>
        <v>0</v>
      </c>
      <c r="N158" s="123">
        <f>'2022 CV FIN GA 00394601000126'!P154</f>
        <v>0</v>
      </c>
      <c r="O158" s="123">
        <f>'2022 CV FIN GA 00394601000126'!Q154</f>
        <v>0</v>
      </c>
      <c r="P158" s="123">
        <f>'2022 CV FIN GA 00394601000126'!R154</f>
        <v>0</v>
      </c>
      <c r="Q158" s="123">
        <f>'2022 CV FIN GA 00394601000126'!S154</f>
        <v>0</v>
      </c>
      <c r="R158" s="123">
        <f>'2022 CV FIN GA 00394601000126'!T154</f>
        <v>0</v>
      </c>
      <c r="S158" s="123">
        <f>'2022 CV FIN GA 00394601000126'!U154</f>
        <v>0</v>
      </c>
      <c r="T158" s="123">
        <f>'2022 CV FIN GA 00394601000126'!V154</f>
        <v>0</v>
      </c>
      <c r="U158" s="49">
        <f t="shared" si="62"/>
        <v>0</v>
      </c>
      <c r="V158" s="123">
        <f>'2022 CV FIN GA 00394601000126'!X154</f>
        <v>0</v>
      </c>
      <c r="W158" s="123">
        <f>'2022 CV FIN GA 00394601000126'!Y154</f>
        <v>0</v>
      </c>
      <c r="X158" s="123">
        <f>'2022 CV FIN GA 00394601000126'!Z154</f>
        <v>0</v>
      </c>
      <c r="Y158" s="123">
        <f>'2022 CV FIN GA 00394601000126'!AA154</f>
        <v>0</v>
      </c>
      <c r="Z158" s="123">
        <f>'2022 CV FIN GA 00394601000126'!AB154</f>
        <v>0</v>
      </c>
      <c r="AA158" s="123">
        <f>'2022 CV FIN GA 00394601000126'!AC154</f>
        <v>0</v>
      </c>
      <c r="AB158" s="123">
        <f>'2022 CV FIN GA 00394601000126'!AD154</f>
        <v>0</v>
      </c>
      <c r="AC158" s="49">
        <f t="shared" si="63"/>
        <v>0</v>
      </c>
      <c r="AD158" s="123">
        <f>'2022 CV FIN GA 00394601000126'!AF154</f>
        <v>0</v>
      </c>
      <c r="AE158" s="123">
        <f>'2022 CV FIN GA 00394601000126'!AG154</f>
        <v>0</v>
      </c>
      <c r="AF158" s="123">
        <f>'2022 CV FIN GA 00394601000126'!AH154</f>
        <v>0</v>
      </c>
      <c r="AG158" s="123">
        <f>'2022 CV FIN GA 00394601000126'!AI154</f>
        <v>0</v>
      </c>
      <c r="AH158" s="49">
        <f t="shared" si="64"/>
        <v>0</v>
      </c>
      <c r="AI158" s="123">
        <f>'2022 CV FIN GA 00394601000126'!AK154</f>
        <v>0</v>
      </c>
      <c r="AJ158" s="123">
        <f>'2022 CV FIN GA 00394601000126'!AL154</f>
        <v>0</v>
      </c>
      <c r="AK158" s="123">
        <f>'2022 CV FIN GA 00394601000126'!AM154</f>
        <v>0</v>
      </c>
      <c r="AL158" s="123">
        <f>'2022 CV FIN GA 00394601000126'!AN154</f>
        <v>0</v>
      </c>
      <c r="AM158" s="123">
        <f>'2022 CV FIN GA 00394601000126'!AO154</f>
        <v>0</v>
      </c>
      <c r="AN158" s="123">
        <f>'2022 CV FIN GA 00394601000126'!AP154</f>
        <v>0</v>
      </c>
      <c r="AO158" s="50">
        <v>0</v>
      </c>
      <c r="AP158" s="48">
        <f>'2022 CV FIN GA 00394601000126'!AR154</f>
        <v>0</v>
      </c>
      <c r="AQ158" s="48">
        <f>'2022 CV FIN GA 00394601000126'!AS154</f>
        <v>0</v>
      </c>
      <c r="AR158" s="49">
        <f t="shared" si="65"/>
        <v>0</v>
      </c>
      <c r="AS158" s="49">
        <f t="shared" si="66"/>
        <v>0</v>
      </c>
      <c r="AT158" s="123">
        <f>'2022 CV FIN GA 00394601000126'!AV154</f>
        <v>0</v>
      </c>
      <c r="AU158" s="123">
        <f>'2022 CV FIN GA 00394601000126'!AW154</f>
        <v>0</v>
      </c>
      <c r="AV158" s="123">
        <f>'2022 CV FIN GA 00394601000126'!AX154</f>
        <v>0</v>
      </c>
      <c r="AW158" s="123">
        <f>'2022 CV FIN GA 00394601000126'!AY154</f>
        <v>0</v>
      </c>
      <c r="AX158" s="123">
        <f>'2022 CV FIN GA 00394601000126'!AZ154</f>
        <v>0</v>
      </c>
      <c r="AY158" s="123">
        <f>'2022 CV FIN GA 00394601000126'!BA154</f>
        <v>0</v>
      </c>
      <c r="AZ158" s="49">
        <f t="shared" si="67"/>
        <v>0</v>
      </c>
      <c r="BA158" s="123">
        <f>'2022 CV FIN GA 00394601000126'!BC154</f>
        <v>0</v>
      </c>
      <c r="BB158" s="123">
        <f>'2022 CV FIN GA 00394601000126'!BD154</f>
        <v>0</v>
      </c>
      <c r="BC158" s="123">
        <f>'2022 CV FIN GA 00394601000126'!BE154</f>
        <v>0</v>
      </c>
      <c r="BD158" s="123">
        <f>'2022 CV FIN GA 00394601000126'!BF154</f>
        <v>0</v>
      </c>
      <c r="BE158" s="123">
        <f>'2022 CV FIN GA 00394601000126'!BG154</f>
        <v>0</v>
      </c>
      <c r="BF158" s="123">
        <f>'2022 CV FIN GA 00394601000126'!BH154</f>
        <v>0</v>
      </c>
      <c r="BG158" s="123">
        <f>'2022 CV FIN GA 00394601000126'!BI154</f>
        <v>0</v>
      </c>
      <c r="BH158" s="123">
        <f>'2022 CV FIN GA 00394601000126'!BJ154</f>
        <v>0</v>
      </c>
      <c r="BI158" s="123">
        <f>'2022 CV FIN GA 00394601000126'!BK154</f>
        <v>0</v>
      </c>
      <c r="BJ158" s="49">
        <f t="shared" si="68"/>
        <v>0</v>
      </c>
      <c r="BK158" s="49">
        <f t="shared" si="69"/>
        <v>0</v>
      </c>
      <c r="BL158" s="49">
        <f>$BO$9+SUMPRODUCT($D$10:D158,$BK$10:BK158)</f>
        <v>-110655738432.86926</v>
      </c>
      <c r="BM158" s="48">
        <f>'2022 CV FIN GA 00394601000126'!BO154</f>
        <v>4</v>
      </c>
      <c r="BN158" s="49">
        <f t="shared" si="73"/>
        <v>0</v>
      </c>
      <c r="BO158" s="51">
        <f t="shared" si="70"/>
        <v>0</v>
      </c>
      <c r="BP158" s="79">
        <f t="shared" si="74"/>
        <v>0</v>
      </c>
      <c r="BQ158" s="79">
        <f t="shared" si="75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1"/>
        <v>150</v>
      </c>
      <c r="B159" s="70">
        <f t="shared" si="72"/>
        <v>2171</v>
      </c>
      <c r="C159" s="48">
        <f>'2022 CV FIN GA 00394601000126'!E155</f>
        <v>4</v>
      </c>
      <c r="D159" s="49">
        <f t="shared" si="76"/>
        <v>2.7799999999999999E-3</v>
      </c>
      <c r="E159" s="123">
        <f>'2022 CV FIN GA 00394601000126'!G155</f>
        <v>0</v>
      </c>
      <c r="F159" s="49">
        <f t="shared" si="60"/>
        <v>0</v>
      </c>
      <c r="G159" s="123">
        <f>'2022 CV FIN GA 00394601000126'!I155</f>
        <v>0</v>
      </c>
      <c r="H159" s="123">
        <f>'2022 CV FIN GA 00394601000126'!J155</f>
        <v>0</v>
      </c>
      <c r="I159" s="123">
        <f>'2022 CV FIN GA 00394601000126'!K155</f>
        <v>0</v>
      </c>
      <c r="J159" s="123">
        <f>'2022 CV FIN GA 00394601000126'!L155</f>
        <v>0</v>
      </c>
      <c r="K159" s="123">
        <f>'2022 CV FIN GA 00394601000126'!M155</f>
        <v>0</v>
      </c>
      <c r="L159" s="123">
        <f>'2022 CV FIN GA 00394601000126'!N155</f>
        <v>0</v>
      </c>
      <c r="M159" s="49">
        <f t="shared" si="61"/>
        <v>0</v>
      </c>
      <c r="N159" s="123">
        <f>'2022 CV FIN GA 00394601000126'!P155</f>
        <v>0</v>
      </c>
      <c r="O159" s="123">
        <f>'2022 CV FIN GA 00394601000126'!Q155</f>
        <v>0</v>
      </c>
      <c r="P159" s="123">
        <f>'2022 CV FIN GA 00394601000126'!R155</f>
        <v>0</v>
      </c>
      <c r="Q159" s="123">
        <f>'2022 CV FIN GA 00394601000126'!S155</f>
        <v>0</v>
      </c>
      <c r="R159" s="123">
        <f>'2022 CV FIN GA 00394601000126'!T155</f>
        <v>0</v>
      </c>
      <c r="S159" s="123">
        <f>'2022 CV FIN GA 00394601000126'!U155</f>
        <v>0</v>
      </c>
      <c r="T159" s="123">
        <f>'2022 CV FIN GA 00394601000126'!V155</f>
        <v>0</v>
      </c>
      <c r="U159" s="49">
        <f t="shared" si="62"/>
        <v>0</v>
      </c>
      <c r="V159" s="123">
        <f>'2022 CV FIN GA 00394601000126'!X155</f>
        <v>0</v>
      </c>
      <c r="W159" s="123">
        <f>'2022 CV FIN GA 00394601000126'!Y155</f>
        <v>0</v>
      </c>
      <c r="X159" s="123">
        <f>'2022 CV FIN GA 00394601000126'!Z155</f>
        <v>0</v>
      </c>
      <c r="Y159" s="123">
        <f>'2022 CV FIN GA 00394601000126'!AA155</f>
        <v>0</v>
      </c>
      <c r="Z159" s="123">
        <f>'2022 CV FIN GA 00394601000126'!AB155</f>
        <v>0</v>
      </c>
      <c r="AA159" s="123">
        <f>'2022 CV FIN GA 00394601000126'!AC155</f>
        <v>0</v>
      </c>
      <c r="AB159" s="123">
        <f>'2022 CV FIN GA 00394601000126'!AD155</f>
        <v>0</v>
      </c>
      <c r="AC159" s="49">
        <f t="shared" si="63"/>
        <v>0</v>
      </c>
      <c r="AD159" s="123">
        <f>'2022 CV FIN GA 00394601000126'!AF155</f>
        <v>0</v>
      </c>
      <c r="AE159" s="123">
        <f>'2022 CV FIN GA 00394601000126'!AG155</f>
        <v>0</v>
      </c>
      <c r="AF159" s="123">
        <f>'2022 CV FIN GA 00394601000126'!AH155</f>
        <v>0</v>
      </c>
      <c r="AG159" s="123">
        <f>'2022 CV FIN GA 00394601000126'!AI155</f>
        <v>0</v>
      </c>
      <c r="AH159" s="49">
        <f t="shared" si="64"/>
        <v>0</v>
      </c>
      <c r="AI159" s="123">
        <f>'2022 CV FIN GA 00394601000126'!AK155</f>
        <v>0</v>
      </c>
      <c r="AJ159" s="123">
        <f>'2022 CV FIN GA 00394601000126'!AL155</f>
        <v>0</v>
      </c>
      <c r="AK159" s="123">
        <f>'2022 CV FIN GA 00394601000126'!AM155</f>
        <v>0</v>
      </c>
      <c r="AL159" s="123">
        <f>'2022 CV FIN GA 00394601000126'!AN155</f>
        <v>0</v>
      </c>
      <c r="AM159" s="123">
        <f>'2022 CV FIN GA 00394601000126'!AO155</f>
        <v>0</v>
      </c>
      <c r="AN159" s="123">
        <f>'2022 CV FIN GA 00394601000126'!AP155</f>
        <v>0</v>
      </c>
      <c r="AO159" s="54">
        <v>0</v>
      </c>
      <c r="AP159" s="48">
        <f>'2022 CV FIN GA 00394601000126'!AR155</f>
        <v>0</v>
      </c>
      <c r="AQ159" s="48">
        <f>'2022 CV FIN GA 00394601000126'!AS155</f>
        <v>0</v>
      </c>
      <c r="AR159" s="49">
        <f t="shared" si="65"/>
        <v>0</v>
      </c>
      <c r="AS159" s="49">
        <f t="shared" si="66"/>
        <v>0</v>
      </c>
      <c r="AT159" s="123">
        <f>'2022 CV FIN GA 00394601000126'!AV155</f>
        <v>0</v>
      </c>
      <c r="AU159" s="123">
        <f>'2022 CV FIN GA 00394601000126'!AW155</f>
        <v>0</v>
      </c>
      <c r="AV159" s="123">
        <f>'2022 CV FIN GA 00394601000126'!AX155</f>
        <v>0</v>
      </c>
      <c r="AW159" s="123">
        <f>'2022 CV FIN GA 00394601000126'!AY155</f>
        <v>0</v>
      </c>
      <c r="AX159" s="123">
        <f>'2022 CV FIN GA 00394601000126'!AZ155</f>
        <v>0</v>
      </c>
      <c r="AY159" s="123">
        <f>'2022 CV FIN GA 00394601000126'!BA155</f>
        <v>0</v>
      </c>
      <c r="AZ159" s="49">
        <f t="shared" si="67"/>
        <v>0</v>
      </c>
      <c r="BA159" s="123">
        <f>'2022 CV FIN GA 00394601000126'!BC155</f>
        <v>0</v>
      </c>
      <c r="BB159" s="123">
        <f>'2022 CV FIN GA 00394601000126'!BD155</f>
        <v>0</v>
      </c>
      <c r="BC159" s="123">
        <f>'2022 CV FIN GA 00394601000126'!BE155</f>
        <v>0</v>
      </c>
      <c r="BD159" s="123">
        <f>'2022 CV FIN GA 00394601000126'!BF155</f>
        <v>0</v>
      </c>
      <c r="BE159" s="123">
        <f>'2022 CV FIN GA 00394601000126'!BG155</f>
        <v>0</v>
      </c>
      <c r="BF159" s="123">
        <f>'2022 CV FIN GA 00394601000126'!BH155</f>
        <v>0</v>
      </c>
      <c r="BG159" s="123">
        <f>'2022 CV FIN GA 00394601000126'!BI155</f>
        <v>0</v>
      </c>
      <c r="BH159" s="123">
        <f>'2022 CV FIN GA 00394601000126'!BJ155</f>
        <v>0</v>
      </c>
      <c r="BI159" s="123">
        <f>'2022 CV FIN GA 00394601000126'!BK155</f>
        <v>0</v>
      </c>
      <c r="BJ159" s="49">
        <f t="shared" si="68"/>
        <v>0</v>
      </c>
      <c r="BK159" s="49">
        <f t="shared" si="69"/>
        <v>0</v>
      </c>
      <c r="BL159" s="49">
        <f>$BO$9+SUMPRODUCT($D$10:D159,$BK$10:BK159)</f>
        <v>-110655738432.86926</v>
      </c>
      <c r="BM159" s="48">
        <f>'2022 CV FIN GA 00394601000126'!BO155</f>
        <v>4</v>
      </c>
      <c r="BN159" s="49">
        <f t="shared" si="73"/>
        <v>0</v>
      </c>
      <c r="BO159" s="51">
        <f t="shared" si="70"/>
        <v>0</v>
      </c>
      <c r="BP159" s="79">
        <f t="shared" si="74"/>
        <v>0</v>
      </c>
      <c r="BQ159" s="79">
        <f t="shared" si="75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0" customFormat="1" ht="16.2" thickBot="1" x14ac:dyDescent="0.35">
      <c r="A160" s="55" t="s">
        <v>77</v>
      </c>
      <c r="B160" s="71"/>
      <c r="C160" s="56"/>
      <c r="D160" s="56"/>
      <c r="E160" s="57">
        <f t="shared" ref="E160:AJ160" si="77">ROUND(SUM(E10:E159),2)</f>
        <v>40768932412.669998</v>
      </c>
      <c r="F160" s="57">
        <f t="shared" si="77"/>
        <v>50205784834.360001</v>
      </c>
      <c r="G160" s="57">
        <f t="shared" si="77"/>
        <v>30060293359.43</v>
      </c>
      <c r="H160" s="57">
        <f t="shared" si="77"/>
        <v>18914424282.299999</v>
      </c>
      <c r="I160" s="57">
        <f t="shared" si="77"/>
        <v>0</v>
      </c>
      <c r="J160" s="57">
        <f t="shared" si="77"/>
        <v>1231067192.6199999</v>
      </c>
      <c r="K160" s="57">
        <f t="shared" si="77"/>
        <v>7813765193.1899996</v>
      </c>
      <c r="L160" s="57">
        <f t="shared" si="77"/>
        <v>0</v>
      </c>
      <c r="M160" s="57">
        <f t="shared" si="77"/>
        <v>25544903129.130001</v>
      </c>
      <c r="N160" s="57">
        <f t="shared" si="77"/>
        <v>8105412441.1300001</v>
      </c>
      <c r="O160" s="57">
        <f t="shared" si="77"/>
        <v>5891969307.8599997</v>
      </c>
      <c r="P160" s="57">
        <f t="shared" si="77"/>
        <v>4652005218.1800003</v>
      </c>
      <c r="Q160" s="57">
        <f t="shared" si="77"/>
        <v>555343334.22000003</v>
      </c>
      <c r="R160" s="57">
        <f t="shared" si="77"/>
        <v>876299611.48000002</v>
      </c>
      <c r="S160" s="57">
        <f t="shared" si="77"/>
        <v>5463873216.25</v>
      </c>
      <c r="T160" s="57">
        <f t="shared" si="77"/>
        <v>0</v>
      </c>
      <c r="U160" s="57">
        <f t="shared" si="77"/>
        <v>4574739333.8999996</v>
      </c>
      <c r="V160" s="57">
        <f t="shared" si="77"/>
        <v>1335077229.2</v>
      </c>
      <c r="W160" s="57">
        <f t="shared" si="77"/>
        <v>1464445324.45</v>
      </c>
      <c r="X160" s="57">
        <f t="shared" si="77"/>
        <v>530194152.52999997</v>
      </c>
      <c r="Y160" s="57">
        <f t="shared" si="77"/>
        <v>84219391.719999999</v>
      </c>
      <c r="Z160" s="57">
        <f t="shared" si="77"/>
        <v>196771177.84999999</v>
      </c>
      <c r="AA160" s="57">
        <f t="shared" si="77"/>
        <v>964032058.14999998</v>
      </c>
      <c r="AB160" s="57">
        <f t="shared" si="77"/>
        <v>0</v>
      </c>
      <c r="AC160" s="57">
        <f t="shared" si="77"/>
        <v>7232729216.7799997</v>
      </c>
      <c r="AD160" s="57">
        <f t="shared" si="77"/>
        <v>3140039999.48</v>
      </c>
      <c r="AE160" s="57">
        <f t="shared" si="77"/>
        <v>1711820403.0599999</v>
      </c>
      <c r="AF160" s="57">
        <f t="shared" si="77"/>
        <v>2157347544.5300002</v>
      </c>
      <c r="AG160" s="57">
        <f t="shared" si="77"/>
        <v>223521269.69999999</v>
      </c>
      <c r="AH160" s="57">
        <f t="shared" si="77"/>
        <v>2945036208.96</v>
      </c>
      <c r="AI160" s="57">
        <f t="shared" si="77"/>
        <v>1683624168.6800001</v>
      </c>
      <c r="AJ160" s="57">
        <f t="shared" si="77"/>
        <v>3453621.23</v>
      </c>
      <c r="AK160" s="57">
        <f t="shared" ref="AK160:BK160" si="78">ROUND(SUM(AK10:AK159),2)</f>
        <v>743809646.69000006</v>
      </c>
      <c r="AL160" s="57">
        <f t="shared" si="78"/>
        <v>113198047.38</v>
      </c>
      <c r="AM160" s="57">
        <f t="shared" si="78"/>
        <v>400950724.98000002</v>
      </c>
      <c r="AN160" s="57">
        <f t="shared" si="78"/>
        <v>8763274241.5499992</v>
      </c>
      <c r="AO160" s="57">
        <f t="shared" si="78"/>
        <v>0</v>
      </c>
      <c r="AP160" s="57">
        <f t="shared" si="78"/>
        <v>0</v>
      </c>
      <c r="AQ160" s="57">
        <f t="shared" si="78"/>
        <v>0</v>
      </c>
      <c r="AR160" s="57">
        <f t="shared" si="78"/>
        <v>107080232157.86</v>
      </c>
      <c r="AS160" s="57">
        <f t="shared" si="78"/>
        <v>198732519116.79999</v>
      </c>
      <c r="AT160" s="57">
        <f t="shared" si="78"/>
        <v>84919876269.229996</v>
      </c>
      <c r="AU160" s="57">
        <f t="shared" si="78"/>
        <v>84512923410.729996</v>
      </c>
      <c r="AV160" s="57">
        <f t="shared" si="78"/>
        <v>0</v>
      </c>
      <c r="AW160" s="57">
        <f t="shared" si="78"/>
        <v>5041583248.5799999</v>
      </c>
      <c r="AX160" s="57">
        <f t="shared" si="78"/>
        <v>24258136188.25</v>
      </c>
      <c r="AY160" s="57">
        <f t="shared" si="78"/>
        <v>0</v>
      </c>
      <c r="AZ160" s="57">
        <f t="shared" si="78"/>
        <v>123594249842.97</v>
      </c>
      <c r="BA160" s="57">
        <f t="shared" si="78"/>
        <v>34758902965.690002</v>
      </c>
      <c r="BB160" s="57">
        <f t="shared" si="78"/>
        <v>30566042941.720001</v>
      </c>
      <c r="BC160" s="57">
        <f t="shared" si="78"/>
        <v>18296102015.82</v>
      </c>
      <c r="BD160" s="57">
        <f t="shared" si="78"/>
        <v>2267501341.3000002</v>
      </c>
      <c r="BE160" s="57">
        <f t="shared" si="78"/>
        <v>4528721948.4700003</v>
      </c>
      <c r="BF160" s="57">
        <f t="shared" si="78"/>
        <v>33176978629.98</v>
      </c>
      <c r="BG160" s="57">
        <f t="shared" si="78"/>
        <v>0</v>
      </c>
      <c r="BH160" s="57">
        <f t="shared" si="78"/>
        <v>0</v>
      </c>
      <c r="BI160" s="57">
        <f t="shared" si="78"/>
        <v>0</v>
      </c>
      <c r="BJ160" s="57">
        <f t="shared" si="78"/>
        <v>322326768959.77002</v>
      </c>
      <c r="BK160" s="57">
        <f t="shared" si="78"/>
        <v>-215246536801.91</v>
      </c>
      <c r="BL160" s="58" t="str">
        <f>IF(AND(A1="FLUXO ATUARIAL   -   CIVIL   -   PLANO FINANCEIRO   -   BENEFÍCIOS AVALIADOS EM REGIME FINANCEIRO DE REPARTIÇÃO SIMPLES",BL161&gt;0),"EXCEDENTE FINANCEIRO",IF(AND(A1="FLUXO ATUARIAL   -   CIVIL   -   PLANO FINANCEIRO   -   BENEFÍCIOS AVALIADOS EM REGIME FINANCEIRO DE REPARTIÇÃO SIMPLES",BL161=0),"EQUILÍBRIO ATUARIAL","INSUFICIÊNCIA FINANCEIRA"))</f>
        <v>INSUFICIÊNCIA FINANCEIRA</v>
      </c>
      <c r="BM160" s="56"/>
      <c r="BN160" s="56"/>
      <c r="BO160" s="59"/>
      <c r="BP160" s="80">
        <f>SUM(BP10:BP159)</f>
        <v>131960785319.22142</v>
      </c>
      <c r="BQ160" s="80">
        <f>SUM(BQ10:BQ159)</f>
        <v>1810307118551.5571</v>
      </c>
    </row>
    <row r="161" spans="1:69" ht="16.2" thickBot="1" x14ac:dyDescent="0.35">
      <c r="A161" s="61" t="s">
        <v>78</v>
      </c>
      <c r="B161" s="72"/>
      <c r="C161" s="62"/>
      <c r="D161" s="62"/>
      <c r="E161" s="63">
        <f>ROUND(SUMPRODUCT($D$10:$D$159,E10:E159),2)</f>
        <v>28880882546.400002</v>
      </c>
      <c r="F161" s="63">
        <f>ROUND(SUM(G161:J161),2)</f>
        <v>31258688127.200001</v>
      </c>
      <c r="G161" s="63">
        <f t="shared" ref="G161:L161" si="79">ROUND(SUMPRODUCT($D$10:$D$159,G10:G159),2)</f>
        <v>18611632701.799999</v>
      </c>
      <c r="H161" s="63">
        <f t="shared" si="79"/>
        <v>11914281782.639999</v>
      </c>
      <c r="I161" s="63">
        <f t="shared" si="79"/>
        <v>0</v>
      </c>
      <c r="J161" s="63">
        <f t="shared" si="79"/>
        <v>732773642.75999999</v>
      </c>
      <c r="K161" s="63">
        <f t="shared" si="79"/>
        <v>5077126616.21</v>
      </c>
      <c r="L161" s="63">
        <f t="shared" si="79"/>
        <v>0</v>
      </c>
      <c r="M161" s="63">
        <f>ROUND(SUM(N161:T161),2)</f>
        <v>12316460473.469999</v>
      </c>
      <c r="N161" s="63">
        <f t="shared" ref="N161:T161" si="80">ROUND(SUMPRODUCT($D$10:$D$159,N10:N159),2)</f>
        <v>4070967664.1700001</v>
      </c>
      <c r="O161" s="63">
        <f t="shared" si="80"/>
        <v>3433670370.3600001</v>
      </c>
      <c r="P161" s="63">
        <f t="shared" si="80"/>
        <v>2003397074.46</v>
      </c>
      <c r="Q161" s="63">
        <f t="shared" si="80"/>
        <v>277469600.07999998</v>
      </c>
      <c r="R161" s="63">
        <f t="shared" si="80"/>
        <v>436518238.06999999</v>
      </c>
      <c r="S161" s="63">
        <f t="shared" si="80"/>
        <v>2094437526.3299999</v>
      </c>
      <c r="T161" s="63">
        <f t="shared" si="80"/>
        <v>0</v>
      </c>
      <c r="U161" s="63">
        <f>ROUND(SUM(V161:AB161),2)</f>
        <v>3240764512.6799998</v>
      </c>
      <c r="V161" s="63">
        <f t="shared" ref="V161:AB161" si="81">ROUND(SUMPRODUCT($D$10:$D$159,V10:V159),2)</f>
        <v>945774303.25</v>
      </c>
      <c r="W161" s="63">
        <f t="shared" si="81"/>
        <v>1037419203.99</v>
      </c>
      <c r="X161" s="63">
        <f t="shared" si="81"/>
        <v>375591759.20999998</v>
      </c>
      <c r="Y161" s="63">
        <f t="shared" si="81"/>
        <v>59661369.979999997</v>
      </c>
      <c r="Z161" s="63">
        <f t="shared" si="81"/>
        <v>139393526.88</v>
      </c>
      <c r="AA161" s="63">
        <f t="shared" si="81"/>
        <v>682924349.37</v>
      </c>
      <c r="AB161" s="63">
        <f t="shared" si="81"/>
        <v>0</v>
      </c>
      <c r="AC161" s="63">
        <f>ROUND(SUM(AD161:AG161),2)</f>
        <v>2917275700.5</v>
      </c>
      <c r="AD161" s="63">
        <f>ROUND(SUMPRODUCT($D$10:$D$159,AD10:AD159),2)</f>
        <v>1259087064.22</v>
      </c>
      <c r="AE161" s="63">
        <f>ROUND(SUMPRODUCT($D$10:$D$159,AE10:AE159),2)</f>
        <v>785020090.67999995</v>
      </c>
      <c r="AF161" s="63">
        <f>ROUND(SUMPRODUCT($D$10:$D$159,AF10:AF159),2)</f>
        <v>781804443.25999999</v>
      </c>
      <c r="AG161" s="63">
        <f>ROUND(SUMPRODUCT($D$10:$D$159,AG10:AG159),2)</f>
        <v>91364102.340000004</v>
      </c>
      <c r="AH161" s="63">
        <f>ROUND(SUM(AI161:AM161),2)</f>
        <v>777923778.71000004</v>
      </c>
      <c r="AI161" s="63">
        <f t="shared" ref="AI161:AQ161" si="82">ROUND(SUMPRODUCT($D$10:$D$159,AI10:AI159),2)</f>
        <v>441049599.92000002</v>
      </c>
      <c r="AJ161" s="63">
        <f t="shared" si="82"/>
        <v>767586</v>
      </c>
      <c r="AK161" s="63">
        <f t="shared" si="82"/>
        <v>159663380.69</v>
      </c>
      <c r="AL161" s="63">
        <f t="shared" si="82"/>
        <v>27168616.670000002</v>
      </c>
      <c r="AM161" s="63">
        <f t="shared" si="82"/>
        <v>149274595.43000001</v>
      </c>
      <c r="AN161" s="63">
        <f t="shared" si="82"/>
        <v>3186595285.5700002</v>
      </c>
      <c r="AO161" s="63">
        <f t="shared" si="82"/>
        <v>0</v>
      </c>
      <c r="AP161" s="63">
        <f t="shared" si="82"/>
        <v>0</v>
      </c>
      <c r="AQ161" s="63">
        <f t="shared" si="82"/>
        <v>0</v>
      </c>
      <c r="AR161" s="63">
        <f>ROUND(F161+K161+L161+M161+U161+AC161+AH161+AN161+AO161+AP161+AQ161,2)</f>
        <v>58774834494.339996</v>
      </c>
      <c r="AS161" s="63">
        <f>ROUND(SUM(AT161:AY161),2)</f>
        <v>124461065896.48</v>
      </c>
      <c r="AT161" s="63">
        <f t="shared" ref="AT161:AY161" si="83">ROUND(SUMPRODUCT($D$10:$D$159,AT10:AT159),2)</f>
        <v>52591047509.190002</v>
      </c>
      <c r="AU161" s="63">
        <f t="shared" si="83"/>
        <v>53121114194.349998</v>
      </c>
      <c r="AV161" s="63">
        <f t="shared" si="83"/>
        <v>0</v>
      </c>
      <c r="AW161" s="63">
        <f t="shared" si="83"/>
        <v>2992948842.4000001</v>
      </c>
      <c r="AX161" s="63">
        <f t="shared" si="83"/>
        <v>15755955350.540001</v>
      </c>
      <c r="AY161" s="63">
        <f t="shared" si="83"/>
        <v>0</v>
      </c>
      <c r="AZ161" s="63">
        <f>ROUND(SUM(BA161:BI161),2)</f>
        <v>44969507030.720001</v>
      </c>
      <c r="BA161" s="63">
        <f t="shared" ref="BA161:BI161" si="84">ROUND(SUMPRODUCT($D$10:$D$159,BA10:BA159),2)</f>
        <v>14119822102.809999</v>
      </c>
      <c r="BB161" s="63">
        <f t="shared" si="84"/>
        <v>13699793404.879999</v>
      </c>
      <c r="BC161" s="63">
        <f t="shared" si="84"/>
        <v>6452723690.9200001</v>
      </c>
      <c r="BD161" s="63">
        <f t="shared" si="84"/>
        <v>926521750.61000001</v>
      </c>
      <c r="BE161" s="63">
        <f t="shared" si="84"/>
        <v>1673629325.1300001</v>
      </c>
      <c r="BF161" s="63">
        <f t="shared" si="84"/>
        <v>8097016756.3699999</v>
      </c>
      <c r="BG161" s="63">
        <f t="shared" si="84"/>
        <v>0</v>
      </c>
      <c r="BH161" s="63">
        <f t="shared" si="84"/>
        <v>0</v>
      </c>
      <c r="BI161" s="63">
        <f t="shared" si="84"/>
        <v>0</v>
      </c>
      <c r="BJ161" s="63">
        <f>ROUND(AS161+AZ161,2)</f>
        <v>169430572927.20001</v>
      </c>
      <c r="BK161" s="63">
        <f>ROUND(AR161-BJ161,2)</f>
        <v>-110655738432.86</v>
      </c>
      <c r="BL161" s="64">
        <f>ROUND(BO9,2)+BK161</f>
        <v>-110655738432.86</v>
      </c>
      <c r="BM161" s="62"/>
      <c r="BN161" s="62"/>
      <c r="BO161" s="65"/>
      <c r="BP161" s="81"/>
      <c r="BQ161" s="81"/>
    </row>
  </sheetData>
  <sheetProtection algorithmName="SHA-512" hashValue="gAJWk4F0rpWyUjlzz8Qp6UKPbyZ8XOldtJNDKrW+iqi8T0+D/4rv9OF0FiOlNoqMdjLz75UJZ72znGZYDJSxVw==" saltValue="/EN/+G4x+i6rXecmKWYvQg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7E56-B65F-47EF-957C-E0144DE7D891}">
  <dimension ref="A1:AMK159"/>
  <sheetViews>
    <sheetView showGridLines="0" zoomScaleNormal="100" workbookViewId="0">
      <pane xSplit="2" ySplit="4" topLeftCell="BK145" activePane="bottomRight" state="frozen"/>
      <selection pane="topRight" activeCell="C1" sqref="C1"/>
      <selection pane="bottomLeft" activeCell="A5" sqref="A5"/>
      <selection pane="bottomRight" activeCell="E6" sqref="E6"/>
    </sheetView>
  </sheetViews>
  <sheetFormatPr defaultRowHeight="14.4" x14ac:dyDescent="0.3"/>
  <cols>
    <col min="1" max="1" width="31.88671875" style="95" bestFit="1" customWidth="1" collapsed="1"/>
    <col min="2" max="2" width="26.44140625" style="95" bestFit="1" customWidth="1" collapsed="1"/>
    <col min="3" max="3" width="9.77734375" style="95" bestFit="1" customWidth="1" collapsed="1"/>
    <col min="4" max="4" width="8.88671875" style="95" bestFit="1" customWidth="1" collapsed="1"/>
    <col min="5" max="5" width="19.33203125" style="95" bestFit="1" customWidth="1" collapsed="1"/>
    <col min="6" max="6" width="20.21875" style="95" bestFit="1" customWidth="1" collapsed="1"/>
    <col min="7" max="7" width="42.5546875" style="95" bestFit="1" customWidth="1" collapsed="1"/>
    <col min="8" max="8" width="32.6640625" style="95" bestFit="1" customWidth="1" collapsed="1"/>
    <col min="9" max="9" width="42.33203125" style="95" bestFit="1" customWidth="1" collapsed="1"/>
    <col min="10" max="10" width="43.6640625" style="95" bestFit="1" customWidth="1" collapsed="1"/>
    <col min="11" max="11" width="42.33203125" style="95" bestFit="1" customWidth="1" collapsed="1"/>
    <col min="12" max="12" width="43" style="95" bestFit="1" customWidth="1" collapsed="1"/>
    <col min="13" max="13" width="33" style="95" bestFit="1" customWidth="1" collapsed="1"/>
    <col min="14" max="14" width="42" style="95" bestFit="1" customWidth="1" collapsed="1"/>
    <col min="15" max="15" width="24.109375" style="95" bestFit="1" customWidth="1" collapsed="1"/>
    <col min="16" max="16" width="32.5546875" style="95" bestFit="1" customWidth="1" collapsed="1"/>
    <col min="17" max="17" width="43.6640625" style="95" bestFit="1" customWidth="1" collapsed="1"/>
    <col min="18" max="18" width="35.21875" style="95" bestFit="1" customWidth="1" collapsed="1"/>
    <col min="19" max="19" width="32.5546875" style="95" bestFit="1" customWidth="1" collapsed="1"/>
    <col min="20" max="20" width="48.77734375" style="95" bestFit="1" customWidth="1" collapsed="1"/>
    <col min="21" max="21" width="36.77734375" style="95" bestFit="1" customWidth="1" collapsed="1"/>
    <col min="22" max="22" width="32.5546875" style="95" bestFit="1" customWidth="1" collapsed="1"/>
    <col min="23" max="23" width="37.33203125" style="95" bestFit="1" customWidth="1" collapsed="1"/>
    <col min="24" max="27" width="47.109375" style="95" bestFit="1" customWidth="1" collapsed="1"/>
    <col min="28" max="28" width="48.6640625" style="95" bestFit="1" customWidth="1" collapsed="1"/>
    <col min="29" max="29" width="47.109375" style="95" bestFit="1" customWidth="1" collapsed="1"/>
    <col min="30" max="30" width="47.6640625" style="95" bestFit="1" customWidth="1" collapsed="1"/>
    <col min="31" max="31" width="32.6640625" style="95" bestFit="1" customWidth="1" collapsed="1"/>
    <col min="32" max="32" width="42.33203125" style="95" bestFit="1" customWidth="1" collapsed="1"/>
    <col min="33" max="34" width="43.6640625" style="95" bestFit="1" customWidth="1" collapsed="1"/>
    <col min="35" max="35" width="43" style="95" bestFit="1" customWidth="1" collapsed="1"/>
    <col min="36" max="36" width="32.33203125" style="95" bestFit="1" customWidth="1" collapsed="1"/>
    <col min="37" max="37" width="42.6640625" style="95" bestFit="1" customWidth="1" collapsed="1"/>
    <col min="38" max="38" width="43.6640625" style="95" bestFit="1" customWidth="1" collapsed="1"/>
    <col min="39" max="39" width="42.109375" style="95" bestFit="1" customWidth="1" collapsed="1"/>
    <col min="40" max="40" width="42.6640625" style="95" bestFit="1" customWidth="1" collapsed="1"/>
    <col min="41" max="41" width="48.6640625" style="95" bestFit="1" customWidth="1" collapsed="1"/>
    <col min="42" max="42" width="42" style="95" bestFit="1" customWidth="1" collapsed="1"/>
    <col min="43" max="43" width="63.88671875" style="95" bestFit="1" customWidth="1" collapsed="1"/>
    <col min="44" max="44" width="43.88671875" style="95" bestFit="1" customWidth="1" collapsed="1"/>
    <col min="45" max="45" width="55.21875" style="95" bestFit="1" customWidth="1" collapsed="1"/>
    <col min="46" max="46" width="87.44140625" style="95" bestFit="1" customWidth="1" collapsed="1"/>
    <col min="47" max="47" width="24.33203125" style="95" bestFit="1" customWidth="1" collapsed="1"/>
    <col min="48" max="48" width="31.77734375" style="95" bestFit="1" customWidth="1" collapsed="1"/>
    <col min="49" max="49" width="43.6640625" style="95" bestFit="1" customWidth="1" collapsed="1"/>
    <col min="50" max="50" width="35.21875" style="95" bestFit="1" customWidth="1" collapsed="1"/>
    <col min="51" max="51" width="31.44140625" style="95" bestFit="1" customWidth="1" collapsed="1"/>
    <col min="52" max="52" width="24.33203125" style="95" bestFit="1" customWidth="1" collapsed="1"/>
    <col min="53" max="53" width="39.5546875" style="95" bestFit="1" customWidth="1" collapsed="1"/>
    <col min="54" max="54" width="24.109375" style="95" bestFit="1" customWidth="1" collapsed="1"/>
    <col min="55" max="55" width="31.77734375" style="95" bestFit="1" customWidth="1" collapsed="1"/>
    <col min="56" max="56" width="43.6640625" style="95" bestFit="1" customWidth="1" collapsed="1"/>
    <col min="57" max="57" width="35.77734375" style="95" bestFit="1" customWidth="1" collapsed="1"/>
    <col min="58" max="58" width="31.44140625" style="95" bestFit="1" customWidth="1" collapsed="1"/>
    <col min="59" max="59" width="48.77734375" style="95" bestFit="1" customWidth="1" collapsed="1"/>
    <col min="60" max="60" width="36.77734375" style="95" bestFit="1" customWidth="1" collapsed="1"/>
    <col min="61" max="61" width="30.109375" style="95" bestFit="1" customWidth="1" collapsed="1"/>
    <col min="62" max="62" width="39.5546875" style="95" bestFit="1" customWidth="1" collapsed="1"/>
    <col min="63" max="63" width="18.6640625" style="95" bestFit="1" customWidth="1" collapsed="1"/>
    <col min="64" max="64" width="59.21875" style="95" bestFit="1" customWidth="1" collapsed="1"/>
    <col min="65" max="65" width="55.6640625" style="95" bestFit="1" customWidth="1" collapsed="1"/>
    <col min="66" max="66" width="60" style="95" bestFit="1" customWidth="1" collapsed="1"/>
    <col min="67" max="67" width="37" style="95" bestFit="1" customWidth="1" collapsed="1"/>
    <col min="68" max="68" width="72.77734375" style="95" bestFit="1" customWidth="1" collapsed="1"/>
    <col min="69" max="69" width="54.21875" style="95" bestFit="1" customWidth="1" collapsed="1"/>
    <col min="70" max="1025" width="8.88671875" style="95" collapsed="1"/>
    <col min="1026" max="16384" width="8.88671875" style="95"/>
  </cols>
  <sheetData>
    <row r="1" spans="1:69" ht="99" customHeight="1" thickBot="1" x14ac:dyDescent="0.35">
      <c r="A1" s="121" t="s">
        <v>259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</row>
    <row r="2" spans="1:69" ht="15.6" thickTop="1" thickBot="1" x14ac:dyDescent="0.35">
      <c r="A2" s="117" t="s">
        <v>258</v>
      </c>
      <c r="B2" s="117"/>
      <c r="C2" s="119" t="s">
        <v>1</v>
      </c>
      <c r="D2" s="119"/>
      <c r="E2" s="119"/>
      <c r="F2" s="119"/>
      <c r="G2" s="119"/>
      <c r="H2" s="119" t="s">
        <v>2</v>
      </c>
      <c r="I2" s="119"/>
      <c r="J2" s="119"/>
      <c r="K2" s="119"/>
      <c r="L2" s="119"/>
      <c r="M2" s="119"/>
      <c r="N2" s="119"/>
      <c r="O2" s="119" t="s">
        <v>257</v>
      </c>
      <c r="P2" s="119"/>
      <c r="Q2" s="119"/>
      <c r="R2" s="119"/>
      <c r="S2" s="119"/>
      <c r="T2" s="119"/>
      <c r="U2" s="119"/>
      <c r="V2" s="119"/>
      <c r="W2" s="119" t="s">
        <v>4</v>
      </c>
      <c r="X2" s="119"/>
      <c r="Y2" s="119"/>
      <c r="Z2" s="119"/>
      <c r="AA2" s="119"/>
      <c r="AB2" s="119"/>
      <c r="AC2" s="119"/>
      <c r="AD2" s="119"/>
      <c r="AE2" s="119" t="s">
        <v>5</v>
      </c>
      <c r="AF2" s="119"/>
      <c r="AG2" s="119"/>
      <c r="AH2" s="119"/>
      <c r="AI2" s="119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9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7"/>
      <c r="B3" s="117"/>
      <c r="C3" s="107">
        <v>100101</v>
      </c>
      <c r="D3" s="118">
        <v>100201</v>
      </c>
      <c r="E3" s="118">
        <v>100301</v>
      </c>
      <c r="F3" s="118">
        <v>100401</v>
      </c>
      <c r="G3" s="118">
        <v>109001</v>
      </c>
      <c r="H3" s="118">
        <v>111000</v>
      </c>
      <c r="I3" s="118">
        <v>111101</v>
      </c>
      <c r="J3" s="118">
        <v>111201</v>
      </c>
      <c r="K3" s="118">
        <v>111301</v>
      </c>
      <c r="L3" s="118">
        <v>111401</v>
      </c>
      <c r="M3" s="118">
        <v>112000</v>
      </c>
      <c r="N3" s="118">
        <v>119900</v>
      </c>
      <c r="O3" s="118">
        <v>121000</v>
      </c>
      <c r="P3" s="118">
        <v>121100</v>
      </c>
      <c r="Q3" s="118">
        <v>121200</v>
      </c>
      <c r="R3" s="118">
        <v>121300</v>
      </c>
      <c r="S3" s="118">
        <v>121400</v>
      </c>
      <c r="T3" s="118">
        <v>121500</v>
      </c>
      <c r="U3" s="118">
        <v>121600</v>
      </c>
      <c r="V3" s="118">
        <v>121700</v>
      </c>
      <c r="W3" s="118">
        <v>122000</v>
      </c>
      <c r="X3" s="118">
        <v>122100</v>
      </c>
      <c r="Y3" s="118">
        <v>122200</v>
      </c>
      <c r="Z3" s="118">
        <v>122300</v>
      </c>
      <c r="AA3" s="118">
        <v>122400</v>
      </c>
      <c r="AB3" s="118">
        <v>122500</v>
      </c>
      <c r="AC3" s="118">
        <v>122600</v>
      </c>
      <c r="AD3" s="118">
        <v>122700</v>
      </c>
      <c r="AE3" s="118">
        <v>123000</v>
      </c>
      <c r="AF3" s="118">
        <v>123100</v>
      </c>
      <c r="AG3" s="118">
        <v>123200</v>
      </c>
      <c r="AH3" s="118">
        <v>123300</v>
      </c>
      <c r="AI3" s="118">
        <v>123400</v>
      </c>
      <c r="AJ3" s="118">
        <v>124000</v>
      </c>
      <c r="AK3" s="118">
        <v>124100</v>
      </c>
      <c r="AL3" s="118">
        <v>124200</v>
      </c>
      <c r="AM3" s="118">
        <v>124300</v>
      </c>
      <c r="AN3" s="118">
        <v>124400</v>
      </c>
      <c r="AO3" s="118">
        <v>124500</v>
      </c>
      <c r="AP3" s="118">
        <v>129000</v>
      </c>
      <c r="AQ3" s="118">
        <v>130101</v>
      </c>
      <c r="AR3" s="118">
        <v>130201</v>
      </c>
      <c r="AS3" s="118">
        <v>139901</v>
      </c>
      <c r="AT3" s="118">
        <v>190000</v>
      </c>
      <c r="AU3" s="118">
        <v>210000</v>
      </c>
      <c r="AV3" s="118">
        <v>211001</v>
      </c>
      <c r="AW3" s="118">
        <v>212001</v>
      </c>
      <c r="AX3" s="118">
        <v>213001</v>
      </c>
      <c r="AY3" s="118">
        <v>214001</v>
      </c>
      <c r="AZ3" s="118">
        <v>215001</v>
      </c>
      <c r="BA3" s="118">
        <v>219901</v>
      </c>
      <c r="BB3" s="118">
        <v>220000</v>
      </c>
      <c r="BC3" s="118">
        <v>221000</v>
      </c>
      <c r="BD3" s="118">
        <v>222000</v>
      </c>
      <c r="BE3" s="118">
        <v>223000</v>
      </c>
      <c r="BF3" s="118">
        <v>224000</v>
      </c>
      <c r="BG3" s="118">
        <v>225000</v>
      </c>
      <c r="BH3" s="118">
        <v>226000</v>
      </c>
      <c r="BI3" s="118">
        <v>227000</v>
      </c>
      <c r="BJ3" s="118">
        <v>229000</v>
      </c>
      <c r="BK3" s="118">
        <v>239901</v>
      </c>
      <c r="BL3" s="118">
        <v>240000</v>
      </c>
      <c r="BM3" s="118">
        <v>250001</v>
      </c>
      <c r="BN3" s="118">
        <v>260001</v>
      </c>
      <c r="BO3" s="118">
        <v>270001</v>
      </c>
      <c r="BP3" s="118">
        <v>280001</v>
      </c>
      <c r="BQ3" s="118">
        <v>290001</v>
      </c>
    </row>
    <row r="4" spans="1:69" ht="44.4" thickTop="1" thickBot="1" x14ac:dyDescent="0.35">
      <c r="A4" s="117"/>
      <c r="B4" s="117"/>
      <c r="C4" s="115" t="s">
        <v>12</v>
      </c>
      <c r="D4" s="116" t="s">
        <v>13</v>
      </c>
      <c r="E4" s="116" t="s">
        <v>14</v>
      </c>
      <c r="F4" s="116" t="s">
        <v>15</v>
      </c>
      <c r="G4" s="115" t="s">
        <v>16</v>
      </c>
      <c r="H4" s="113" t="s">
        <v>256</v>
      </c>
      <c r="I4" s="114" t="s">
        <v>255</v>
      </c>
      <c r="J4" s="114" t="s">
        <v>254</v>
      </c>
      <c r="K4" s="113" t="s">
        <v>253</v>
      </c>
      <c r="L4" s="113" t="s">
        <v>252</v>
      </c>
      <c r="M4" s="113" t="s">
        <v>251</v>
      </c>
      <c r="N4" s="113" t="s">
        <v>250</v>
      </c>
      <c r="O4" s="113" t="s">
        <v>249</v>
      </c>
      <c r="P4" s="113" t="s">
        <v>248</v>
      </c>
      <c r="Q4" s="113" t="s">
        <v>247</v>
      </c>
      <c r="R4" s="113" t="s">
        <v>246</v>
      </c>
      <c r="S4" s="113" t="s">
        <v>245</v>
      </c>
      <c r="T4" s="113" t="s">
        <v>244</v>
      </c>
      <c r="U4" s="113" t="s">
        <v>243</v>
      </c>
      <c r="V4" s="113" t="s">
        <v>242</v>
      </c>
      <c r="W4" s="113" t="s">
        <v>241</v>
      </c>
      <c r="X4" s="113" t="s">
        <v>240</v>
      </c>
      <c r="Y4" s="113" t="s">
        <v>239</v>
      </c>
      <c r="Z4" s="113" t="s">
        <v>238</v>
      </c>
      <c r="AA4" s="113" t="s">
        <v>237</v>
      </c>
      <c r="AB4" s="113" t="s">
        <v>236</v>
      </c>
      <c r="AC4" s="113" t="s">
        <v>235</v>
      </c>
      <c r="AD4" s="113" t="s">
        <v>234</v>
      </c>
      <c r="AE4" s="113" t="s">
        <v>233</v>
      </c>
      <c r="AF4" s="113" t="s">
        <v>232</v>
      </c>
      <c r="AG4" s="113" t="s">
        <v>231</v>
      </c>
      <c r="AH4" s="113" t="s">
        <v>230</v>
      </c>
      <c r="AI4" s="113" t="s">
        <v>229</v>
      </c>
      <c r="AJ4" s="113" t="s">
        <v>228</v>
      </c>
      <c r="AK4" s="113" t="s">
        <v>227</v>
      </c>
      <c r="AL4" s="113" t="s">
        <v>226</v>
      </c>
      <c r="AM4" s="113" t="s">
        <v>225</v>
      </c>
      <c r="AN4" s="113" t="s">
        <v>224</v>
      </c>
      <c r="AO4" s="113" t="s">
        <v>223</v>
      </c>
      <c r="AP4" s="113" t="s">
        <v>222</v>
      </c>
      <c r="AQ4" s="113" t="s">
        <v>52</v>
      </c>
      <c r="AR4" s="113" t="s">
        <v>221</v>
      </c>
      <c r="AS4" s="113" t="s">
        <v>220</v>
      </c>
      <c r="AT4" s="113" t="s">
        <v>219</v>
      </c>
      <c r="AU4" s="113" t="s">
        <v>218</v>
      </c>
      <c r="AV4" s="113" t="s">
        <v>217</v>
      </c>
      <c r="AW4" s="113" t="s">
        <v>216</v>
      </c>
      <c r="AX4" s="113" t="s">
        <v>215</v>
      </c>
      <c r="AY4" s="113" t="s">
        <v>214</v>
      </c>
      <c r="AZ4" s="113" t="s">
        <v>213</v>
      </c>
      <c r="BA4" s="113" t="s">
        <v>212</v>
      </c>
      <c r="BB4" s="113" t="s">
        <v>211</v>
      </c>
      <c r="BC4" s="113" t="s">
        <v>210</v>
      </c>
      <c r="BD4" s="113" t="s">
        <v>209</v>
      </c>
      <c r="BE4" s="113" t="s">
        <v>208</v>
      </c>
      <c r="BF4" s="113" t="s">
        <v>207</v>
      </c>
      <c r="BG4" s="113" t="s">
        <v>206</v>
      </c>
      <c r="BH4" s="113" t="s">
        <v>205</v>
      </c>
      <c r="BI4" s="113" t="s">
        <v>204</v>
      </c>
      <c r="BJ4" s="113" t="s">
        <v>203</v>
      </c>
      <c r="BK4" s="113" t="s">
        <v>72</v>
      </c>
      <c r="BL4" s="113" t="s">
        <v>202</v>
      </c>
      <c r="BM4" s="113" t="s">
        <v>74</v>
      </c>
      <c r="BN4" s="113" t="s">
        <v>201</v>
      </c>
      <c r="BO4" s="113" t="s">
        <v>76</v>
      </c>
      <c r="BP4" s="113" t="s">
        <v>200</v>
      </c>
      <c r="BQ4" s="113" t="s">
        <v>199</v>
      </c>
    </row>
    <row r="5" spans="1:69" ht="15.6" thickTop="1" thickBot="1" x14ac:dyDescent="0.35">
      <c r="A5" s="112" t="s">
        <v>198</v>
      </c>
      <c r="B5" s="111" t="s">
        <v>197</v>
      </c>
      <c r="C5" s="105" t="s">
        <v>196</v>
      </c>
      <c r="D5" s="105" t="s">
        <v>196</v>
      </c>
      <c r="E5" s="104" t="s">
        <v>196</v>
      </c>
      <c r="F5" s="104" t="s">
        <v>196</v>
      </c>
      <c r="G5" s="104" t="s">
        <v>196</v>
      </c>
      <c r="H5" s="104" t="s">
        <v>196</v>
      </c>
      <c r="I5" s="104" t="s">
        <v>196</v>
      </c>
      <c r="J5" s="104" t="s">
        <v>196</v>
      </c>
      <c r="K5" s="104" t="s">
        <v>196</v>
      </c>
      <c r="L5" s="104" t="s">
        <v>196</v>
      </c>
      <c r="M5" s="104" t="s">
        <v>196</v>
      </c>
      <c r="N5" s="104" t="s">
        <v>196</v>
      </c>
      <c r="O5" s="104" t="s">
        <v>196</v>
      </c>
      <c r="P5" s="104" t="s">
        <v>196</v>
      </c>
      <c r="Q5" s="104" t="s">
        <v>196</v>
      </c>
      <c r="R5" s="104" t="s">
        <v>196</v>
      </c>
      <c r="S5" s="104" t="s">
        <v>196</v>
      </c>
      <c r="T5" s="104" t="s">
        <v>196</v>
      </c>
      <c r="U5" s="104" t="s">
        <v>196</v>
      </c>
      <c r="V5" s="104" t="s">
        <v>196</v>
      </c>
      <c r="W5" s="104" t="s">
        <v>196</v>
      </c>
      <c r="X5" s="104" t="s">
        <v>196</v>
      </c>
      <c r="Y5" s="104" t="s">
        <v>196</v>
      </c>
      <c r="Z5" s="104" t="s">
        <v>196</v>
      </c>
      <c r="AA5" s="104" t="s">
        <v>196</v>
      </c>
      <c r="AB5" s="104" t="s">
        <v>196</v>
      </c>
      <c r="AC5" s="104" t="s">
        <v>196</v>
      </c>
      <c r="AD5" s="104" t="s">
        <v>196</v>
      </c>
      <c r="AE5" s="104" t="s">
        <v>196</v>
      </c>
      <c r="AF5" s="104" t="s">
        <v>196</v>
      </c>
      <c r="AG5" s="104" t="s">
        <v>196</v>
      </c>
      <c r="AH5" s="104" t="s">
        <v>196</v>
      </c>
      <c r="AI5" s="104" t="s">
        <v>196</v>
      </c>
      <c r="AJ5" s="104" t="s">
        <v>196</v>
      </c>
      <c r="AK5" s="104" t="s">
        <v>196</v>
      </c>
      <c r="AL5" s="104" t="s">
        <v>196</v>
      </c>
      <c r="AM5" s="104" t="s">
        <v>196</v>
      </c>
      <c r="AN5" s="104" t="s">
        <v>196</v>
      </c>
      <c r="AO5" s="104" t="s">
        <v>196</v>
      </c>
      <c r="AP5" s="104" t="s">
        <v>196</v>
      </c>
      <c r="AQ5" s="104" t="s">
        <v>196</v>
      </c>
      <c r="AR5" s="104" t="s">
        <v>196</v>
      </c>
      <c r="AS5" s="104" t="s">
        <v>196</v>
      </c>
      <c r="AT5" s="104" t="s">
        <v>196</v>
      </c>
      <c r="AU5" s="104" t="s">
        <v>196</v>
      </c>
      <c r="AV5" s="104" t="s">
        <v>196</v>
      </c>
      <c r="AW5" s="104" t="s">
        <v>196</v>
      </c>
      <c r="AX5" s="104" t="s">
        <v>196</v>
      </c>
      <c r="AY5" s="104" t="s">
        <v>196</v>
      </c>
      <c r="AZ5" s="104" t="s">
        <v>196</v>
      </c>
      <c r="BA5" s="104" t="s">
        <v>196</v>
      </c>
      <c r="BB5" s="104" t="s">
        <v>196</v>
      </c>
      <c r="BC5" s="104" t="s">
        <v>196</v>
      </c>
      <c r="BD5" s="104" t="s">
        <v>196</v>
      </c>
      <c r="BE5" s="104" t="s">
        <v>196</v>
      </c>
      <c r="BF5" s="104" t="s">
        <v>196</v>
      </c>
      <c r="BG5" s="104" t="s">
        <v>196</v>
      </c>
      <c r="BH5" s="104" t="s">
        <v>196</v>
      </c>
      <c r="BI5" s="104" t="s">
        <v>196</v>
      </c>
      <c r="BJ5" s="104" t="s">
        <v>196</v>
      </c>
      <c r="BK5" s="104" t="s">
        <v>196</v>
      </c>
      <c r="BL5" s="104" t="s">
        <v>196</v>
      </c>
      <c r="BM5" s="104" t="s">
        <v>196</v>
      </c>
      <c r="BN5" s="104" t="s">
        <v>196</v>
      </c>
      <c r="BO5" s="104" t="s">
        <v>196</v>
      </c>
      <c r="BP5" s="104" t="s">
        <v>196</v>
      </c>
      <c r="BQ5" s="104" t="s">
        <v>89</v>
      </c>
    </row>
    <row r="6" spans="1:69" ht="15.6" thickTop="1" thickBot="1" x14ac:dyDescent="0.35">
      <c r="A6" s="107" t="s">
        <v>195</v>
      </c>
      <c r="B6" s="110" t="s">
        <v>194</v>
      </c>
      <c r="C6" s="122">
        <v>1</v>
      </c>
      <c r="D6" s="122">
        <v>2022</v>
      </c>
      <c r="E6" s="122">
        <v>4</v>
      </c>
      <c r="F6" s="122">
        <v>0.96153999999999995</v>
      </c>
      <c r="G6" s="104">
        <v>2904205905.8246198</v>
      </c>
      <c r="H6" s="104">
        <v>2436031934.3210101</v>
      </c>
      <c r="I6" s="104">
        <v>1455129069.5019901</v>
      </c>
      <c r="J6" s="104">
        <v>929118024.11975002</v>
      </c>
      <c r="K6" s="122">
        <v>0</v>
      </c>
      <c r="L6" s="104">
        <v>51784840.699270003</v>
      </c>
      <c r="M6" s="104">
        <v>492372833.47128999</v>
      </c>
      <c r="N6" s="122">
        <v>0</v>
      </c>
      <c r="O6" s="104">
        <v>710990201.83763003</v>
      </c>
      <c r="P6" s="104">
        <v>229583401.97474</v>
      </c>
      <c r="Q6" s="104">
        <v>249358779.93829</v>
      </c>
      <c r="R6" s="104">
        <v>75458726.44946</v>
      </c>
      <c r="S6" s="104">
        <v>12744630.70992</v>
      </c>
      <c r="T6" s="104">
        <v>24974043.923360001</v>
      </c>
      <c r="U6" s="104">
        <v>118870618.84186</v>
      </c>
      <c r="V6" s="122">
        <v>0</v>
      </c>
      <c r="W6" s="104">
        <v>325885035.61083001</v>
      </c>
      <c r="X6" s="104">
        <v>95105241.76918</v>
      </c>
      <c r="Y6" s="104">
        <v>104320876.42103</v>
      </c>
      <c r="Z6" s="104">
        <v>37768783.676440001</v>
      </c>
      <c r="AA6" s="104">
        <v>5999432.4190699998</v>
      </c>
      <c r="AB6" s="104">
        <v>14017144.501569999</v>
      </c>
      <c r="AC6" s="104">
        <v>68673556.823540002</v>
      </c>
      <c r="AD6" s="122">
        <v>0</v>
      </c>
      <c r="AE6" s="104">
        <v>52525143.147840001</v>
      </c>
      <c r="AF6" s="104">
        <v>22746397.539999999</v>
      </c>
      <c r="AG6" s="104">
        <v>23522911.72769</v>
      </c>
      <c r="AH6" s="104">
        <v>5824992.3898700001</v>
      </c>
      <c r="AI6" s="104">
        <v>430841.49368000001</v>
      </c>
      <c r="AJ6" s="104">
        <v>541650.72884999996</v>
      </c>
      <c r="AK6" s="122">
        <v>0</v>
      </c>
      <c r="AL6" s="122">
        <v>0</v>
      </c>
      <c r="AM6" s="122">
        <v>0</v>
      </c>
      <c r="AN6" s="122">
        <v>0</v>
      </c>
      <c r="AO6" s="104">
        <v>541650.72884999996</v>
      </c>
      <c r="AP6" s="104">
        <v>51464309.85808</v>
      </c>
      <c r="AQ6" s="122">
        <v>0</v>
      </c>
      <c r="AR6" s="122">
        <v>0</v>
      </c>
      <c r="AS6" s="122">
        <v>0</v>
      </c>
      <c r="AT6" s="104">
        <v>4069811108.9755301</v>
      </c>
      <c r="AU6" s="104">
        <v>9957220181.3381805</v>
      </c>
      <c r="AV6" s="104">
        <v>4089723955.1290898</v>
      </c>
      <c r="AW6" s="104">
        <v>4131587820.3436599</v>
      </c>
      <c r="AX6" s="122">
        <v>0</v>
      </c>
      <c r="AY6" s="104">
        <v>210527759.43952999</v>
      </c>
      <c r="AZ6" s="104">
        <v>1525380646.4259</v>
      </c>
      <c r="BA6" s="122">
        <v>0</v>
      </c>
      <c r="BB6" s="104">
        <v>705584261.61136997</v>
      </c>
      <c r="BC6" s="104">
        <v>264702932.30566001</v>
      </c>
      <c r="BD6" s="104">
        <v>386838820.12445998</v>
      </c>
      <c r="BE6" s="104">
        <v>43086310.58004</v>
      </c>
      <c r="BF6" s="104">
        <v>4611177.0359399999</v>
      </c>
      <c r="BG6" s="104">
        <v>6345021.5652700001</v>
      </c>
      <c r="BH6" s="122">
        <v>0</v>
      </c>
      <c r="BI6" s="122">
        <v>0</v>
      </c>
      <c r="BJ6" s="122">
        <v>0</v>
      </c>
      <c r="BK6" s="122">
        <v>0</v>
      </c>
      <c r="BL6" s="104">
        <v>10662804442.9496</v>
      </c>
      <c r="BM6" s="104">
        <v>-6592993333.9740696</v>
      </c>
      <c r="BN6" s="104">
        <v>-6339426810.3494301</v>
      </c>
      <c r="BO6" s="122">
        <v>4</v>
      </c>
      <c r="BP6" s="122">
        <v>0</v>
      </c>
      <c r="BQ6" s="122">
        <v>0</v>
      </c>
    </row>
    <row r="7" spans="1:69" ht="15.6" thickTop="1" thickBot="1" x14ac:dyDescent="0.35">
      <c r="A7" s="107" t="s">
        <v>193</v>
      </c>
      <c r="B7" s="110" t="s">
        <v>192</v>
      </c>
      <c r="C7" s="122">
        <v>2</v>
      </c>
      <c r="D7" s="122">
        <v>2023</v>
      </c>
      <c r="E7" s="122">
        <v>4</v>
      </c>
      <c r="F7" s="122">
        <v>0.92456000000000005</v>
      </c>
      <c r="G7" s="104">
        <v>2837088070.5362701</v>
      </c>
      <c r="H7" s="104">
        <v>2402912027.6536398</v>
      </c>
      <c r="I7" s="104">
        <v>1433446106.2843101</v>
      </c>
      <c r="J7" s="104">
        <v>918106469.40058994</v>
      </c>
      <c r="K7" s="122">
        <v>0</v>
      </c>
      <c r="L7" s="104">
        <v>51359451.968740001</v>
      </c>
      <c r="M7" s="104">
        <v>472085329.48913997</v>
      </c>
      <c r="N7" s="122">
        <v>0</v>
      </c>
      <c r="O7" s="104">
        <v>705651164.39508998</v>
      </c>
      <c r="P7" s="104">
        <v>228605766.53766</v>
      </c>
      <c r="Q7" s="104">
        <v>247446304.58006001</v>
      </c>
      <c r="R7" s="104">
        <v>74607230.177330002</v>
      </c>
      <c r="S7" s="104">
        <v>13254696.995719999</v>
      </c>
      <c r="T7" s="104">
        <v>25169763.700199999</v>
      </c>
      <c r="U7" s="104">
        <v>116567402.40412</v>
      </c>
      <c r="V7" s="122">
        <v>0</v>
      </c>
      <c r="W7" s="104">
        <v>318353648.76968998</v>
      </c>
      <c r="X7" s="104">
        <v>92907306.030760005</v>
      </c>
      <c r="Y7" s="104">
        <v>101909962.1719</v>
      </c>
      <c r="Z7" s="104">
        <v>36895925.799269997</v>
      </c>
      <c r="AA7" s="104">
        <v>5860782.1545900004</v>
      </c>
      <c r="AB7" s="104">
        <v>13693200.392100001</v>
      </c>
      <c r="AC7" s="104">
        <v>67086472.221069999</v>
      </c>
      <c r="AD7" s="122">
        <v>0</v>
      </c>
      <c r="AE7" s="104">
        <v>57016507.106179997</v>
      </c>
      <c r="AF7" s="104">
        <v>24721170.02</v>
      </c>
      <c r="AG7" s="104">
        <v>25203693.994369999</v>
      </c>
      <c r="AH7" s="104">
        <v>6205926.5419100001</v>
      </c>
      <c r="AI7" s="104">
        <v>885716.55212999997</v>
      </c>
      <c r="AJ7" s="104">
        <v>1434097.5484199999</v>
      </c>
      <c r="AK7" s="104">
        <v>272248.45</v>
      </c>
      <c r="AL7" s="122">
        <v>124.89</v>
      </c>
      <c r="AM7" s="104">
        <v>27729.97565</v>
      </c>
      <c r="AN7" s="104">
        <v>3411.3309899999999</v>
      </c>
      <c r="AO7" s="104">
        <v>1130582.90946</v>
      </c>
      <c r="AP7" s="104">
        <v>56775023.40467</v>
      </c>
      <c r="AQ7" s="122">
        <v>0</v>
      </c>
      <c r="AR7" s="122">
        <v>0</v>
      </c>
      <c r="AS7" s="122">
        <v>0</v>
      </c>
      <c r="AT7" s="104">
        <v>4014227798.3668299</v>
      </c>
      <c r="AU7" s="104">
        <v>9786208345.6168098</v>
      </c>
      <c r="AV7" s="104">
        <v>4031960257.0861001</v>
      </c>
      <c r="AW7" s="104">
        <v>4082425934.2859302</v>
      </c>
      <c r="AX7" s="122">
        <v>0</v>
      </c>
      <c r="AY7" s="104">
        <v>208840840.15933001</v>
      </c>
      <c r="AZ7" s="104">
        <v>1462981314.0854499</v>
      </c>
      <c r="BA7" s="122">
        <v>0</v>
      </c>
      <c r="BB7" s="104">
        <v>784484786.03578997</v>
      </c>
      <c r="BC7" s="104">
        <v>293955828.25292999</v>
      </c>
      <c r="BD7" s="104">
        <v>417347741.44474</v>
      </c>
      <c r="BE7" s="104">
        <v>46246724.85362</v>
      </c>
      <c r="BF7" s="104">
        <v>9399223.7883100007</v>
      </c>
      <c r="BG7" s="104">
        <v>13089535.0637</v>
      </c>
      <c r="BH7" s="104">
        <v>4445732.6324899998</v>
      </c>
      <c r="BI7" s="122">
        <v>0</v>
      </c>
      <c r="BJ7" s="122">
        <v>0</v>
      </c>
      <c r="BK7" s="122">
        <v>0</v>
      </c>
      <c r="BL7" s="104">
        <v>10570693131.652599</v>
      </c>
      <c r="BM7" s="104">
        <v>-6556465333.2857704</v>
      </c>
      <c r="BN7" s="104">
        <v>-12401272398.892099</v>
      </c>
      <c r="BO7" s="122">
        <v>4</v>
      </c>
      <c r="BP7" s="122">
        <v>0</v>
      </c>
      <c r="BQ7" s="122">
        <v>0</v>
      </c>
    </row>
    <row r="8" spans="1:69" ht="15.6" thickTop="1" thickBot="1" x14ac:dyDescent="0.35">
      <c r="A8" s="107" t="s">
        <v>191</v>
      </c>
      <c r="B8" s="110" t="s">
        <v>190</v>
      </c>
      <c r="C8" s="122">
        <v>3</v>
      </c>
      <c r="D8" s="122">
        <v>2024</v>
      </c>
      <c r="E8" s="122">
        <v>4</v>
      </c>
      <c r="F8" s="122">
        <v>0.88900000000000001</v>
      </c>
      <c r="G8" s="104">
        <v>2636497588.4398198</v>
      </c>
      <c r="H8" s="104">
        <v>2365790398.1858201</v>
      </c>
      <c r="I8" s="104">
        <v>1409307409.0651901</v>
      </c>
      <c r="J8" s="104">
        <v>905613442.67516005</v>
      </c>
      <c r="K8" s="122">
        <v>0</v>
      </c>
      <c r="L8" s="104">
        <v>50869546.445469998</v>
      </c>
      <c r="M8" s="104">
        <v>451760473.89942998</v>
      </c>
      <c r="N8" s="122">
        <v>0</v>
      </c>
      <c r="O8" s="104">
        <v>693008918.76393998</v>
      </c>
      <c r="P8" s="104">
        <v>229494891.76925001</v>
      </c>
      <c r="Q8" s="104">
        <v>241651415.19487</v>
      </c>
      <c r="R8" s="104">
        <v>75733839.354310006</v>
      </c>
      <c r="S8" s="104">
        <v>13078348.936480001</v>
      </c>
      <c r="T8" s="104">
        <v>24179648.028560001</v>
      </c>
      <c r="U8" s="104">
        <v>108870775.48047</v>
      </c>
      <c r="V8" s="122">
        <v>0</v>
      </c>
      <c r="W8" s="104">
        <v>295845108.21816999</v>
      </c>
      <c r="X8" s="104">
        <v>86338485.873030007</v>
      </c>
      <c r="Y8" s="104">
        <v>94704627.711260006</v>
      </c>
      <c r="Z8" s="104">
        <v>34287275.183049999</v>
      </c>
      <c r="AA8" s="104">
        <v>5446407.5956699997</v>
      </c>
      <c r="AB8" s="104">
        <v>12725050.796530001</v>
      </c>
      <c r="AC8" s="104">
        <v>62343261.058629997</v>
      </c>
      <c r="AD8" s="122">
        <v>0</v>
      </c>
      <c r="AE8" s="104">
        <v>73733901.188360006</v>
      </c>
      <c r="AF8" s="104">
        <v>32824668.510000002</v>
      </c>
      <c r="AG8" s="104">
        <v>30181174.816020001</v>
      </c>
      <c r="AH8" s="104">
        <v>9465438.2378899995</v>
      </c>
      <c r="AI8" s="104">
        <v>1262619.6220799999</v>
      </c>
      <c r="AJ8" s="104">
        <v>2308544.5269599999</v>
      </c>
      <c r="AK8" s="104">
        <v>576049.44999999995</v>
      </c>
      <c r="AL8" s="122">
        <v>272.51</v>
      </c>
      <c r="AM8" s="104">
        <v>60028.204640000004</v>
      </c>
      <c r="AN8" s="104">
        <v>11184.05581</v>
      </c>
      <c r="AO8" s="104">
        <v>1661010.3073799999</v>
      </c>
      <c r="AP8" s="104">
        <v>71489524.126729995</v>
      </c>
      <c r="AQ8" s="122">
        <v>0</v>
      </c>
      <c r="AR8" s="122">
        <v>0</v>
      </c>
      <c r="AS8" s="122">
        <v>0</v>
      </c>
      <c r="AT8" s="104">
        <v>3953936868.90941</v>
      </c>
      <c r="AU8" s="104">
        <v>9601503010.6942902</v>
      </c>
      <c r="AV8" s="104">
        <v>3967280517.1841898</v>
      </c>
      <c r="AW8" s="104">
        <v>4026877307.3987398</v>
      </c>
      <c r="AX8" s="122">
        <v>0</v>
      </c>
      <c r="AY8" s="104">
        <v>206885136.64978999</v>
      </c>
      <c r="AZ8" s="104">
        <v>1400460049.46157</v>
      </c>
      <c r="BA8" s="122">
        <v>0</v>
      </c>
      <c r="BB8" s="104">
        <v>990463078.36785996</v>
      </c>
      <c r="BC8" s="104">
        <v>384843241.15581</v>
      </c>
      <c r="BD8" s="104">
        <v>492284446.01617002</v>
      </c>
      <c r="BE8" s="104">
        <v>71295410.897009999</v>
      </c>
      <c r="BF8" s="104">
        <v>13334176.564139999</v>
      </c>
      <c r="BG8" s="104">
        <v>19143718.223390002</v>
      </c>
      <c r="BH8" s="104">
        <v>9562085.5113399997</v>
      </c>
      <c r="BI8" s="122">
        <v>0</v>
      </c>
      <c r="BJ8" s="122">
        <v>0</v>
      </c>
      <c r="BK8" s="122">
        <v>0</v>
      </c>
      <c r="BL8" s="104">
        <v>10591966089.062201</v>
      </c>
      <c r="BM8" s="104">
        <v>-6638029220.1527901</v>
      </c>
      <c r="BN8" s="104">
        <v>-18302480375.607899</v>
      </c>
      <c r="BO8" s="122">
        <v>4</v>
      </c>
      <c r="BP8" s="122">
        <v>0</v>
      </c>
      <c r="BQ8" s="122">
        <v>0</v>
      </c>
    </row>
    <row r="9" spans="1:69" ht="15.6" thickTop="1" thickBot="1" x14ac:dyDescent="0.35">
      <c r="A9" s="107" t="s">
        <v>189</v>
      </c>
      <c r="B9" s="109">
        <v>44677.466659641206</v>
      </c>
      <c r="C9" s="122">
        <v>4</v>
      </c>
      <c r="D9" s="122">
        <v>2025</v>
      </c>
      <c r="E9" s="122">
        <v>4</v>
      </c>
      <c r="F9" s="122">
        <v>0.85480999999999996</v>
      </c>
      <c r="G9" s="104">
        <v>2591263782.62994</v>
      </c>
      <c r="H9" s="104">
        <v>2324794098.7032299</v>
      </c>
      <c r="I9" s="104">
        <v>1382826952.34953</v>
      </c>
      <c r="J9" s="104">
        <v>891646041.81937003</v>
      </c>
      <c r="K9" s="122">
        <v>0</v>
      </c>
      <c r="L9" s="104">
        <v>50321104.534330003</v>
      </c>
      <c r="M9" s="104">
        <v>431482358.33388001</v>
      </c>
      <c r="N9" s="122">
        <v>0</v>
      </c>
      <c r="O9" s="104">
        <v>690042724.26393998</v>
      </c>
      <c r="P9" s="104">
        <v>229349612.89754</v>
      </c>
      <c r="Q9" s="104">
        <v>239697656.67613</v>
      </c>
      <c r="R9" s="104">
        <v>75141870.385969996</v>
      </c>
      <c r="S9" s="104">
        <v>13585473.025760001</v>
      </c>
      <c r="T9" s="104">
        <v>24533413.088649999</v>
      </c>
      <c r="U9" s="104">
        <v>107734698.18989</v>
      </c>
      <c r="V9" s="122">
        <v>0</v>
      </c>
      <c r="W9" s="104">
        <v>290769359.15108001</v>
      </c>
      <c r="X9" s="104">
        <v>84857195.572970003</v>
      </c>
      <c r="Y9" s="104">
        <v>93079801.366659999</v>
      </c>
      <c r="Z9" s="104">
        <v>33699015.98866</v>
      </c>
      <c r="AA9" s="104">
        <v>5352964.7855500001</v>
      </c>
      <c r="AB9" s="104">
        <v>12506729.915379999</v>
      </c>
      <c r="AC9" s="104">
        <v>61273651.521860003</v>
      </c>
      <c r="AD9" s="122">
        <v>0</v>
      </c>
      <c r="AE9" s="104">
        <v>76757373.522420004</v>
      </c>
      <c r="AF9" s="104">
        <v>34452271.130000003</v>
      </c>
      <c r="AG9" s="104">
        <v>30929834.685199998</v>
      </c>
      <c r="AH9" s="104">
        <v>9711706.9978</v>
      </c>
      <c r="AI9" s="104">
        <v>1663560.7098600001</v>
      </c>
      <c r="AJ9" s="104">
        <v>3383014.0816799998</v>
      </c>
      <c r="AK9" s="104">
        <v>1016232.36</v>
      </c>
      <c r="AL9" s="122">
        <v>550.91999999999996</v>
      </c>
      <c r="AM9" s="104">
        <v>111929.98192000001</v>
      </c>
      <c r="AN9" s="104">
        <v>21994.4061</v>
      </c>
      <c r="AO9" s="104">
        <v>2232306.4158299998</v>
      </c>
      <c r="AP9" s="104">
        <v>75001221.211999997</v>
      </c>
      <c r="AQ9" s="122">
        <v>0</v>
      </c>
      <c r="AR9" s="122">
        <v>0</v>
      </c>
      <c r="AS9" s="122">
        <v>0</v>
      </c>
      <c r="AT9" s="104">
        <v>3892230149.26823</v>
      </c>
      <c r="AU9" s="104">
        <v>9403297208.6252594</v>
      </c>
      <c r="AV9" s="104">
        <v>3895900362.8383098</v>
      </c>
      <c r="AW9" s="104">
        <v>3964779561.6617098</v>
      </c>
      <c r="AX9" s="122">
        <v>0</v>
      </c>
      <c r="AY9" s="104">
        <v>204683413.435</v>
      </c>
      <c r="AZ9" s="104">
        <v>1337933870.6902399</v>
      </c>
      <c r="BA9" s="122">
        <v>0</v>
      </c>
      <c r="BB9" s="104">
        <v>1044625517.58796</v>
      </c>
      <c r="BC9" s="104">
        <v>404134494.77872002</v>
      </c>
      <c r="BD9" s="104">
        <v>507266964.92328</v>
      </c>
      <c r="BE9" s="104">
        <v>73568447.237299994</v>
      </c>
      <c r="BF9" s="104">
        <v>17481136.93025</v>
      </c>
      <c r="BG9" s="104">
        <v>25593161.62263</v>
      </c>
      <c r="BH9" s="104">
        <v>16581312.09578</v>
      </c>
      <c r="BI9" s="122">
        <v>0</v>
      </c>
      <c r="BJ9" s="122">
        <v>0</v>
      </c>
      <c r="BK9" s="122">
        <v>0</v>
      </c>
      <c r="BL9" s="104">
        <v>10447922726.2132</v>
      </c>
      <c r="BM9" s="104">
        <v>-6555692576.9449701</v>
      </c>
      <c r="BN9" s="104">
        <v>-23906351947.306301</v>
      </c>
      <c r="BO9" s="122">
        <v>4</v>
      </c>
      <c r="BP9" s="122">
        <v>0</v>
      </c>
      <c r="BQ9" s="122">
        <v>0</v>
      </c>
    </row>
    <row r="10" spans="1:69" ht="15.6" thickTop="1" thickBot="1" x14ac:dyDescent="0.35">
      <c r="A10" s="107" t="s">
        <v>188</v>
      </c>
      <c r="B10" s="109">
        <v>44678.598182256945</v>
      </c>
      <c r="C10" s="122">
        <v>5</v>
      </c>
      <c r="D10" s="122">
        <v>2026</v>
      </c>
      <c r="E10" s="122">
        <v>4</v>
      </c>
      <c r="F10" s="122">
        <v>0.82193000000000005</v>
      </c>
      <c r="G10" s="104">
        <v>2472616504.3888402</v>
      </c>
      <c r="H10" s="104">
        <v>2280012414.2105398</v>
      </c>
      <c r="I10" s="104">
        <v>1354160037.19754</v>
      </c>
      <c r="J10" s="104">
        <v>876144049.43728995</v>
      </c>
      <c r="K10" s="122">
        <v>0</v>
      </c>
      <c r="L10" s="104">
        <v>49708327.575709999</v>
      </c>
      <c r="M10" s="104">
        <v>410929017.07694</v>
      </c>
      <c r="N10" s="122">
        <v>0</v>
      </c>
      <c r="O10" s="104">
        <v>682199573.10763001</v>
      </c>
      <c r="P10" s="104">
        <v>229666370.81726</v>
      </c>
      <c r="Q10" s="104">
        <v>234926833.28075001</v>
      </c>
      <c r="R10" s="104">
        <v>75866434.634580001</v>
      </c>
      <c r="S10" s="104">
        <v>13781488.149490001</v>
      </c>
      <c r="T10" s="104">
        <v>24277823.887290001</v>
      </c>
      <c r="U10" s="104">
        <v>103680622.33825999</v>
      </c>
      <c r="V10" s="122">
        <v>0</v>
      </c>
      <c r="W10" s="104">
        <v>277455780.93088001</v>
      </c>
      <c r="X10" s="104">
        <v>80971803.679869995</v>
      </c>
      <c r="Y10" s="104">
        <v>88817917.584150001</v>
      </c>
      <c r="Z10" s="104">
        <v>32156025.053789999</v>
      </c>
      <c r="AA10" s="104">
        <v>5107866.3487999998</v>
      </c>
      <c r="AB10" s="104">
        <v>11934079.04359</v>
      </c>
      <c r="AC10" s="104">
        <v>58468089.220679998</v>
      </c>
      <c r="AD10" s="122">
        <v>0</v>
      </c>
      <c r="AE10" s="104">
        <v>85955841.572919995</v>
      </c>
      <c r="AF10" s="104">
        <v>39124580.07</v>
      </c>
      <c r="AG10" s="104">
        <v>33097973.685369998</v>
      </c>
      <c r="AH10" s="104">
        <v>11673290.89182</v>
      </c>
      <c r="AI10" s="104">
        <v>2059996.92802</v>
      </c>
      <c r="AJ10" s="104">
        <v>4523232.7553200005</v>
      </c>
      <c r="AK10" s="104">
        <v>1506390.31</v>
      </c>
      <c r="AL10" s="122">
        <v>873.62</v>
      </c>
      <c r="AM10" s="104">
        <v>170185.31302999999</v>
      </c>
      <c r="AN10" s="104">
        <v>36470.793559999998</v>
      </c>
      <c r="AO10" s="104">
        <v>2809312.7144800001</v>
      </c>
      <c r="AP10" s="104">
        <v>83773106.477579996</v>
      </c>
      <c r="AQ10" s="122">
        <v>0</v>
      </c>
      <c r="AR10" s="122">
        <v>0</v>
      </c>
      <c r="AS10" s="122">
        <v>0</v>
      </c>
      <c r="AT10" s="104">
        <v>3824848966.1318102</v>
      </c>
      <c r="AU10" s="104">
        <v>9191344740.1429405</v>
      </c>
      <c r="AV10" s="104">
        <v>3818414469.87535</v>
      </c>
      <c r="AW10" s="104">
        <v>3895944833.31322</v>
      </c>
      <c r="AX10" s="122">
        <v>0</v>
      </c>
      <c r="AY10" s="104">
        <v>202215969.93461001</v>
      </c>
      <c r="AZ10" s="104">
        <v>1274769467.0197599</v>
      </c>
      <c r="BA10" s="122">
        <v>0</v>
      </c>
      <c r="BB10" s="104">
        <v>1170264064.39555</v>
      </c>
      <c r="BC10" s="104">
        <v>456774458.27003002</v>
      </c>
      <c r="BD10" s="104">
        <v>546743027.97915006</v>
      </c>
      <c r="BE10" s="104">
        <v>88730166.161709994</v>
      </c>
      <c r="BF10" s="104">
        <v>21535424.145950001</v>
      </c>
      <c r="BG10" s="104">
        <v>32049183.612810001</v>
      </c>
      <c r="BH10" s="104">
        <v>24431804.225900002</v>
      </c>
      <c r="BI10" s="122">
        <v>0</v>
      </c>
      <c r="BJ10" s="122">
        <v>0</v>
      </c>
      <c r="BK10" s="122">
        <v>0</v>
      </c>
      <c r="BL10" s="104">
        <v>10361608804.5385</v>
      </c>
      <c r="BM10" s="104">
        <v>-6536759838.4066896</v>
      </c>
      <c r="BN10" s="104">
        <v>-29279110961.287899</v>
      </c>
      <c r="BO10" s="122">
        <v>4</v>
      </c>
      <c r="BP10" s="122">
        <v>0</v>
      </c>
      <c r="BQ10" s="122">
        <v>0</v>
      </c>
    </row>
    <row r="11" spans="1:69" ht="15.6" thickTop="1" thickBot="1" x14ac:dyDescent="0.35">
      <c r="A11" s="107" t="s">
        <v>187</v>
      </c>
      <c r="B11" s="108" t="s">
        <v>186</v>
      </c>
      <c r="C11" s="122">
        <v>6</v>
      </c>
      <c r="D11" s="122">
        <v>2027</v>
      </c>
      <c r="E11" s="122">
        <v>4</v>
      </c>
      <c r="F11" s="122">
        <v>0.79032000000000002</v>
      </c>
      <c r="G11" s="104">
        <v>2435454236.9430699</v>
      </c>
      <c r="H11" s="104">
        <v>2231481876.7297502</v>
      </c>
      <c r="I11" s="104">
        <v>1323367412.81938</v>
      </c>
      <c r="J11" s="104">
        <v>859079127.29008996</v>
      </c>
      <c r="K11" s="122">
        <v>0</v>
      </c>
      <c r="L11" s="104">
        <v>49035336.620279998</v>
      </c>
      <c r="M11" s="104">
        <v>391136943.58296001</v>
      </c>
      <c r="N11" s="122">
        <v>0</v>
      </c>
      <c r="O11" s="104">
        <v>679635533.19105005</v>
      </c>
      <c r="P11" s="104">
        <v>229339237.24915999</v>
      </c>
      <c r="Q11" s="104">
        <v>232863424.72999001</v>
      </c>
      <c r="R11" s="104">
        <v>75207204.990189999</v>
      </c>
      <c r="S11" s="104">
        <v>14366563.69764</v>
      </c>
      <c r="T11" s="104">
        <v>24755499.869910002</v>
      </c>
      <c r="U11" s="104">
        <v>103103602.65415999</v>
      </c>
      <c r="V11" s="122">
        <v>0</v>
      </c>
      <c r="W11" s="104">
        <v>273285750.55334002</v>
      </c>
      <c r="X11" s="104">
        <v>79754835.412220001</v>
      </c>
      <c r="Y11" s="104">
        <v>87483025.901040003</v>
      </c>
      <c r="Z11" s="104">
        <v>31672735.064860001</v>
      </c>
      <c r="AA11" s="104">
        <v>5031097.5110099996</v>
      </c>
      <c r="AB11" s="104">
        <v>11754715.427619999</v>
      </c>
      <c r="AC11" s="104">
        <v>57589341.236589998</v>
      </c>
      <c r="AD11" s="122">
        <v>0</v>
      </c>
      <c r="AE11" s="104">
        <v>88052441.253030002</v>
      </c>
      <c r="AF11" s="104">
        <v>40341715.590000004</v>
      </c>
      <c r="AG11" s="104">
        <v>33448286.620140001</v>
      </c>
      <c r="AH11" s="104">
        <v>11775732.821869999</v>
      </c>
      <c r="AI11" s="104">
        <v>2486706.2165299999</v>
      </c>
      <c r="AJ11" s="104">
        <v>5816759.8359300001</v>
      </c>
      <c r="AK11" s="104">
        <v>2084916.35</v>
      </c>
      <c r="AL11" s="104">
        <v>1247.71</v>
      </c>
      <c r="AM11" s="104">
        <v>243255.99872999999</v>
      </c>
      <c r="AN11" s="104">
        <v>54935.295209999997</v>
      </c>
      <c r="AO11" s="104">
        <v>3432404.4873299999</v>
      </c>
      <c r="AP11" s="104">
        <v>86575418.600270003</v>
      </c>
      <c r="AQ11" s="122">
        <v>0</v>
      </c>
      <c r="AR11" s="122">
        <v>0</v>
      </c>
      <c r="AS11" s="122">
        <v>0</v>
      </c>
      <c r="AT11" s="104">
        <v>3755984723.7463298</v>
      </c>
      <c r="AU11" s="104">
        <v>8967857081.5730991</v>
      </c>
      <c r="AV11" s="104">
        <v>3734682593.1343098</v>
      </c>
      <c r="AW11" s="104">
        <v>3820165032.52384</v>
      </c>
      <c r="AX11" s="122">
        <v>0</v>
      </c>
      <c r="AY11" s="104">
        <v>199501798.48067001</v>
      </c>
      <c r="AZ11" s="104">
        <v>1213507657.4342799</v>
      </c>
      <c r="BA11" s="122">
        <v>0</v>
      </c>
      <c r="BB11" s="104">
        <v>1215248712.25049</v>
      </c>
      <c r="BC11" s="104">
        <v>472138745.00661999</v>
      </c>
      <c r="BD11" s="104">
        <v>554693964.97476006</v>
      </c>
      <c r="BE11" s="104">
        <v>89965140.043709993</v>
      </c>
      <c r="BF11" s="104">
        <v>25862056.228330001</v>
      </c>
      <c r="BG11" s="104">
        <v>38959161.770510003</v>
      </c>
      <c r="BH11" s="104">
        <v>33629644.226559997</v>
      </c>
      <c r="BI11" s="122">
        <v>0</v>
      </c>
      <c r="BJ11" s="122">
        <v>0</v>
      </c>
      <c r="BK11" s="122">
        <v>0</v>
      </c>
      <c r="BL11" s="104">
        <v>10183105793.823601</v>
      </c>
      <c r="BM11" s="104">
        <v>-6427121070.0772696</v>
      </c>
      <c r="BN11" s="104">
        <v>-34358593285.391399</v>
      </c>
      <c r="BO11" s="122">
        <v>4</v>
      </c>
      <c r="BP11" s="122">
        <v>0</v>
      </c>
      <c r="BQ11" s="122">
        <v>0</v>
      </c>
    </row>
    <row r="12" spans="1:69" ht="15.6" thickTop="1" thickBot="1" x14ac:dyDescent="0.35">
      <c r="A12" s="107" t="s">
        <v>185</v>
      </c>
      <c r="B12" s="108" t="s">
        <v>184</v>
      </c>
      <c r="C12" s="122">
        <v>7</v>
      </c>
      <c r="D12" s="122">
        <v>2028</v>
      </c>
      <c r="E12" s="122">
        <v>4</v>
      </c>
      <c r="F12" s="122">
        <v>0.75992000000000004</v>
      </c>
      <c r="G12" s="104">
        <v>2317880085.6498299</v>
      </c>
      <c r="H12" s="104">
        <v>2179474047.39785</v>
      </c>
      <c r="I12" s="104">
        <v>1290699935.2664101</v>
      </c>
      <c r="J12" s="104">
        <v>840468901.05961001</v>
      </c>
      <c r="K12" s="122">
        <v>0</v>
      </c>
      <c r="L12" s="104">
        <v>48305211.071829997</v>
      </c>
      <c r="M12" s="104">
        <v>371541624.45151001</v>
      </c>
      <c r="N12" s="122">
        <v>0</v>
      </c>
      <c r="O12" s="104">
        <v>671934147.10582995</v>
      </c>
      <c r="P12" s="104">
        <v>229108088.38266</v>
      </c>
      <c r="Q12" s="104">
        <v>227903274.10483</v>
      </c>
      <c r="R12" s="104">
        <v>76408650.356539994</v>
      </c>
      <c r="S12" s="104">
        <v>14612059.5404</v>
      </c>
      <c r="T12" s="104">
        <v>24566330.58735</v>
      </c>
      <c r="U12" s="104">
        <v>99335744.134049997</v>
      </c>
      <c r="V12" s="122">
        <v>0</v>
      </c>
      <c r="W12" s="104">
        <v>260092589.41960001</v>
      </c>
      <c r="X12" s="104">
        <v>75904585.654750004</v>
      </c>
      <c r="Y12" s="104">
        <v>83259689.50372</v>
      </c>
      <c r="Z12" s="104">
        <v>30143699.99292</v>
      </c>
      <c r="AA12" s="104">
        <v>4788215.9117799997</v>
      </c>
      <c r="AB12" s="104">
        <v>11187244.001089999</v>
      </c>
      <c r="AC12" s="104">
        <v>54809154.355339997</v>
      </c>
      <c r="AD12" s="122">
        <v>0</v>
      </c>
      <c r="AE12" s="104">
        <v>97027424.273100004</v>
      </c>
      <c r="AF12" s="104">
        <v>44656885.159999996</v>
      </c>
      <c r="AG12" s="104">
        <v>35462509.147540003</v>
      </c>
      <c r="AH12" s="104">
        <v>13998863.0995</v>
      </c>
      <c r="AI12" s="104">
        <v>2909166.87004</v>
      </c>
      <c r="AJ12" s="104">
        <v>7184356.0705199996</v>
      </c>
      <c r="AK12" s="104">
        <v>2722379.6</v>
      </c>
      <c r="AL12" s="104">
        <v>1690.24</v>
      </c>
      <c r="AM12" s="104">
        <v>324118.18925</v>
      </c>
      <c r="AN12" s="104">
        <v>78206.319610000006</v>
      </c>
      <c r="AO12" s="104">
        <v>4057961.7212100001</v>
      </c>
      <c r="AP12" s="104">
        <v>95173960.595719993</v>
      </c>
      <c r="AQ12" s="122">
        <v>0</v>
      </c>
      <c r="AR12" s="122">
        <v>0</v>
      </c>
      <c r="AS12" s="122">
        <v>0</v>
      </c>
      <c r="AT12" s="104">
        <v>3682428149.3141298</v>
      </c>
      <c r="AU12" s="104">
        <v>8732217906.5261593</v>
      </c>
      <c r="AV12" s="104">
        <v>3645309991.7752399</v>
      </c>
      <c r="AW12" s="104">
        <v>3737606651.63273</v>
      </c>
      <c r="AX12" s="122">
        <v>0</v>
      </c>
      <c r="AY12" s="104">
        <v>196546596.2529</v>
      </c>
      <c r="AZ12" s="104">
        <v>1152754666.8652899</v>
      </c>
      <c r="BA12" s="122">
        <v>0</v>
      </c>
      <c r="BB12" s="104">
        <v>1338979811.8922501</v>
      </c>
      <c r="BC12" s="104">
        <v>520379292.40508997</v>
      </c>
      <c r="BD12" s="104">
        <v>591604791.87636995</v>
      </c>
      <c r="BE12" s="104">
        <v>107251261.54415999</v>
      </c>
      <c r="BF12" s="104">
        <v>30094840.011999998</v>
      </c>
      <c r="BG12" s="104">
        <v>45862930.258249998</v>
      </c>
      <c r="BH12" s="104">
        <v>43786695.796379998</v>
      </c>
      <c r="BI12" s="122">
        <v>0</v>
      </c>
      <c r="BJ12" s="122">
        <v>0</v>
      </c>
      <c r="BK12" s="122">
        <v>0</v>
      </c>
      <c r="BL12" s="104">
        <v>10071197718.4184</v>
      </c>
      <c r="BM12" s="104">
        <v>-6388769569.10427</v>
      </c>
      <c r="BN12" s="104">
        <v>-39213547056.3451</v>
      </c>
      <c r="BO12" s="122">
        <v>4</v>
      </c>
      <c r="BP12" s="122">
        <v>0</v>
      </c>
      <c r="BQ12" s="122">
        <v>0</v>
      </c>
    </row>
    <row r="13" spans="1:69" ht="15.6" thickTop="1" thickBot="1" x14ac:dyDescent="0.35">
      <c r="A13" s="107" t="s">
        <v>183</v>
      </c>
      <c r="B13" s="106" t="s">
        <v>182</v>
      </c>
      <c r="C13" s="122">
        <v>8</v>
      </c>
      <c r="D13" s="122">
        <v>2029</v>
      </c>
      <c r="E13" s="122">
        <v>4</v>
      </c>
      <c r="F13" s="122">
        <v>0.73068999999999995</v>
      </c>
      <c r="G13" s="104">
        <v>2282738403.0167298</v>
      </c>
      <c r="H13" s="104">
        <v>2123908468.90432</v>
      </c>
      <c r="I13" s="104">
        <v>1256158932.3542399</v>
      </c>
      <c r="J13" s="104">
        <v>820251480.82907999</v>
      </c>
      <c r="K13" s="122">
        <v>0</v>
      </c>
      <c r="L13" s="104">
        <v>47498055.721000001</v>
      </c>
      <c r="M13" s="104">
        <v>352198223.69766998</v>
      </c>
      <c r="N13" s="122">
        <v>0</v>
      </c>
      <c r="O13" s="104">
        <v>669442423.51874995</v>
      </c>
      <c r="P13" s="104">
        <v>228275919.58543</v>
      </c>
      <c r="Q13" s="104">
        <v>225777738.13784999</v>
      </c>
      <c r="R13" s="104">
        <v>75903532.407609999</v>
      </c>
      <c r="S13" s="104">
        <v>15257990.030549999</v>
      </c>
      <c r="T13" s="104">
        <v>25122596.075860001</v>
      </c>
      <c r="U13" s="104">
        <v>99104647.281450003</v>
      </c>
      <c r="V13" s="122">
        <v>0</v>
      </c>
      <c r="W13" s="104">
        <v>256149291.71011999</v>
      </c>
      <c r="X13" s="104">
        <v>74753786.320480004</v>
      </c>
      <c r="Y13" s="104">
        <v>81997378.479619995</v>
      </c>
      <c r="Z13" s="104">
        <v>29686687.421349999</v>
      </c>
      <c r="AA13" s="104">
        <v>4715621.1451300001</v>
      </c>
      <c r="AB13" s="104">
        <v>11017632.734030001</v>
      </c>
      <c r="AC13" s="104">
        <v>53978185.609509997</v>
      </c>
      <c r="AD13" s="122">
        <v>0</v>
      </c>
      <c r="AE13" s="104">
        <v>98729138.164470002</v>
      </c>
      <c r="AF13" s="104">
        <v>45505799.520000003</v>
      </c>
      <c r="AG13" s="104">
        <v>35693067.892360002</v>
      </c>
      <c r="AH13" s="104">
        <v>14164060.53201</v>
      </c>
      <c r="AI13" s="104">
        <v>3366210.2203199998</v>
      </c>
      <c r="AJ13" s="104">
        <v>8732284.6825200003</v>
      </c>
      <c r="AK13" s="104">
        <v>3464997.03</v>
      </c>
      <c r="AL13" s="104">
        <v>2209.31</v>
      </c>
      <c r="AM13" s="104">
        <v>422769.79817999998</v>
      </c>
      <c r="AN13" s="104">
        <v>106672.09662</v>
      </c>
      <c r="AO13" s="104">
        <v>4735636.4442699999</v>
      </c>
      <c r="AP13" s="104">
        <v>97737857.824019998</v>
      </c>
      <c r="AQ13" s="122">
        <v>0</v>
      </c>
      <c r="AR13" s="122">
        <v>0</v>
      </c>
      <c r="AS13" s="122">
        <v>0</v>
      </c>
      <c r="AT13" s="104">
        <v>3606897688.5018702</v>
      </c>
      <c r="AU13" s="104">
        <v>8485070346.8502703</v>
      </c>
      <c r="AV13" s="104">
        <v>3550736456.3997798</v>
      </c>
      <c r="AW13" s="104">
        <v>3648127922.6050501</v>
      </c>
      <c r="AX13" s="122">
        <v>0</v>
      </c>
      <c r="AY13" s="104">
        <v>193303569.27406999</v>
      </c>
      <c r="AZ13" s="104">
        <v>1092902398.5713699</v>
      </c>
      <c r="BA13" s="122">
        <v>0</v>
      </c>
      <c r="BB13" s="104">
        <v>1381225199.0327201</v>
      </c>
      <c r="BC13" s="104">
        <v>530947729.56059003</v>
      </c>
      <c r="BD13" s="104">
        <v>597855740.99092996</v>
      </c>
      <c r="BE13" s="104">
        <v>109010571.11915</v>
      </c>
      <c r="BF13" s="104">
        <v>34639031.095600002</v>
      </c>
      <c r="BG13" s="104">
        <v>53272961.510009997</v>
      </c>
      <c r="BH13" s="104">
        <v>55499164.756439999</v>
      </c>
      <c r="BI13" s="122">
        <v>0</v>
      </c>
      <c r="BJ13" s="122">
        <v>0</v>
      </c>
      <c r="BK13" s="122">
        <v>0</v>
      </c>
      <c r="BL13" s="104">
        <v>9866295545.8829899</v>
      </c>
      <c r="BM13" s="104">
        <v>-6259397857.3811197</v>
      </c>
      <c r="BN13" s="104">
        <v>-43787226476.754898</v>
      </c>
      <c r="BO13" s="122">
        <v>4</v>
      </c>
      <c r="BP13" s="122">
        <v>0</v>
      </c>
      <c r="BQ13" s="122">
        <v>0</v>
      </c>
    </row>
    <row r="14" spans="1:69" ht="15" thickTop="1" x14ac:dyDescent="0.3">
      <c r="C14" s="122">
        <v>9</v>
      </c>
      <c r="D14" s="122">
        <v>2030</v>
      </c>
      <c r="E14" s="122">
        <v>4</v>
      </c>
      <c r="F14" s="122">
        <v>0.70259000000000005</v>
      </c>
      <c r="G14" s="104">
        <v>2156529992.2881198</v>
      </c>
      <c r="H14" s="104">
        <v>2065054820.7996199</v>
      </c>
      <c r="I14" s="104">
        <v>1219937844.5420101</v>
      </c>
      <c r="J14" s="104">
        <v>798483726.19937003</v>
      </c>
      <c r="K14" s="122">
        <v>0</v>
      </c>
      <c r="L14" s="104">
        <v>46633250.058239996</v>
      </c>
      <c r="M14" s="104">
        <v>333214810.03213</v>
      </c>
      <c r="N14" s="122">
        <v>0</v>
      </c>
      <c r="O14" s="104">
        <v>661445013.32053995</v>
      </c>
      <c r="P14" s="104">
        <v>227561141.7198</v>
      </c>
      <c r="Q14" s="104">
        <v>219764797.17206001</v>
      </c>
      <c r="R14" s="104">
        <v>78436391.604450002</v>
      </c>
      <c r="S14" s="104">
        <v>15507702.77008</v>
      </c>
      <c r="T14" s="104">
        <v>24911623.512189999</v>
      </c>
      <c r="U14" s="104">
        <v>95263356.541960001</v>
      </c>
      <c r="V14" s="122">
        <v>0</v>
      </c>
      <c r="W14" s="104">
        <v>241987268.16275999</v>
      </c>
      <c r="X14" s="104">
        <v>70620786.869039997</v>
      </c>
      <c r="Y14" s="104">
        <v>77463894.131109998</v>
      </c>
      <c r="Z14" s="104">
        <v>28045365.036669999</v>
      </c>
      <c r="AA14" s="104">
        <v>4454903.1191199999</v>
      </c>
      <c r="AB14" s="104">
        <v>10408488.07009</v>
      </c>
      <c r="AC14" s="104">
        <v>50993830.936729997</v>
      </c>
      <c r="AD14" s="122">
        <v>0</v>
      </c>
      <c r="AE14" s="104">
        <v>108406072.23825</v>
      </c>
      <c r="AF14" s="104">
        <v>49868266.979999997</v>
      </c>
      <c r="AG14" s="104">
        <v>37457431.10492</v>
      </c>
      <c r="AH14" s="104">
        <v>17268658.296870001</v>
      </c>
      <c r="AI14" s="104">
        <v>3811715.8538500001</v>
      </c>
      <c r="AJ14" s="104">
        <v>10356739.073869999</v>
      </c>
      <c r="AK14" s="104">
        <v>4275082.9400000004</v>
      </c>
      <c r="AL14" s="104">
        <v>2819.18</v>
      </c>
      <c r="AM14" s="104">
        <v>531674.66686</v>
      </c>
      <c r="AN14" s="104">
        <v>141393.8567</v>
      </c>
      <c r="AO14" s="104">
        <v>5405768.4322800003</v>
      </c>
      <c r="AP14" s="104">
        <v>106743042.86944</v>
      </c>
      <c r="AQ14" s="122">
        <v>0</v>
      </c>
      <c r="AR14" s="122">
        <v>0</v>
      </c>
      <c r="AS14" s="122">
        <v>0</v>
      </c>
      <c r="AT14" s="104">
        <v>3527207766.4966102</v>
      </c>
      <c r="AU14" s="104">
        <v>8226710239.9802599</v>
      </c>
      <c r="AV14" s="104">
        <v>3451123795.5502801</v>
      </c>
      <c r="AW14" s="104">
        <v>3551739121.63977</v>
      </c>
      <c r="AX14" s="122">
        <v>0</v>
      </c>
      <c r="AY14" s="104">
        <v>189825931.74627</v>
      </c>
      <c r="AZ14" s="104">
        <v>1034021391.0439399</v>
      </c>
      <c r="BA14" s="122">
        <v>0</v>
      </c>
      <c r="BB14" s="104">
        <v>1510893754.17345</v>
      </c>
      <c r="BC14" s="104">
        <v>578448902.52504003</v>
      </c>
      <c r="BD14" s="104">
        <v>631051370.04758</v>
      </c>
      <c r="BE14" s="104">
        <v>133459644.793</v>
      </c>
      <c r="BF14" s="104">
        <v>39027107.217330001</v>
      </c>
      <c r="BG14" s="104">
        <v>60589176.456189997</v>
      </c>
      <c r="BH14" s="104">
        <v>68317553.134310007</v>
      </c>
      <c r="BI14" s="122">
        <v>0</v>
      </c>
      <c r="BJ14" s="122">
        <v>0</v>
      </c>
      <c r="BK14" s="122">
        <v>0</v>
      </c>
      <c r="BL14" s="104">
        <v>9737603994.1537094</v>
      </c>
      <c r="BM14" s="104">
        <v>-6210396227.6570997</v>
      </c>
      <c r="BN14" s="104">
        <v>-48150588762.344498</v>
      </c>
      <c r="BO14" s="122">
        <v>4</v>
      </c>
      <c r="BP14" s="122">
        <v>0</v>
      </c>
      <c r="BQ14" s="122">
        <v>0</v>
      </c>
    </row>
    <row r="15" spans="1:69" x14ac:dyDescent="0.3">
      <c r="C15" s="122">
        <v>10</v>
      </c>
      <c r="D15" s="122">
        <v>2031</v>
      </c>
      <c r="E15" s="122">
        <v>4</v>
      </c>
      <c r="F15" s="122">
        <v>0.67557</v>
      </c>
      <c r="G15" s="104">
        <v>2053344183.16819</v>
      </c>
      <c r="H15" s="104">
        <v>2003032130.3637199</v>
      </c>
      <c r="I15" s="104">
        <v>1182179153.75565</v>
      </c>
      <c r="J15" s="104">
        <v>775166910.92377996</v>
      </c>
      <c r="K15" s="122">
        <v>0</v>
      </c>
      <c r="L15" s="104">
        <v>45686065.684289999</v>
      </c>
      <c r="M15" s="104">
        <v>314759045.24142998</v>
      </c>
      <c r="N15" s="122">
        <v>0</v>
      </c>
      <c r="O15" s="104">
        <v>654204492.62680995</v>
      </c>
      <c r="P15" s="104">
        <v>225172501.63591</v>
      </c>
      <c r="Q15" s="104">
        <v>215668431.98387</v>
      </c>
      <c r="R15" s="104">
        <v>80071743.398780003</v>
      </c>
      <c r="S15" s="104">
        <v>15844336.524730001</v>
      </c>
      <c r="T15" s="104">
        <v>24887471.886539999</v>
      </c>
      <c r="U15" s="104">
        <v>92560007.19698</v>
      </c>
      <c r="V15" s="122">
        <v>0</v>
      </c>
      <c r="W15" s="104">
        <v>230408643.17196</v>
      </c>
      <c r="X15" s="104">
        <v>67241718.152239993</v>
      </c>
      <c r="Y15" s="104">
        <v>73757395.903819993</v>
      </c>
      <c r="Z15" s="104">
        <v>26703448.30297</v>
      </c>
      <c r="AA15" s="104">
        <v>4241744.5799200004</v>
      </c>
      <c r="AB15" s="104">
        <v>9910461.9507899992</v>
      </c>
      <c r="AC15" s="104">
        <v>48553874.282219999</v>
      </c>
      <c r="AD15" s="122">
        <v>0</v>
      </c>
      <c r="AE15" s="104">
        <v>115573934.59894</v>
      </c>
      <c r="AF15" s="104">
        <v>52392599.130000003</v>
      </c>
      <c r="AG15" s="104">
        <v>39373504.798730001</v>
      </c>
      <c r="AH15" s="104">
        <v>19555345.281339999</v>
      </c>
      <c r="AI15" s="104">
        <v>4252485.3887999998</v>
      </c>
      <c r="AJ15" s="104">
        <v>12127806.23557</v>
      </c>
      <c r="AK15" s="104">
        <v>5208034.82</v>
      </c>
      <c r="AL15" s="104">
        <v>3530.39</v>
      </c>
      <c r="AM15" s="104">
        <v>665215.58238000004</v>
      </c>
      <c r="AN15" s="104">
        <v>182817.92775</v>
      </c>
      <c r="AO15" s="104">
        <v>6068207.5062100003</v>
      </c>
      <c r="AP15" s="104">
        <v>114065188.66829</v>
      </c>
      <c r="AQ15" s="122">
        <v>0</v>
      </c>
      <c r="AR15" s="122">
        <v>0</v>
      </c>
      <c r="AS15" s="122">
        <v>0</v>
      </c>
      <c r="AT15" s="104">
        <v>3444171240.9067202</v>
      </c>
      <c r="AU15" s="104">
        <v>7958344401.02946</v>
      </c>
      <c r="AV15" s="104">
        <v>3346826749.2452998</v>
      </c>
      <c r="AW15" s="104">
        <v>3448727380.8362999</v>
      </c>
      <c r="AX15" s="122">
        <v>0</v>
      </c>
      <c r="AY15" s="104">
        <v>186040299.38762999</v>
      </c>
      <c r="AZ15" s="104">
        <v>976749971.56023002</v>
      </c>
      <c r="BA15" s="122">
        <v>0</v>
      </c>
      <c r="BB15" s="104">
        <v>1617617275.8037601</v>
      </c>
      <c r="BC15" s="104">
        <v>605310297.90576994</v>
      </c>
      <c r="BD15" s="104">
        <v>667081387.20905995</v>
      </c>
      <c r="BE15" s="104">
        <v>151104083.14585999</v>
      </c>
      <c r="BF15" s="104">
        <v>43327765.263070002</v>
      </c>
      <c r="BG15" s="104">
        <v>67827604.863409996</v>
      </c>
      <c r="BH15" s="104">
        <v>82966137.416590005</v>
      </c>
      <c r="BI15" s="122">
        <v>0</v>
      </c>
      <c r="BJ15" s="122">
        <v>0</v>
      </c>
      <c r="BK15" s="122">
        <v>0</v>
      </c>
      <c r="BL15" s="104">
        <v>9575961676.8332195</v>
      </c>
      <c r="BM15" s="104">
        <v>-6131790435.9265003</v>
      </c>
      <c r="BN15" s="104">
        <v>-52293042427.143402</v>
      </c>
      <c r="BO15" s="122">
        <v>4</v>
      </c>
      <c r="BP15" s="122">
        <v>0</v>
      </c>
      <c r="BQ15" s="122">
        <v>0</v>
      </c>
    </row>
    <row r="16" spans="1:69" x14ac:dyDescent="0.3">
      <c r="C16" s="122">
        <v>11</v>
      </c>
      <c r="D16" s="122">
        <v>2032</v>
      </c>
      <c r="E16" s="122">
        <v>4</v>
      </c>
      <c r="F16" s="122">
        <v>0.64959</v>
      </c>
      <c r="G16" s="104">
        <v>1912910083.4277301</v>
      </c>
      <c r="H16" s="104">
        <v>1937990421.24805</v>
      </c>
      <c r="I16" s="104">
        <v>1142920798.2451899</v>
      </c>
      <c r="J16" s="104">
        <v>750385636.14951003</v>
      </c>
      <c r="K16" s="122">
        <v>0</v>
      </c>
      <c r="L16" s="104">
        <v>44683986.853349999</v>
      </c>
      <c r="M16" s="104">
        <v>296639801.23040003</v>
      </c>
      <c r="N16" s="122">
        <v>0</v>
      </c>
      <c r="O16" s="104">
        <v>645268378.42428005</v>
      </c>
      <c r="P16" s="104">
        <v>222696256.28863999</v>
      </c>
      <c r="Q16" s="104">
        <v>209274302.02142999</v>
      </c>
      <c r="R16" s="104">
        <v>84250509.334169999</v>
      </c>
      <c r="S16" s="104">
        <v>15984981.680500001</v>
      </c>
      <c r="T16" s="104">
        <v>24525412.706409998</v>
      </c>
      <c r="U16" s="104">
        <v>88536916.393130004</v>
      </c>
      <c r="V16" s="122">
        <v>0</v>
      </c>
      <c r="W16" s="104">
        <v>214650335.02200001</v>
      </c>
      <c r="X16" s="104">
        <v>62642864.131020002</v>
      </c>
      <c r="Y16" s="104">
        <v>68712915.987660006</v>
      </c>
      <c r="Z16" s="104">
        <v>24877122.861219998</v>
      </c>
      <c r="AA16" s="104">
        <v>3951639.4985099998</v>
      </c>
      <c r="AB16" s="104">
        <v>9232657.0248099994</v>
      </c>
      <c r="AC16" s="104">
        <v>45233135.518780001</v>
      </c>
      <c r="AD16" s="122">
        <v>0</v>
      </c>
      <c r="AE16" s="104">
        <v>126248521.18539999</v>
      </c>
      <c r="AF16" s="104">
        <v>56275701.240000002</v>
      </c>
      <c r="AG16" s="104">
        <v>41508070.189999998</v>
      </c>
      <c r="AH16" s="104">
        <v>23795814.122960001</v>
      </c>
      <c r="AI16" s="104">
        <v>4668935.6366800005</v>
      </c>
      <c r="AJ16" s="104">
        <v>14040467.60816</v>
      </c>
      <c r="AK16" s="104">
        <v>6269801.0800000001</v>
      </c>
      <c r="AL16" s="104">
        <v>4359.5</v>
      </c>
      <c r="AM16" s="104">
        <v>826159.81547000003</v>
      </c>
      <c r="AN16" s="104">
        <v>231450.61410999999</v>
      </c>
      <c r="AO16" s="104">
        <v>6708696.6000199998</v>
      </c>
      <c r="AP16" s="104">
        <v>123896954.13533001</v>
      </c>
      <c r="AQ16" s="122">
        <v>0</v>
      </c>
      <c r="AR16" s="122">
        <v>0</v>
      </c>
      <c r="AS16" s="122">
        <v>0</v>
      </c>
      <c r="AT16" s="104">
        <v>3358734878.8536201</v>
      </c>
      <c r="AU16" s="104">
        <v>7679914343.3250198</v>
      </c>
      <c r="AV16" s="104">
        <v>3238138912.2000198</v>
      </c>
      <c r="AW16" s="104">
        <v>3339140510.7541299</v>
      </c>
      <c r="AX16" s="122">
        <v>0</v>
      </c>
      <c r="AY16" s="104">
        <v>182025704.87018999</v>
      </c>
      <c r="AZ16" s="104">
        <v>920609215.50067997</v>
      </c>
      <c r="BA16" s="122">
        <v>0</v>
      </c>
      <c r="BB16" s="104">
        <v>1758194742.24913</v>
      </c>
      <c r="BC16" s="104">
        <v>646203580.60856998</v>
      </c>
      <c r="BD16" s="104">
        <v>706582840.02672005</v>
      </c>
      <c r="BE16" s="104">
        <v>183701952.2362</v>
      </c>
      <c r="BF16" s="104">
        <v>47363347.285209998</v>
      </c>
      <c r="BG16" s="104">
        <v>74822084.721760005</v>
      </c>
      <c r="BH16" s="104">
        <v>99520937.370670006</v>
      </c>
      <c r="BI16" s="122">
        <v>0</v>
      </c>
      <c r="BJ16" s="122">
        <v>0</v>
      </c>
      <c r="BK16" s="122">
        <v>0</v>
      </c>
      <c r="BL16" s="104">
        <v>9438109085.5741501</v>
      </c>
      <c r="BM16" s="104">
        <v>-6079374206.7205296</v>
      </c>
      <c r="BN16" s="104">
        <v>-56242143118.086998</v>
      </c>
      <c r="BO16" s="122">
        <v>4</v>
      </c>
      <c r="BP16" s="122">
        <v>0</v>
      </c>
      <c r="BQ16" s="122">
        <v>0</v>
      </c>
    </row>
    <row r="17" spans="3:69" x14ac:dyDescent="0.3">
      <c r="C17" s="122">
        <v>12</v>
      </c>
      <c r="D17" s="122">
        <v>2033</v>
      </c>
      <c r="E17" s="122">
        <v>4</v>
      </c>
      <c r="F17" s="122">
        <v>0.62461</v>
      </c>
      <c r="G17" s="104">
        <v>1812520654.55351</v>
      </c>
      <c r="H17" s="104">
        <v>1870028058.63849</v>
      </c>
      <c r="I17" s="104">
        <v>1102287448.6235399</v>
      </c>
      <c r="J17" s="104">
        <v>724159998.68970001</v>
      </c>
      <c r="K17" s="122">
        <v>0</v>
      </c>
      <c r="L17" s="104">
        <v>43580611.32525</v>
      </c>
      <c r="M17" s="104">
        <v>279108582.14955002</v>
      </c>
      <c r="N17" s="122">
        <v>0</v>
      </c>
      <c r="O17" s="104">
        <v>638281723.84477997</v>
      </c>
      <c r="P17" s="104">
        <v>218980400.70646</v>
      </c>
      <c r="Q17" s="104">
        <v>205011852.02816001</v>
      </c>
      <c r="R17" s="104">
        <v>87134007.200519994</v>
      </c>
      <c r="S17" s="104">
        <v>16278550.659399999</v>
      </c>
      <c r="T17" s="104">
        <v>24486862.013870001</v>
      </c>
      <c r="U17" s="104">
        <v>86390051.236369997</v>
      </c>
      <c r="V17" s="122">
        <v>0</v>
      </c>
      <c r="W17" s="104">
        <v>203385495.79763001</v>
      </c>
      <c r="X17" s="104">
        <v>59355369.644149996</v>
      </c>
      <c r="Y17" s="104">
        <v>65106865.47225</v>
      </c>
      <c r="Z17" s="104">
        <v>23571572.653859999</v>
      </c>
      <c r="AA17" s="104">
        <v>3744257.6483100001</v>
      </c>
      <c r="AB17" s="104">
        <v>8748127.6296599992</v>
      </c>
      <c r="AC17" s="104">
        <v>42859302.749399997</v>
      </c>
      <c r="AD17" s="122">
        <v>0</v>
      </c>
      <c r="AE17" s="104">
        <v>132984964.85428999</v>
      </c>
      <c r="AF17" s="104">
        <v>57927470.710000001</v>
      </c>
      <c r="AG17" s="104">
        <v>43212133.2302</v>
      </c>
      <c r="AH17" s="104">
        <v>26767209.57031</v>
      </c>
      <c r="AI17" s="104">
        <v>5078151.3451100001</v>
      </c>
      <c r="AJ17" s="104">
        <v>16131584.354010001</v>
      </c>
      <c r="AK17" s="104">
        <v>7468648.1399999997</v>
      </c>
      <c r="AL17" s="104">
        <v>5343.45</v>
      </c>
      <c r="AM17" s="104">
        <v>1023998.90941</v>
      </c>
      <c r="AN17" s="104">
        <v>287667.05265999999</v>
      </c>
      <c r="AO17" s="104">
        <v>7345926.8001300003</v>
      </c>
      <c r="AP17" s="104">
        <v>130839030.72324</v>
      </c>
      <c r="AQ17" s="122">
        <v>0</v>
      </c>
      <c r="AR17" s="122">
        <v>0</v>
      </c>
      <c r="AS17" s="122">
        <v>0</v>
      </c>
      <c r="AT17" s="104">
        <v>3270759440.36199</v>
      </c>
      <c r="AU17" s="104">
        <v>7392510441.32061</v>
      </c>
      <c r="AV17" s="104">
        <v>3125269391.6259499</v>
      </c>
      <c r="AW17" s="104">
        <v>3223295243.55269</v>
      </c>
      <c r="AX17" s="122">
        <v>0</v>
      </c>
      <c r="AY17" s="104">
        <v>177644779.21689999</v>
      </c>
      <c r="AZ17" s="104">
        <v>866301026.92507005</v>
      </c>
      <c r="BA17" s="122">
        <v>0</v>
      </c>
      <c r="BB17" s="104">
        <v>1859462687.9795699</v>
      </c>
      <c r="BC17" s="104">
        <v>662719774.21921003</v>
      </c>
      <c r="BD17" s="104">
        <v>738762417.91049004</v>
      </c>
      <c r="BE17" s="104">
        <v>206700763.74046001</v>
      </c>
      <c r="BF17" s="104">
        <v>51308845.402350001</v>
      </c>
      <c r="BG17" s="104">
        <v>81768890.791319996</v>
      </c>
      <c r="BH17" s="104">
        <v>118201995.91574</v>
      </c>
      <c r="BI17" s="122">
        <v>0</v>
      </c>
      <c r="BJ17" s="122">
        <v>0</v>
      </c>
      <c r="BK17" s="122">
        <v>0</v>
      </c>
      <c r="BL17" s="104">
        <v>9251973129.3001804</v>
      </c>
      <c r="BM17" s="104">
        <v>-5981213688.9381905</v>
      </c>
      <c r="BN17" s="104">
        <v>-59978069000.334602</v>
      </c>
      <c r="BO17" s="122">
        <v>4</v>
      </c>
      <c r="BP17" s="122">
        <v>0</v>
      </c>
      <c r="BQ17" s="122">
        <v>0</v>
      </c>
    </row>
    <row r="18" spans="3:69" x14ac:dyDescent="0.3">
      <c r="C18" s="122">
        <v>13</v>
      </c>
      <c r="D18" s="122">
        <v>2034</v>
      </c>
      <c r="E18" s="122">
        <v>4</v>
      </c>
      <c r="F18" s="122">
        <v>0.60058999999999996</v>
      </c>
      <c r="G18" s="104">
        <v>1669053015.7641799</v>
      </c>
      <c r="H18" s="104">
        <v>1799377838.3991699</v>
      </c>
      <c r="I18" s="104">
        <v>1060359310.83146</v>
      </c>
      <c r="J18" s="104">
        <v>696585627.64485002</v>
      </c>
      <c r="K18" s="122">
        <v>0</v>
      </c>
      <c r="L18" s="104">
        <v>42432899.922859997</v>
      </c>
      <c r="M18" s="104">
        <v>261946311.47499001</v>
      </c>
      <c r="N18" s="122">
        <v>0</v>
      </c>
      <c r="O18" s="104">
        <v>628790090.79191005</v>
      </c>
      <c r="P18" s="104">
        <v>215069868.07291001</v>
      </c>
      <c r="Q18" s="104">
        <v>197810040.02801999</v>
      </c>
      <c r="R18" s="104">
        <v>92812828.823890001</v>
      </c>
      <c r="S18" s="104">
        <v>16338125.587060001</v>
      </c>
      <c r="T18" s="104">
        <v>24050455.504980002</v>
      </c>
      <c r="U18" s="104">
        <v>82708772.775049999</v>
      </c>
      <c r="V18" s="122">
        <v>0</v>
      </c>
      <c r="W18" s="104">
        <v>187286789.95789999</v>
      </c>
      <c r="X18" s="104">
        <v>54657175.054799996</v>
      </c>
      <c r="Y18" s="104">
        <v>59953418.953000002</v>
      </c>
      <c r="Z18" s="104">
        <v>21705796.469349999</v>
      </c>
      <c r="AA18" s="104">
        <v>3447885.96147</v>
      </c>
      <c r="AB18" s="104">
        <v>8055681.3329999996</v>
      </c>
      <c r="AC18" s="104">
        <v>39466832.186279997</v>
      </c>
      <c r="AD18" s="122">
        <v>0</v>
      </c>
      <c r="AE18" s="104">
        <v>143471476.31937999</v>
      </c>
      <c r="AF18" s="104">
        <v>61096742.350000001</v>
      </c>
      <c r="AG18" s="104">
        <v>45005990.79738</v>
      </c>
      <c r="AH18" s="104">
        <v>31913736.568100002</v>
      </c>
      <c r="AI18" s="104">
        <v>5455006.6048100004</v>
      </c>
      <c r="AJ18" s="104">
        <v>18364708.720970001</v>
      </c>
      <c r="AK18" s="104">
        <v>8788899.6799999997</v>
      </c>
      <c r="AL18" s="104">
        <v>6496.32</v>
      </c>
      <c r="AM18" s="104">
        <v>1258999.3505800001</v>
      </c>
      <c r="AN18" s="104">
        <v>352157.26030000002</v>
      </c>
      <c r="AO18" s="104">
        <v>7958156.10721</v>
      </c>
      <c r="AP18" s="104">
        <v>140638083.44156</v>
      </c>
      <c r="AQ18" s="122">
        <v>0</v>
      </c>
      <c r="AR18" s="122">
        <v>0</v>
      </c>
      <c r="AS18" s="122">
        <v>0</v>
      </c>
      <c r="AT18" s="104">
        <v>3179875299.1058798</v>
      </c>
      <c r="AU18" s="104">
        <v>7096310575.3162098</v>
      </c>
      <c r="AV18" s="104">
        <v>3008419462.81212</v>
      </c>
      <c r="AW18" s="104">
        <v>3101650232.99331</v>
      </c>
      <c r="AX18" s="122">
        <v>0</v>
      </c>
      <c r="AY18" s="104">
        <v>173063629.24948999</v>
      </c>
      <c r="AZ18" s="104">
        <v>813177250.26128995</v>
      </c>
      <c r="BA18" s="122">
        <v>0</v>
      </c>
      <c r="BB18" s="104">
        <v>1999283048.1014099</v>
      </c>
      <c r="BC18" s="104">
        <v>696161673.72739995</v>
      </c>
      <c r="BD18" s="104">
        <v>774389730.92683995</v>
      </c>
      <c r="BE18" s="104">
        <v>246464765.12307</v>
      </c>
      <c r="BF18" s="104">
        <v>54932912.366549999</v>
      </c>
      <c r="BG18" s="104">
        <v>88450728.414240003</v>
      </c>
      <c r="BH18" s="104">
        <v>138883237.54330999</v>
      </c>
      <c r="BI18" s="122">
        <v>0</v>
      </c>
      <c r="BJ18" s="122">
        <v>0</v>
      </c>
      <c r="BK18" s="122">
        <v>0</v>
      </c>
      <c r="BL18" s="104">
        <v>9095593623.4176197</v>
      </c>
      <c r="BM18" s="104">
        <v>-5915718324.3117399</v>
      </c>
      <c r="BN18" s="104">
        <v>-63530990268.733002</v>
      </c>
      <c r="BO18" s="122">
        <v>4</v>
      </c>
      <c r="BP18" s="122">
        <v>0</v>
      </c>
      <c r="BQ18" s="122">
        <v>0</v>
      </c>
    </row>
    <row r="19" spans="3:69" x14ac:dyDescent="0.3">
      <c r="C19" s="122">
        <v>14</v>
      </c>
      <c r="D19" s="122">
        <v>2035</v>
      </c>
      <c r="E19" s="122">
        <v>4</v>
      </c>
      <c r="F19" s="122">
        <v>0.57748999999999995</v>
      </c>
      <c r="G19" s="104">
        <v>1524877611.7704699</v>
      </c>
      <c r="H19" s="104">
        <v>1726463763.7616601</v>
      </c>
      <c r="I19" s="104">
        <v>1017461733.94271</v>
      </c>
      <c r="J19" s="104">
        <v>667787274.15034997</v>
      </c>
      <c r="K19" s="122">
        <v>0</v>
      </c>
      <c r="L19" s="104">
        <v>41214755.6686</v>
      </c>
      <c r="M19" s="104">
        <v>245293803.46096</v>
      </c>
      <c r="N19" s="122">
        <v>0</v>
      </c>
      <c r="O19" s="104">
        <v>619381859.78448999</v>
      </c>
      <c r="P19" s="104">
        <v>211134289.49443001</v>
      </c>
      <c r="Q19" s="104">
        <v>190175194.54958999</v>
      </c>
      <c r="R19" s="104">
        <v>98918912.236200005</v>
      </c>
      <c r="S19" s="104">
        <v>16328075.91285</v>
      </c>
      <c r="T19" s="104">
        <v>23561324.918200001</v>
      </c>
      <c r="U19" s="104">
        <v>79264062.673219994</v>
      </c>
      <c r="V19" s="122">
        <v>0</v>
      </c>
      <c r="W19" s="104">
        <v>171108664.78762001</v>
      </c>
      <c r="X19" s="104">
        <v>49935802.983180001</v>
      </c>
      <c r="Y19" s="104">
        <v>54774549.068870001</v>
      </c>
      <c r="Z19" s="104">
        <v>19830815.89928</v>
      </c>
      <c r="AA19" s="104">
        <v>3150052.1918299999</v>
      </c>
      <c r="AB19" s="104">
        <v>7359819.0088799996</v>
      </c>
      <c r="AC19" s="104">
        <v>36057625.635580003</v>
      </c>
      <c r="AD19" s="122">
        <v>0</v>
      </c>
      <c r="AE19" s="104">
        <v>153967009.39414001</v>
      </c>
      <c r="AF19" s="104">
        <v>64278324.57</v>
      </c>
      <c r="AG19" s="104">
        <v>46579052.648610003</v>
      </c>
      <c r="AH19" s="104">
        <v>37316304.276749998</v>
      </c>
      <c r="AI19" s="104">
        <v>5793327.9000599999</v>
      </c>
      <c r="AJ19" s="104">
        <v>20761591.84161</v>
      </c>
      <c r="AK19" s="104">
        <v>10244306.369999999</v>
      </c>
      <c r="AL19" s="104">
        <v>7815.29</v>
      </c>
      <c r="AM19" s="104">
        <v>1543596.1736000001</v>
      </c>
      <c r="AN19" s="104">
        <v>425346.15590999997</v>
      </c>
      <c r="AO19" s="104">
        <v>8540527.8529400006</v>
      </c>
      <c r="AP19" s="104">
        <v>150393964.88725001</v>
      </c>
      <c r="AQ19" s="122">
        <v>0</v>
      </c>
      <c r="AR19" s="122">
        <v>0</v>
      </c>
      <c r="AS19" s="122">
        <v>0</v>
      </c>
      <c r="AT19" s="104">
        <v>3087370657.9177299</v>
      </c>
      <c r="AU19" s="104">
        <v>6793211121.5285902</v>
      </c>
      <c r="AV19" s="104">
        <v>2888650018.5268002</v>
      </c>
      <c r="AW19" s="104">
        <v>2974659116.31181</v>
      </c>
      <c r="AX19" s="122">
        <v>0</v>
      </c>
      <c r="AY19" s="104">
        <v>168204014.12628999</v>
      </c>
      <c r="AZ19" s="104">
        <v>761697972.56368995</v>
      </c>
      <c r="BA19" s="122">
        <v>0</v>
      </c>
      <c r="BB19" s="104">
        <v>2138195604.6649101</v>
      </c>
      <c r="BC19" s="104">
        <v>729582278.59667003</v>
      </c>
      <c r="BD19" s="104">
        <v>805493110.52059996</v>
      </c>
      <c r="BE19" s="104">
        <v>288282137.89581001</v>
      </c>
      <c r="BF19" s="104">
        <v>58188675.817369998</v>
      </c>
      <c r="BG19" s="104">
        <v>94811325.24346</v>
      </c>
      <c r="BH19" s="104">
        <v>161838076.59099999</v>
      </c>
      <c r="BI19" s="122">
        <v>0</v>
      </c>
      <c r="BJ19" s="122">
        <v>0</v>
      </c>
      <c r="BK19" s="122">
        <v>0</v>
      </c>
      <c r="BL19" s="104">
        <v>8931406726.1935005</v>
      </c>
      <c r="BM19" s="104">
        <v>-5844036068.2757702</v>
      </c>
      <c r="BN19" s="104">
        <v>-66905862657.801598</v>
      </c>
      <c r="BO19" s="122">
        <v>4</v>
      </c>
      <c r="BP19" s="122">
        <v>0</v>
      </c>
      <c r="BQ19" s="122">
        <v>0</v>
      </c>
    </row>
    <row r="20" spans="3:69" x14ac:dyDescent="0.3">
      <c r="C20" s="122">
        <v>15</v>
      </c>
      <c r="D20" s="122">
        <v>2036</v>
      </c>
      <c r="E20" s="122">
        <v>4</v>
      </c>
      <c r="F20" s="122">
        <v>0.55528</v>
      </c>
      <c r="G20" s="104">
        <v>1373507767.94766</v>
      </c>
      <c r="H20" s="104">
        <v>1651553100.6870301</v>
      </c>
      <c r="I20" s="104">
        <v>973744093.88259006</v>
      </c>
      <c r="J20" s="104">
        <v>637882656.72454</v>
      </c>
      <c r="K20" s="122">
        <v>0</v>
      </c>
      <c r="L20" s="104">
        <v>39926350.079899997</v>
      </c>
      <c r="M20" s="104">
        <v>229350558.83315</v>
      </c>
      <c r="N20" s="122">
        <v>0</v>
      </c>
      <c r="O20" s="104">
        <v>610271594.32432997</v>
      </c>
      <c r="P20" s="104">
        <v>206630217.61686999</v>
      </c>
      <c r="Q20" s="104">
        <v>181417836.25760999</v>
      </c>
      <c r="R20" s="104">
        <v>107272951.95848</v>
      </c>
      <c r="S20" s="104">
        <v>16198868.03609</v>
      </c>
      <c r="T20" s="104">
        <v>22945639.139219999</v>
      </c>
      <c r="U20" s="104">
        <v>75806081.316060007</v>
      </c>
      <c r="V20" s="122">
        <v>0</v>
      </c>
      <c r="W20" s="104">
        <v>154123241.38988999</v>
      </c>
      <c r="X20" s="104">
        <v>44978831.590599999</v>
      </c>
      <c r="Y20" s="104">
        <v>49337250.446330003</v>
      </c>
      <c r="Z20" s="104">
        <v>17862272.665130001</v>
      </c>
      <c r="AA20" s="104">
        <v>2837356.3370099999</v>
      </c>
      <c r="AB20" s="104">
        <v>6629232.7340599997</v>
      </c>
      <c r="AC20" s="104">
        <v>32478297.616760001</v>
      </c>
      <c r="AD20" s="122">
        <v>0</v>
      </c>
      <c r="AE20" s="104">
        <v>165397013.7353</v>
      </c>
      <c r="AF20" s="104">
        <v>67403698.030000001</v>
      </c>
      <c r="AG20" s="104">
        <v>47802217.220040001</v>
      </c>
      <c r="AH20" s="104">
        <v>44111116.837669998</v>
      </c>
      <c r="AI20" s="104">
        <v>6079981.6499399999</v>
      </c>
      <c r="AJ20" s="104">
        <v>23312828.220989998</v>
      </c>
      <c r="AK20" s="104">
        <v>11834021.49</v>
      </c>
      <c r="AL20" s="104">
        <v>9328.52</v>
      </c>
      <c r="AM20" s="104">
        <v>1884402.62237</v>
      </c>
      <c r="AN20" s="104">
        <v>507598.15126000001</v>
      </c>
      <c r="AO20" s="104">
        <v>9077477.4371700007</v>
      </c>
      <c r="AP20" s="104">
        <v>160558452.76265001</v>
      </c>
      <c r="AQ20" s="122">
        <v>0</v>
      </c>
      <c r="AR20" s="122">
        <v>0</v>
      </c>
      <c r="AS20" s="122">
        <v>0</v>
      </c>
      <c r="AT20" s="104">
        <v>2994566789.9533401</v>
      </c>
      <c r="AU20" s="104">
        <v>6484230672.9862099</v>
      </c>
      <c r="AV20" s="104">
        <v>2766017878.5998101</v>
      </c>
      <c r="AW20" s="104">
        <v>2842866621.6333599</v>
      </c>
      <c r="AX20" s="122">
        <v>0</v>
      </c>
      <c r="AY20" s="104">
        <v>163064969.25391001</v>
      </c>
      <c r="AZ20" s="104">
        <v>712281203.49913001</v>
      </c>
      <c r="BA20" s="122">
        <v>0</v>
      </c>
      <c r="BB20" s="104">
        <v>2282211779.2388401</v>
      </c>
      <c r="BC20" s="104">
        <v>762013501.78076005</v>
      </c>
      <c r="BD20" s="104">
        <v>830232720.36476004</v>
      </c>
      <c r="BE20" s="104">
        <v>341110272.28296</v>
      </c>
      <c r="BF20" s="104">
        <v>60983853.920560002</v>
      </c>
      <c r="BG20" s="104">
        <v>100723854.84381001</v>
      </c>
      <c r="BH20" s="104">
        <v>187147576.04598999</v>
      </c>
      <c r="BI20" s="122">
        <v>0</v>
      </c>
      <c r="BJ20" s="122">
        <v>0</v>
      </c>
      <c r="BK20" s="122">
        <v>0</v>
      </c>
      <c r="BL20" s="104">
        <v>8766442452.22505</v>
      </c>
      <c r="BM20" s="104">
        <v>-5771875662.2717104</v>
      </c>
      <c r="BN20" s="104">
        <v>-70110869775.547806</v>
      </c>
      <c r="BO20" s="122">
        <v>4</v>
      </c>
      <c r="BP20" s="122">
        <v>0</v>
      </c>
      <c r="BQ20" s="122">
        <v>0</v>
      </c>
    </row>
    <row r="21" spans="3:69" x14ac:dyDescent="0.3">
      <c r="C21" s="122">
        <v>16</v>
      </c>
      <c r="D21" s="122">
        <v>2037</v>
      </c>
      <c r="E21" s="122">
        <v>4</v>
      </c>
      <c r="F21" s="122">
        <v>0.53391999999999995</v>
      </c>
      <c r="G21" s="104">
        <v>1234618374.1479499</v>
      </c>
      <c r="H21" s="104">
        <v>1574872246.4902</v>
      </c>
      <c r="I21" s="104">
        <v>929278918.69237995</v>
      </c>
      <c r="J21" s="104">
        <v>607026166.90025997</v>
      </c>
      <c r="K21" s="122">
        <v>0</v>
      </c>
      <c r="L21" s="104">
        <v>38567160.89756</v>
      </c>
      <c r="M21" s="104">
        <v>213936933.00393</v>
      </c>
      <c r="N21" s="122">
        <v>0</v>
      </c>
      <c r="O21" s="104">
        <v>600514642.32249999</v>
      </c>
      <c r="P21" s="104">
        <v>202712221.71485999</v>
      </c>
      <c r="Q21" s="104">
        <v>173045037.63751</v>
      </c>
      <c r="R21" s="104">
        <v>113170125.40908</v>
      </c>
      <c r="S21" s="104">
        <v>16045545.06167</v>
      </c>
      <c r="T21" s="104">
        <v>22377397.172290001</v>
      </c>
      <c r="U21" s="104">
        <v>73164315.327089995</v>
      </c>
      <c r="V21" s="122">
        <v>0</v>
      </c>
      <c r="W21" s="104">
        <v>138538266.86945999</v>
      </c>
      <c r="X21" s="104">
        <v>40430562.698919997</v>
      </c>
      <c r="Y21" s="104">
        <v>44348257.325110003</v>
      </c>
      <c r="Z21" s="104">
        <v>16056035.90387</v>
      </c>
      <c r="AA21" s="104">
        <v>2550442.2686399999</v>
      </c>
      <c r="AB21" s="104">
        <v>5958883.3284900002</v>
      </c>
      <c r="AC21" s="104">
        <v>29194085.34443</v>
      </c>
      <c r="AD21" s="122">
        <v>0</v>
      </c>
      <c r="AE21" s="104">
        <v>174772154.43193999</v>
      </c>
      <c r="AF21" s="104">
        <v>70395428.819999993</v>
      </c>
      <c r="AG21" s="104">
        <v>48729561.121040002</v>
      </c>
      <c r="AH21" s="104">
        <v>49324249.937150002</v>
      </c>
      <c r="AI21" s="104">
        <v>6322914.5583499996</v>
      </c>
      <c r="AJ21" s="104">
        <v>25974109.899259999</v>
      </c>
      <c r="AK21" s="104">
        <v>13560166.390000001</v>
      </c>
      <c r="AL21" s="104">
        <v>11058.53</v>
      </c>
      <c r="AM21" s="104">
        <v>2293890.77036</v>
      </c>
      <c r="AN21" s="104">
        <v>599097.60497999995</v>
      </c>
      <c r="AO21" s="104">
        <v>9509896.6117599998</v>
      </c>
      <c r="AP21" s="104">
        <v>169609868.79293001</v>
      </c>
      <c r="AQ21" s="122">
        <v>0</v>
      </c>
      <c r="AR21" s="122">
        <v>0</v>
      </c>
      <c r="AS21" s="122">
        <v>0</v>
      </c>
      <c r="AT21" s="104">
        <v>2898218221.8102198</v>
      </c>
      <c r="AU21" s="104">
        <v>6170055522.6925402</v>
      </c>
      <c r="AV21" s="104">
        <v>2640948731.05339</v>
      </c>
      <c r="AW21" s="104">
        <v>2706935109.4875202</v>
      </c>
      <c r="AX21" s="122">
        <v>0</v>
      </c>
      <c r="AY21" s="104">
        <v>157646931.33881</v>
      </c>
      <c r="AZ21" s="104">
        <v>664524750.81281996</v>
      </c>
      <c r="BA21" s="122">
        <v>0</v>
      </c>
      <c r="BB21" s="104">
        <v>2409865346.0057101</v>
      </c>
      <c r="BC21" s="104">
        <v>792736598.02708995</v>
      </c>
      <c r="BD21" s="104">
        <v>850298156.96607995</v>
      </c>
      <c r="BE21" s="104">
        <v>383109724.45626998</v>
      </c>
      <c r="BF21" s="104">
        <v>63381885.888149999</v>
      </c>
      <c r="BG21" s="104">
        <v>105396946.71826001</v>
      </c>
      <c r="BH21" s="104">
        <v>214942033.94986001</v>
      </c>
      <c r="BI21" s="122">
        <v>0</v>
      </c>
      <c r="BJ21" s="122">
        <v>0</v>
      </c>
      <c r="BK21" s="122">
        <v>0</v>
      </c>
      <c r="BL21" s="104">
        <v>8579920868.6982498</v>
      </c>
      <c r="BM21" s="104">
        <v>-5681702646.8880301</v>
      </c>
      <c r="BN21" s="104">
        <v>-73144444452.774307</v>
      </c>
      <c r="BO21" s="122">
        <v>4</v>
      </c>
      <c r="BP21" s="122">
        <v>0</v>
      </c>
      <c r="BQ21" s="122">
        <v>0</v>
      </c>
    </row>
    <row r="22" spans="3:69" x14ac:dyDescent="0.3">
      <c r="C22" s="122">
        <v>17</v>
      </c>
      <c r="D22" s="122">
        <v>2038</v>
      </c>
      <c r="E22" s="122">
        <v>4</v>
      </c>
      <c r="F22" s="122">
        <v>0.51337999999999995</v>
      </c>
      <c r="G22" s="104">
        <v>1110740894.5592</v>
      </c>
      <c r="H22" s="104">
        <v>1496624683.90977</v>
      </c>
      <c r="I22" s="104">
        <v>884070193.12658</v>
      </c>
      <c r="J22" s="104">
        <v>575409730.53776002</v>
      </c>
      <c r="K22" s="122">
        <v>0</v>
      </c>
      <c r="L22" s="104">
        <v>37144760.24543</v>
      </c>
      <c r="M22" s="104">
        <v>199186933.76177001</v>
      </c>
      <c r="N22" s="122">
        <v>0</v>
      </c>
      <c r="O22" s="104">
        <v>590776924.06164002</v>
      </c>
      <c r="P22" s="104">
        <v>199627372.80103001</v>
      </c>
      <c r="Q22" s="104">
        <v>165155940.32486999</v>
      </c>
      <c r="R22" s="104">
        <v>116774139.52612001</v>
      </c>
      <c r="S22" s="104">
        <v>15897032.726639999</v>
      </c>
      <c r="T22" s="104">
        <v>21889933.33027</v>
      </c>
      <c r="U22" s="104">
        <v>71432505.352709994</v>
      </c>
      <c r="V22" s="122">
        <v>0</v>
      </c>
      <c r="W22" s="104">
        <v>124637800.38868999</v>
      </c>
      <c r="X22" s="104">
        <v>36373895.221440002</v>
      </c>
      <c r="Y22" s="104">
        <v>39898501.468060002</v>
      </c>
      <c r="Z22" s="104">
        <v>14445026.946280001</v>
      </c>
      <c r="AA22" s="104">
        <v>2294539.4190699998</v>
      </c>
      <c r="AB22" s="104">
        <v>5360988.8994500004</v>
      </c>
      <c r="AC22" s="104">
        <v>26264848.434390001</v>
      </c>
      <c r="AD22" s="122">
        <v>0</v>
      </c>
      <c r="AE22" s="104">
        <v>182163918.08842</v>
      </c>
      <c r="AF22" s="104">
        <v>73300469.819999993</v>
      </c>
      <c r="AG22" s="104">
        <v>49313294.52369</v>
      </c>
      <c r="AH22" s="104">
        <v>53017358.497400001</v>
      </c>
      <c r="AI22" s="104">
        <v>6532795.2481800001</v>
      </c>
      <c r="AJ22" s="104">
        <v>28809409.820939999</v>
      </c>
      <c r="AK22" s="104">
        <v>15418674.34</v>
      </c>
      <c r="AL22" s="104">
        <v>13032.06</v>
      </c>
      <c r="AM22" s="104">
        <v>2768874.0420900001</v>
      </c>
      <c r="AN22" s="104">
        <v>699991.81481000001</v>
      </c>
      <c r="AO22" s="104">
        <v>9908837.5643700007</v>
      </c>
      <c r="AP22" s="104">
        <v>177496538.68957001</v>
      </c>
      <c r="AQ22" s="122">
        <v>0</v>
      </c>
      <c r="AR22" s="122">
        <v>0</v>
      </c>
      <c r="AS22" s="122">
        <v>0</v>
      </c>
      <c r="AT22" s="104">
        <v>2799696208.7207999</v>
      </c>
      <c r="AU22" s="104">
        <v>5851926449.6862097</v>
      </c>
      <c r="AV22" s="104">
        <v>2513548588.3808298</v>
      </c>
      <c r="AW22" s="104">
        <v>2567600191.9141698</v>
      </c>
      <c r="AX22" s="122">
        <v>0</v>
      </c>
      <c r="AY22" s="104">
        <v>151968362.02671</v>
      </c>
      <c r="AZ22" s="104">
        <v>618809307.36450005</v>
      </c>
      <c r="BA22" s="122">
        <v>0</v>
      </c>
      <c r="BB22" s="104">
        <v>2521354603.1172199</v>
      </c>
      <c r="BC22" s="104">
        <v>822531227.54091001</v>
      </c>
      <c r="BD22" s="104">
        <v>864471428.40521002</v>
      </c>
      <c r="BE22" s="104">
        <v>413999236.25819999</v>
      </c>
      <c r="BF22" s="104">
        <v>65461794.794239998</v>
      </c>
      <c r="BG22" s="104">
        <v>109730991.21298</v>
      </c>
      <c r="BH22" s="104">
        <v>245159924.90568</v>
      </c>
      <c r="BI22" s="122">
        <v>0</v>
      </c>
      <c r="BJ22" s="122">
        <v>0</v>
      </c>
      <c r="BK22" s="122">
        <v>0</v>
      </c>
      <c r="BL22" s="104">
        <v>8373281052.8034296</v>
      </c>
      <c r="BM22" s="104">
        <v>-5573584844.0826302</v>
      </c>
      <c r="BN22" s="104">
        <v>-76005811440.029404</v>
      </c>
      <c r="BO22" s="122">
        <v>4</v>
      </c>
      <c r="BP22" s="122">
        <v>0</v>
      </c>
      <c r="BQ22" s="122">
        <v>0</v>
      </c>
    </row>
    <row r="23" spans="3:69" x14ac:dyDescent="0.3">
      <c r="C23" s="122">
        <v>18</v>
      </c>
      <c r="D23" s="122">
        <v>2039</v>
      </c>
      <c r="E23" s="122">
        <v>4</v>
      </c>
      <c r="F23" s="122">
        <v>0.49363000000000001</v>
      </c>
      <c r="G23" s="104">
        <v>979403003.30963004</v>
      </c>
      <c r="H23" s="104">
        <v>1417384507.60958</v>
      </c>
      <c r="I23" s="104">
        <v>838508584.19257998</v>
      </c>
      <c r="J23" s="104">
        <v>543213202.64217997</v>
      </c>
      <c r="K23" s="122">
        <v>0</v>
      </c>
      <c r="L23" s="104">
        <v>35662720.77482</v>
      </c>
      <c r="M23" s="104">
        <v>185019341.31448001</v>
      </c>
      <c r="N23" s="122">
        <v>0</v>
      </c>
      <c r="O23" s="104">
        <v>580397603.23398995</v>
      </c>
      <c r="P23" s="104">
        <v>196843489.95697999</v>
      </c>
      <c r="Q23" s="104">
        <v>155992290.33908001</v>
      </c>
      <c r="R23" s="104">
        <v>120960280.93505</v>
      </c>
      <c r="S23" s="104">
        <v>15645622.37881</v>
      </c>
      <c r="T23" s="104">
        <v>21279702.580559999</v>
      </c>
      <c r="U23" s="104">
        <v>69676217.043510005</v>
      </c>
      <c r="V23" s="122">
        <v>0</v>
      </c>
      <c r="W23" s="104">
        <v>109900190.6066</v>
      </c>
      <c r="X23" s="104">
        <v>32072918.532540001</v>
      </c>
      <c r="Y23" s="104">
        <v>35180762.999530002</v>
      </c>
      <c r="Z23" s="104">
        <v>12736996.398870001</v>
      </c>
      <c r="AA23" s="104">
        <v>2023225.0466799999</v>
      </c>
      <c r="AB23" s="104">
        <v>4727086.8071499998</v>
      </c>
      <c r="AC23" s="104">
        <v>23159200.821830001</v>
      </c>
      <c r="AD23" s="122">
        <v>0</v>
      </c>
      <c r="AE23" s="104">
        <v>189976830.99529001</v>
      </c>
      <c r="AF23" s="104">
        <v>76661667.069999993</v>
      </c>
      <c r="AG23" s="104">
        <v>49470333.52764</v>
      </c>
      <c r="AH23" s="104">
        <v>57143793.379840001</v>
      </c>
      <c r="AI23" s="104">
        <v>6701037.0166199999</v>
      </c>
      <c r="AJ23" s="104">
        <v>31793044.16113</v>
      </c>
      <c r="AK23" s="104">
        <v>17404180.800000001</v>
      </c>
      <c r="AL23" s="104">
        <v>15244.89</v>
      </c>
      <c r="AM23" s="104">
        <v>3304356.3235499999</v>
      </c>
      <c r="AN23" s="104">
        <v>810535.43403999996</v>
      </c>
      <c r="AO23" s="104">
        <v>10258726.72106</v>
      </c>
      <c r="AP23" s="104">
        <v>185734248.73842999</v>
      </c>
      <c r="AQ23" s="122">
        <v>0</v>
      </c>
      <c r="AR23" s="122">
        <v>0</v>
      </c>
      <c r="AS23" s="122">
        <v>0</v>
      </c>
      <c r="AT23" s="104">
        <v>2700205766.6595001</v>
      </c>
      <c r="AU23" s="104">
        <v>5531459181.4958696</v>
      </c>
      <c r="AV23" s="104">
        <v>2384704249.4394302</v>
      </c>
      <c r="AW23" s="104">
        <v>2425805308.4387999</v>
      </c>
      <c r="AX23" s="122">
        <v>0</v>
      </c>
      <c r="AY23" s="104">
        <v>146049452.19293001</v>
      </c>
      <c r="AZ23" s="104">
        <v>574900171.42471004</v>
      </c>
      <c r="BA23" s="122">
        <v>0</v>
      </c>
      <c r="BB23" s="104">
        <v>2637122162.3628802</v>
      </c>
      <c r="BC23" s="104">
        <v>856967422.88172996</v>
      </c>
      <c r="BD23" s="104">
        <v>871298510.11843002</v>
      </c>
      <c r="BE23" s="104">
        <v>450423844.10263997</v>
      </c>
      <c r="BF23" s="104">
        <v>67147549.723839998</v>
      </c>
      <c r="BG23" s="104">
        <v>113573798.52538</v>
      </c>
      <c r="BH23" s="104">
        <v>277711037.01086003</v>
      </c>
      <c r="BI23" s="122">
        <v>0</v>
      </c>
      <c r="BJ23" s="122">
        <v>0</v>
      </c>
      <c r="BK23" s="122">
        <v>0</v>
      </c>
      <c r="BL23" s="104">
        <v>8168581343.8587503</v>
      </c>
      <c r="BM23" s="104">
        <v>-5468375577.1992502</v>
      </c>
      <c r="BN23" s="104">
        <v>-78705165676.202301</v>
      </c>
      <c r="BO23" s="122">
        <v>4</v>
      </c>
      <c r="BP23" s="122">
        <v>0</v>
      </c>
      <c r="BQ23" s="122">
        <v>0</v>
      </c>
    </row>
    <row r="24" spans="3:69" x14ac:dyDescent="0.3">
      <c r="C24" s="122">
        <v>19</v>
      </c>
      <c r="D24" s="122">
        <v>2040</v>
      </c>
      <c r="E24" s="122">
        <v>4</v>
      </c>
      <c r="F24" s="122">
        <v>0.47464000000000001</v>
      </c>
      <c r="G24" s="104">
        <v>865993662.35922003</v>
      </c>
      <c r="H24" s="104">
        <v>1337480598.88326</v>
      </c>
      <c r="I24" s="104">
        <v>792701231.47422004</v>
      </c>
      <c r="J24" s="104">
        <v>510654066.90417999</v>
      </c>
      <c r="K24" s="122">
        <v>0</v>
      </c>
      <c r="L24" s="104">
        <v>34125300.504859999</v>
      </c>
      <c r="M24" s="104">
        <v>171395473.13302001</v>
      </c>
      <c r="N24" s="122">
        <v>0</v>
      </c>
      <c r="O24" s="104">
        <v>570782038.37197995</v>
      </c>
      <c r="P24" s="104">
        <v>194130598.07602999</v>
      </c>
      <c r="Q24" s="104">
        <v>147523311.82655001</v>
      </c>
      <c r="R24" s="104">
        <v>124009559.86685</v>
      </c>
      <c r="S24" s="104">
        <v>15407345.43386</v>
      </c>
      <c r="T24" s="104">
        <v>20764591.30243</v>
      </c>
      <c r="U24" s="104">
        <v>68946631.866260007</v>
      </c>
      <c r="V24" s="122">
        <v>0</v>
      </c>
      <c r="W24" s="104">
        <v>97174368.708049998</v>
      </c>
      <c r="X24" s="104">
        <v>28359055.555969998</v>
      </c>
      <c r="Y24" s="104">
        <v>31107029.17145</v>
      </c>
      <c r="Z24" s="104">
        <v>11262124.09155</v>
      </c>
      <c r="AA24" s="104">
        <v>1788947.00346</v>
      </c>
      <c r="AB24" s="104">
        <v>4179716.8301300001</v>
      </c>
      <c r="AC24" s="104">
        <v>20477496.055489998</v>
      </c>
      <c r="AD24" s="122">
        <v>0</v>
      </c>
      <c r="AE24" s="104">
        <v>195884455.94018</v>
      </c>
      <c r="AF24" s="104">
        <v>79385506.049999997</v>
      </c>
      <c r="AG24" s="104">
        <v>49284591.295610003</v>
      </c>
      <c r="AH24" s="104">
        <v>60380285.438380003</v>
      </c>
      <c r="AI24" s="104">
        <v>6834073.15173</v>
      </c>
      <c r="AJ24" s="104">
        <v>34935850.432729997</v>
      </c>
      <c r="AK24" s="104">
        <v>19513953.489999998</v>
      </c>
      <c r="AL24" s="104">
        <v>17737.84</v>
      </c>
      <c r="AM24" s="104">
        <v>3907563.2758499999</v>
      </c>
      <c r="AN24" s="104">
        <v>930709.97623999999</v>
      </c>
      <c r="AO24" s="104">
        <v>10565885.853460001</v>
      </c>
      <c r="AP24" s="104">
        <v>192673873.96526</v>
      </c>
      <c r="AQ24" s="122">
        <v>0</v>
      </c>
      <c r="AR24" s="122">
        <v>0</v>
      </c>
      <c r="AS24" s="122">
        <v>0</v>
      </c>
      <c r="AT24" s="104">
        <v>2600326659.4344802</v>
      </c>
      <c r="AU24" s="104">
        <v>5209773563.0629501</v>
      </c>
      <c r="AV24" s="104">
        <v>2254824100.3573098</v>
      </c>
      <c r="AW24" s="104">
        <v>2282353640.6286602</v>
      </c>
      <c r="AX24" s="122">
        <v>0</v>
      </c>
      <c r="AY24" s="104">
        <v>139901573.80173999</v>
      </c>
      <c r="AZ24" s="104">
        <v>532694248.27524</v>
      </c>
      <c r="BA24" s="122">
        <v>0</v>
      </c>
      <c r="BB24" s="104">
        <v>2734823341.3810101</v>
      </c>
      <c r="BC24" s="104">
        <v>884971203.97583997</v>
      </c>
      <c r="BD24" s="104">
        <v>871660928.49234998</v>
      </c>
      <c r="BE24" s="104">
        <v>480049805.74329001</v>
      </c>
      <c r="BF24" s="104">
        <v>68498864.286929995</v>
      </c>
      <c r="BG24" s="104">
        <v>116987144.22378001</v>
      </c>
      <c r="BH24" s="104">
        <v>312655394.65881997</v>
      </c>
      <c r="BI24" s="122">
        <v>0</v>
      </c>
      <c r="BJ24" s="122">
        <v>0</v>
      </c>
      <c r="BK24" s="122">
        <v>0</v>
      </c>
      <c r="BL24" s="104">
        <v>7944596904.4439602</v>
      </c>
      <c r="BM24" s="104">
        <v>-5344270245.0094805</v>
      </c>
      <c r="BN24" s="104">
        <v>-81241770105.293594</v>
      </c>
      <c r="BO24" s="122">
        <v>4</v>
      </c>
      <c r="BP24" s="122">
        <v>0</v>
      </c>
      <c r="BQ24" s="122">
        <v>0</v>
      </c>
    </row>
    <row r="25" spans="3:69" x14ac:dyDescent="0.3">
      <c r="C25" s="122">
        <v>20</v>
      </c>
      <c r="D25" s="122">
        <v>2041</v>
      </c>
      <c r="E25" s="122">
        <v>4</v>
      </c>
      <c r="F25" s="122">
        <v>0.45638000000000001</v>
      </c>
      <c r="G25" s="104">
        <v>748059396.19868004</v>
      </c>
      <c r="H25" s="104">
        <v>1257285337.3536601</v>
      </c>
      <c r="I25" s="104">
        <v>746801801.46581995</v>
      </c>
      <c r="J25" s="104">
        <v>477944334.87434</v>
      </c>
      <c r="K25" s="122">
        <v>0</v>
      </c>
      <c r="L25" s="104">
        <v>32539201.013500001</v>
      </c>
      <c r="M25" s="104">
        <v>158509698.14910999</v>
      </c>
      <c r="N25" s="122">
        <v>0</v>
      </c>
      <c r="O25" s="104">
        <v>560473936.94615996</v>
      </c>
      <c r="P25" s="104">
        <v>191463798.02439001</v>
      </c>
      <c r="Q25" s="104">
        <v>138561603.46926001</v>
      </c>
      <c r="R25" s="104">
        <v>126910748.1453</v>
      </c>
      <c r="S25" s="104">
        <v>15082208.085440001</v>
      </c>
      <c r="T25" s="104">
        <v>20148396.825490002</v>
      </c>
      <c r="U25" s="104">
        <v>68307182.396280006</v>
      </c>
      <c r="V25" s="122">
        <v>0</v>
      </c>
      <c r="W25" s="104">
        <v>83940798.577779993</v>
      </c>
      <c r="X25" s="104">
        <v>24497012.966779999</v>
      </c>
      <c r="Y25" s="104">
        <v>26870757.224860001</v>
      </c>
      <c r="Z25" s="104">
        <v>9728405.7771199998</v>
      </c>
      <c r="AA25" s="104">
        <v>1545321.48838</v>
      </c>
      <c r="AB25" s="104">
        <v>3610507.3098399998</v>
      </c>
      <c r="AC25" s="104">
        <v>17688793.810800001</v>
      </c>
      <c r="AD25" s="122">
        <v>0</v>
      </c>
      <c r="AE25" s="104">
        <v>201826975.52298</v>
      </c>
      <c r="AF25" s="104">
        <v>82307184.769999996</v>
      </c>
      <c r="AG25" s="104">
        <v>49001992.753140002</v>
      </c>
      <c r="AH25" s="104">
        <v>63590069.041579999</v>
      </c>
      <c r="AI25" s="104">
        <v>6927728.9536699997</v>
      </c>
      <c r="AJ25" s="104">
        <v>38217521.13425</v>
      </c>
      <c r="AK25" s="104">
        <v>21732381.539999999</v>
      </c>
      <c r="AL25" s="104">
        <v>20540.48</v>
      </c>
      <c r="AM25" s="104">
        <v>4578367.8582699997</v>
      </c>
      <c r="AN25" s="104">
        <v>1060564.89622</v>
      </c>
      <c r="AO25" s="104">
        <v>10825666.362020001</v>
      </c>
      <c r="AP25" s="104">
        <v>199791329.02846</v>
      </c>
      <c r="AQ25" s="122">
        <v>0</v>
      </c>
      <c r="AR25" s="122">
        <v>0</v>
      </c>
      <c r="AS25" s="122">
        <v>0</v>
      </c>
      <c r="AT25" s="104">
        <v>2500045596.7124</v>
      </c>
      <c r="AU25" s="104">
        <v>4888943980.4764299</v>
      </c>
      <c r="AV25" s="104">
        <v>2124399453.5007</v>
      </c>
      <c r="AW25" s="104">
        <v>2138235184.43735</v>
      </c>
      <c r="AX25" s="122">
        <v>0</v>
      </c>
      <c r="AY25" s="104">
        <v>133550220.59264</v>
      </c>
      <c r="AZ25" s="104">
        <v>492759121.94573998</v>
      </c>
      <c r="BA25" s="122">
        <v>0</v>
      </c>
      <c r="BB25" s="104">
        <v>2834438148.9207101</v>
      </c>
      <c r="BC25" s="104">
        <v>914644873.79791999</v>
      </c>
      <c r="BD25" s="104">
        <v>870378233.63165998</v>
      </c>
      <c r="BE25" s="104">
        <v>510216477.16978002</v>
      </c>
      <c r="BF25" s="104">
        <v>69472794.081740007</v>
      </c>
      <c r="BG25" s="104">
        <v>119897966.35728</v>
      </c>
      <c r="BH25" s="104">
        <v>349827803.88233</v>
      </c>
      <c r="BI25" s="122">
        <v>0</v>
      </c>
      <c r="BJ25" s="122">
        <v>0</v>
      </c>
      <c r="BK25" s="122">
        <v>0</v>
      </c>
      <c r="BL25" s="104">
        <v>7723382129.3971395</v>
      </c>
      <c r="BM25" s="104">
        <v>-5223336532.6847401</v>
      </c>
      <c r="BN25" s="104">
        <v>-83625596432.080307</v>
      </c>
      <c r="BO25" s="122">
        <v>4</v>
      </c>
      <c r="BP25" s="122">
        <v>0</v>
      </c>
      <c r="BQ25" s="122">
        <v>0</v>
      </c>
    </row>
    <row r="26" spans="3:69" x14ac:dyDescent="0.3">
      <c r="C26" s="122">
        <v>21</v>
      </c>
      <c r="D26" s="122">
        <v>2042</v>
      </c>
      <c r="E26" s="122">
        <v>4</v>
      </c>
      <c r="F26" s="122">
        <v>0.43883</v>
      </c>
      <c r="G26" s="104">
        <v>641728244.77691996</v>
      </c>
      <c r="H26" s="104">
        <v>1177233216.1252999</v>
      </c>
      <c r="I26" s="104">
        <v>701025930.17247999</v>
      </c>
      <c r="J26" s="104">
        <v>445295389.85645998</v>
      </c>
      <c r="K26" s="122">
        <v>0</v>
      </c>
      <c r="L26" s="104">
        <v>30911896.096360002</v>
      </c>
      <c r="M26" s="104">
        <v>146258608.68661001</v>
      </c>
      <c r="N26" s="122">
        <v>0</v>
      </c>
      <c r="O26" s="104">
        <v>550116135.91386998</v>
      </c>
      <c r="P26" s="104">
        <v>188582187.47362</v>
      </c>
      <c r="Q26" s="104">
        <v>130252484.49887</v>
      </c>
      <c r="R26" s="104">
        <v>128553282.29193</v>
      </c>
      <c r="S26" s="104">
        <v>14743766.180059999</v>
      </c>
      <c r="T26" s="104">
        <v>19568374.39384</v>
      </c>
      <c r="U26" s="104">
        <v>68416041.075550005</v>
      </c>
      <c r="V26" s="122">
        <v>0</v>
      </c>
      <c r="W26" s="104">
        <v>72009230.296709999</v>
      </c>
      <c r="X26" s="104">
        <v>21014942.414110001</v>
      </c>
      <c r="Y26" s="104">
        <v>23051276.352340002</v>
      </c>
      <c r="Z26" s="104">
        <v>8345584.3152999999</v>
      </c>
      <c r="AA26" s="104">
        <v>1325665.3835100001</v>
      </c>
      <c r="AB26" s="104">
        <v>3097300.2016599998</v>
      </c>
      <c r="AC26" s="104">
        <v>15174461.629790001</v>
      </c>
      <c r="AD26" s="122">
        <v>0</v>
      </c>
      <c r="AE26" s="104">
        <v>206188376.56823999</v>
      </c>
      <c r="AF26" s="104">
        <v>84665731.379999995</v>
      </c>
      <c r="AG26" s="104">
        <v>48614831.646849997</v>
      </c>
      <c r="AH26" s="104">
        <v>65921810.119960003</v>
      </c>
      <c r="AI26" s="104">
        <v>6986003.4259099998</v>
      </c>
      <c r="AJ26" s="104">
        <v>41631360.641099997</v>
      </c>
      <c r="AK26" s="104">
        <v>24049914.02</v>
      </c>
      <c r="AL26" s="104">
        <v>23676.73</v>
      </c>
      <c r="AM26" s="104">
        <v>5319096.2181399995</v>
      </c>
      <c r="AN26" s="104">
        <v>1199985.34925</v>
      </c>
      <c r="AO26" s="104">
        <v>11038688.318080001</v>
      </c>
      <c r="AP26" s="104">
        <v>205985969.16878</v>
      </c>
      <c r="AQ26" s="122">
        <v>0</v>
      </c>
      <c r="AR26" s="122">
        <v>0</v>
      </c>
      <c r="AS26" s="122">
        <v>0</v>
      </c>
      <c r="AT26" s="104">
        <v>2399422897.40061</v>
      </c>
      <c r="AU26" s="104">
        <v>4570071764.24331</v>
      </c>
      <c r="AV26" s="104">
        <v>1993965950.9409001</v>
      </c>
      <c r="AW26" s="104">
        <v>1994291999.5048299</v>
      </c>
      <c r="AX26" s="122">
        <v>0</v>
      </c>
      <c r="AY26" s="104">
        <v>127022981.85631999</v>
      </c>
      <c r="AZ26" s="104">
        <v>454790831.94125998</v>
      </c>
      <c r="BA26" s="122">
        <v>0</v>
      </c>
      <c r="BB26" s="104">
        <v>2920982994.45439</v>
      </c>
      <c r="BC26" s="104">
        <v>939565334.50579</v>
      </c>
      <c r="BD26" s="104">
        <v>866352420.71708</v>
      </c>
      <c r="BE26" s="104">
        <v>533531137.82258999</v>
      </c>
      <c r="BF26" s="104">
        <v>70097137.954060003</v>
      </c>
      <c r="BG26" s="104">
        <v>122276999.19428</v>
      </c>
      <c r="BH26" s="104">
        <v>389159964.26059002</v>
      </c>
      <c r="BI26" s="122">
        <v>0</v>
      </c>
      <c r="BJ26" s="122">
        <v>0</v>
      </c>
      <c r="BK26" s="122">
        <v>0</v>
      </c>
      <c r="BL26" s="104">
        <v>7491054758.6976995</v>
      </c>
      <c r="BM26" s="104">
        <v>-5091631861.2970896</v>
      </c>
      <c r="BN26" s="104">
        <v>-85859957241.7733</v>
      </c>
      <c r="BO26" s="122">
        <v>4</v>
      </c>
      <c r="BP26" s="122">
        <v>0</v>
      </c>
      <c r="BQ26" s="122">
        <v>0</v>
      </c>
    </row>
    <row r="27" spans="3:69" x14ac:dyDescent="0.3">
      <c r="C27" s="122">
        <v>22</v>
      </c>
      <c r="D27" s="122">
        <v>2043</v>
      </c>
      <c r="E27" s="122">
        <v>4</v>
      </c>
      <c r="F27" s="122">
        <v>0.42194999999999999</v>
      </c>
      <c r="G27" s="104">
        <v>536630179.64147002</v>
      </c>
      <c r="H27" s="104">
        <v>1097763103.98546</v>
      </c>
      <c r="I27" s="104">
        <v>655589039.70913005</v>
      </c>
      <c r="J27" s="104">
        <v>412921784.30781001</v>
      </c>
      <c r="K27" s="122">
        <v>0</v>
      </c>
      <c r="L27" s="104">
        <v>29252279.968520001</v>
      </c>
      <c r="M27" s="104">
        <v>134646606.35800999</v>
      </c>
      <c r="N27" s="122">
        <v>0</v>
      </c>
      <c r="O27" s="104">
        <v>539242982.22330999</v>
      </c>
      <c r="P27" s="104">
        <v>186037856.68232</v>
      </c>
      <c r="Q27" s="104">
        <v>121742241.28219999</v>
      </c>
      <c r="R27" s="104">
        <v>129353043.78363</v>
      </c>
      <c r="S27" s="104">
        <v>14350044.02025</v>
      </c>
      <c r="T27" s="104">
        <v>18935027.377110001</v>
      </c>
      <c r="U27" s="104">
        <v>68824769.077800006</v>
      </c>
      <c r="V27" s="122">
        <v>0</v>
      </c>
      <c r="W27" s="104">
        <v>60216028.36479</v>
      </c>
      <c r="X27" s="104">
        <v>17573252.252220001</v>
      </c>
      <c r="Y27" s="104">
        <v>19276088.703589998</v>
      </c>
      <c r="Z27" s="104">
        <v>6978798.9648000002</v>
      </c>
      <c r="AA27" s="104">
        <v>1108556.5559700001</v>
      </c>
      <c r="AB27" s="104">
        <v>2590044.58219</v>
      </c>
      <c r="AC27" s="104">
        <v>12689287.306019999</v>
      </c>
      <c r="AD27" s="122">
        <v>0</v>
      </c>
      <c r="AE27" s="104">
        <v>209992802.60148001</v>
      </c>
      <c r="AF27" s="104">
        <v>87172473.310000002</v>
      </c>
      <c r="AG27" s="104">
        <v>48060299.79755</v>
      </c>
      <c r="AH27" s="104">
        <v>67750631.142350003</v>
      </c>
      <c r="AI27" s="104">
        <v>7009398.3549699998</v>
      </c>
      <c r="AJ27" s="104">
        <v>45146292.880910002</v>
      </c>
      <c r="AK27" s="104">
        <v>26447173.190000001</v>
      </c>
      <c r="AL27" s="104">
        <v>27219.79</v>
      </c>
      <c r="AM27" s="104">
        <v>6130215.34449</v>
      </c>
      <c r="AN27" s="104">
        <v>1348741.3489699999</v>
      </c>
      <c r="AO27" s="104">
        <v>11192943.20603</v>
      </c>
      <c r="AP27" s="104">
        <v>211933355.31624001</v>
      </c>
      <c r="AQ27" s="122">
        <v>0</v>
      </c>
      <c r="AR27" s="122">
        <v>0</v>
      </c>
      <c r="AS27" s="122">
        <v>0</v>
      </c>
      <c r="AT27" s="104">
        <v>2298941171.7301998</v>
      </c>
      <c r="AU27" s="104">
        <v>4254968494.3427801</v>
      </c>
      <c r="AV27" s="104">
        <v>1864331611.609</v>
      </c>
      <c r="AW27" s="104">
        <v>1851484724.8726599</v>
      </c>
      <c r="AX27" s="122">
        <v>0</v>
      </c>
      <c r="AY27" s="104">
        <v>120354179.84130999</v>
      </c>
      <c r="AZ27" s="104">
        <v>418797978.01981002</v>
      </c>
      <c r="BA27" s="122">
        <v>0</v>
      </c>
      <c r="BB27" s="104">
        <v>3003577920.91784</v>
      </c>
      <c r="BC27" s="104">
        <v>965186675.49270999</v>
      </c>
      <c r="BD27" s="104">
        <v>859513667.90368998</v>
      </c>
      <c r="BE27" s="104">
        <v>554005267.68624997</v>
      </c>
      <c r="BF27" s="104">
        <v>70366829.789000005</v>
      </c>
      <c r="BG27" s="104">
        <v>124065522.51199999</v>
      </c>
      <c r="BH27" s="104">
        <v>430439957.53419</v>
      </c>
      <c r="BI27" s="122">
        <v>0</v>
      </c>
      <c r="BJ27" s="122">
        <v>0</v>
      </c>
      <c r="BK27" s="122">
        <v>0</v>
      </c>
      <c r="BL27" s="104">
        <v>7258546415.2606201</v>
      </c>
      <c r="BM27" s="104">
        <v>-4959605243.5304203</v>
      </c>
      <c r="BN27" s="104">
        <v>-87952662674.280899</v>
      </c>
      <c r="BO27" s="122">
        <v>4</v>
      </c>
      <c r="BP27" s="122">
        <v>0</v>
      </c>
      <c r="BQ27" s="122">
        <v>0</v>
      </c>
    </row>
    <row r="28" spans="3:69" x14ac:dyDescent="0.3">
      <c r="C28" s="122">
        <v>23</v>
      </c>
      <c r="D28" s="122">
        <v>2044</v>
      </c>
      <c r="E28" s="122">
        <v>4</v>
      </c>
      <c r="F28" s="122">
        <v>0.40572000000000003</v>
      </c>
      <c r="G28" s="104">
        <v>439237537.68803</v>
      </c>
      <c r="H28" s="104">
        <v>1019283771.63604</v>
      </c>
      <c r="I28" s="104">
        <v>610684827.90379</v>
      </c>
      <c r="J28" s="104">
        <v>381028806.34127003</v>
      </c>
      <c r="K28" s="122">
        <v>0</v>
      </c>
      <c r="L28" s="104">
        <v>27570137.390980002</v>
      </c>
      <c r="M28" s="104">
        <v>123671727.45126</v>
      </c>
      <c r="N28" s="122">
        <v>0</v>
      </c>
      <c r="O28" s="104">
        <v>528777268.97007</v>
      </c>
      <c r="P28" s="104">
        <v>183394508.33019999</v>
      </c>
      <c r="Q28" s="104">
        <v>113560865.89781</v>
      </c>
      <c r="R28" s="104">
        <v>129818369.52711999</v>
      </c>
      <c r="S28" s="104">
        <v>13926409.520989999</v>
      </c>
      <c r="T28" s="104">
        <v>18297305.895380002</v>
      </c>
      <c r="U28" s="104">
        <v>69779809.798570007</v>
      </c>
      <c r="V28" s="122">
        <v>0</v>
      </c>
      <c r="W28" s="104">
        <v>49287462.822109997</v>
      </c>
      <c r="X28" s="104">
        <v>14383894.79621</v>
      </c>
      <c r="Y28" s="104">
        <v>15777684.63205</v>
      </c>
      <c r="Z28" s="104">
        <v>5712221.5440199999</v>
      </c>
      <c r="AA28" s="104">
        <v>907365.38962000003</v>
      </c>
      <c r="AB28" s="104">
        <v>2119979.1736300001</v>
      </c>
      <c r="AC28" s="104">
        <v>10386317.28658</v>
      </c>
      <c r="AD28" s="122">
        <v>0</v>
      </c>
      <c r="AE28" s="104">
        <v>212989568.49076</v>
      </c>
      <c r="AF28" s="104">
        <v>89330457.430000007</v>
      </c>
      <c r="AG28" s="104">
        <v>47375955.368699998</v>
      </c>
      <c r="AH28" s="104">
        <v>69286035.075489998</v>
      </c>
      <c r="AI28" s="104">
        <v>6997120.6207299996</v>
      </c>
      <c r="AJ28" s="104">
        <v>48741220.636600003</v>
      </c>
      <c r="AK28" s="104">
        <v>28907438.920000002</v>
      </c>
      <c r="AL28" s="104">
        <v>31111.96</v>
      </c>
      <c r="AM28" s="104">
        <v>7008793.7989999996</v>
      </c>
      <c r="AN28" s="104">
        <v>1506380.3237900001</v>
      </c>
      <c r="AO28" s="104">
        <v>11287495.640140001</v>
      </c>
      <c r="AP28" s="104">
        <v>217239870.89708999</v>
      </c>
      <c r="AQ28" s="122">
        <v>0</v>
      </c>
      <c r="AR28" s="122">
        <v>0</v>
      </c>
      <c r="AS28" s="122">
        <v>0</v>
      </c>
      <c r="AT28" s="104">
        <v>2199990890.9039302</v>
      </c>
      <c r="AU28" s="104">
        <v>3944910161.4715199</v>
      </c>
      <c r="AV28" s="104">
        <v>1735888697.0868399</v>
      </c>
      <c r="AW28" s="104">
        <v>1710670188.21766</v>
      </c>
      <c r="AX28" s="122">
        <v>0</v>
      </c>
      <c r="AY28" s="104">
        <v>113581516.87219</v>
      </c>
      <c r="AZ28" s="104">
        <v>384769759.29483002</v>
      </c>
      <c r="BA28" s="122">
        <v>0</v>
      </c>
      <c r="BB28" s="104">
        <v>3076851371.0403099</v>
      </c>
      <c r="BC28" s="104">
        <v>986263965.76595998</v>
      </c>
      <c r="BD28" s="104">
        <v>849755809.13110006</v>
      </c>
      <c r="BE28" s="104">
        <v>571835739.79270005</v>
      </c>
      <c r="BF28" s="104">
        <v>70278767.051080003</v>
      </c>
      <c r="BG28" s="104">
        <v>125239998.95190001</v>
      </c>
      <c r="BH28" s="104">
        <v>473477090.34757</v>
      </c>
      <c r="BI28" s="122">
        <v>0</v>
      </c>
      <c r="BJ28" s="122">
        <v>0</v>
      </c>
      <c r="BK28" s="122">
        <v>0</v>
      </c>
      <c r="BL28" s="104">
        <v>7021761532.5118303</v>
      </c>
      <c r="BM28" s="104">
        <v>-4821770641.6078997</v>
      </c>
      <c r="BN28" s="104">
        <v>-89908951458.994095</v>
      </c>
      <c r="BO28" s="122">
        <v>4</v>
      </c>
      <c r="BP28" s="122">
        <v>0</v>
      </c>
      <c r="BQ28" s="122">
        <v>0</v>
      </c>
    </row>
    <row r="29" spans="3:69" x14ac:dyDescent="0.3">
      <c r="C29" s="122">
        <v>24</v>
      </c>
      <c r="D29" s="122">
        <v>2045</v>
      </c>
      <c r="E29" s="122">
        <v>4</v>
      </c>
      <c r="F29" s="122">
        <v>0.39012000000000002</v>
      </c>
      <c r="G29" s="104">
        <v>352935880.16613001</v>
      </c>
      <c r="H29" s="104">
        <v>942213180.30051005</v>
      </c>
      <c r="I29" s="104">
        <v>566516791.66564</v>
      </c>
      <c r="J29" s="104">
        <v>349820486.01622999</v>
      </c>
      <c r="K29" s="122">
        <v>0</v>
      </c>
      <c r="L29" s="104">
        <v>25875902.618639998</v>
      </c>
      <c r="M29" s="104">
        <v>113329925.14291</v>
      </c>
      <c r="N29" s="122">
        <v>0</v>
      </c>
      <c r="O29" s="104">
        <v>518456467.83578002</v>
      </c>
      <c r="P29" s="104">
        <v>180076310.43182001</v>
      </c>
      <c r="Q29" s="104">
        <v>106013665.10079999</v>
      </c>
      <c r="R29" s="104">
        <v>129795576.21059</v>
      </c>
      <c r="S29" s="104">
        <v>13491259.04205</v>
      </c>
      <c r="T29" s="104">
        <v>17687597.27857</v>
      </c>
      <c r="U29" s="104">
        <v>71392059.771950006</v>
      </c>
      <c r="V29" s="122">
        <v>0</v>
      </c>
      <c r="W29" s="104">
        <v>39603432.265469998</v>
      </c>
      <c r="X29" s="104">
        <v>11557738.432010001</v>
      </c>
      <c r="Y29" s="104">
        <v>12677675.59646</v>
      </c>
      <c r="Z29" s="104">
        <v>4589880.7942399997</v>
      </c>
      <c r="AA29" s="104">
        <v>729085.68813000002</v>
      </c>
      <c r="AB29" s="104">
        <v>1703444.38118</v>
      </c>
      <c r="AC29" s="104">
        <v>8345607.3734499998</v>
      </c>
      <c r="AD29" s="122">
        <v>0</v>
      </c>
      <c r="AE29" s="104">
        <v>214623505.05529001</v>
      </c>
      <c r="AF29" s="104">
        <v>90678914.840000004</v>
      </c>
      <c r="AG29" s="104">
        <v>46597665.237999998</v>
      </c>
      <c r="AH29" s="104">
        <v>70395207.742750004</v>
      </c>
      <c r="AI29" s="104">
        <v>6951717.2336400002</v>
      </c>
      <c r="AJ29" s="104">
        <v>52400798.00017</v>
      </c>
      <c r="AK29" s="104">
        <v>31408532.23</v>
      </c>
      <c r="AL29" s="104">
        <v>35481.31</v>
      </c>
      <c r="AM29" s="104">
        <v>7954259.0186400004</v>
      </c>
      <c r="AN29" s="104">
        <v>1672205.9911199999</v>
      </c>
      <c r="AO29" s="104">
        <v>11330319.44933</v>
      </c>
      <c r="AP29" s="104">
        <v>221598297.11554</v>
      </c>
      <c r="AQ29" s="122">
        <v>0</v>
      </c>
      <c r="AR29" s="122">
        <v>0</v>
      </c>
      <c r="AS29" s="122">
        <v>0</v>
      </c>
      <c r="AT29" s="104">
        <v>2102225605.7156701</v>
      </c>
      <c r="AU29" s="104">
        <v>3641536907.1290102</v>
      </c>
      <c r="AV29" s="104">
        <v>1609378629.36988</v>
      </c>
      <c r="AW29" s="104">
        <v>1572719166.2288899</v>
      </c>
      <c r="AX29" s="122">
        <v>0</v>
      </c>
      <c r="AY29" s="104">
        <v>106744478.8915</v>
      </c>
      <c r="AZ29" s="104">
        <v>352694632.63874</v>
      </c>
      <c r="BA29" s="122">
        <v>0</v>
      </c>
      <c r="BB29" s="104">
        <v>3136689944.66748</v>
      </c>
      <c r="BC29" s="104">
        <v>999047506.07041001</v>
      </c>
      <c r="BD29" s="104">
        <v>837982689.20556998</v>
      </c>
      <c r="BE29" s="104">
        <v>585933763.34911001</v>
      </c>
      <c r="BF29" s="104">
        <v>69855219.370399997</v>
      </c>
      <c r="BG29" s="104">
        <v>125861172.30331001</v>
      </c>
      <c r="BH29" s="104">
        <v>518009594.36868</v>
      </c>
      <c r="BI29" s="122">
        <v>0</v>
      </c>
      <c r="BJ29" s="122">
        <v>0</v>
      </c>
      <c r="BK29" s="122">
        <v>0</v>
      </c>
      <c r="BL29" s="104">
        <v>6778226851.7964897</v>
      </c>
      <c r="BM29" s="104">
        <v>-4676001246.0808201</v>
      </c>
      <c r="BN29" s="104">
        <v>-91733153065.115097</v>
      </c>
      <c r="BO29" s="122">
        <v>4</v>
      </c>
      <c r="BP29" s="122">
        <v>0</v>
      </c>
      <c r="BQ29" s="122">
        <v>0</v>
      </c>
    </row>
    <row r="30" spans="3:69" x14ac:dyDescent="0.3">
      <c r="C30" s="122">
        <v>25</v>
      </c>
      <c r="D30" s="122">
        <v>2046</v>
      </c>
      <c r="E30" s="122">
        <v>4</v>
      </c>
      <c r="F30" s="122">
        <v>0.37512000000000001</v>
      </c>
      <c r="G30" s="104">
        <v>275054272.76090997</v>
      </c>
      <c r="H30" s="104">
        <v>866952603.06740999</v>
      </c>
      <c r="I30" s="104">
        <v>523302268.46335</v>
      </c>
      <c r="J30" s="104">
        <v>319469880.99527001</v>
      </c>
      <c r="K30" s="122">
        <v>0</v>
      </c>
      <c r="L30" s="104">
        <v>24180453.608789999</v>
      </c>
      <c r="M30" s="104">
        <v>103614143.8246</v>
      </c>
      <c r="N30" s="122">
        <v>0</v>
      </c>
      <c r="O30" s="104">
        <v>508502037.60750002</v>
      </c>
      <c r="P30" s="104">
        <v>176463488.17546001</v>
      </c>
      <c r="Q30" s="104">
        <v>98791310.502110004</v>
      </c>
      <c r="R30" s="104">
        <v>129617603.89181</v>
      </c>
      <c r="S30" s="104">
        <v>13033535.381370001</v>
      </c>
      <c r="T30" s="104">
        <v>17082625.374910001</v>
      </c>
      <c r="U30" s="104">
        <v>73513474.281839997</v>
      </c>
      <c r="V30" s="122">
        <v>0</v>
      </c>
      <c r="W30" s="104">
        <v>30864227.39305</v>
      </c>
      <c r="X30" s="104">
        <v>9007316.9598999992</v>
      </c>
      <c r="Y30" s="104">
        <v>9880119.9805500004</v>
      </c>
      <c r="Z30" s="104">
        <v>3577041.5955500002</v>
      </c>
      <c r="AA30" s="104">
        <v>568199.90541999997</v>
      </c>
      <c r="AB30" s="104">
        <v>1327548.9452500001</v>
      </c>
      <c r="AC30" s="104">
        <v>6504000.0063800002</v>
      </c>
      <c r="AD30" s="122">
        <v>0</v>
      </c>
      <c r="AE30" s="104">
        <v>215374553.55283999</v>
      </c>
      <c r="AF30" s="104">
        <v>91538569.430000007</v>
      </c>
      <c r="AG30" s="104">
        <v>45657579.362180002</v>
      </c>
      <c r="AH30" s="104">
        <v>71305229.338</v>
      </c>
      <c r="AI30" s="104">
        <v>6873175.4204399996</v>
      </c>
      <c r="AJ30" s="104">
        <v>56098861.444839999</v>
      </c>
      <c r="AK30" s="104">
        <v>33927668.840000004</v>
      </c>
      <c r="AL30" s="104">
        <v>40281.410000000003</v>
      </c>
      <c r="AM30" s="104">
        <v>8962735.7334599998</v>
      </c>
      <c r="AN30" s="104">
        <v>1845373.2310200001</v>
      </c>
      <c r="AO30" s="104">
        <v>11322802.228</v>
      </c>
      <c r="AP30" s="104">
        <v>225225546.96647</v>
      </c>
      <c r="AQ30" s="122">
        <v>0</v>
      </c>
      <c r="AR30" s="122">
        <v>0</v>
      </c>
      <c r="AS30" s="122">
        <v>0</v>
      </c>
      <c r="AT30" s="104">
        <v>2006631973.85671</v>
      </c>
      <c r="AU30" s="104">
        <v>3346275776.0577698</v>
      </c>
      <c r="AV30" s="104">
        <v>1485409227.0699799</v>
      </c>
      <c r="AW30" s="104">
        <v>1438422478.32145</v>
      </c>
      <c r="AX30" s="122">
        <v>0</v>
      </c>
      <c r="AY30" s="104">
        <v>99886343.029740006</v>
      </c>
      <c r="AZ30" s="104">
        <v>322557727.63660002</v>
      </c>
      <c r="BA30" s="122">
        <v>0</v>
      </c>
      <c r="BB30" s="104">
        <v>3186038602.8206601</v>
      </c>
      <c r="BC30" s="104">
        <v>1006046685.3221999</v>
      </c>
      <c r="BD30" s="104">
        <v>823006159.41566002</v>
      </c>
      <c r="BE30" s="104">
        <v>598277794.59162998</v>
      </c>
      <c r="BF30" s="104">
        <v>69104257.818210006</v>
      </c>
      <c r="BG30" s="104">
        <v>125926833.43941</v>
      </c>
      <c r="BH30" s="104">
        <v>563676872.23354995</v>
      </c>
      <c r="BI30" s="122">
        <v>0</v>
      </c>
      <c r="BJ30" s="122">
        <v>0</v>
      </c>
      <c r="BK30" s="122">
        <v>0</v>
      </c>
      <c r="BL30" s="104">
        <v>6532314378.8784304</v>
      </c>
      <c r="BM30" s="104">
        <v>-4525682405.0217199</v>
      </c>
      <c r="BN30" s="104">
        <v>-93430827048.886902</v>
      </c>
      <c r="BO30" s="122">
        <v>4</v>
      </c>
      <c r="BP30" s="122">
        <v>0</v>
      </c>
      <c r="BQ30" s="122">
        <v>0</v>
      </c>
    </row>
    <row r="31" spans="3:69" x14ac:dyDescent="0.3">
      <c r="C31" s="122">
        <v>26</v>
      </c>
      <c r="D31" s="122">
        <v>2047</v>
      </c>
      <c r="E31" s="122">
        <v>4</v>
      </c>
      <c r="F31" s="122">
        <v>0.36069000000000001</v>
      </c>
      <c r="G31" s="104">
        <v>204429015.92418</v>
      </c>
      <c r="H31" s="104">
        <v>793872867.25367999</v>
      </c>
      <c r="I31" s="104">
        <v>481223720.23755002</v>
      </c>
      <c r="J31" s="104">
        <v>290154065.68936002</v>
      </c>
      <c r="K31" s="122">
        <v>0</v>
      </c>
      <c r="L31" s="104">
        <v>22495081.32677</v>
      </c>
      <c r="M31" s="104">
        <v>94515231.673209995</v>
      </c>
      <c r="N31" s="122">
        <v>0</v>
      </c>
      <c r="O31" s="104">
        <v>498616147.91091001</v>
      </c>
      <c r="P31" s="104">
        <v>172379596.63721001</v>
      </c>
      <c r="Q31" s="104">
        <v>91820642.228689998</v>
      </c>
      <c r="R31" s="104">
        <v>129347080.73123001</v>
      </c>
      <c r="S31" s="104">
        <v>12547507.625739999</v>
      </c>
      <c r="T31" s="104">
        <v>16468194.40584</v>
      </c>
      <c r="U31" s="104">
        <v>76053126.282199994</v>
      </c>
      <c r="V31" s="122">
        <v>0</v>
      </c>
      <c r="W31" s="104">
        <v>22939267.839359999</v>
      </c>
      <c r="X31" s="104">
        <v>6694522.2255499996</v>
      </c>
      <c r="Y31" s="104">
        <v>7343216.9751899997</v>
      </c>
      <c r="Z31" s="104">
        <v>2658570.2012900002</v>
      </c>
      <c r="AA31" s="104">
        <v>422304.10146999999</v>
      </c>
      <c r="AB31" s="104">
        <v>986676.27208000002</v>
      </c>
      <c r="AC31" s="104">
        <v>4833978.0637800004</v>
      </c>
      <c r="AD31" s="122">
        <v>0</v>
      </c>
      <c r="AE31" s="104">
        <v>215241624.43483001</v>
      </c>
      <c r="AF31" s="104">
        <v>91851517.439999998</v>
      </c>
      <c r="AG31" s="104">
        <v>44561730.113200001</v>
      </c>
      <c r="AH31" s="104">
        <v>72067414.950120002</v>
      </c>
      <c r="AI31" s="104">
        <v>6760961.9293600004</v>
      </c>
      <c r="AJ31" s="104">
        <v>59789333.084540002</v>
      </c>
      <c r="AK31" s="104">
        <v>36432340.409999996</v>
      </c>
      <c r="AL31" s="104">
        <v>45526.33</v>
      </c>
      <c r="AM31" s="104">
        <v>10028521.539340001</v>
      </c>
      <c r="AN31" s="104">
        <v>2024829.88854</v>
      </c>
      <c r="AO31" s="104">
        <v>11258114.92138</v>
      </c>
      <c r="AP31" s="104">
        <v>228153928.96948999</v>
      </c>
      <c r="AQ31" s="122">
        <v>0</v>
      </c>
      <c r="AR31" s="122">
        <v>0</v>
      </c>
      <c r="AS31" s="122">
        <v>0</v>
      </c>
      <c r="AT31" s="104">
        <v>1913128401.1660199</v>
      </c>
      <c r="AU31" s="104">
        <v>3060482161.1473498</v>
      </c>
      <c r="AV31" s="104">
        <v>1364573822.30182</v>
      </c>
      <c r="AW31" s="104">
        <v>1308534292.5606999</v>
      </c>
      <c r="AX31" s="122">
        <v>0</v>
      </c>
      <c r="AY31" s="104">
        <v>93051806.913179994</v>
      </c>
      <c r="AZ31" s="104">
        <v>294322239.37164998</v>
      </c>
      <c r="BA31" s="122">
        <v>0</v>
      </c>
      <c r="BB31" s="104">
        <v>3225291208.6386399</v>
      </c>
      <c r="BC31" s="104">
        <v>1007408108.92004</v>
      </c>
      <c r="BD31" s="104">
        <v>805031692.55131996</v>
      </c>
      <c r="BE31" s="104">
        <v>609370919.36474001</v>
      </c>
      <c r="BF31" s="104">
        <v>68021441.745660007</v>
      </c>
      <c r="BG31" s="104">
        <v>125391873.62199</v>
      </c>
      <c r="BH31" s="104">
        <v>610067172.43489003</v>
      </c>
      <c r="BI31" s="122">
        <v>0</v>
      </c>
      <c r="BJ31" s="122">
        <v>0</v>
      </c>
      <c r="BK31" s="122">
        <v>0</v>
      </c>
      <c r="BL31" s="104">
        <v>6285773369.7859898</v>
      </c>
      <c r="BM31" s="104">
        <v>-4372644968.6199703</v>
      </c>
      <c r="BN31" s="104">
        <v>-95007996362.618393</v>
      </c>
      <c r="BO31" s="122">
        <v>4</v>
      </c>
      <c r="BP31" s="122">
        <v>0</v>
      </c>
      <c r="BQ31" s="122">
        <v>0</v>
      </c>
    </row>
    <row r="32" spans="3:69" x14ac:dyDescent="0.3">
      <c r="C32" s="122">
        <v>27</v>
      </c>
      <c r="D32" s="122">
        <v>2048</v>
      </c>
      <c r="E32" s="122">
        <v>4</v>
      </c>
      <c r="F32" s="122">
        <v>0.34682000000000002</v>
      </c>
      <c r="G32" s="104">
        <v>146130024.93513</v>
      </c>
      <c r="H32" s="104">
        <v>723334122.28267002</v>
      </c>
      <c r="I32" s="104">
        <v>440501148.68427002</v>
      </c>
      <c r="J32" s="104">
        <v>262002176.56004</v>
      </c>
      <c r="K32" s="122">
        <v>0</v>
      </c>
      <c r="L32" s="104">
        <v>20830797.03836</v>
      </c>
      <c r="M32" s="104">
        <v>86021712.23725</v>
      </c>
      <c r="N32" s="122">
        <v>0</v>
      </c>
      <c r="O32" s="104">
        <v>488712065.11202002</v>
      </c>
      <c r="P32" s="104">
        <v>167807706.89159</v>
      </c>
      <c r="Q32" s="104">
        <v>85600202.756970003</v>
      </c>
      <c r="R32" s="104">
        <v>128170792.63101999</v>
      </c>
      <c r="S32" s="104">
        <v>12061816.815470001</v>
      </c>
      <c r="T32" s="104">
        <v>15897825.829919999</v>
      </c>
      <c r="U32" s="104">
        <v>79173720.18705</v>
      </c>
      <c r="V32" s="122">
        <v>0</v>
      </c>
      <c r="W32" s="104">
        <v>16397455.939440001</v>
      </c>
      <c r="X32" s="104">
        <v>4785380.8586100005</v>
      </c>
      <c r="Y32" s="104">
        <v>5249081.0799900005</v>
      </c>
      <c r="Z32" s="104">
        <v>1900400.1366900001</v>
      </c>
      <c r="AA32" s="104">
        <v>301871.57433999999</v>
      </c>
      <c r="AB32" s="104">
        <v>705296.29853000003</v>
      </c>
      <c r="AC32" s="104">
        <v>3455425.9912800002</v>
      </c>
      <c r="AD32" s="122">
        <v>0</v>
      </c>
      <c r="AE32" s="104">
        <v>213569404.19224</v>
      </c>
      <c r="AF32" s="104">
        <v>91416145.989999995</v>
      </c>
      <c r="AG32" s="104">
        <v>43387712.646990001</v>
      </c>
      <c r="AH32" s="104">
        <v>72146023.584999993</v>
      </c>
      <c r="AI32" s="104">
        <v>6619521.9702599999</v>
      </c>
      <c r="AJ32" s="104">
        <v>63465196.580629997</v>
      </c>
      <c r="AK32" s="104">
        <v>38900446.770000003</v>
      </c>
      <c r="AL32" s="104">
        <v>51165.39</v>
      </c>
      <c r="AM32" s="104">
        <v>11149185.41877</v>
      </c>
      <c r="AN32" s="104">
        <v>2209115.2812600001</v>
      </c>
      <c r="AO32" s="104">
        <v>11155283.725430001</v>
      </c>
      <c r="AP32" s="104">
        <v>229960947.39333001</v>
      </c>
      <c r="AQ32" s="122">
        <v>0</v>
      </c>
      <c r="AR32" s="122">
        <v>0</v>
      </c>
      <c r="AS32" s="122">
        <v>0</v>
      </c>
      <c r="AT32" s="104">
        <v>1821460903.7375801</v>
      </c>
      <c r="AU32" s="104">
        <v>2785435602.7340999</v>
      </c>
      <c r="AV32" s="104">
        <v>1247546830.6129301</v>
      </c>
      <c r="AW32" s="104">
        <v>1183647429.171</v>
      </c>
      <c r="AX32" s="122">
        <v>0</v>
      </c>
      <c r="AY32" s="104">
        <v>86284733.146909997</v>
      </c>
      <c r="AZ32" s="104">
        <v>267956609.80326</v>
      </c>
      <c r="BA32" s="122">
        <v>0</v>
      </c>
      <c r="BB32" s="104">
        <v>3248846751.5970702</v>
      </c>
      <c r="BC32" s="104">
        <v>1001366778.90734</v>
      </c>
      <c r="BD32" s="104">
        <v>785576378.06847</v>
      </c>
      <c r="BE32" s="104">
        <v>614062189.74555004</v>
      </c>
      <c r="BF32" s="104">
        <v>66647697.586740002</v>
      </c>
      <c r="BG32" s="104">
        <v>124395679.7959</v>
      </c>
      <c r="BH32" s="104">
        <v>656798027.49307001</v>
      </c>
      <c r="BI32" s="122">
        <v>0</v>
      </c>
      <c r="BJ32" s="122">
        <v>0</v>
      </c>
      <c r="BK32" s="122">
        <v>0</v>
      </c>
      <c r="BL32" s="104">
        <v>6034282354.3311701</v>
      </c>
      <c r="BM32" s="104">
        <v>-4212821450.5935898</v>
      </c>
      <c r="BN32" s="104">
        <v>-96469087098.113297</v>
      </c>
      <c r="BO32" s="122">
        <v>4</v>
      </c>
      <c r="BP32" s="122">
        <v>0</v>
      </c>
      <c r="BQ32" s="122">
        <v>0</v>
      </c>
    </row>
    <row r="33" spans="3:69" x14ac:dyDescent="0.3">
      <c r="C33" s="122">
        <v>28</v>
      </c>
      <c r="D33" s="122">
        <v>2049</v>
      </c>
      <c r="E33" s="122">
        <v>4</v>
      </c>
      <c r="F33" s="122">
        <v>0.33348</v>
      </c>
      <c r="G33" s="104">
        <v>98562238.238609999</v>
      </c>
      <c r="H33" s="104">
        <v>655669265.20567</v>
      </c>
      <c r="I33" s="104">
        <v>401307104.63700002</v>
      </c>
      <c r="J33" s="104">
        <v>235163746.42785999</v>
      </c>
      <c r="K33" s="122">
        <v>0</v>
      </c>
      <c r="L33" s="104">
        <v>19198414.140810002</v>
      </c>
      <c r="M33" s="104">
        <v>78118218.263730004</v>
      </c>
      <c r="N33" s="122">
        <v>0</v>
      </c>
      <c r="O33" s="104">
        <v>478877646.29705</v>
      </c>
      <c r="P33" s="104">
        <v>163135609.66710001</v>
      </c>
      <c r="Q33" s="104">
        <v>79893229.942809999</v>
      </c>
      <c r="R33" s="104">
        <v>126161336.68313</v>
      </c>
      <c r="S33" s="104">
        <v>11574553.65691</v>
      </c>
      <c r="T33" s="104">
        <v>15362879.07236</v>
      </c>
      <c r="U33" s="104">
        <v>82750037.274739996</v>
      </c>
      <c r="V33" s="122">
        <v>0</v>
      </c>
      <c r="W33" s="104">
        <v>11059807.58935</v>
      </c>
      <c r="X33" s="104">
        <v>3227658.71325</v>
      </c>
      <c r="Y33" s="104">
        <v>3540416.6951299999</v>
      </c>
      <c r="Z33" s="104">
        <v>1281787.85369</v>
      </c>
      <c r="AA33" s="104">
        <v>203607.28769</v>
      </c>
      <c r="AB33" s="104">
        <v>475710.46289000002</v>
      </c>
      <c r="AC33" s="104">
        <v>2330626.5767000001</v>
      </c>
      <c r="AD33" s="122">
        <v>0</v>
      </c>
      <c r="AE33" s="104">
        <v>210637087.20871001</v>
      </c>
      <c r="AF33" s="104">
        <v>90516841.400000006</v>
      </c>
      <c r="AG33" s="104">
        <v>42064946.753090002</v>
      </c>
      <c r="AH33" s="104">
        <v>71603739.352400005</v>
      </c>
      <c r="AI33" s="104">
        <v>6451559.7079499997</v>
      </c>
      <c r="AJ33" s="104">
        <v>67075179.629830003</v>
      </c>
      <c r="AK33" s="104">
        <v>41292438.490000002</v>
      </c>
      <c r="AL33" s="104">
        <v>57305.57</v>
      </c>
      <c r="AM33" s="104">
        <v>12313507.66993</v>
      </c>
      <c r="AN33" s="104">
        <v>2396555.5992700001</v>
      </c>
      <c r="AO33" s="104">
        <v>11015372.29826</v>
      </c>
      <c r="AP33" s="104">
        <v>230747905.25319001</v>
      </c>
      <c r="AQ33" s="122">
        <v>0</v>
      </c>
      <c r="AR33" s="122">
        <v>0</v>
      </c>
      <c r="AS33" s="122">
        <v>0</v>
      </c>
      <c r="AT33" s="104">
        <v>1732185109.44753</v>
      </c>
      <c r="AU33" s="104">
        <v>2522202506.00562</v>
      </c>
      <c r="AV33" s="104">
        <v>1134834358.0009</v>
      </c>
      <c r="AW33" s="104">
        <v>1064327898.11915</v>
      </c>
      <c r="AX33" s="122">
        <v>0</v>
      </c>
      <c r="AY33" s="104">
        <v>79628757.184699997</v>
      </c>
      <c r="AZ33" s="104">
        <v>243411492.70087001</v>
      </c>
      <c r="BA33" s="122">
        <v>0</v>
      </c>
      <c r="BB33" s="104">
        <v>3258109783.6561599</v>
      </c>
      <c r="BC33" s="104">
        <v>990486754.09054005</v>
      </c>
      <c r="BD33" s="104">
        <v>763437785.51463997</v>
      </c>
      <c r="BE33" s="104">
        <v>612920623.05674005</v>
      </c>
      <c r="BF33" s="104">
        <v>65009862.793169998</v>
      </c>
      <c r="BG33" s="104">
        <v>122966412.32946999</v>
      </c>
      <c r="BH33" s="104">
        <v>703288345.87160003</v>
      </c>
      <c r="BI33" s="122">
        <v>0</v>
      </c>
      <c r="BJ33" s="122">
        <v>0</v>
      </c>
      <c r="BK33" s="122">
        <v>0</v>
      </c>
      <c r="BL33" s="104">
        <v>5780312289.6617804</v>
      </c>
      <c r="BM33" s="104">
        <v>-4048127180.2142501</v>
      </c>
      <c r="BN33" s="104">
        <v>-97819056550.171097</v>
      </c>
      <c r="BO33" s="122">
        <v>4</v>
      </c>
      <c r="BP33" s="122">
        <v>0</v>
      </c>
      <c r="BQ33" s="122">
        <v>0</v>
      </c>
    </row>
    <row r="34" spans="3:69" x14ac:dyDescent="0.3">
      <c r="C34" s="122">
        <v>29</v>
      </c>
      <c r="D34" s="122">
        <v>2050</v>
      </c>
      <c r="E34" s="122">
        <v>4</v>
      </c>
      <c r="F34" s="122">
        <v>0.32064999999999999</v>
      </c>
      <c r="G34" s="104">
        <v>64650182.832719997</v>
      </c>
      <c r="H34" s="104">
        <v>591144152.54758</v>
      </c>
      <c r="I34" s="104">
        <v>363800222.31799001</v>
      </c>
      <c r="J34" s="104">
        <v>209735905.59970999</v>
      </c>
      <c r="K34" s="122">
        <v>0</v>
      </c>
      <c r="L34" s="104">
        <v>17608024.62988</v>
      </c>
      <c r="M34" s="104">
        <v>70787404.671279997</v>
      </c>
      <c r="N34" s="122">
        <v>0</v>
      </c>
      <c r="O34" s="104">
        <v>469377440.92654002</v>
      </c>
      <c r="P34" s="104">
        <v>158225618.39919001</v>
      </c>
      <c r="Q34" s="104">
        <v>75014797.998899996</v>
      </c>
      <c r="R34" s="104">
        <v>123311146.59784999</v>
      </c>
      <c r="S34" s="104">
        <v>11103737.06655</v>
      </c>
      <c r="T34" s="104">
        <v>14894035.59884</v>
      </c>
      <c r="U34" s="104">
        <v>86828105.265210003</v>
      </c>
      <c r="V34" s="122">
        <v>0</v>
      </c>
      <c r="W34" s="104">
        <v>7254488.0831199996</v>
      </c>
      <c r="X34" s="104">
        <v>2117126.4945100001</v>
      </c>
      <c r="Y34" s="104">
        <v>2322274.6432599998</v>
      </c>
      <c r="Z34" s="104">
        <v>840766.40887000004</v>
      </c>
      <c r="AA34" s="104">
        <v>133552.65273</v>
      </c>
      <c r="AB34" s="104">
        <v>312033.98940000002</v>
      </c>
      <c r="AC34" s="104">
        <v>1528733.89435</v>
      </c>
      <c r="AD34" s="122">
        <v>0</v>
      </c>
      <c r="AE34" s="104">
        <v>206276142.51372001</v>
      </c>
      <c r="AF34" s="104">
        <v>88963403.120000005</v>
      </c>
      <c r="AG34" s="104">
        <v>40654076.850100003</v>
      </c>
      <c r="AH34" s="104">
        <v>70398158.022829995</v>
      </c>
      <c r="AI34" s="104">
        <v>6260504.5239000004</v>
      </c>
      <c r="AJ34" s="104">
        <v>70582114.924400002</v>
      </c>
      <c r="AK34" s="104">
        <v>43580500.340000004</v>
      </c>
      <c r="AL34" s="104">
        <v>63825.82</v>
      </c>
      <c r="AM34" s="104">
        <v>13509709.048760001</v>
      </c>
      <c r="AN34" s="104">
        <v>2585147.7737099999</v>
      </c>
      <c r="AO34" s="104">
        <v>10842931.9354</v>
      </c>
      <c r="AP34" s="104">
        <v>230319572.34433001</v>
      </c>
      <c r="AQ34" s="122">
        <v>0</v>
      </c>
      <c r="AR34" s="122">
        <v>0</v>
      </c>
      <c r="AS34" s="122">
        <v>0</v>
      </c>
      <c r="AT34" s="104">
        <v>1645741316.0109701</v>
      </c>
      <c r="AU34" s="104">
        <v>2271824739.0050802</v>
      </c>
      <c r="AV34" s="104">
        <v>1026985432.46988</v>
      </c>
      <c r="AW34" s="104">
        <v>951076417.75671995</v>
      </c>
      <c r="AX34" s="122">
        <v>0</v>
      </c>
      <c r="AY34" s="104">
        <v>73125654.078789994</v>
      </c>
      <c r="AZ34" s="104">
        <v>220637234.69969001</v>
      </c>
      <c r="BA34" s="122">
        <v>0</v>
      </c>
      <c r="BB34" s="104">
        <v>3250482126.8174601</v>
      </c>
      <c r="BC34" s="104">
        <v>972172340.83903003</v>
      </c>
      <c r="BD34" s="104">
        <v>739505324.38799</v>
      </c>
      <c r="BE34" s="104">
        <v>605524012.13049996</v>
      </c>
      <c r="BF34" s="104">
        <v>63144468.740330003</v>
      </c>
      <c r="BG34" s="104">
        <v>121158461.97281</v>
      </c>
      <c r="BH34" s="104">
        <v>748977518.74679995</v>
      </c>
      <c r="BI34" s="122">
        <v>0</v>
      </c>
      <c r="BJ34" s="122">
        <v>0</v>
      </c>
      <c r="BK34" s="122">
        <v>0</v>
      </c>
      <c r="BL34" s="104">
        <v>5522306865.8225403</v>
      </c>
      <c r="BM34" s="104">
        <v>-3876565549.8115702</v>
      </c>
      <c r="BN34" s="104">
        <v>-99062077293.718201</v>
      </c>
      <c r="BO34" s="122">
        <v>4</v>
      </c>
      <c r="BP34" s="122">
        <v>0</v>
      </c>
      <c r="BQ34" s="122">
        <v>0</v>
      </c>
    </row>
    <row r="35" spans="3:69" x14ac:dyDescent="0.3">
      <c r="C35" s="122">
        <v>30</v>
      </c>
      <c r="D35" s="122">
        <v>2051</v>
      </c>
      <c r="E35" s="122">
        <v>4</v>
      </c>
      <c r="F35" s="122">
        <v>0.30831999999999998</v>
      </c>
      <c r="G35" s="104">
        <v>40067399.373049997</v>
      </c>
      <c r="H35" s="104">
        <v>530014975.43871999</v>
      </c>
      <c r="I35" s="104">
        <v>328135447.59754002</v>
      </c>
      <c r="J35" s="104">
        <v>185810564.30208001</v>
      </c>
      <c r="K35" s="122">
        <v>0</v>
      </c>
      <c r="L35" s="104">
        <v>16068963.539100001</v>
      </c>
      <c r="M35" s="104">
        <v>64009920.661920004</v>
      </c>
      <c r="N35" s="122">
        <v>0</v>
      </c>
      <c r="O35" s="104">
        <v>459778021.73097998</v>
      </c>
      <c r="P35" s="104">
        <v>153140336.62426999</v>
      </c>
      <c r="Q35" s="104">
        <v>70655517.489899993</v>
      </c>
      <c r="R35" s="104">
        <v>119717973.82585</v>
      </c>
      <c r="S35" s="104">
        <v>10637115.678370001</v>
      </c>
      <c r="T35" s="104">
        <v>14459979.1852</v>
      </c>
      <c r="U35" s="104">
        <v>91167098.927389994</v>
      </c>
      <c r="V35" s="122">
        <v>0</v>
      </c>
      <c r="W35" s="104">
        <v>4496019.32333</v>
      </c>
      <c r="X35" s="104">
        <v>1312103.8342299999</v>
      </c>
      <c r="Y35" s="104">
        <v>1439245.8228</v>
      </c>
      <c r="Z35" s="104">
        <v>521070.81539</v>
      </c>
      <c r="AA35" s="104">
        <v>82770.18316</v>
      </c>
      <c r="AB35" s="104">
        <v>193385.22990999999</v>
      </c>
      <c r="AC35" s="104">
        <v>947443.43784000003</v>
      </c>
      <c r="AD35" s="122">
        <v>0</v>
      </c>
      <c r="AE35" s="104">
        <v>200803251.40957001</v>
      </c>
      <c r="AF35" s="104">
        <v>86955700.540000007</v>
      </c>
      <c r="AG35" s="104">
        <v>39155928.36124</v>
      </c>
      <c r="AH35" s="104">
        <v>68642017.241119996</v>
      </c>
      <c r="AI35" s="104">
        <v>6049605.2702299999</v>
      </c>
      <c r="AJ35" s="104">
        <v>73940763.07784</v>
      </c>
      <c r="AK35" s="104">
        <v>45726327.259999998</v>
      </c>
      <c r="AL35" s="104">
        <v>70700.800000000003</v>
      </c>
      <c r="AM35" s="104">
        <v>14729000.167130001</v>
      </c>
      <c r="AN35" s="104">
        <v>2772616.9926100001</v>
      </c>
      <c r="AO35" s="104">
        <v>10642117.853879999</v>
      </c>
      <c r="AP35" s="104">
        <v>228919908.03845</v>
      </c>
      <c r="AQ35" s="122">
        <v>0</v>
      </c>
      <c r="AR35" s="122">
        <v>0</v>
      </c>
      <c r="AS35" s="122">
        <v>0</v>
      </c>
      <c r="AT35" s="104">
        <v>1561962859.68081</v>
      </c>
      <c r="AU35" s="104">
        <v>2035104862.6326399</v>
      </c>
      <c r="AV35" s="104">
        <v>924428659.81717002</v>
      </c>
      <c r="AW35" s="104">
        <v>844296895.17120004</v>
      </c>
      <c r="AX35" s="122">
        <v>0</v>
      </c>
      <c r="AY35" s="104">
        <v>66814922.568970002</v>
      </c>
      <c r="AZ35" s="104">
        <v>199564385.07530001</v>
      </c>
      <c r="BA35" s="122">
        <v>0</v>
      </c>
      <c r="BB35" s="104">
        <v>3229322296.02349</v>
      </c>
      <c r="BC35" s="104">
        <v>949213239.22933996</v>
      </c>
      <c r="BD35" s="104">
        <v>713960818.14390004</v>
      </c>
      <c r="BE35" s="104">
        <v>592780706.40823996</v>
      </c>
      <c r="BF35" s="104">
        <v>61082161.664109997</v>
      </c>
      <c r="BG35" s="104">
        <v>119015697.72965001</v>
      </c>
      <c r="BH35" s="104">
        <v>793269672.84825003</v>
      </c>
      <c r="BI35" s="122">
        <v>0</v>
      </c>
      <c r="BJ35" s="122">
        <v>0</v>
      </c>
      <c r="BK35" s="122">
        <v>0</v>
      </c>
      <c r="BL35" s="104">
        <v>5264427158.6561298</v>
      </c>
      <c r="BM35" s="104">
        <v>-3702464298.9753199</v>
      </c>
      <c r="BN35" s="104">
        <v>-100203621086.37801</v>
      </c>
      <c r="BO35" s="122">
        <v>4</v>
      </c>
      <c r="BP35" s="122">
        <v>0</v>
      </c>
      <c r="BQ35" s="122">
        <v>0</v>
      </c>
    </row>
    <row r="36" spans="3:69" x14ac:dyDescent="0.3">
      <c r="C36" s="122">
        <v>31</v>
      </c>
      <c r="D36" s="122">
        <v>2052</v>
      </c>
      <c r="E36" s="122">
        <v>4</v>
      </c>
      <c r="F36" s="122">
        <v>0.29646</v>
      </c>
      <c r="G36" s="104">
        <v>24233332.3708</v>
      </c>
      <c r="H36" s="104">
        <v>472485899.58357</v>
      </c>
      <c r="I36" s="104">
        <v>294438780.45782</v>
      </c>
      <c r="J36" s="104">
        <v>163457577.69279999</v>
      </c>
      <c r="K36" s="122">
        <v>0</v>
      </c>
      <c r="L36" s="104">
        <v>14589541.432949999</v>
      </c>
      <c r="M36" s="104">
        <v>57764296.127080001</v>
      </c>
      <c r="N36" s="122">
        <v>0</v>
      </c>
      <c r="O36" s="104">
        <v>450070252.15999001</v>
      </c>
      <c r="P36" s="104">
        <v>147785486.93509999</v>
      </c>
      <c r="Q36" s="104">
        <v>66792594.817290001</v>
      </c>
      <c r="R36" s="104">
        <v>115584062.81296</v>
      </c>
      <c r="S36" s="104">
        <v>10178655.641519999</v>
      </c>
      <c r="T36" s="104">
        <v>14063495.72762</v>
      </c>
      <c r="U36" s="104">
        <v>95665956.225500003</v>
      </c>
      <c r="V36" s="122">
        <v>0</v>
      </c>
      <c r="W36" s="104">
        <v>2719256.3608499998</v>
      </c>
      <c r="X36" s="104">
        <v>793579.03975999996</v>
      </c>
      <c r="Y36" s="104">
        <v>870476.32071999996</v>
      </c>
      <c r="Z36" s="104">
        <v>315151.0319</v>
      </c>
      <c r="AA36" s="104">
        <v>50060.582670000003</v>
      </c>
      <c r="AB36" s="104">
        <v>116962.13443999999</v>
      </c>
      <c r="AC36" s="104">
        <v>573027.25135999999</v>
      </c>
      <c r="AD36" s="122">
        <v>0</v>
      </c>
      <c r="AE36" s="104">
        <v>194324909.14816001</v>
      </c>
      <c r="AF36" s="104">
        <v>84461234.760000005</v>
      </c>
      <c r="AG36" s="104">
        <v>37581428.354050003</v>
      </c>
      <c r="AH36" s="104">
        <v>66459707.068269998</v>
      </c>
      <c r="AI36" s="104">
        <v>5822538.9653700003</v>
      </c>
      <c r="AJ36" s="104">
        <v>77107848.336170003</v>
      </c>
      <c r="AK36" s="104">
        <v>47697836.009999998</v>
      </c>
      <c r="AL36" s="104">
        <v>77885.47</v>
      </c>
      <c r="AM36" s="104">
        <v>15957222.846620001</v>
      </c>
      <c r="AN36" s="104">
        <v>2956303.7587100002</v>
      </c>
      <c r="AO36" s="104">
        <v>10418600.25774</v>
      </c>
      <c r="AP36" s="104">
        <v>226579297.27092999</v>
      </c>
      <c r="AQ36" s="122">
        <v>0</v>
      </c>
      <c r="AR36" s="122">
        <v>0</v>
      </c>
      <c r="AS36" s="122">
        <v>0</v>
      </c>
      <c r="AT36" s="104">
        <v>1481051758.9867499</v>
      </c>
      <c r="AU36" s="104">
        <v>1812820894.24543</v>
      </c>
      <c r="AV36" s="104">
        <v>827622898.56026006</v>
      </c>
      <c r="AW36" s="104">
        <v>744329827.03190005</v>
      </c>
      <c r="AX36" s="122">
        <v>0</v>
      </c>
      <c r="AY36" s="104">
        <v>60731891.088270001</v>
      </c>
      <c r="AZ36" s="104">
        <v>180136277.565</v>
      </c>
      <c r="BA36" s="122">
        <v>0</v>
      </c>
      <c r="BB36" s="104">
        <v>3195110309.2596202</v>
      </c>
      <c r="BC36" s="104">
        <v>921017089.73844004</v>
      </c>
      <c r="BD36" s="104">
        <v>687079356.66111004</v>
      </c>
      <c r="BE36" s="104">
        <v>576005752.22131002</v>
      </c>
      <c r="BF36" s="104">
        <v>58858755.493579999</v>
      </c>
      <c r="BG36" s="104">
        <v>116605301.21041</v>
      </c>
      <c r="BH36" s="104">
        <v>835544053.93476999</v>
      </c>
      <c r="BI36" s="122">
        <v>0</v>
      </c>
      <c r="BJ36" s="122">
        <v>0</v>
      </c>
      <c r="BK36" s="122">
        <v>0</v>
      </c>
      <c r="BL36" s="104">
        <v>5007931203.5050497</v>
      </c>
      <c r="BM36" s="104">
        <v>-3526879444.5183001</v>
      </c>
      <c r="BN36" s="104">
        <v>-101249199766.5</v>
      </c>
      <c r="BO36" s="122">
        <v>4</v>
      </c>
      <c r="BP36" s="122">
        <v>0</v>
      </c>
      <c r="BQ36" s="122">
        <v>0</v>
      </c>
    </row>
    <row r="37" spans="3:69" x14ac:dyDescent="0.3">
      <c r="C37" s="122">
        <v>32</v>
      </c>
      <c r="D37" s="122">
        <v>2053</v>
      </c>
      <c r="E37" s="122">
        <v>4</v>
      </c>
      <c r="F37" s="122">
        <v>0.28505999999999998</v>
      </c>
      <c r="G37" s="104">
        <v>14398363.21442</v>
      </c>
      <c r="H37" s="104">
        <v>418703676.83872998</v>
      </c>
      <c r="I37" s="104">
        <v>262793198.83983999</v>
      </c>
      <c r="J37" s="104">
        <v>142733310.12061</v>
      </c>
      <c r="K37" s="122">
        <v>0</v>
      </c>
      <c r="L37" s="104">
        <v>13177167.878280001</v>
      </c>
      <c r="M37" s="104">
        <v>52026909.771229997</v>
      </c>
      <c r="N37" s="122">
        <v>0</v>
      </c>
      <c r="O37" s="104">
        <v>439999418.81993002</v>
      </c>
      <c r="P37" s="104">
        <v>141982071.37447</v>
      </c>
      <c r="Q37" s="104">
        <v>63254514.823250003</v>
      </c>
      <c r="R37" s="104">
        <v>111225426.80046999</v>
      </c>
      <c r="S37" s="104">
        <v>9721992.8598800004</v>
      </c>
      <c r="T37" s="104">
        <v>13685707.251259999</v>
      </c>
      <c r="U37" s="104">
        <v>100129705.7106</v>
      </c>
      <c r="V37" s="122">
        <v>0</v>
      </c>
      <c r="W37" s="104">
        <v>1615660.61809</v>
      </c>
      <c r="X37" s="104">
        <v>471509.20389</v>
      </c>
      <c r="Y37" s="104">
        <v>517198.13204</v>
      </c>
      <c r="Z37" s="104">
        <v>187248.66045</v>
      </c>
      <c r="AA37" s="104">
        <v>29743.76124</v>
      </c>
      <c r="AB37" s="104">
        <v>69493.673760000005</v>
      </c>
      <c r="AC37" s="104">
        <v>340467.18670999998</v>
      </c>
      <c r="AD37" s="122">
        <v>0</v>
      </c>
      <c r="AE37" s="104">
        <v>187077987.77404001</v>
      </c>
      <c r="AF37" s="104">
        <v>81480634.260000005</v>
      </c>
      <c r="AG37" s="104">
        <v>35945609.51269</v>
      </c>
      <c r="AH37" s="104">
        <v>64069552.069519997</v>
      </c>
      <c r="AI37" s="104">
        <v>5582191.9310900001</v>
      </c>
      <c r="AJ37" s="104">
        <v>80029585.228919998</v>
      </c>
      <c r="AK37" s="104">
        <v>49458889.299999997</v>
      </c>
      <c r="AL37" s="104">
        <v>85284.09</v>
      </c>
      <c r="AM37" s="104">
        <v>17178809.847759999</v>
      </c>
      <c r="AN37" s="104">
        <v>3133226.0461599999</v>
      </c>
      <c r="AO37" s="104">
        <v>10173375.94159</v>
      </c>
      <c r="AP37" s="104">
        <v>223434605.42447001</v>
      </c>
      <c r="AQ37" s="122">
        <v>0</v>
      </c>
      <c r="AR37" s="122">
        <v>0</v>
      </c>
      <c r="AS37" s="122">
        <v>0</v>
      </c>
      <c r="AT37" s="104">
        <v>1402887844.47541</v>
      </c>
      <c r="AU37" s="104">
        <v>1605415586.21071</v>
      </c>
      <c r="AV37" s="104">
        <v>736818155.95029998</v>
      </c>
      <c r="AW37" s="104">
        <v>651409601.53541005</v>
      </c>
      <c r="AX37" s="122">
        <v>0</v>
      </c>
      <c r="AY37" s="104">
        <v>54909204.644490004</v>
      </c>
      <c r="AZ37" s="104">
        <v>162278624.08050999</v>
      </c>
      <c r="BA37" s="122">
        <v>0</v>
      </c>
      <c r="BB37" s="104">
        <v>3149728360.3803902</v>
      </c>
      <c r="BC37" s="104">
        <v>887834206.75172997</v>
      </c>
      <c r="BD37" s="104">
        <v>659054792.81843996</v>
      </c>
      <c r="BE37" s="104">
        <v>557239237.40504003</v>
      </c>
      <c r="BF37" s="104">
        <v>56500754.151859999</v>
      </c>
      <c r="BG37" s="104">
        <v>113949893.16999</v>
      </c>
      <c r="BH37" s="104">
        <v>875149476.08333004</v>
      </c>
      <c r="BI37" s="122">
        <v>0</v>
      </c>
      <c r="BJ37" s="122">
        <v>0</v>
      </c>
      <c r="BK37" s="122">
        <v>0</v>
      </c>
      <c r="BL37" s="104">
        <v>4755143946.5910997</v>
      </c>
      <c r="BM37" s="104">
        <v>-3352256102.1156902</v>
      </c>
      <c r="BN37" s="104">
        <v>-102204793890.96899</v>
      </c>
      <c r="BO37" s="122">
        <v>4</v>
      </c>
      <c r="BP37" s="122">
        <v>0</v>
      </c>
      <c r="BQ37" s="122">
        <v>0</v>
      </c>
    </row>
    <row r="38" spans="3:69" x14ac:dyDescent="0.3">
      <c r="C38" s="122">
        <v>33</v>
      </c>
      <c r="D38" s="122">
        <v>2054</v>
      </c>
      <c r="E38" s="122">
        <v>4</v>
      </c>
      <c r="F38" s="122">
        <v>0.27410000000000001</v>
      </c>
      <c r="G38" s="104">
        <v>6651428.6018300001</v>
      </c>
      <c r="H38" s="104">
        <v>368787020.00590998</v>
      </c>
      <c r="I38" s="104">
        <v>233280714.20763999</v>
      </c>
      <c r="J38" s="104">
        <v>123668335.81547</v>
      </c>
      <c r="K38" s="122">
        <v>0</v>
      </c>
      <c r="L38" s="104">
        <v>11837969.982799999</v>
      </c>
      <c r="M38" s="104">
        <v>46773392.447980002</v>
      </c>
      <c r="N38" s="122">
        <v>0</v>
      </c>
      <c r="O38" s="104">
        <v>429298952.45503002</v>
      </c>
      <c r="P38" s="104">
        <v>135971354.03415999</v>
      </c>
      <c r="Q38" s="104">
        <v>59785285.593120001</v>
      </c>
      <c r="R38" s="104">
        <v>106671353.00383</v>
      </c>
      <c r="S38" s="104">
        <v>9253757.5386200007</v>
      </c>
      <c r="T38" s="104">
        <v>13294935.49037</v>
      </c>
      <c r="U38" s="104">
        <v>104322266.79493</v>
      </c>
      <c r="V38" s="122">
        <v>0</v>
      </c>
      <c r="W38" s="104">
        <v>746366.17272999999</v>
      </c>
      <c r="X38" s="104">
        <v>217817.10587999999</v>
      </c>
      <c r="Y38" s="104">
        <v>238923.43852</v>
      </c>
      <c r="Z38" s="104">
        <v>86500.880499999999</v>
      </c>
      <c r="AA38" s="104">
        <v>13740.346820000001</v>
      </c>
      <c r="AB38" s="104">
        <v>32103.108</v>
      </c>
      <c r="AC38" s="104">
        <v>157281.29300999999</v>
      </c>
      <c r="AD38" s="122">
        <v>0</v>
      </c>
      <c r="AE38" s="104">
        <v>179433681.62142</v>
      </c>
      <c r="AF38" s="104">
        <v>78301266.090000004</v>
      </c>
      <c r="AG38" s="104">
        <v>34262905.353650004</v>
      </c>
      <c r="AH38" s="104">
        <v>61539334.782590002</v>
      </c>
      <c r="AI38" s="104">
        <v>5330175.3903000001</v>
      </c>
      <c r="AJ38" s="104">
        <v>82654408.63888</v>
      </c>
      <c r="AK38" s="104">
        <v>50974278.920000002</v>
      </c>
      <c r="AL38" s="104">
        <v>92868.53</v>
      </c>
      <c r="AM38" s="104">
        <v>18379526.978859998</v>
      </c>
      <c r="AN38" s="104">
        <v>3300348.4702400002</v>
      </c>
      <c r="AO38" s="104">
        <v>9907385.7457999997</v>
      </c>
      <c r="AP38" s="104">
        <v>219717447.26966</v>
      </c>
      <c r="AQ38" s="122">
        <v>0</v>
      </c>
      <c r="AR38" s="122">
        <v>0</v>
      </c>
      <c r="AS38" s="122">
        <v>0</v>
      </c>
      <c r="AT38" s="104">
        <v>1327411268.6116099</v>
      </c>
      <c r="AU38" s="104">
        <v>1413236804.01946</v>
      </c>
      <c r="AV38" s="104">
        <v>652244142.78574002</v>
      </c>
      <c r="AW38" s="104">
        <v>565705308.86444998</v>
      </c>
      <c r="AX38" s="122">
        <v>0</v>
      </c>
      <c r="AY38" s="104">
        <v>49374541.309289999</v>
      </c>
      <c r="AZ38" s="104">
        <v>145912811.05998001</v>
      </c>
      <c r="BA38" s="122">
        <v>0</v>
      </c>
      <c r="BB38" s="104">
        <v>3096332283.2404099</v>
      </c>
      <c r="BC38" s="104">
        <v>852490634.56118</v>
      </c>
      <c r="BD38" s="104">
        <v>630163905.73280001</v>
      </c>
      <c r="BE38" s="104">
        <v>537145544.45591998</v>
      </c>
      <c r="BF38" s="104">
        <v>54023415.170979999</v>
      </c>
      <c r="BG38" s="104">
        <v>111058386.09941</v>
      </c>
      <c r="BH38" s="104">
        <v>911450397.22011995</v>
      </c>
      <c r="BI38" s="122">
        <v>0</v>
      </c>
      <c r="BJ38" s="122">
        <v>0</v>
      </c>
      <c r="BK38" s="122">
        <v>0</v>
      </c>
      <c r="BL38" s="104">
        <v>4509569087.2598696</v>
      </c>
      <c r="BM38" s="104">
        <v>-3182157818.6482601</v>
      </c>
      <c r="BN38" s="104">
        <v>-103077023349.061</v>
      </c>
      <c r="BO38" s="122">
        <v>4</v>
      </c>
      <c r="BP38" s="122">
        <v>0</v>
      </c>
      <c r="BQ38" s="122">
        <v>0</v>
      </c>
    </row>
    <row r="39" spans="3:69" x14ac:dyDescent="0.3">
      <c r="C39" s="122">
        <v>34</v>
      </c>
      <c r="D39" s="122">
        <v>2055</v>
      </c>
      <c r="E39" s="122">
        <v>4</v>
      </c>
      <c r="F39" s="122">
        <v>0.26356000000000002</v>
      </c>
      <c r="G39" s="104">
        <v>3292030.0329100001</v>
      </c>
      <c r="H39" s="104">
        <v>322788738.30441999</v>
      </c>
      <c r="I39" s="104">
        <v>205934012.52524999</v>
      </c>
      <c r="J39" s="104">
        <v>106277822.59015</v>
      </c>
      <c r="K39" s="122">
        <v>0</v>
      </c>
      <c r="L39" s="104">
        <v>10576903.18902</v>
      </c>
      <c r="M39" s="104">
        <v>41977235.135860004</v>
      </c>
      <c r="N39" s="122">
        <v>0</v>
      </c>
      <c r="O39" s="104">
        <v>418136376.01239002</v>
      </c>
      <c r="P39" s="104">
        <v>129867900.87816</v>
      </c>
      <c r="Q39" s="104">
        <v>56559204.647500001</v>
      </c>
      <c r="R39" s="104">
        <v>101742580.33386999</v>
      </c>
      <c r="S39" s="104">
        <v>8788066.77623</v>
      </c>
      <c r="T39" s="104">
        <v>12915027.66463</v>
      </c>
      <c r="U39" s="104">
        <v>108263595.712</v>
      </c>
      <c r="V39" s="122">
        <v>0</v>
      </c>
      <c r="W39" s="104">
        <v>369403.3272</v>
      </c>
      <c r="X39" s="104">
        <v>107805.48017</v>
      </c>
      <c r="Y39" s="104">
        <v>118251.75947</v>
      </c>
      <c r="Z39" s="104">
        <v>42812.381150000001</v>
      </c>
      <c r="AA39" s="104">
        <v>6800.5893299999998</v>
      </c>
      <c r="AB39" s="104">
        <v>15888.97694</v>
      </c>
      <c r="AC39" s="104">
        <v>77844.140140000003</v>
      </c>
      <c r="AD39" s="122">
        <v>0</v>
      </c>
      <c r="AE39" s="104">
        <v>171245626.65792</v>
      </c>
      <c r="AF39" s="104">
        <v>74902309.629999995</v>
      </c>
      <c r="AG39" s="104">
        <v>32538572.22309</v>
      </c>
      <c r="AH39" s="104">
        <v>58735588.370640002</v>
      </c>
      <c r="AI39" s="104">
        <v>5069156.42973</v>
      </c>
      <c r="AJ39" s="104">
        <v>84927202.203170002</v>
      </c>
      <c r="AK39" s="104">
        <v>52207253.829999998</v>
      </c>
      <c r="AL39" s="104">
        <v>100422</v>
      </c>
      <c r="AM39" s="104">
        <v>19542728.737879999</v>
      </c>
      <c r="AN39" s="104">
        <v>3454053.9334499999</v>
      </c>
      <c r="AO39" s="104">
        <v>9622743.7018999998</v>
      </c>
      <c r="AP39" s="104">
        <v>215273004.91283</v>
      </c>
      <c r="AQ39" s="122">
        <v>0</v>
      </c>
      <c r="AR39" s="122">
        <v>0</v>
      </c>
      <c r="AS39" s="122">
        <v>0</v>
      </c>
      <c r="AT39" s="104">
        <v>1254717586.5537901</v>
      </c>
      <c r="AU39" s="104">
        <v>1236472093.10148</v>
      </c>
      <c r="AV39" s="104">
        <v>574047285.30366004</v>
      </c>
      <c r="AW39" s="104">
        <v>487309537.18763</v>
      </c>
      <c r="AX39" s="122">
        <v>0</v>
      </c>
      <c r="AY39" s="104">
        <v>44150886.559430003</v>
      </c>
      <c r="AZ39" s="104">
        <v>130964384.05076</v>
      </c>
      <c r="BA39" s="122">
        <v>0</v>
      </c>
      <c r="BB39" s="104">
        <v>3032847245.6462302</v>
      </c>
      <c r="BC39" s="104">
        <v>814828506.18019998</v>
      </c>
      <c r="BD39" s="104">
        <v>600418929.58376002</v>
      </c>
      <c r="BE39" s="104">
        <v>514348968.03509998</v>
      </c>
      <c r="BF39" s="104">
        <v>51453054.51433</v>
      </c>
      <c r="BG39" s="104">
        <v>107959439.46013001</v>
      </c>
      <c r="BH39" s="104">
        <v>943838347.87270999</v>
      </c>
      <c r="BI39" s="122">
        <v>0</v>
      </c>
      <c r="BJ39" s="122">
        <v>0</v>
      </c>
      <c r="BK39" s="122">
        <v>0</v>
      </c>
      <c r="BL39" s="104">
        <v>4269319338.7477102</v>
      </c>
      <c r="BM39" s="104">
        <v>-3014601752.1939201</v>
      </c>
      <c r="BN39" s="104">
        <v>-103871551786.869</v>
      </c>
      <c r="BO39" s="122">
        <v>4</v>
      </c>
      <c r="BP39" s="122">
        <v>0</v>
      </c>
      <c r="BQ39" s="122">
        <v>0</v>
      </c>
    </row>
    <row r="40" spans="3:69" x14ac:dyDescent="0.3">
      <c r="C40" s="122">
        <v>35</v>
      </c>
      <c r="D40" s="122">
        <v>2056</v>
      </c>
      <c r="E40" s="122">
        <v>4</v>
      </c>
      <c r="F40" s="122">
        <v>0.25341999999999998</v>
      </c>
      <c r="G40" s="104">
        <v>1347517.1014700001</v>
      </c>
      <c r="H40" s="104">
        <v>280714956.02812999</v>
      </c>
      <c r="I40" s="104">
        <v>180764617.23447001</v>
      </c>
      <c r="J40" s="104">
        <v>90552622.083299994</v>
      </c>
      <c r="K40" s="122">
        <v>0</v>
      </c>
      <c r="L40" s="104">
        <v>9397716.7103599999</v>
      </c>
      <c r="M40" s="104">
        <v>37611576.343549997</v>
      </c>
      <c r="N40" s="122">
        <v>0</v>
      </c>
      <c r="O40" s="104">
        <v>406292007.36663997</v>
      </c>
      <c r="P40" s="104">
        <v>123667989.9816</v>
      </c>
      <c r="Q40" s="104">
        <v>53374148.997579999</v>
      </c>
      <c r="R40" s="104">
        <v>96659069.852520004</v>
      </c>
      <c r="S40" s="104">
        <v>8316218.6332900003</v>
      </c>
      <c r="T40" s="104">
        <v>12522432.989329999</v>
      </c>
      <c r="U40" s="104">
        <v>111752146.91232</v>
      </c>
      <c r="V40" s="122">
        <v>0</v>
      </c>
      <c r="W40" s="104">
        <v>151206.79209999999</v>
      </c>
      <c r="X40" s="104">
        <v>44127.704400000002</v>
      </c>
      <c r="Y40" s="104">
        <v>48403.649599999997</v>
      </c>
      <c r="Z40" s="104">
        <v>17524.267749999999</v>
      </c>
      <c r="AA40" s="104">
        <v>2783.6655000000001</v>
      </c>
      <c r="AB40" s="104">
        <v>6503.7888300000004</v>
      </c>
      <c r="AC40" s="104">
        <v>31863.71602</v>
      </c>
      <c r="AD40" s="122">
        <v>0</v>
      </c>
      <c r="AE40" s="104">
        <v>162798559.10007</v>
      </c>
      <c r="AF40" s="104">
        <v>71394092.219999999</v>
      </c>
      <c r="AG40" s="104">
        <v>30779216.83391</v>
      </c>
      <c r="AH40" s="104">
        <v>55824046.935199998</v>
      </c>
      <c r="AI40" s="104">
        <v>4801203.1064200001</v>
      </c>
      <c r="AJ40" s="104">
        <v>86806146.649279997</v>
      </c>
      <c r="AK40" s="104">
        <v>53138163.210000001</v>
      </c>
      <c r="AL40" s="104">
        <v>107809.36</v>
      </c>
      <c r="AM40" s="104">
        <v>20649800.3156</v>
      </c>
      <c r="AN40" s="104">
        <v>3591064.97866</v>
      </c>
      <c r="AO40" s="104">
        <v>9319308.7806400005</v>
      </c>
      <c r="AP40" s="104">
        <v>210276184.68610001</v>
      </c>
      <c r="AQ40" s="122">
        <v>0</v>
      </c>
      <c r="AR40" s="122">
        <v>0</v>
      </c>
      <c r="AS40" s="122">
        <v>0</v>
      </c>
      <c r="AT40" s="104">
        <v>1184650636.9658699</v>
      </c>
      <c r="AU40" s="104">
        <v>1075070102.0556901</v>
      </c>
      <c r="AV40" s="104">
        <v>502252397.38920999</v>
      </c>
      <c r="AW40" s="104">
        <v>416214224.23181999</v>
      </c>
      <c r="AX40" s="122">
        <v>0</v>
      </c>
      <c r="AY40" s="104">
        <v>39255840.625119999</v>
      </c>
      <c r="AZ40" s="104">
        <v>117347639.80954</v>
      </c>
      <c r="BA40" s="122">
        <v>0</v>
      </c>
      <c r="BB40" s="104">
        <v>2961658334.9380498</v>
      </c>
      <c r="BC40" s="104">
        <v>775939427.79858994</v>
      </c>
      <c r="BD40" s="104">
        <v>569952597.54131997</v>
      </c>
      <c r="BE40" s="104">
        <v>490521905.13330001</v>
      </c>
      <c r="BF40" s="104">
        <v>48808160.221969999</v>
      </c>
      <c r="BG40" s="104">
        <v>104661709.79803</v>
      </c>
      <c r="BH40" s="104">
        <v>971774534.44483995</v>
      </c>
      <c r="BI40" s="122">
        <v>0</v>
      </c>
      <c r="BJ40" s="122">
        <v>0</v>
      </c>
      <c r="BK40" s="122">
        <v>0</v>
      </c>
      <c r="BL40" s="104">
        <v>4036728436.9937401</v>
      </c>
      <c r="BM40" s="104">
        <v>-2852077800.0278702</v>
      </c>
      <c r="BN40" s="104">
        <v>-104594325342.952</v>
      </c>
      <c r="BO40" s="122">
        <v>4</v>
      </c>
      <c r="BP40" s="122">
        <v>0</v>
      </c>
      <c r="BQ40" s="122">
        <v>0</v>
      </c>
    </row>
    <row r="41" spans="3:69" x14ac:dyDescent="0.3">
      <c r="C41" s="122">
        <v>36</v>
      </c>
      <c r="D41" s="122">
        <v>2057</v>
      </c>
      <c r="E41" s="122">
        <v>4</v>
      </c>
      <c r="F41" s="122">
        <v>0.24367</v>
      </c>
      <c r="G41" s="104">
        <v>140837.72159</v>
      </c>
      <c r="H41" s="104">
        <v>242529892.30816999</v>
      </c>
      <c r="I41" s="104">
        <v>157761477.05836001</v>
      </c>
      <c r="J41" s="104">
        <v>76465613.153579995</v>
      </c>
      <c r="K41" s="122">
        <v>0</v>
      </c>
      <c r="L41" s="104">
        <v>8302802.0962300003</v>
      </c>
      <c r="M41" s="104">
        <v>33648923.115280002</v>
      </c>
      <c r="N41" s="122">
        <v>0</v>
      </c>
      <c r="O41" s="104">
        <v>393746402.85929</v>
      </c>
      <c r="P41" s="104">
        <v>117381076.02242</v>
      </c>
      <c r="Q41" s="104">
        <v>50205137.89091</v>
      </c>
      <c r="R41" s="104">
        <v>91507770.491720006</v>
      </c>
      <c r="S41" s="104">
        <v>7838297.61448</v>
      </c>
      <c r="T41" s="104">
        <v>12112307.940579999</v>
      </c>
      <c r="U41" s="104">
        <v>114701812.89918</v>
      </c>
      <c r="V41" s="122">
        <v>0</v>
      </c>
      <c r="W41" s="104">
        <v>15803.599120000001</v>
      </c>
      <c r="X41" s="104">
        <v>4612.0715899999996</v>
      </c>
      <c r="Y41" s="104">
        <v>5058.9782599999999</v>
      </c>
      <c r="Z41" s="104">
        <v>1831.57449</v>
      </c>
      <c r="AA41" s="122">
        <v>290.93887000000001</v>
      </c>
      <c r="AB41" s="122">
        <v>679.75301000000002</v>
      </c>
      <c r="AC41" s="104">
        <v>3330.2829000000002</v>
      </c>
      <c r="AD41" s="122">
        <v>0</v>
      </c>
      <c r="AE41" s="104">
        <v>154197929.18562999</v>
      </c>
      <c r="AF41" s="104">
        <v>67807693.930000007</v>
      </c>
      <c r="AG41" s="104">
        <v>28998507.68248</v>
      </c>
      <c r="AH41" s="104">
        <v>52863747.30325</v>
      </c>
      <c r="AI41" s="104">
        <v>4527980.2717800001</v>
      </c>
      <c r="AJ41" s="104">
        <v>88243742.207210004</v>
      </c>
      <c r="AK41" s="104">
        <v>53742131</v>
      </c>
      <c r="AL41" s="104">
        <v>114802.58</v>
      </c>
      <c r="AM41" s="104">
        <v>21681044.417309999</v>
      </c>
      <c r="AN41" s="104">
        <v>3708091.8317800001</v>
      </c>
      <c r="AO41" s="104">
        <v>8997672.3724000007</v>
      </c>
      <c r="AP41" s="104">
        <v>204773842.57032999</v>
      </c>
      <c r="AQ41" s="122">
        <v>0</v>
      </c>
      <c r="AR41" s="122">
        <v>0</v>
      </c>
      <c r="AS41" s="122">
        <v>0</v>
      </c>
      <c r="AT41" s="104">
        <v>1117156535.8450301</v>
      </c>
      <c r="AU41" s="104">
        <v>928844634.76328003</v>
      </c>
      <c r="AV41" s="104">
        <v>436829495.06462002</v>
      </c>
      <c r="AW41" s="104">
        <v>352331196.88273001</v>
      </c>
      <c r="AX41" s="122">
        <v>0</v>
      </c>
      <c r="AY41" s="104">
        <v>34701974.413819999</v>
      </c>
      <c r="AZ41" s="104">
        <v>104981968.40211</v>
      </c>
      <c r="BA41" s="122">
        <v>0</v>
      </c>
      <c r="BB41" s="104">
        <v>2883409549.9782701</v>
      </c>
      <c r="BC41" s="104">
        <v>736215353.86396003</v>
      </c>
      <c r="BD41" s="104">
        <v>538987428.34439003</v>
      </c>
      <c r="BE41" s="104">
        <v>466175683.02974999</v>
      </c>
      <c r="BF41" s="104">
        <v>46105644.27155</v>
      </c>
      <c r="BG41" s="104">
        <v>101172569.53399</v>
      </c>
      <c r="BH41" s="104">
        <v>994752870.93463004</v>
      </c>
      <c r="BI41" s="122">
        <v>0</v>
      </c>
      <c r="BJ41" s="122">
        <v>0</v>
      </c>
      <c r="BK41" s="122">
        <v>0</v>
      </c>
      <c r="BL41" s="104">
        <v>3812254184.74155</v>
      </c>
      <c r="BM41" s="104">
        <v>-2695097648.8965201</v>
      </c>
      <c r="BN41" s="104">
        <v>-105251039787.05901</v>
      </c>
      <c r="BO41" s="122">
        <v>4</v>
      </c>
      <c r="BP41" s="122">
        <v>0</v>
      </c>
      <c r="BQ41" s="122">
        <v>0</v>
      </c>
    </row>
    <row r="42" spans="3:69" x14ac:dyDescent="0.3">
      <c r="C42" s="122">
        <v>37</v>
      </c>
      <c r="D42" s="122">
        <v>2058</v>
      </c>
      <c r="E42" s="122">
        <v>4</v>
      </c>
      <c r="F42" s="122">
        <v>0.23430000000000001</v>
      </c>
      <c r="G42" s="104">
        <v>70848.637489999994</v>
      </c>
      <c r="H42" s="104">
        <v>208144024.75786</v>
      </c>
      <c r="I42" s="104">
        <v>136881623.22286999</v>
      </c>
      <c r="J42" s="104">
        <v>63969022.688299999</v>
      </c>
      <c r="K42" s="122">
        <v>0</v>
      </c>
      <c r="L42" s="104">
        <v>7293378.84669</v>
      </c>
      <c r="M42" s="104">
        <v>30061876.515409999</v>
      </c>
      <c r="N42" s="122">
        <v>0</v>
      </c>
      <c r="O42" s="104">
        <v>380532116.32813001</v>
      </c>
      <c r="P42" s="104">
        <v>111001454.64804</v>
      </c>
      <c r="Q42" s="104">
        <v>47095668.483570002</v>
      </c>
      <c r="R42" s="104">
        <v>86320766.772860005</v>
      </c>
      <c r="S42" s="104">
        <v>7359734.7938999999</v>
      </c>
      <c r="T42" s="104">
        <v>11690056.72823</v>
      </c>
      <c r="U42" s="104">
        <v>117064434.90153</v>
      </c>
      <c r="V42" s="122">
        <v>0</v>
      </c>
      <c r="W42" s="104">
        <v>7950.0254199999999</v>
      </c>
      <c r="X42" s="104">
        <v>2320.1098699999998</v>
      </c>
      <c r="Y42" s="104">
        <v>2544.9269800000002</v>
      </c>
      <c r="Z42" s="122">
        <v>921.37643000000003</v>
      </c>
      <c r="AA42" s="122">
        <v>146.35726</v>
      </c>
      <c r="AB42" s="122">
        <v>341.95082000000002</v>
      </c>
      <c r="AC42" s="104">
        <v>1675.3040599999999</v>
      </c>
      <c r="AD42" s="122">
        <v>0</v>
      </c>
      <c r="AE42" s="104">
        <v>145449458.91497999</v>
      </c>
      <c r="AF42" s="104">
        <v>64124727.520000003</v>
      </c>
      <c r="AG42" s="104">
        <v>27205019.700130001</v>
      </c>
      <c r="AH42" s="104">
        <v>49868038.167620003</v>
      </c>
      <c r="AI42" s="104">
        <v>4251673.5316899996</v>
      </c>
      <c r="AJ42" s="104">
        <v>89206847.084130004</v>
      </c>
      <c r="AK42" s="104">
        <v>54007625.700000003</v>
      </c>
      <c r="AL42" s="104">
        <v>121063.83</v>
      </c>
      <c r="AM42" s="104">
        <v>22617086.100930002</v>
      </c>
      <c r="AN42" s="104">
        <v>3801840.23184</v>
      </c>
      <c r="AO42" s="104">
        <v>8659231.2213199995</v>
      </c>
      <c r="AP42" s="104">
        <v>198744057.08877999</v>
      </c>
      <c r="AQ42" s="122">
        <v>0</v>
      </c>
      <c r="AR42" s="122">
        <v>0</v>
      </c>
      <c r="AS42" s="122">
        <v>0</v>
      </c>
      <c r="AT42" s="104">
        <v>1052146330.71471</v>
      </c>
      <c r="AU42" s="104">
        <v>797400176.73915994</v>
      </c>
      <c r="AV42" s="104">
        <v>377639766.46188998</v>
      </c>
      <c r="AW42" s="104">
        <v>295481719.0237</v>
      </c>
      <c r="AX42" s="122">
        <v>0</v>
      </c>
      <c r="AY42" s="104">
        <v>30496218.441089999</v>
      </c>
      <c r="AZ42" s="104">
        <v>93782472.812480003</v>
      </c>
      <c r="BA42" s="122">
        <v>0</v>
      </c>
      <c r="BB42" s="104">
        <v>2797817943.5711398</v>
      </c>
      <c r="BC42" s="104">
        <v>695496676.96248996</v>
      </c>
      <c r="BD42" s="104">
        <v>507663987.08544999</v>
      </c>
      <c r="BE42" s="104">
        <v>441412730.98523998</v>
      </c>
      <c r="BF42" s="104">
        <v>43365598.359630004</v>
      </c>
      <c r="BG42" s="104">
        <v>97506915.877210006</v>
      </c>
      <c r="BH42" s="104">
        <v>1012372034.30112</v>
      </c>
      <c r="BI42" s="122">
        <v>0</v>
      </c>
      <c r="BJ42" s="122">
        <v>0</v>
      </c>
      <c r="BK42" s="122">
        <v>0</v>
      </c>
      <c r="BL42" s="104">
        <v>3595218120.3102999</v>
      </c>
      <c r="BM42" s="104">
        <v>-2543071789.5955901</v>
      </c>
      <c r="BN42" s="104">
        <v>-105846881507.36099</v>
      </c>
      <c r="BO42" s="122">
        <v>4</v>
      </c>
      <c r="BP42" s="122">
        <v>0</v>
      </c>
      <c r="BQ42" s="122">
        <v>0</v>
      </c>
    </row>
    <row r="43" spans="3:69" x14ac:dyDescent="0.3">
      <c r="C43" s="122">
        <v>38</v>
      </c>
      <c r="D43" s="122">
        <v>2059</v>
      </c>
      <c r="E43" s="122">
        <v>4</v>
      </c>
      <c r="F43" s="122">
        <v>0.22528999999999999</v>
      </c>
      <c r="G43" s="104">
        <v>69861.723880000005</v>
      </c>
      <c r="H43" s="104">
        <v>177424247.26157001</v>
      </c>
      <c r="I43" s="104">
        <v>118060729.80941001</v>
      </c>
      <c r="J43" s="104">
        <v>52994085.590000004</v>
      </c>
      <c r="K43" s="122">
        <v>0</v>
      </c>
      <c r="L43" s="104">
        <v>6369431.86216</v>
      </c>
      <c r="M43" s="104">
        <v>26823158.60221</v>
      </c>
      <c r="N43" s="122">
        <v>0</v>
      </c>
      <c r="O43" s="104">
        <v>366606055.01800001</v>
      </c>
      <c r="P43" s="104">
        <v>104615796.73421</v>
      </c>
      <c r="Q43" s="104">
        <v>43994182.60729</v>
      </c>
      <c r="R43" s="104">
        <v>81112596.502079993</v>
      </c>
      <c r="S43" s="104">
        <v>6879374.8307400001</v>
      </c>
      <c r="T43" s="104">
        <v>11247926.271579999</v>
      </c>
      <c r="U43" s="104">
        <v>118756178.0721</v>
      </c>
      <c r="V43" s="122">
        <v>0</v>
      </c>
      <c r="W43" s="104">
        <v>7839.2824499999997</v>
      </c>
      <c r="X43" s="104">
        <v>2287.7910000000002</v>
      </c>
      <c r="Y43" s="104">
        <v>2509.4764300000002</v>
      </c>
      <c r="Z43" s="122">
        <v>908.54175999999995</v>
      </c>
      <c r="AA43" s="122">
        <v>144.31852000000001</v>
      </c>
      <c r="AB43" s="122">
        <v>337.18747999999999</v>
      </c>
      <c r="AC43" s="104">
        <v>1651.9672599999999</v>
      </c>
      <c r="AD43" s="122">
        <v>0</v>
      </c>
      <c r="AE43" s="104">
        <v>136682310.15307</v>
      </c>
      <c r="AF43" s="104">
        <v>60435662.829999998</v>
      </c>
      <c r="AG43" s="104">
        <v>25413280.07931</v>
      </c>
      <c r="AH43" s="104">
        <v>46859203.39536</v>
      </c>
      <c r="AI43" s="104">
        <v>3974163.8532500002</v>
      </c>
      <c r="AJ43" s="104">
        <v>89664889.114629999</v>
      </c>
      <c r="AK43" s="104">
        <v>53924005.460000001</v>
      </c>
      <c r="AL43" s="104">
        <v>126474.85</v>
      </c>
      <c r="AM43" s="104">
        <v>23440456.387159999</v>
      </c>
      <c r="AN43" s="104">
        <v>3869754.6279699998</v>
      </c>
      <c r="AO43" s="104">
        <v>8304197.7951100003</v>
      </c>
      <c r="AP43" s="104">
        <v>192266714.05564001</v>
      </c>
      <c r="AQ43" s="122">
        <v>0</v>
      </c>
      <c r="AR43" s="122">
        <v>0</v>
      </c>
      <c r="AS43" s="122">
        <v>0</v>
      </c>
      <c r="AT43" s="104">
        <v>989475213.48757005</v>
      </c>
      <c r="AU43" s="104">
        <v>680200324.47512996</v>
      </c>
      <c r="AV43" s="104">
        <v>324493389.83877999</v>
      </c>
      <c r="AW43" s="104">
        <v>245399054.18678001</v>
      </c>
      <c r="AX43" s="122">
        <v>0</v>
      </c>
      <c r="AY43" s="104">
        <v>26640597.873160001</v>
      </c>
      <c r="AZ43" s="104">
        <v>83667282.576409996</v>
      </c>
      <c r="BA43" s="122">
        <v>0</v>
      </c>
      <c r="BB43" s="104">
        <v>2705976403.2319899</v>
      </c>
      <c r="BC43" s="104">
        <v>654777692.92680001</v>
      </c>
      <c r="BD43" s="104">
        <v>476197421.28222001</v>
      </c>
      <c r="BE43" s="104">
        <v>416417508.69050002</v>
      </c>
      <c r="BF43" s="104">
        <v>40605863.064970002</v>
      </c>
      <c r="BG43" s="104">
        <v>93672237.623659998</v>
      </c>
      <c r="BH43" s="104">
        <v>1024305679.64384</v>
      </c>
      <c r="BI43" s="122">
        <v>0</v>
      </c>
      <c r="BJ43" s="122">
        <v>0</v>
      </c>
      <c r="BK43" s="122">
        <v>0</v>
      </c>
      <c r="BL43" s="104">
        <v>3386176727.7071199</v>
      </c>
      <c r="BM43" s="104">
        <v>-2396701514.2195501</v>
      </c>
      <c r="BN43" s="104">
        <v>-106386834391.49899</v>
      </c>
      <c r="BO43" s="122">
        <v>4</v>
      </c>
      <c r="BP43" s="122">
        <v>0</v>
      </c>
      <c r="BQ43" s="122">
        <v>0</v>
      </c>
    </row>
    <row r="44" spans="3:69" x14ac:dyDescent="0.3">
      <c r="C44" s="122">
        <v>39</v>
      </c>
      <c r="D44" s="122">
        <v>2060</v>
      </c>
      <c r="E44" s="122">
        <v>4</v>
      </c>
      <c r="F44" s="122">
        <v>0.21662999999999999</v>
      </c>
      <c r="G44" s="122">
        <v>0</v>
      </c>
      <c r="H44" s="104">
        <v>150208635.74160999</v>
      </c>
      <c r="I44" s="104">
        <v>101220347.89788</v>
      </c>
      <c r="J44" s="104">
        <v>43458492.64113</v>
      </c>
      <c r="K44" s="122">
        <v>0</v>
      </c>
      <c r="L44" s="104">
        <v>5529795.2026000004</v>
      </c>
      <c r="M44" s="104">
        <v>23906073.486710001</v>
      </c>
      <c r="N44" s="122">
        <v>0</v>
      </c>
      <c r="O44" s="104">
        <v>351988153.64822</v>
      </c>
      <c r="P44" s="104">
        <v>98264745.988010004</v>
      </c>
      <c r="Q44" s="104">
        <v>40903165.637639999</v>
      </c>
      <c r="R44" s="104">
        <v>75906222.666350007</v>
      </c>
      <c r="S44" s="104">
        <v>6399244.0102599999</v>
      </c>
      <c r="T44" s="104">
        <v>10786043.924939999</v>
      </c>
      <c r="U44" s="104">
        <v>119728731.42102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04">
        <v>127948897.53123</v>
      </c>
      <c r="AF44" s="104">
        <v>56769197.329999998</v>
      </c>
      <c r="AG44" s="104">
        <v>23630447.094780002</v>
      </c>
      <c r="AH44" s="104">
        <v>43852302.160959996</v>
      </c>
      <c r="AI44" s="104">
        <v>3696950.94924</v>
      </c>
      <c r="AJ44" s="104">
        <v>89603628.344439998</v>
      </c>
      <c r="AK44" s="104">
        <v>53497261.240000002</v>
      </c>
      <c r="AL44" s="104">
        <v>130692.18</v>
      </c>
      <c r="AM44" s="104">
        <v>24131555.109370001</v>
      </c>
      <c r="AN44" s="104">
        <v>3909592.3203199999</v>
      </c>
      <c r="AO44" s="104">
        <v>7934527.5003500003</v>
      </c>
      <c r="AP44" s="104">
        <v>185371800.47510999</v>
      </c>
      <c r="AQ44" s="122">
        <v>0</v>
      </c>
      <c r="AR44" s="122">
        <v>0</v>
      </c>
      <c r="AS44" s="122">
        <v>0</v>
      </c>
      <c r="AT44" s="104">
        <v>929027189.22731996</v>
      </c>
      <c r="AU44" s="104">
        <v>576551023.83004999</v>
      </c>
      <c r="AV44" s="104">
        <v>277121251.63647997</v>
      </c>
      <c r="AW44" s="104">
        <v>201744602.89631</v>
      </c>
      <c r="AX44" s="122">
        <v>0</v>
      </c>
      <c r="AY44" s="104">
        <v>23131704.240079999</v>
      </c>
      <c r="AZ44" s="104">
        <v>74553465.057180002</v>
      </c>
      <c r="BA44" s="122">
        <v>0</v>
      </c>
      <c r="BB44" s="104">
        <v>2608305938.9850702</v>
      </c>
      <c r="BC44" s="104">
        <v>614373214.32746005</v>
      </c>
      <c r="BD44" s="104">
        <v>444752662.00827998</v>
      </c>
      <c r="BE44" s="104">
        <v>391309516.94973999</v>
      </c>
      <c r="BF44" s="104">
        <v>37841761.505520001</v>
      </c>
      <c r="BG44" s="104">
        <v>89682115.064590007</v>
      </c>
      <c r="BH44" s="104">
        <v>1030346669.12948</v>
      </c>
      <c r="BI44" s="122">
        <v>0</v>
      </c>
      <c r="BJ44" s="122">
        <v>0</v>
      </c>
      <c r="BK44" s="122">
        <v>0</v>
      </c>
      <c r="BL44" s="104">
        <v>3184856962.8151202</v>
      </c>
      <c r="BM44" s="104">
        <v>-2255829773.5878</v>
      </c>
      <c r="BN44" s="104">
        <v>-106875514795.35201</v>
      </c>
      <c r="BO44" s="122">
        <v>4</v>
      </c>
      <c r="BP44" s="122">
        <v>0</v>
      </c>
      <c r="BQ44" s="122">
        <v>0</v>
      </c>
    </row>
    <row r="45" spans="3:69" x14ac:dyDescent="0.3">
      <c r="C45" s="122">
        <v>40</v>
      </c>
      <c r="D45" s="122">
        <v>2061</v>
      </c>
      <c r="E45" s="122">
        <v>4</v>
      </c>
      <c r="F45" s="122">
        <v>0.20830000000000001</v>
      </c>
      <c r="G45" s="122">
        <v>0</v>
      </c>
      <c r="H45" s="104">
        <v>126293077.0078</v>
      </c>
      <c r="I45" s="104">
        <v>86258624.774540007</v>
      </c>
      <c r="J45" s="104">
        <v>35262192.977700002</v>
      </c>
      <c r="K45" s="122">
        <v>0</v>
      </c>
      <c r="L45" s="104">
        <v>4772259.2555600004</v>
      </c>
      <c r="M45" s="104">
        <v>21284477.33165</v>
      </c>
      <c r="N45" s="122">
        <v>0</v>
      </c>
      <c r="O45" s="104">
        <v>336762363.76314998</v>
      </c>
      <c r="P45" s="104">
        <v>91969604.789649993</v>
      </c>
      <c r="Q45" s="104">
        <v>37853194.056400001</v>
      </c>
      <c r="R45" s="104">
        <v>70738079.777999997</v>
      </c>
      <c r="S45" s="104">
        <v>5923500.7740700003</v>
      </c>
      <c r="T45" s="104">
        <v>10307347.130100001</v>
      </c>
      <c r="U45" s="104">
        <v>119970637.23492999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04">
        <v>119289500.63404</v>
      </c>
      <c r="AF45" s="104">
        <v>53132388.32</v>
      </c>
      <c r="AG45" s="104">
        <v>21868427.188310001</v>
      </c>
      <c r="AH45" s="104">
        <v>40866579.046439998</v>
      </c>
      <c r="AI45" s="104">
        <v>3422106.0760300001</v>
      </c>
      <c r="AJ45" s="104">
        <v>89013453.623730004</v>
      </c>
      <c r="AK45" s="104">
        <v>52731019.159999996</v>
      </c>
      <c r="AL45" s="104">
        <v>133656.70000000001</v>
      </c>
      <c r="AM45" s="104">
        <v>24676922.285259999</v>
      </c>
      <c r="AN45" s="104">
        <v>3920031.4783000001</v>
      </c>
      <c r="AO45" s="104">
        <v>7551824.0062300004</v>
      </c>
      <c r="AP45" s="104">
        <v>178083752.02081001</v>
      </c>
      <c r="AQ45" s="122">
        <v>0</v>
      </c>
      <c r="AR45" s="122">
        <v>0</v>
      </c>
      <c r="AS45" s="122">
        <v>0</v>
      </c>
      <c r="AT45" s="104">
        <v>870726624.38118005</v>
      </c>
      <c r="AU45" s="104">
        <v>485643610.41106999</v>
      </c>
      <c r="AV45" s="104">
        <v>235215117.07554999</v>
      </c>
      <c r="AW45" s="104">
        <v>164105210.44554001</v>
      </c>
      <c r="AX45" s="122">
        <v>0</v>
      </c>
      <c r="AY45" s="104">
        <v>19962059.94348</v>
      </c>
      <c r="AZ45" s="104">
        <v>66361222.946500003</v>
      </c>
      <c r="BA45" s="122">
        <v>0</v>
      </c>
      <c r="BB45" s="104">
        <v>2505154996.9969902</v>
      </c>
      <c r="BC45" s="104">
        <v>574362788.92621005</v>
      </c>
      <c r="BD45" s="104">
        <v>413522640.73978001</v>
      </c>
      <c r="BE45" s="104">
        <v>366239123.55583</v>
      </c>
      <c r="BF45" s="104">
        <v>35092867.888690002</v>
      </c>
      <c r="BG45" s="104">
        <v>85552989.878380001</v>
      </c>
      <c r="BH45" s="104">
        <v>1030384586.0081</v>
      </c>
      <c r="BI45" s="122">
        <v>0</v>
      </c>
      <c r="BJ45" s="122">
        <v>0</v>
      </c>
      <c r="BK45" s="122">
        <v>0</v>
      </c>
      <c r="BL45" s="104">
        <v>2990798607.4080601</v>
      </c>
      <c r="BM45" s="104">
        <v>-2120071983.02688</v>
      </c>
      <c r="BN45" s="104">
        <v>-107317125789.416</v>
      </c>
      <c r="BO45" s="122">
        <v>4</v>
      </c>
      <c r="BP45" s="122">
        <v>0</v>
      </c>
      <c r="BQ45" s="122">
        <v>0</v>
      </c>
    </row>
    <row r="46" spans="3:69" x14ac:dyDescent="0.3">
      <c r="C46" s="122">
        <v>41</v>
      </c>
      <c r="D46" s="122">
        <v>2062</v>
      </c>
      <c r="E46" s="122">
        <v>4</v>
      </c>
      <c r="F46" s="122">
        <v>0.20029</v>
      </c>
      <c r="G46" s="122">
        <v>0</v>
      </c>
      <c r="H46" s="104">
        <v>105454412.62433</v>
      </c>
      <c r="I46" s="104">
        <v>73064875.504649997</v>
      </c>
      <c r="J46" s="104">
        <v>28295845.29535</v>
      </c>
      <c r="K46" s="122">
        <v>0</v>
      </c>
      <c r="L46" s="104">
        <v>4093691.8243300002</v>
      </c>
      <c r="M46" s="104">
        <v>18932831.751979999</v>
      </c>
      <c r="N46" s="122">
        <v>0</v>
      </c>
      <c r="O46" s="104">
        <v>321003750.17921001</v>
      </c>
      <c r="P46" s="104">
        <v>85763254.975649998</v>
      </c>
      <c r="Q46" s="104">
        <v>34863384.453929998</v>
      </c>
      <c r="R46" s="104">
        <v>65637108.857349999</v>
      </c>
      <c r="S46" s="104">
        <v>5455157.1533199996</v>
      </c>
      <c r="T46" s="104">
        <v>9813840.5201299991</v>
      </c>
      <c r="U46" s="104">
        <v>119471004.21883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04">
        <v>110759237.85972001</v>
      </c>
      <c r="AF46" s="104">
        <v>49546875.600000001</v>
      </c>
      <c r="AG46" s="104">
        <v>20141163.86936</v>
      </c>
      <c r="AH46" s="104">
        <v>37919662.308009997</v>
      </c>
      <c r="AI46" s="104">
        <v>3151536.08519</v>
      </c>
      <c r="AJ46" s="104">
        <v>87897138.777610004</v>
      </c>
      <c r="AK46" s="104">
        <v>51643032.549999997</v>
      </c>
      <c r="AL46" s="104">
        <v>135165.70000000001</v>
      </c>
      <c r="AM46" s="104">
        <v>25060893.547260001</v>
      </c>
      <c r="AN46" s="104">
        <v>3900130.9536199998</v>
      </c>
      <c r="AO46" s="104">
        <v>7157916.0305500003</v>
      </c>
      <c r="AP46" s="104">
        <v>170446622.24557999</v>
      </c>
      <c r="AQ46" s="122">
        <v>0</v>
      </c>
      <c r="AR46" s="122">
        <v>0</v>
      </c>
      <c r="AS46" s="122">
        <v>0</v>
      </c>
      <c r="AT46" s="104">
        <v>814493993.43842995</v>
      </c>
      <c r="AU46" s="104">
        <v>406584064.90740001</v>
      </c>
      <c r="AV46" s="104">
        <v>198436069.94815001</v>
      </c>
      <c r="AW46" s="104">
        <v>132016648.26718999</v>
      </c>
      <c r="AX46" s="122">
        <v>0</v>
      </c>
      <c r="AY46" s="104">
        <v>17119755.93414</v>
      </c>
      <c r="AZ46" s="104">
        <v>59011590.757919997</v>
      </c>
      <c r="BA46" s="122">
        <v>0</v>
      </c>
      <c r="BB46" s="104">
        <v>2397143220.9467702</v>
      </c>
      <c r="BC46" s="104">
        <v>534983831.47138</v>
      </c>
      <c r="BD46" s="104">
        <v>382705459.04553002</v>
      </c>
      <c r="BE46" s="104">
        <v>341346740.03412998</v>
      </c>
      <c r="BF46" s="104">
        <v>32377757.835779998</v>
      </c>
      <c r="BG46" s="104">
        <v>81305955.547020003</v>
      </c>
      <c r="BH46" s="104">
        <v>1024423477.01293</v>
      </c>
      <c r="BI46" s="122">
        <v>0</v>
      </c>
      <c r="BJ46" s="122">
        <v>0</v>
      </c>
      <c r="BK46" s="122">
        <v>0</v>
      </c>
      <c r="BL46" s="104">
        <v>2803727285.8541698</v>
      </c>
      <c r="BM46" s="104">
        <v>-1989233292.41574</v>
      </c>
      <c r="BN46" s="104">
        <v>-107715549325.554</v>
      </c>
      <c r="BO46" s="122">
        <v>4</v>
      </c>
      <c r="BP46" s="122">
        <v>0</v>
      </c>
      <c r="BQ46" s="122">
        <v>0</v>
      </c>
    </row>
    <row r="47" spans="3:69" x14ac:dyDescent="0.3">
      <c r="C47" s="122">
        <v>42</v>
      </c>
      <c r="D47" s="122">
        <v>2063</v>
      </c>
      <c r="E47" s="122">
        <v>4</v>
      </c>
      <c r="F47" s="122">
        <v>0.19259000000000001</v>
      </c>
      <c r="G47" s="122">
        <v>0</v>
      </c>
      <c r="H47" s="104">
        <v>87449343.791549996</v>
      </c>
      <c r="I47" s="104">
        <v>61516634.737949997</v>
      </c>
      <c r="J47" s="104">
        <v>22442490.6602</v>
      </c>
      <c r="K47" s="122">
        <v>0</v>
      </c>
      <c r="L47" s="104">
        <v>3490218.3933999999</v>
      </c>
      <c r="M47" s="104">
        <v>16827149.408780001</v>
      </c>
      <c r="N47" s="122">
        <v>0</v>
      </c>
      <c r="O47" s="104">
        <v>304789551.61834002</v>
      </c>
      <c r="P47" s="104">
        <v>79671622.589990005</v>
      </c>
      <c r="Q47" s="104">
        <v>31947153.73519</v>
      </c>
      <c r="R47" s="104">
        <v>60632752.489330001</v>
      </c>
      <c r="S47" s="104">
        <v>4997151.0310699996</v>
      </c>
      <c r="T47" s="104">
        <v>9308084.3790799994</v>
      </c>
      <c r="U47" s="104">
        <v>118232787.39368001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04">
        <v>102399545.03315</v>
      </c>
      <c r="AF47" s="104">
        <v>46027637.060000002</v>
      </c>
      <c r="AG47" s="104">
        <v>18456408.30971</v>
      </c>
      <c r="AH47" s="104">
        <v>35028561.422430001</v>
      </c>
      <c r="AI47" s="104">
        <v>2886938.2411699998</v>
      </c>
      <c r="AJ47" s="104">
        <v>86268639.194399998</v>
      </c>
      <c r="AK47" s="104">
        <v>50253115.530000001</v>
      </c>
      <c r="AL47" s="104">
        <v>135252.97</v>
      </c>
      <c r="AM47" s="104">
        <v>25274671.061310001</v>
      </c>
      <c r="AN47" s="104">
        <v>3850051.8346099998</v>
      </c>
      <c r="AO47" s="104">
        <v>6755547.7937099999</v>
      </c>
      <c r="AP47" s="104">
        <v>162503826.20807999</v>
      </c>
      <c r="AQ47" s="122">
        <v>0</v>
      </c>
      <c r="AR47" s="122">
        <v>0</v>
      </c>
      <c r="AS47" s="122">
        <v>0</v>
      </c>
      <c r="AT47" s="104">
        <v>760238055.2543</v>
      </c>
      <c r="AU47" s="104">
        <v>338378173.46886998</v>
      </c>
      <c r="AV47" s="104">
        <v>166388470.19609001</v>
      </c>
      <c r="AW47" s="104">
        <v>104970154.93243</v>
      </c>
      <c r="AX47" s="122">
        <v>0</v>
      </c>
      <c r="AY47" s="104">
        <v>14589840.61454</v>
      </c>
      <c r="AZ47" s="104">
        <v>52429707.725809999</v>
      </c>
      <c r="BA47" s="122">
        <v>0</v>
      </c>
      <c r="BB47" s="104">
        <v>2284884946.2504802</v>
      </c>
      <c r="BC47" s="104">
        <v>496409360.90419</v>
      </c>
      <c r="BD47" s="104">
        <v>352471934.73821002</v>
      </c>
      <c r="BE47" s="104">
        <v>316772317.20871001</v>
      </c>
      <c r="BF47" s="104">
        <v>29713864.812750001</v>
      </c>
      <c r="BG47" s="104">
        <v>76965472.431380004</v>
      </c>
      <c r="BH47" s="104">
        <v>1012551996.1552401</v>
      </c>
      <c r="BI47" s="122">
        <v>0</v>
      </c>
      <c r="BJ47" s="122">
        <v>0</v>
      </c>
      <c r="BK47" s="122">
        <v>0</v>
      </c>
      <c r="BL47" s="104">
        <v>2623263119.7193499</v>
      </c>
      <c r="BM47" s="104">
        <v>-1863025064.46505</v>
      </c>
      <c r="BN47" s="104">
        <v>-108074349322.72</v>
      </c>
      <c r="BO47" s="122">
        <v>4</v>
      </c>
      <c r="BP47" s="122">
        <v>0</v>
      </c>
      <c r="BQ47" s="122">
        <v>0</v>
      </c>
    </row>
    <row r="48" spans="3:69" x14ac:dyDescent="0.3">
      <c r="C48" s="122">
        <v>43</v>
      </c>
      <c r="D48" s="122">
        <v>2064</v>
      </c>
      <c r="E48" s="122">
        <v>4</v>
      </c>
      <c r="F48" s="122">
        <v>0.18518000000000001</v>
      </c>
      <c r="G48" s="122">
        <v>0</v>
      </c>
      <c r="H48" s="104">
        <v>72023293.685690001</v>
      </c>
      <c r="I48" s="104">
        <v>51483991.327749997</v>
      </c>
      <c r="J48" s="104">
        <v>17581927.203910001</v>
      </c>
      <c r="K48" s="122">
        <v>0</v>
      </c>
      <c r="L48" s="104">
        <v>2957375.1540299999</v>
      </c>
      <c r="M48" s="104">
        <v>14944622.20067</v>
      </c>
      <c r="N48" s="122">
        <v>0</v>
      </c>
      <c r="O48" s="104">
        <v>288219489.99895</v>
      </c>
      <c r="P48" s="104">
        <v>73718075.850050002</v>
      </c>
      <c r="Q48" s="104">
        <v>29121815.24326</v>
      </c>
      <c r="R48" s="104">
        <v>55752772.186159998</v>
      </c>
      <c r="S48" s="104">
        <v>4552401.38026</v>
      </c>
      <c r="T48" s="104">
        <v>8792805.5179200005</v>
      </c>
      <c r="U48" s="104">
        <v>116281619.8213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04">
        <v>94251649.208989993</v>
      </c>
      <c r="AF48" s="104">
        <v>42588172.920000002</v>
      </c>
      <c r="AG48" s="104">
        <v>16824162.719000001</v>
      </c>
      <c r="AH48" s="104">
        <v>32209314.68248</v>
      </c>
      <c r="AI48" s="104">
        <v>2629998.8837899999</v>
      </c>
      <c r="AJ48" s="104">
        <v>84150501.96322</v>
      </c>
      <c r="AK48" s="104">
        <v>48587929.07</v>
      </c>
      <c r="AL48" s="104">
        <v>133839.69</v>
      </c>
      <c r="AM48" s="104">
        <v>25310574.670189999</v>
      </c>
      <c r="AN48" s="104">
        <v>3770737.4250500002</v>
      </c>
      <c r="AO48" s="104">
        <v>6347421.1105300002</v>
      </c>
      <c r="AP48" s="104">
        <v>154306940.15445</v>
      </c>
      <c r="AQ48" s="122">
        <v>0</v>
      </c>
      <c r="AR48" s="122">
        <v>0</v>
      </c>
      <c r="AS48" s="122">
        <v>0</v>
      </c>
      <c r="AT48" s="104">
        <v>707896497.21196997</v>
      </c>
      <c r="AU48" s="104">
        <v>280023814.33907002</v>
      </c>
      <c r="AV48" s="104">
        <v>138679992.25125</v>
      </c>
      <c r="AW48" s="104">
        <v>82444827.612990007</v>
      </c>
      <c r="AX48" s="122">
        <v>0</v>
      </c>
      <c r="AY48" s="104">
        <v>12354557.387940001</v>
      </c>
      <c r="AZ48" s="104">
        <v>46544437.086889997</v>
      </c>
      <c r="BA48" s="122">
        <v>0</v>
      </c>
      <c r="BB48" s="104">
        <v>2169105914.0622101</v>
      </c>
      <c r="BC48" s="104">
        <v>458787723.05057001</v>
      </c>
      <c r="BD48" s="104">
        <v>323015613.56241</v>
      </c>
      <c r="BE48" s="104">
        <v>292650840.56713003</v>
      </c>
      <c r="BF48" s="104">
        <v>27118525.106339999</v>
      </c>
      <c r="BG48" s="104">
        <v>72556521.580789998</v>
      </c>
      <c r="BH48" s="104">
        <v>994976690.19497001</v>
      </c>
      <c r="BI48" s="122">
        <v>0</v>
      </c>
      <c r="BJ48" s="122">
        <v>0</v>
      </c>
      <c r="BK48" s="122">
        <v>0</v>
      </c>
      <c r="BL48" s="104">
        <v>2449129728.4012799</v>
      </c>
      <c r="BM48" s="104">
        <v>-1741233231.1893101</v>
      </c>
      <c r="BN48" s="104">
        <v>-108396790892.47099</v>
      </c>
      <c r="BO48" s="122">
        <v>4</v>
      </c>
      <c r="BP48" s="122">
        <v>0</v>
      </c>
      <c r="BQ48" s="122">
        <v>0</v>
      </c>
    </row>
    <row r="49" spans="3:69" x14ac:dyDescent="0.3">
      <c r="C49" s="122">
        <v>44</v>
      </c>
      <c r="D49" s="122">
        <v>2065</v>
      </c>
      <c r="E49" s="122">
        <v>4</v>
      </c>
      <c r="F49" s="122">
        <v>0.17806</v>
      </c>
      <c r="G49" s="122">
        <v>0</v>
      </c>
      <c r="H49" s="104">
        <v>58919220.733560003</v>
      </c>
      <c r="I49" s="104">
        <v>42834143.74769</v>
      </c>
      <c r="J49" s="104">
        <v>13594760.225020001</v>
      </c>
      <c r="K49" s="122">
        <v>0</v>
      </c>
      <c r="L49" s="104">
        <v>2490316.7608500002</v>
      </c>
      <c r="M49" s="104">
        <v>13263818.65454</v>
      </c>
      <c r="N49" s="122">
        <v>0</v>
      </c>
      <c r="O49" s="104">
        <v>271398358.59849</v>
      </c>
      <c r="P49" s="104">
        <v>67924596.071590006</v>
      </c>
      <c r="Q49" s="104">
        <v>26401440.23663</v>
      </c>
      <c r="R49" s="104">
        <v>51025019.782540001</v>
      </c>
      <c r="S49" s="104">
        <v>4123674.50721</v>
      </c>
      <c r="T49" s="104">
        <v>8271771.5450799996</v>
      </c>
      <c r="U49" s="104">
        <v>113651856.45544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04">
        <v>86354067.181309998</v>
      </c>
      <c r="AF49" s="104">
        <v>39241182.159999996</v>
      </c>
      <c r="AG49" s="104">
        <v>15252556.300030001</v>
      </c>
      <c r="AH49" s="104">
        <v>29478012.56174</v>
      </c>
      <c r="AI49" s="104">
        <v>2382316.1547400001</v>
      </c>
      <c r="AJ49" s="104">
        <v>81575109.35988</v>
      </c>
      <c r="AK49" s="104">
        <v>46678221.939999998</v>
      </c>
      <c r="AL49" s="104">
        <v>131089.14000000001</v>
      </c>
      <c r="AM49" s="104">
        <v>25166011.47625</v>
      </c>
      <c r="AN49" s="104">
        <v>3663659.7785200002</v>
      </c>
      <c r="AO49" s="104">
        <v>5936127.0311399996</v>
      </c>
      <c r="AP49" s="104">
        <v>145910948.36072999</v>
      </c>
      <c r="AQ49" s="122">
        <v>0</v>
      </c>
      <c r="AR49" s="122">
        <v>0</v>
      </c>
      <c r="AS49" s="122">
        <v>0</v>
      </c>
      <c r="AT49" s="104">
        <v>657421522.88850999</v>
      </c>
      <c r="AU49" s="104">
        <v>230503045.35014999</v>
      </c>
      <c r="AV49" s="104">
        <v>114907196.12609001</v>
      </c>
      <c r="AW49" s="104">
        <v>63911726.002149999</v>
      </c>
      <c r="AX49" s="122">
        <v>0</v>
      </c>
      <c r="AY49" s="104">
        <v>10394381.43634</v>
      </c>
      <c r="AZ49" s="104">
        <v>41289741.785570003</v>
      </c>
      <c r="BA49" s="122">
        <v>0</v>
      </c>
      <c r="BB49" s="104">
        <v>2050580382.74424</v>
      </c>
      <c r="BC49" s="104">
        <v>422258663.97845</v>
      </c>
      <c r="BD49" s="104">
        <v>294485353.23443002</v>
      </c>
      <c r="BE49" s="104">
        <v>269119368.75291997</v>
      </c>
      <c r="BF49" s="104">
        <v>24607990.835519999</v>
      </c>
      <c r="BG49" s="104">
        <v>68106296.770630002</v>
      </c>
      <c r="BH49" s="104">
        <v>972002709.17228997</v>
      </c>
      <c r="BI49" s="122">
        <v>0</v>
      </c>
      <c r="BJ49" s="122">
        <v>0</v>
      </c>
      <c r="BK49" s="122">
        <v>0</v>
      </c>
      <c r="BL49" s="104">
        <v>2281083428.0943899</v>
      </c>
      <c r="BM49" s="104">
        <v>-1623661905.2058799</v>
      </c>
      <c r="BN49" s="104">
        <v>-108685900131.312</v>
      </c>
      <c r="BO49" s="122">
        <v>4</v>
      </c>
      <c r="BP49" s="122">
        <v>0</v>
      </c>
      <c r="BQ49" s="122">
        <v>0</v>
      </c>
    </row>
    <row r="50" spans="3:69" x14ac:dyDescent="0.3">
      <c r="C50" s="122">
        <v>45</v>
      </c>
      <c r="D50" s="122">
        <v>2066</v>
      </c>
      <c r="E50" s="122">
        <v>4</v>
      </c>
      <c r="F50" s="122">
        <v>0.17121</v>
      </c>
      <c r="G50" s="122">
        <v>0</v>
      </c>
      <c r="H50" s="104">
        <v>47882624.872890003</v>
      </c>
      <c r="I50" s="104">
        <v>35433525.26557</v>
      </c>
      <c r="J50" s="104">
        <v>10365177.519750001</v>
      </c>
      <c r="K50" s="122">
        <v>0</v>
      </c>
      <c r="L50" s="104">
        <v>2083922.08757</v>
      </c>
      <c r="M50" s="104">
        <v>11764885.39577</v>
      </c>
      <c r="N50" s="122">
        <v>0</v>
      </c>
      <c r="O50" s="104">
        <v>254439349.49026999</v>
      </c>
      <c r="P50" s="104">
        <v>62312971.852860004</v>
      </c>
      <c r="Q50" s="104">
        <v>23803353.79862</v>
      </c>
      <c r="R50" s="104">
        <v>46473120.397139996</v>
      </c>
      <c r="S50" s="104">
        <v>3713384.0759399999</v>
      </c>
      <c r="T50" s="104">
        <v>7748041.4098699996</v>
      </c>
      <c r="U50" s="104">
        <v>110388477.95584001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04">
        <v>78744438.625139996</v>
      </c>
      <c r="AF50" s="104">
        <v>35999252.420000002</v>
      </c>
      <c r="AG50" s="104">
        <v>13751598.044989999</v>
      </c>
      <c r="AH50" s="104">
        <v>26848303.688829999</v>
      </c>
      <c r="AI50" s="104">
        <v>2145284.4683599998</v>
      </c>
      <c r="AJ50" s="104">
        <v>78579269.894470006</v>
      </c>
      <c r="AK50" s="104">
        <v>44554906.210000001</v>
      </c>
      <c r="AL50" s="104">
        <v>127136.44</v>
      </c>
      <c r="AM50" s="104">
        <v>24841724.7205</v>
      </c>
      <c r="AN50" s="104">
        <v>3531114.4259000001</v>
      </c>
      <c r="AO50" s="104">
        <v>5524388.0892700003</v>
      </c>
      <c r="AP50" s="104">
        <v>137372726.93539</v>
      </c>
      <c r="AQ50" s="122">
        <v>0</v>
      </c>
      <c r="AR50" s="122">
        <v>0</v>
      </c>
      <c r="AS50" s="122">
        <v>0</v>
      </c>
      <c r="AT50" s="104">
        <v>608783295.21393001</v>
      </c>
      <c r="AU50" s="104">
        <v>188813723.95019001</v>
      </c>
      <c r="AV50" s="104">
        <v>94668059.129500002</v>
      </c>
      <c r="AW50" s="104">
        <v>48854275.144649997</v>
      </c>
      <c r="AX50" s="122">
        <v>0</v>
      </c>
      <c r="AY50" s="104">
        <v>8688349.6498300005</v>
      </c>
      <c r="AZ50" s="104">
        <v>36603040.026210003</v>
      </c>
      <c r="BA50" s="122">
        <v>0</v>
      </c>
      <c r="BB50" s="104">
        <v>1930110006.79088</v>
      </c>
      <c r="BC50" s="104">
        <v>386953176.43058002</v>
      </c>
      <c r="BD50" s="104">
        <v>267049463.30419999</v>
      </c>
      <c r="BE50" s="104">
        <v>246298426.35102999</v>
      </c>
      <c r="BF50" s="104">
        <v>22197215.797359999</v>
      </c>
      <c r="BG50" s="104">
        <v>63643683.813879997</v>
      </c>
      <c r="BH50" s="104">
        <v>943968041.09382999</v>
      </c>
      <c r="BI50" s="122">
        <v>0</v>
      </c>
      <c r="BJ50" s="122">
        <v>0</v>
      </c>
      <c r="BK50" s="122">
        <v>0</v>
      </c>
      <c r="BL50" s="104">
        <v>2118923730.74107</v>
      </c>
      <c r="BM50" s="104">
        <v>-1510140435.5271399</v>
      </c>
      <c r="BN50" s="104">
        <v>-108944451275.27901</v>
      </c>
      <c r="BO50" s="122">
        <v>4</v>
      </c>
      <c r="BP50" s="122">
        <v>0</v>
      </c>
      <c r="BQ50" s="122">
        <v>0</v>
      </c>
    </row>
    <row r="51" spans="3:69" x14ac:dyDescent="0.3">
      <c r="C51" s="122">
        <v>46</v>
      </c>
      <c r="D51" s="122">
        <v>2067</v>
      </c>
      <c r="E51" s="122">
        <v>4</v>
      </c>
      <c r="F51" s="122">
        <v>0.16463</v>
      </c>
      <c r="G51" s="122">
        <v>0</v>
      </c>
      <c r="H51" s="104">
        <v>38666242.443020001</v>
      </c>
      <c r="I51" s="104">
        <v>29149372.126329999</v>
      </c>
      <c r="J51" s="104">
        <v>7783927.7175200004</v>
      </c>
      <c r="K51" s="122">
        <v>0</v>
      </c>
      <c r="L51" s="104">
        <v>1732942.5991700001</v>
      </c>
      <c r="M51" s="104">
        <v>10429433.762019999</v>
      </c>
      <c r="N51" s="122">
        <v>0</v>
      </c>
      <c r="O51" s="104">
        <v>237453881.49906</v>
      </c>
      <c r="P51" s="104">
        <v>56901546.025069997</v>
      </c>
      <c r="Q51" s="104">
        <v>21336268.75468</v>
      </c>
      <c r="R51" s="104">
        <v>42118579.034429997</v>
      </c>
      <c r="S51" s="104">
        <v>3323552.2376600001</v>
      </c>
      <c r="T51" s="104">
        <v>7224956.1203500004</v>
      </c>
      <c r="U51" s="104">
        <v>106548979.32686999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04">
        <v>71451986.082310006</v>
      </c>
      <c r="AF51" s="104">
        <v>32872980.66</v>
      </c>
      <c r="AG51" s="104">
        <v>12326321.49976</v>
      </c>
      <c r="AH51" s="104">
        <v>24332611.86671</v>
      </c>
      <c r="AI51" s="104">
        <v>1920072.05541</v>
      </c>
      <c r="AJ51" s="104">
        <v>75210401.121270001</v>
      </c>
      <c r="AK51" s="104">
        <v>42254034.710000001</v>
      </c>
      <c r="AL51" s="104">
        <v>122074.52</v>
      </c>
      <c r="AM51" s="104">
        <v>24342894.567639999</v>
      </c>
      <c r="AN51" s="104">
        <v>3375940.8241400002</v>
      </c>
      <c r="AO51" s="104">
        <v>5115456.4922599997</v>
      </c>
      <c r="AP51" s="104">
        <v>128752208.28204</v>
      </c>
      <c r="AQ51" s="122">
        <v>0</v>
      </c>
      <c r="AR51" s="122">
        <v>0</v>
      </c>
      <c r="AS51" s="122">
        <v>0</v>
      </c>
      <c r="AT51" s="104">
        <v>561964153.18972003</v>
      </c>
      <c r="AU51" s="104">
        <v>153992758.22301999</v>
      </c>
      <c r="AV51" s="104">
        <v>77568188.936049998</v>
      </c>
      <c r="AW51" s="104">
        <v>36782565.973700002</v>
      </c>
      <c r="AX51" s="122">
        <v>0</v>
      </c>
      <c r="AY51" s="104">
        <v>7214808.0664400002</v>
      </c>
      <c r="AZ51" s="104">
        <v>32427195.246830001</v>
      </c>
      <c r="BA51" s="122">
        <v>0</v>
      </c>
      <c r="BB51" s="104">
        <v>1808537690.46117</v>
      </c>
      <c r="BC51" s="104">
        <v>352981751.94090003</v>
      </c>
      <c r="BD51" s="104">
        <v>240833715.23282</v>
      </c>
      <c r="BE51" s="104">
        <v>224302651.20726001</v>
      </c>
      <c r="BF51" s="104">
        <v>19898974.855620001</v>
      </c>
      <c r="BG51" s="104">
        <v>59197292.782559998</v>
      </c>
      <c r="BH51" s="104">
        <v>911323304.44201005</v>
      </c>
      <c r="BI51" s="122">
        <v>0</v>
      </c>
      <c r="BJ51" s="122">
        <v>0</v>
      </c>
      <c r="BK51" s="122">
        <v>0</v>
      </c>
      <c r="BL51" s="104">
        <v>1962530448.68419</v>
      </c>
      <c r="BM51" s="104">
        <v>-1400566295.4944699</v>
      </c>
      <c r="BN51" s="104">
        <v>-109175026504.506</v>
      </c>
      <c r="BO51" s="122">
        <v>4</v>
      </c>
      <c r="BP51" s="122">
        <v>0</v>
      </c>
      <c r="BQ51" s="122">
        <v>0</v>
      </c>
    </row>
    <row r="52" spans="3:69" x14ac:dyDescent="0.3">
      <c r="C52" s="122">
        <v>47</v>
      </c>
      <c r="D52" s="122">
        <v>2068</v>
      </c>
      <c r="E52" s="122">
        <v>4</v>
      </c>
      <c r="F52" s="122">
        <v>0.1583</v>
      </c>
      <c r="G52" s="122">
        <v>0</v>
      </c>
      <c r="H52" s="104">
        <v>31034626.67943</v>
      </c>
      <c r="I52" s="104">
        <v>23852582.035009999</v>
      </c>
      <c r="J52" s="104">
        <v>5749944.9558499996</v>
      </c>
      <c r="K52" s="122">
        <v>0</v>
      </c>
      <c r="L52" s="104">
        <v>1432099.68857</v>
      </c>
      <c r="M52" s="104">
        <v>9240470.5045400001</v>
      </c>
      <c r="N52" s="122">
        <v>0</v>
      </c>
      <c r="O52" s="104">
        <v>220566146.71503001</v>
      </c>
      <c r="P52" s="104">
        <v>51708730.864150003</v>
      </c>
      <c r="Q52" s="104">
        <v>19013747.544720002</v>
      </c>
      <c r="R52" s="104">
        <v>37978977.0145</v>
      </c>
      <c r="S52" s="104">
        <v>2955933.9920199998</v>
      </c>
      <c r="T52" s="104">
        <v>6706338.1374599999</v>
      </c>
      <c r="U52" s="104">
        <v>102202419.16218001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04">
        <v>64506352.801540002</v>
      </c>
      <c r="AF52" s="104">
        <v>29873003.960000001</v>
      </c>
      <c r="AG52" s="104">
        <v>10984561.91409</v>
      </c>
      <c r="AH52" s="104">
        <v>21941094.11984</v>
      </c>
      <c r="AI52" s="104">
        <v>1707692.80874</v>
      </c>
      <c r="AJ52" s="104">
        <v>71520949.700399995</v>
      </c>
      <c r="AK52" s="104">
        <v>39814070.159999996</v>
      </c>
      <c r="AL52" s="104">
        <v>115945.60000000001</v>
      </c>
      <c r="AM52" s="104">
        <v>23678065.47411</v>
      </c>
      <c r="AN52" s="104">
        <v>3201101.9517700002</v>
      </c>
      <c r="AO52" s="104">
        <v>4711766.5128199998</v>
      </c>
      <c r="AP52" s="104">
        <v>120110833.11344001</v>
      </c>
      <c r="AQ52" s="122">
        <v>0</v>
      </c>
      <c r="AR52" s="122">
        <v>0</v>
      </c>
      <c r="AS52" s="122">
        <v>0</v>
      </c>
      <c r="AT52" s="104">
        <v>516979379.51437998</v>
      </c>
      <c r="AU52" s="104">
        <v>125129289.46467</v>
      </c>
      <c r="AV52" s="104">
        <v>63228463.549549997</v>
      </c>
      <c r="AW52" s="104">
        <v>27239574.778809998</v>
      </c>
      <c r="AX52" s="122">
        <v>0</v>
      </c>
      <c r="AY52" s="104">
        <v>5951905.96636</v>
      </c>
      <c r="AZ52" s="104">
        <v>28709345.169950001</v>
      </c>
      <c r="BA52" s="122">
        <v>0</v>
      </c>
      <c r="BB52" s="104">
        <v>1686726482.09956</v>
      </c>
      <c r="BC52" s="104">
        <v>320446691.79755998</v>
      </c>
      <c r="BD52" s="104">
        <v>215968615.46724001</v>
      </c>
      <c r="BE52" s="104">
        <v>203231055.71425</v>
      </c>
      <c r="BF52" s="104">
        <v>17724473.010310002</v>
      </c>
      <c r="BG52" s="104">
        <v>54795384.623499997</v>
      </c>
      <c r="BH52" s="104">
        <v>874560261.48670006</v>
      </c>
      <c r="BI52" s="122">
        <v>0</v>
      </c>
      <c r="BJ52" s="122">
        <v>0</v>
      </c>
      <c r="BK52" s="122">
        <v>0</v>
      </c>
      <c r="BL52" s="104">
        <v>1811855771.56423</v>
      </c>
      <c r="BM52" s="104">
        <v>-1294876392.04985</v>
      </c>
      <c r="BN52" s="104">
        <v>-109380005437.367</v>
      </c>
      <c r="BO52" s="122">
        <v>4</v>
      </c>
      <c r="BP52" s="122">
        <v>0</v>
      </c>
      <c r="BQ52" s="122">
        <v>0</v>
      </c>
    </row>
    <row r="53" spans="3:69" x14ac:dyDescent="0.3">
      <c r="C53" s="122">
        <v>48</v>
      </c>
      <c r="D53" s="122">
        <v>2069</v>
      </c>
      <c r="E53" s="122">
        <v>4</v>
      </c>
      <c r="F53" s="122">
        <v>0.15221000000000001</v>
      </c>
      <c r="G53" s="122">
        <v>0</v>
      </c>
      <c r="H53" s="104">
        <v>24768203.58588</v>
      </c>
      <c r="I53" s="104">
        <v>19420256.074299999</v>
      </c>
      <c r="J53" s="104">
        <v>4171758.3804600001</v>
      </c>
      <c r="K53" s="122">
        <v>0</v>
      </c>
      <c r="L53" s="104">
        <v>1176189.13112</v>
      </c>
      <c r="M53" s="104">
        <v>8182681.8363899998</v>
      </c>
      <c r="N53" s="122">
        <v>0</v>
      </c>
      <c r="O53" s="104">
        <v>203879564.64747</v>
      </c>
      <c r="P53" s="104">
        <v>46747275.963</v>
      </c>
      <c r="Q53" s="104">
        <v>16840730.050379999</v>
      </c>
      <c r="R53" s="104">
        <v>34067134.53796</v>
      </c>
      <c r="S53" s="104">
        <v>2611822.1748799998</v>
      </c>
      <c r="T53" s="104">
        <v>6195029.1533300001</v>
      </c>
      <c r="U53" s="104">
        <v>97417572.767920002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04">
        <v>57925911.62861</v>
      </c>
      <c r="AF53" s="104">
        <v>27006687.969999999</v>
      </c>
      <c r="AG53" s="104">
        <v>9729173.1407399997</v>
      </c>
      <c r="AH53" s="104">
        <v>19681156.893860001</v>
      </c>
      <c r="AI53" s="104">
        <v>1508893.6213700001</v>
      </c>
      <c r="AJ53" s="104">
        <v>67563515.418310001</v>
      </c>
      <c r="AK53" s="104">
        <v>37269978.670000002</v>
      </c>
      <c r="AL53" s="104">
        <v>108955.19</v>
      </c>
      <c r="AM53" s="104">
        <v>22858070.74086</v>
      </c>
      <c r="AN53" s="104">
        <v>3010272.7520699999</v>
      </c>
      <c r="AO53" s="104">
        <v>4316238.0640799999</v>
      </c>
      <c r="AP53" s="104">
        <v>111505859.03043</v>
      </c>
      <c r="AQ53" s="122">
        <v>0</v>
      </c>
      <c r="AR53" s="122">
        <v>0</v>
      </c>
      <c r="AS53" s="122">
        <v>0</v>
      </c>
      <c r="AT53" s="104">
        <v>473825736.14709002</v>
      </c>
      <c r="AU53" s="104">
        <v>101382487.47184999</v>
      </c>
      <c r="AV53" s="104">
        <v>51293035.988559999</v>
      </c>
      <c r="AW53" s="104">
        <v>19810129.685290001</v>
      </c>
      <c r="AX53" s="122">
        <v>0</v>
      </c>
      <c r="AY53" s="104">
        <v>4877936.8988699997</v>
      </c>
      <c r="AZ53" s="104">
        <v>25401384.899130002</v>
      </c>
      <c r="BA53" s="122">
        <v>0</v>
      </c>
      <c r="BB53" s="104">
        <v>1565481902.77215</v>
      </c>
      <c r="BC53" s="104">
        <v>289427902.08556002</v>
      </c>
      <c r="BD53" s="104">
        <v>192545856.36794999</v>
      </c>
      <c r="BE53" s="104">
        <v>183164288.19800001</v>
      </c>
      <c r="BF53" s="104">
        <v>15682683.139529999</v>
      </c>
      <c r="BG53" s="104">
        <v>50465528.43169</v>
      </c>
      <c r="BH53" s="104">
        <v>834195644.54942</v>
      </c>
      <c r="BI53" s="122">
        <v>0</v>
      </c>
      <c r="BJ53" s="122">
        <v>0</v>
      </c>
      <c r="BK53" s="122">
        <v>0</v>
      </c>
      <c r="BL53" s="104">
        <v>1666864390.244</v>
      </c>
      <c r="BM53" s="104">
        <v>-1193038654.09691</v>
      </c>
      <c r="BN53" s="104">
        <v>-109561597850.908</v>
      </c>
      <c r="BO53" s="122">
        <v>4</v>
      </c>
      <c r="BP53" s="122">
        <v>0</v>
      </c>
      <c r="BQ53" s="122">
        <v>0</v>
      </c>
    </row>
    <row r="54" spans="3:69" x14ac:dyDescent="0.3">
      <c r="C54" s="122">
        <v>49</v>
      </c>
      <c r="D54" s="122">
        <v>2070</v>
      </c>
      <c r="E54" s="122">
        <v>4</v>
      </c>
      <c r="F54" s="122">
        <v>0.14635999999999999</v>
      </c>
      <c r="G54" s="122">
        <v>0</v>
      </c>
      <c r="H54" s="104">
        <v>19665505.47278</v>
      </c>
      <c r="I54" s="104">
        <v>15737509.922599999</v>
      </c>
      <c r="J54" s="104">
        <v>2967849.0824500001</v>
      </c>
      <c r="K54" s="122">
        <v>0</v>
      </c>
      <c r="L54" s="104">
        <v>960146.46773000003</v>
      </c>
      <c r="M54" s="104">
        <v>7242328.5148600005</v>
      </c>
      <c r="N54" s="122">
        <v>0</v>
      </c>
      <c r="O54" s="104">
        <v>187511950.86908001</v>
      </c>
      <c r="P54" s="104">
        <v>42034503.414509997</v>
      </c>
      <c r="Q54" s="104">
        <v>14824735.688309999</v>
      </c>
      <c r="R54" s="104">
        <v>30394081.138470002</v>
      </c>
      <c r="S54" s="104">
        <v>2292093.1533900001</v>
      </c>
      <c r="T54" s="104">
        <v>5694146.4482300002</v>
      </c>
      <c r="U54" s="104">
        <v>92272391.02617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04">
        <v>51731892.160829999</v>
      </c>
      <c r="AF54" s="104">
        <v>24284039.969999999</v>
      </c>
      <c r="AG54" s="104">
        <v>8564499.27324</v>
      </c>
      <c r="AH54" s="104">
        <v>17559172.135960001</v>
      </c>
      <c r="AI54" s="104">
        <v>1324180.78535</v>
      </c>
      <c r="AJ54" s="104">
        <v>63400002.078879997</v>
      </c>
      <c r="AK54" s="104">
        <v>34660436.920000002</v>
      </c>
      <c r="AL54" s="104">
        <v>101432.69</v>
      </c>
      <c r="AM54" s="104">
        <v>21899624.844930001</v>
      </c>
      <c r="AN54" s="104">
        <v>2807168.2424300001</v>
      </c>
      <c r="AO54" s="104">
        <v>3931339.3783999998</v>
      </c>
      <c r="AP54" s="104">
        <v>102998286.06189001</v>
      </c>
      <c r="AQ54" s="122">
        <v>0</v>
      </c>
      <c r="AR54" s="122">
        <v>0</v>
      </c>
      <c r="AS54" s="122">
        <v>0</v>
      </c>
      <c r="AT54" s="104">
        <v>432549965.15832001</v>
      </c>
      <c r="AU54" s="104">
        <v>81982733.088620007</v>
      </c>
      <c r="AV54" s="104">
        <v>41427589.060180001</v>
      </c>
      <c r="AW54" s="104">
        <v>14122679.775319999</v>
      </c>
      <c r="AX54" s="122">
        <v>0</v>
      </c>
      <c r="AY54" s="104">
        <v>3971729.49866</v>
      </c>
      <c r="AZ54" s="104">
        <v>22460734.75446</v>
      </c>
      <c r="BA54" s="122">
        <v>0</v>
      </c>
      <c r="BB54" s="104">
        <v>1445659031.7302699</v>
      </c>
      <c r="BC54" s="104">
        <v>260017881.39269999</v>
      </c>
      <c r="BD54" s="104">
        <v>170638753.43156001</v>
      </c>
      <c r="BE54" s="104">
        <v>164173552.60738999</v>
      </c>
      <c r="BF54" s="104">
        <v>13780009.071660001</v>
      </c>
      <c r="BG54" s="104">
        <v>46234003.578380004</v>
      </c>
      <c r="BH54" s="104">
        <v>790814831.64857996</v>
      </c>
      <c r="BI54" s="122">
        <v>0</v>
      </c>
      <c r="BJ54" s="122">
        <v>0</v>
      </c>
      <c r="BK54" s="122">
        <v>0</v>
      </c>
      <c r="BL54" s="104">
        <v>1527641764.8188901</v>
      </c>
      <c r="BM54" s="104">
        <v>-1095091799.6605699</v>
      </c>
      <c r="BN54" s="104">
        <v>-109721875486.70599</v>
      </c>
      <c r="BO54" s="122">
        <v>4</v>
      </c>
      <c r="BP54" s="122">
        <v>0</v>
      </c>
      <c r="BQ54" s="122">
        <v>0</v>
      </c>
    </row>
    <row r="55" spans="3:69" x14ac:dyDescent="0.3">
      <c r="C55" s="122">
        <v>50</v>
      </c>
      <c r="D55" s="122">
        <v>2071</v>
      </c>
      <c r="E55" s="122">
        <v>4</v>
      </c>
      <c r="F55" s="122">
        <v>0.14072999999999999</v>
      </c>
      <c r="G55" s="122">
        <v>0</v>
      </c>
      <c r="H55" s="104">
        <v>15543520.568089999</v>
      </c>
      <c r="I55" s="104">
        <v>12697742.307080001</v>
      </c>
      <c r="J55" s="104">
        <v>2066651.51526</v>
      </c>
      <c r="K55" s="122">
        <v>0</v>
      </c>
      <c r="L55" s="104">
        <v>779126.74575</v>
      </c>
      <c r="M55" s="104">
        <v>6407166.0008500004</v>
      </c>
      <c r="N55" s="122">
        <v>0</v>
      </c>
      <c r="O55" s="104">
        <v>171561995.26958999</v>
      </c>
      <c r="P55" s="104">
        <v>37580108.349650003</v>
      </c>
      <c r="Q55" s="104">
        <v>12968098.998649999</v>
      </c>
      <c r="R55" s="104">
        <v>26965244.832279999</v>
      </c>
      <c r="S55" s="104">
        <v>1997344.44358</v>
      </c>
      <c r="T55" s="104">
        <v>5207032.5219799997</v>
      </c>
      <c r="U55" s="104">
        <v>86844166.123449996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04">
        <v>45934725.193060003</v>
      </c>
      <c r="AF55" s="104">
        <v>21710660.98</v>
      </c>
      <c r="AG55" s="104">
        <v>7491889.0147099998</v>
      </c>
      <c r="AH55" s="104">
        <v>15578275.702470001</v>
      </c>
      <c r="AI55" s="104">
        <v>1153899.4957600001</v>
      </c>
      <c r="AJ55" s="104">
        <v>59090077.472489998</v>
      </c>
      <c r="AK55" s="104">
        <v>32020551.789999999</v>
      </c>
      <c r="AL55" s="104">
        <v>93406.25</v>
      </c>
      <c r="AM55" s="104">
        <v>20821100.47916</v>
      </c>
      <c r="AN55" s="104">
        <v>2595496.79788</v>
      </c>
      <c r="AO55" s="104">
        <v>3559522.1482000002</v>
      </c>
      <c r="AP55" s="104">
        <v>94644026.710309997</v>
      </c>
      <c r="AQ55" s="122">
        <v>0</v>
      </c>
      <c r="AR55" s="122">
        <v>0</v>
      </c>
      <c r="AS55" s="122">
        <v>0</v>
      </c>
      <c r="AT55" s="104">
        <v>393181511.21438998</v>
      </c>
      <c r="AU55" s="104">
        <v>66238778.972669996</v>
      </c>
      <c r="AV55" s="104">
        <v>33327319.250039998</v>
      </c>
      <c r="AW55" s="104">
        <v>9849757.3889000006</v>
      </c>
      <c r="AX55" s="122">
        <v>0</v>
      </c>
      <c r="AY55" s="104">
        <v>3212996.9109399999</v>
      </c>
      <c r="AZ55" s="104">
        <v>19848705.422789998</v>
      </c>
      <c r="BA55" s="122">
        <v>0</v>
      </c>
      <c r="BB55" s="104">
        <v>1328042542.1054299</v>
      </c>
      <c r="BC55" s="104">
        <v>232273833.46656001</v>
      </c>
      <c r="BD55" s="104">
        <v>150307927.27379999</v>
      </c>
      <c r="BE55" s="104">
        <v>146308655.87432</v>
      </c>
      <c r="BF55" s="104">
        <v>12021144.001460001</v>
      </c>
      <c r="BG55" s="104">
        <v>42125806.909500003</v>
      </c>
      <c r="BH55" s="104">
        <v>745005174.57979</v>
      </c>
      <c r="BI55" s="122">
        <v>0</v>
      </c>
      <c r="BJ55" s="122">
        <v>0</v>
      </c>
      <c r="BK55" s="122">
        <v>0</v>
      </c>
      <c r="BL55" s="104">
        <v>1394281321.0781</v>
      </c>
      <c r="BM55" s="104">
        <v>-1001099809.86371</v>
      </c>
      <c r="BN55" s="104">
        <v>-109862760262.948</v>
      </c>
      <c r="BO55" s="122">
        <v>4</v>
      </c>
      <c r="BP55" s="122">
        <v>0</v>
      </c>
      <c r="BQ55" s="122">
        <v>0</v>
      </c>
    </row>
    <row r="56" spans="3:69" x14ac:dyDescent="0.3">
      <c r="C56" s="122">
        <v>51</v>
      </c>
      <c r="D56" s="122">
        <v>2072</v>
      </c>
      <c r="E56" s="122">
        <v>4</v>
      </c>
      <c r="F56" s="122">
        <v>0.13532</v>
      </c>
      <c r="G56" s="122">
        <v>0</v>
      </c>
      <c r="H56" s="104">
        <v>12239767.042959999</v>
      </c>
      <c r="I56" s="104">
        <v>10205057.38816</v>
      </c>
      <c r="J56" s="104">
        <v>1406152.11891</v>
      </c>
      <c r="K56" s="122">
        <v>0</v>
      </c>
      <c r="L56" s="104">
        <v>628557.53589000006</v>
      </c>
      <c r="M56" s="104">
        <v>5666210.4212400001</v>
      </c>
      <c r="N56" s="122">
        <v>0</v>
      </c>
      <c r="O56" s="104">
        <v>156124625.32734999</v>
      </c>
      <c r="P56" s="104">
        <v>33395408.215429999</v>
      </c>
      <c r="Q56" s="104">
        <v>11270257.224099999</v>
      </c>
      <c r="R56" s="104">
        <v>23783783.75003</v>
      </c>
      <c r="S56" s="104">
        <v>1727638.46233</v>
      </c>
      <c r="T56" s="104">
        <v>4735912.0920500001</v>
      </c>
      <c r="U56" s="104">
        <v>81211625.583409995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04">
        <v>40542484.454970002</v>
      </c>
      <c r="AF56" s="104">
        <v>19293089.289999999</v>
      </c>
      <c r="AG56" s="104">
        <v>6511017.25079</v>
      </c>
      <c r="AH56" s="104">
        <v>13740292.0986</v>
      </c>
      <c r="AI56" s="104">
        <v>998085.81185000006</v>
      </c>
      <c r="AJ56" s="104">
        <v>54692162.868369997</v>
      </c>
      <c r="AK56" s="104">
        <v>29383845.149999999</v>
      </c>
      <c r="AL56" s="104">
        <v>85191.19</v>
      </c>
      <c r="AM56" s="104">
        <v>19640966.0568</v>
      </c>
      <c r="AN56" s="104">
        <v>2379220.4790099999</v>
      </c>
      <c r="AO56" s="104">
        <v>3202939.9952600002</v>
      </c>
      <c r="AP56" s="104">
        <v>86494551.083320007</v>
      </c>
      <c r="AQ56" s="122">
        <v>0</v>
      </c>
      <c r="AR56" s="122">
        <v>0</v>
      </c>
      <c r="AS56" s="122">
        <v>0</v>
      </c>
      <c r="AT56" s="104">
        <v>355759801.19821</v>
      </c>
      <c r="AU56" s="104">
        <v>53537994.842749998</v>
      </c>
      <c r="AV56" s="104">
        <v>26717867.722800002</v>
      </c>
      <c r="AW56" s="104">
        <v>6706488.94288</v>
      </c>
      <c r="AX56" s="122">
        <v>0</v>
      </c>
      <c r="AY56" s="104">
        <v>2582586.7379600001</v>
      </c>
      <c r="AZ56" s="104">
        <v>17531051.43911</v>
      </c>
      <c r="BA56" s="122">
        <v>0</v>
      </c>
      <c r="BB56" s="104">
        <v>1213355302.6670201</v>
      </c>
      <c r="BC56" s="104">
        <v>206254075.41624999</v>
      </c>
      <c r="BD56" s="104">
        <v>131566047.18105</v>
      </c>
      <c r="BE56" s="104">
        <v>129606262.14573</v>
      </c>
      <c r="BF56" s="104">
        <v>10407850.151489999</v>
      </c>
      <c r="BG56" s="104">
        <v>38164489.180749997</v>
      </c>
      <c r="BH56" s="104">
        <v>697356578.59175003</v>
      </c>
      <c r="BI56" s="122">
        <v>0</v>
      </c>
      <c r="BJ56" s="122">
        <v>0</v>
      </c>
      <c r="BK56" s="122">
        <v>0</v>
      </c>
      <c r="BL56" s="104">
        <v>1266893297.5097699</v>
      </c>
      <c r="BM56" s="104">
        <v>-911133496.31156003</v>
      </c>
      <c r="BN56" s="104">
        <v>-109986054847.66901</v>
      </c>
      <c r="BO56" s="122">
        <v>4</v>
      </c>
      <c r="BP56" s="122">
        <v>0</v>
      </c>
      <c r="BQ56" s="122">
        <v>0</v>
      </c>
    </row>
    <row r="57" spans="3:69" x14ac:dyDescent="0.3">
      <c r="C57" s="122">
        <v>52</v>
      </c>
      <c r="D57" s="122">
        <v>2073</v>
      </c>
      <c r="E57" s="122">
        <v>4</v>
      </c>
      <c r="F57" s="122">
        <v>0.13012000000000001</v>
      </c>
      <c r="G57" s="122">
        <v>0</v>
      </c>
      <c r="H57" s="104">
        <v>9611112.0713400003</v>
      </c>
      <c r="I57" s="104">
        <v>8173447.7669099998</v>
      </c>
      <c r="J57" s="104">
        <v>933463.94908000005</v>
      </c>
      <c r="K57" s="122">
        <v>0</v>
      </c>
      <c r="L57" s="104">
        <v>504200.35535000003</v>
      </c>
      <c r="M57" s="104">
        <v>5009663.3502500001</v>
      </c>
      <c r="N57" s="122">
        <v>0</v>
      </c>
      <c r="O57" s="104">
        <v>141281823.01899001</v>
      </c>
      <c r="P57" s="104">
        <v>29489357.509459998</v>
      </c>
      <c r="Q57" s="104">
        <v>9731260.5376699995</v>
      </c>
      <c r="R57" s="104">
        <v>20849236.172669999</v>
      </c>
      <c r="S57" s="104">
        <v>1482883.3936399999</v>
      </c>
      <c r="T57" s="104">
        <v>4283400.7345700003</v>
      </c>
      <c r="U57" s="104">
        <v>75445684.670980006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04">
        <v>35560052.309859999</v>
      </c>
      <c r="AF57" s="104">
        <v>17036498.07</v>
      </c>
      <c r="AG57" s="104">
        <v>5621912.9672800004</v>
      </c>
      <c r="AH57" s="104">
        <v>12044954.581499999</v>
      </c>
      <c r="AI57" s="104">
        <v>856686.69001000002</v>
      </c>
      <c r="AJ57" s="104">
        <v>50265952.450410001</v>
      </c>
      <c r="AK57" s="104">
        <v>26782560.699999999</v>
      </c>
      <c r="AL57" s="104">
        <v>76936.710000000006</v>
      </c>
      <c r="AM57" s="104">
        <v>18381088.06653</v>
      </c>
      <c r="AN57" s="104">
        <v>2161895.6342799999</v>
      </c>
      <c r="AO57" s="104">
        <v>2863471.34515</v>
      </c>
      <c r="AP57" s="104">
        <v>78599343.569429994</v>
      </c>
      <c r="AQ57" s="122">
        <v>0</v>
      </c>
      <c r="AR57" s="122">
        <v>0</v>
      </c>
      <c r="AS57" s="122">
        <v>0</v>
      </c>
      <c r="AT57" s="104">
        <v>320327946.77028</v>
      </c>
      <c r="AU57" s="104">
        <v>43345351.746229999</v>
      </c>
      <c r="AV57" s="104">
        <v>21357117.937199999</v>
      </c>
      <c r="AW57" s="104">
        <v>4448735.1292300001</v>
      </c>
      <c r="AX57" s="122">
        <v>0</v>
      </c>
      <c r="AY57" s="104">
        <v>2062728.8358799999</v>
      </c>
      <c r="AZ57" s="104">
        <v>15476769.84392</v>
      </c>
      <c r="BA57" s="122">
        <v>0</v>
      </c>
      <c r="BB57" s="104">
        <v>1102290019.64487</v>
      </c>
      <c r="BC57" s="104">
        <v>182004613.38775</v>
      </c>
      <c r="BD57" s="104">
        <v>114425833.62871</v>
      </c>
      <c r="BE57" s="104">
        <v>114087832.4249</v>
      </c>
      <c r="BF57" s="104">
        <v>8940579.7248899993</v>
      </c>
      <c r="BG57" s="104">
        <v>34370418.329539999</v>
      </c>
      <c r="BH57" s="104">
        <v>648460742.14908004</v>
      </c>
      <c r="BI57" s="122">
        <v>0</v>
      </c>
      <c r="BJ57" s="122">
        <v>0</v>
      </c>
      <c r="BK57" s="122">
        <v>0</v>
      </c>
      <c r="BL57" s="104">
        <v>1145635371.3910999</v>
      </c>
      <c r="BM57" s="104">
        <v>-825307424.62082005</v>
      </c>
      <c r="BN57" s="104">
        <v>-110093443849.761</v>
      </c>
      <c r="BO57" s="122">
        <v>4</v>
      </c>
      <c r="BP57" s="122">
        <v>0</v>
      </c>
      <c r="BQ57" s="122">
        <v>0</v>
      </c>
    </row>
    <row r="58" spans="3:69" x14ac:dyDescent="0.3">
      <c r="C58" s="122">
        <v>53</v>
      </c>
      <c r="D58" s="122">
        <v>2074</v>
      </c>
      <c r="E58" s="122">
        <v>4</v>
      </c>
      <c r="F58" s="122">
        <v>0.12512000000000001</v>
      </c>
      <c r="G58" s="122">
        <v>0</v>
      </c>
      <c r="H58" s="104">
        <v>7533373.0965600004</v>
      </c>
      <c r="I58" s="104">
        <v>6527030.1217400003</v>
      </c>
      <c r="J58" s="104">
        <v>604156.55032000004</v>
      </c>
      <c r="K58" s="122">
        <v>0</v>
      </c>
      <c r="L58" s="104">
        <v>402186.42450000002</v>
      </c>
      <c r="M58" s="104">
        <v>4428702.5374999996</v>
      </c>
      <c r="N58" s="122">
        <v>0</v>
      </c>
      <c r="O58" s="104">
        <v>127108157.30930001</v>
      </c>
      <c r="P58" s="104">
        <v>25867704.363990001</v>
      </c>
      <c r="Q58" s="104">
        <v>8346080.2304699998</v>
      </c>
      <c r="R58" s="104">
        <v>18159439.787489999</v>
      </c>
      <c r="S58" s="104">
        <v>1262563.7579600001</v>
      </c>
      <c r="T58" s="104">
        <v>3851474.6866899999</v>
      </c>
      <c r="U58" s="104">
        <v>69620894.482700005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04">
        <v>30986297.375009999</v>
      </c>
      <c r="AF58" s="104">
        <v>14944208.1</v>
      </c>
      <c r="AG58" s="104">
        <v>4821670.9944200004</v>
      </c>
      <c r="AH58" s="104">
        <v>10491013.94671</v>
      </c>
      <c r="AI58" s="104">
        <v>729404.32900999999</v>
      </c>
      <c r="AJ58" s="104">
        <v>45863323.438940004</v>
      </c>
      <c r="AK58" s="104">
        <v>24242652.75</v>
      </c>
      <c r="AL58" s="104">
        <v>68718.83</v>
      </c>
      <c r="AM58" s="104">
        <v>17062128.04569</v>
      </c>
      <c r="AN58" s="104">
        <v>1947085.43047</v>
      </c>
      <c r="AO58" s="104">
        <v>2542738.3864899999</v>
      </c>
      <c r="AP58" s="104">
        <v>71001660.637610003</v>
      </c>
      <c r="AQ58" s="122">
        <v>0</v>
      </c>
      <c r="AR58" s="122">
        <v>0</v>
      </c>
      <c r="AS58" s="122">
        <v>0</v>
      </c>
      <c r="AT58" s="104">
        <v>286921514.39491999</v>
      </c>
      <c r="AU58" s="104">
        <v>35197503.67684</v>
      </c>
      <c r="AV58" s="104">
        <v>17031861.56016</v>
      </c>
      <c r="AW58" s="104">
        <v>2870336.5550699998</v>
      </c>
      <c r="AX58" s="122">
        <v>0</v>
      </c>
      <c r="AY58" s="104">
        <v>1637166.98661</v>
      </c>
      <c r="AZ58" s="104">
        <v>13658138.574999999</v>
      </c>
      <c r="BA58" s="122">
        <v>0</v>
      </c>
      <c r="BB58" s="104">
        <v>995452964.48219001</v>
      </c>
      <c r="BC58" s="104">
        <v>159555303.38622999</v>
      </c>
      <c r="BD58" s="104">
        <v>98862818.257640004</v>
      </c>
      <c r="BE58" s="104">
        <v>99764180.395649999</v>
      </c>
      <c r="BF58" s="104">
        <v>7617268.8637100002</v>
      </c>
      <c r="BG58" s="104">
        <v>30762145.482409999</v>
      </c>
      <c r="BH58" s="104">
        <v>598891248.09654999</v>
      </c>
      <c r="BI58" s="122">
        <v>0</v>
      </c>
      <c r="BJ58" s="122">
        <v>0</v>
      </c>
      <c r="BK58" s="122">
        <v>0</v>
      </c>
      <c r="BL58" s="104">
        <v>1030650468.15903</v>
      </c>
      <c r="BM58" s="104">
        <v>-743728953.76410997</v>
      </c>
      <c r="BN58" s="104">
        <v>-110186499216.45599</v>
      </c>
      <c r="BO58" s="122">
        <v>4</v>
      </c>
      <c r="BP58" s="122">
        <v>0</v>
      </c>
      <c r="BQ58" s="122">
        <v>0</v>
      </c>
    </row>
    <row r="59" spans="3:69" x14ac:dyDescent="0.3">
      <c r="C59" s="122">
        <v>54</v>
      </c>
      <c r="D59" s="122">
        <v>2075</v>
      </c>
      <c r="E59" s="122">
        <v>4</v>
      </c>
      <c r="F59" s="122">
        <v>0.12031</v>
      </c>
      <c r="G59" s="122">
        <v>0</v>
      </c>
      <c r="H59" s="104">
        <v>5900438.7176299999</v>
      </c>
      <c r="I59" s="104">
        <v>5199821.6896500001</v>
      </c>
      <c r="J59" s="104">
        <v>381581.84047</v>
      </c>
      <c r="K59" s="122">
        <v>0</v>
      </c>
      <c r="L59" s="104">
        <v>319035.18751000002</v>
      </c>
      <c r="M59" s="104">
        <v>3915335.4629000002</v>
      </c>
      <c r="N59" s="122">
        <v>0</v>
      </c>
      <c r="O59" s="104">
        <v>113662222.25887001</v>
      </c>
      <c r="P59" s="104">
        <v>22533507.117419999</v>
      </c>
      <c r="Q59" s="104">
        <v>7108885.1023700004</v>
      </c>
      <c r="R59" s="104">
        <v>15709948.91148</v>
      </c>
      <c r="S59" s="104">
        <v>1065928.2074899999</v>
      </c>
      <c r="T59" s="104">
        <v>3442073.5543499999</v>
      </c>
      <c r="U59" s="104">
        <v>63801879.365759999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04">
        <v>26816615.3094</v>
      </c>
      <c r="AF59" s="104">
        <v>13017986.25</v>
      </c>
      <c r="AG59" s="104">
        <v>4106922.54978</v>
      </c>
      <c r="AH59" s="104">
        <v>9075901.8483600002</v>
      </c>
      <c r="AI59" s="104">
        <v>615804.66258</v>
      </c>
      <c r="AJ59" s="104">
        <v>41536436.9164</v>
      </c>
      <c r="AK59" s="104">
        <v>21788893.190000001</v>
      </c>
      <c r="AL59" s="104">
        <v>60757.14</v>
      </c>
      <c r="AM59" s="104">
        <v>15706712.615809999</v>
      </c>
      <c r="AN59" s="104">
        <v>1737823.9986</v>
      </c>
      <c r="AO59" s="104">
        <v>2242249.9698200002</v>
      </c>
      <c r="AP59" s="104">
        <v>63740688.096989997</v>
      </c>
      <c r="AQ59" s="122">
        <v>0</v>
      </c>
      <c r="AR59" s="122">
        <v>0</v>
      </c>
      <c r="AS59" s="122">
        <v>0</v>
      </c>
      <c r="AT59" s="104">
        <v>255571736.76219001</v>
      </c>
      <c r="AU59" s="104">
        <v>28699944.433490001</v>
      </c>
      <c r="AV59" s="104">
        <v>13558145.59241</v>
      </c>
      <c r="AW59" s="104">
        <v>1800364.88139</v>
      </c>
      <c r="AX59" s="122">
        <v>0</v>
      </c>
      <c r="AY59" s="104">
        <v>1291267.77446</v>
      </c>
      <c r="AZ59" s="104">
        <v>12050166.18523</v>
      </c>
      <c r="BA59" s="122">
        <v>0</v>
      </c>
      <c r="BB59" s="104">
        <v>893392718.67882001</v>
      </c>
      <c r="BC59" s="104">
        <v>138915820.13947001</v>
      </c>
      <c r="BD59" s="104">
        <v>84837438.341749996</v>
      </c>
      <c r="BE59" s="104">
        <v>86633668.008860007</v>
      </c>
      <c r="BF59" s="104">
        <v>6434339.03443</v>
      </c>
      <c r="BG59" s="104">
        <v>27355839.376200002</v>
      </c>
      <c r="BH59" s="104">
        <v>549215613.77811003</v>
      </c>
      <c r="BI59" s="122">
        <v>0</v>
      </c>
      <c r="BJ59" s="122">
        <v>0</v>
      </c>
      <c r="BK59" s="122">
        <v>0</v>
      </c>
      <c r="BL59" s="104">
        <v>922092663.11231005</v>
      </c>
      <c r="BM59" s="104">
        <v>-666520926.35011995</v>
      </c>
      <c r="BN59" s="104">
        <v>-110266688349.105</v>
      </c>
      <c r="BO59" s="122">
        <v>4</v>
      </c>
      <c r="BP59" s="122">
        <v>0</v>
      </c>
      <c r="BQ59" s="122">
        <v>0</v>
      </c>
    </row>
    <row r="60" spans="3:69" x14ac:dyDescent="0.3">
      <c r="C60" s="122">
        <v>55</v>
      </c>
      <c r="D60" s="122">
        <v>2076</v>
      </c>
      <c r="E60" s="122">
        <v>4</v>
      </c>
      <c r="F60" s="122">
        <v>0.11568000000000001</v>
      </c>
      <c r="G60" s="122">
        <v>0</v>
      </c>
      <c r="H60" s="104">
        <v>4622823.0910799997</v>
      </c>
      <c r="I60" s="104">
        <v>4134990.83164</v>
      </c>
      <c r="J60" s="104">
        <v>236165.68239</v>
      </c>
      <c r="K60" s="122">
        <v>0</v>
      </c>
      <c r="L60" s="104">
        <v>251666.57704999999</v>
      </c>
      <c r="M60" s="104">
        <v>3462289.1350099999</v>
      </c>
      <c r="N60" s="122">
        <v>0</v>
      </c>
      <c r="O60" s="104">
        <v>100994325.93592</v>
      </c>
      <c r="P60" s="104">
        <v>19487239.478270002</v>
      </c>
      <c r="Q60" s="104">
        <v>6012692.7983400002</v>
      </c>
      <c r="R60" s="104">
        <v>13494334.837130001</v>
      </c>
      <c r="S60" s="104">
        <v>891953.54345</v>
      </c>
      <c r="T60" s="104">
        <v>3056660.0532999998</v>
      </c>
      <c r="U60" s="104">
        <v>58051445.225429997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04">
        <v>23042940.866730001</v>
      </c>
      <c r="AF60" s="104">
        <v>11258106.17</v>
      </c>
      <c r="AG60" s="104">
        <v>3473633.8093500002</v>
      </c>
      <c r="AH60" s="104">
        <v>7795904.3139300002</v>
      </c>
      <c r="AI60" s="104">
        <v>515296.57156999997</v>
      </c>
      <c r="AJ60" s="104">
        <v>37330051.049779996</v>
      </c>
      <c r="AK60" s="104">
        <v>19441760.57</v>
      </c>
      <c r="AL60" s="104">
        <v>53234.64</v>
      </c>
      <c r="AM60" s="104">
        <v>14335241.49069</v>
      </c>
      <c r="AN60" s="104">
        <v>1536932.6281099999</v>
      </c>
      <c r="AO60" s="104">
        <v>1962881.7215700001</v>
      </c>
      <c r="AP60" s="104">
        <v>56850180.829080001</v>
      </c>
      <c r="AQ60" s="122">
        <v>0</v>
      </c>
      <c r="AR60" s="122">
        <v>0</v>
      </c>
      <c r="AS60" s="122">
        <v>0</v>
      </c>
      <c r="AT60" s="104">
        <v>226302610.90759999</v>
      </c>
      <c r="AU60" s="104">
        <v>23521757.794840001</v>
      </c>
      <c r="AV60" s="104">
        <v>10779601.9263</v>
      </c>
      <c r="AW60" s="104">
        <v>1099969.8484</v>
      </c>
      <c r="AX60" s="122">
        <v>0</v>
      </c>
      <c r="AY60" s="104">
        <v>1012041.28174</v>
      </c>
      <c r="AZ60" s="104">
        <v>10630144.738399999</v>
      </c>
      <c r="BA60" s="122">
        <v>0</v>
      </c>
      <c r="BB60" s="104">
        <v>796580430.46991003</v>
      </c>
      <c r="BC60" s="104">
        <v>120081595.02602001</v>
      </c>
      <c r="BD60" s="104">
        <v>72294390.526419997</v>
      </c>
      <c r="BE60" s="104">
        <v>74683024.506950006</v>
      </c>
      <c r="BF60" s="104">
        <v>5386361.5498299999</v>
      </c>
      <c r="BG60" s="104">
        <v>24164024.828219999</v>
      </c>
      <c r="BH60" s="104">
        <v>499971034.03246999</v>
      </c>
      <c r="BI60" s="122">
        <v>0</v>
      </c>
      <c r="BJ60" s="122">
        <v>0</v>
      </c>
      <c r="BK60" s="122">
        <v>0</v>
      </c>
      <c r="BL60" s="104">
        <v>820102188.26475</v>
      </c>
      <c r="BM60" s="104">
        <v>-593799577.35714996</v>
      </c>
      <c r="BN60" s="104">
        <v>-110335379084.213</v>
      </c>
      <c r="BO60" s="122">
        <v>4</v>
      </c>
      <c r="BP60" s="122">
        <v>0</v>
      </c>
      <c r="BQ60" s="122">
        <v>0</v>
      </c>
    </row>
    <row r="61" spans="3:69" x14ac:dyDescent="0.3">
      <c r="C61" s="122">
        <v>56</v>
      </c>
      <c r="D61" s="122">
        <v>2077</v>
      </c>
      <c r="E61" s="122">
        <v>4</v>
      </c>
      <c r="F61" s="122">
        <v>0.11123</v>
      </c>
      <c r="G61" s="122">
        <v>0</v>
      </c>
      <c r="H61" s="104">
        <v>3626315.4122799998</v>
      </c>
      <c r="I61" s="104">
        <v>3284270.1085399999</v>
      </c>
      <c r="J61" s="104">
        <v>144640.55124</v>
      </c>
      <c r="K61" s="122">
        <v>0</v>
      </c>
      <c r="L61" s="104">
        <v>197404.7525</v>
      </c>
      <c r="M61" s="104">
        <v>3062881.50403</v>
      </c>
      <c r="N61" s="122">
        <v>0</v>
      </c>
      <c r="O61" s="104">
        <v>89143945.574310005</v>
      </c>
      <c r="P61" s="104">
        <v>16725585.34846</v>
      </c>
      <c r="Q61" s="104">
        <v>5048326.9187099999</v>
      </c>
      <c r="R61" s="104">
        <v>11504839.7706</v>
      </c>
      <c r="S61" s="104">
        <v>739460.70836000005</v>
      </c>
      <c r="T61" s="104">
        <v>2696467.7262200001</v>
      </c>
      <c r="U61" s="104">
        <v>52429265.101960003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04">
        <v>19652893.951469999</v>
      </c>
      <c r="AF61" s="104">
        <v>9662652.1099999994</v>
      </c>
      <c r="AG61" s="104">
        <v>2916503.4126300002</v>
      </c>
      <c r="AH61" s="104">
        <v>6646539.5353899999</v>
      </c>
      <c r="AI61" s="104">
        <v>427198.89463</v>
      </c>
      <c r="AJ61" s="104">
        <v>33282761.673129998</v>
      </c>
      <c r="AK61" s="104">
        <v>17217169.809999999</v>
      </c>
      <c r="AL61" s="104">
        <v>46148.51</v>
      </c>
      <c r="AM61" s="104">
        <v>12967286.68389</v>
      </c>
      <c r="AN61" s="104">
        <v>1346677.1351600001</v>
      </c>
      <c r="AO61" s="104">
        <v>1705479.53149</v>
      </c>
      <c r="AP61" s="104">
        <v>50357766.956359997</v>
      </c>
      <c r="AQ61" s="122">
        <v>0</v>
      </c>
      <c r="AR61" s="122">
        <v>0</v>
      </c>
      <c r="AS61" s="122">
        <v>0</v>
      </c>
      <c r="AT61" s="104">
        <v>199126565.07157999</v>
      </c>
      <c r="AU61" s="104">
        <v>19389187.209109999</v>
      </c>
      <c r="AV61" s="104">
        <v>8564458.8858899996</v>
      </c>
      <c r="AW61" s="104">
        <v>659132.58345999999</v>
      </c>
      <c r="AX61" s="122">
        <v>0</v>
      </c>
      <c r="AY61" s="104">
        <v>788163.48393999995</v>
      </c>
      <c r="AZ61" s="104">
        <v>9377432.2558200005</v>
      </c>
      <c r="BA61" s="122">
        <v>0</v>
      </c>
      <c r="BB61" s="104">
        <v>705401333.74252999</v>
      </c>
      <c r="BC61" s="104">
        <v>103026144.11844</v>
      </c>
      <c r="BD61" s="104">
        <v>61158554.90151</v>
      </c>
      <c r="BE61" s="104">
        <v>63889214.823799998</v>
      </c>
      <c r="BF61" s="104">
        <v>4466770.4162699999</v>
      </c>
      <c r="BG61" s="104">
        <v>21196555.827860001</v>
      </c>
      <c r="BH61" s="104">
        <v>451664093.65464997</v>
      </c>
      <c r="BI61" s="122">
        <v>0</v>
      </c>
      <c r="BJ61" s="122">
        <v>0</v>
      </c>
      <c r="BK61" s="122">
        <v>0</v>
      </c>
      <c r="BL61" s="104">
        <v>724790520.95164001</v>
      </c>
      <c r="BM61" s="104">
        <v>-525663955.88006002</v>
      </c>
      <c r="BN61" s="104">
        <v>-110393848686.026</v>
      </c>
      <c r="BO61" s="122">
        <v>4</v>
      </c>
      <c r="BP61" s="122">
        <v>0</v>
      </c>
      <c r="BQ61" s="122">
        <v>0</v>
      </c>
    </row>
    <row r="62" spans="3:69" x14ac:dyDescent="0.3">
      <c r="C62" s="122">
        <v>57</v>
      </c>
      <c r="D62" s="122">
        <v>2078</v>
      </c>
      <c r="E62" s="122">
        <v>4</v>
      </c>
      <c r="F62" s="122">
        <v>0.10695</v>
      </c>
      <c r="G62" s="122">
        <v>0</v>
      </c>
      <c r="H62" s="104">
        <v>2850338.2407900002</v>
      </c>
      <c r="I62" s="104">
        <v>2607106.71453</v>
      </c>
      <c r="J62" s="104">
        <v>89274.120580000003</v>
      </c>
      <c r="K62" s="122">
        <v>0</v>
      </c>
      <c r="L62" s="104">
        <v>153957.40568</v>
      </c>
      <c r="M62" s="104">
        <v>2711007.4383899998</v>
      </c>
      <c r="N62" s="122">
        <v>0</v>
      </c>
      <c r="O62" s="104">
        <v>78136619.908140004</v>
      </c>
      <c r="P62" s="104">
        <v>14241995.599719999</v>
      </c>
      <c r="Q62" s="104">
        <v>4206906.0655899998</v>
      </c>
      <c r="R62" s="104">
        <v>9731793.4874399994</v>
      </c>
      <c r="S62" s="104">
        <v>607057.95868000004</v>
      </c>
      <c r="T62" s="104">
        <v>2362410.4073600001</v>
      </c>
      <c r="U62" s="104">
        <v>46986456.389349997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04">
        <v>16631169.40394</v>
      </c>
      <c r="AF62" s="104">
        <v>8227840.5199999996</v>
      </c>
      <c r="AG62" s="104">
        <v>2430400.42661</v>
      </c>
      <c r="AH62" s="104">
        <v>5622220.8613299998</v>
      </c>
      <c r="AI62" s="104">
        <v>350707.59811000002</v>
      </c>
      <c r="AJ62" s="104">
        <v>29431042.934909999</v>
      </c>
      <c r="AK62" s="104">
        <v>15128594.970000001</v>
      </c>
      <c r="AL62" s="104">
        <v>39501.57</v>
      </c>
      <c r="AM62" s="104">
        <v>11623750.441470001</v>
      </c>
      <c r="AN62" s="104">
        <v>1168908.03419</v>
      </c>
      <c r="AO62" s="104">
        <v>1470287.9133899999</v>
      </c>
      <c r="AP62" s="104">
        <v>44285977.65608</v>
      </c>
      <c r="AQ62" s="122">
        <v>0</v>
      </c>
      <c r="AR62" s="122">
        <v>0</v>
      </c>
      <c r="AS62" s="122">
        <v>0</v>
      </c>
      <c r="AT62" s="104">
        <v>174046155.58225</v>
      </c>
      <c r="AU62" s="104">
        <v>16079826.500739999</v>
      </c>
      <c r="AV62" s="104">
        <v>6803378.6901500002</v>
      </c>
      <c r="AW62" s="104">
        <v>393347.94913999998</v>
      </c>
      <c r="AX62" s="122">
        <v>0</v>
      </c>
      <c r="AY62" s="104">
        <v>609883.09465999994</v>
      </c>
      <c r="AZ62" s="104">
        <v>8273216.7667899998</v>
      </c>
      <c r="BA62" s="122">
        <v>0</v>
      </c>
      <c r="BB62" s="104">
        <v>620167861.07703996</v>
      </c>
      <c r="BC62" s="104">
        <v>87703410.081719995</v>
      </c>
      <c r="BD62" s="104">
        <v>51350066.973140001</v>
      </c>
      <c r="BE62" s="104">
        <v>54217660.76568</v>
      </c>
      <c r="BF62" s="104">
        <v>3667680.12274</v>
      </c>
      <c r="BG62" s="104">
        <v>18459736.624820001</v>
      </c>
      <c r="BH62" s="104">
        <v>404769306.50893998</v>
      </c>
      <c r="BI62" s="122">
        <v>0</v>
      </c>
      <c r="BJ62" s="122">
        <v>0</v>
      </c>
      <c r="BK62" s="122">
        <v>0</v>
      </c>
      <c r="BL62" s="104">
        <v>636247687.57778001</v>
      </c>
      <c r="BM62" s="104">
        <v>-462201531.99553001</v>
      </c>
      <c r="BN62" s="104">
        <v>-110443281139.873</v>
      </c>
      <c r="BO62" s="122">
        <v>4</v>
      </c>
      <c r="BP62" s="122">
        <v>0</v>
      </c>
      <c r="BQ62" s="122">
        <v>0</v>
      </c>
    </row>
    <row r="63" spans="3:69" x14ac:dyDescent="0.3">
      <c r="C63" s="122">
        <v>58</v>
      </c>
      <c r="D63" s="122">
        <v>2079</v>
      </c>
      <c r="E63" s="122">
        <v>4</v>
      </c>
      <c r="F63" s="122">
        <v>0.10284</v>
      </c>
      <c r="G63" s="122">
        <v>0</v>
      </c>
      <c r="H63" s="104">
        <v>2246175.4141600002</v>
      </c>
      <c r="I63" s="104">
        <v>2069755.1265199999</v>
      </c>
      <c r="J63" s="104">
        <v>57034.80745</v>
      </c>
      <c r="K63" s="122">
        <v>0</v>
      </c>
      <c r="L63" s="104">
        <v>119385.48019</v>
      </c>
      <c r="M63" s="104">
        <v>2401052.09571</v>
      </c>
      <c r="N63" s="122">
        <v>0</v>
      </c>
      <c r="O63" s="104">
        <v>67988453.103729993</v>
      </c>
      <c r="P63" s="104">
        <v>12027724.677859999</v>
      </c>
      <c r="Q63" s="104">
        <v>3478309.6619299999</v>
      </c>
      <c r="R63" s="104">
        <v>8164765.2766000004</v>
      </c>
      <c r="S63" s="104">
        <v>493263.13537999999</v>
      </c>
      <c r="T63" s="104">
        <v>2054910.90753</v>
      </c>
      <c r="U63" s="104">
        <v>41769479.444430001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04">
        <v>13959985.67712</v>
      </c>
      <c r="AF63" s="104">
        <v>6948618.9500000002</v>
      </c>
      <c r="AG63" s="104">
        <v>2009478.0236200001</v>
      </c>
      <c r="AH63" s="104">
        <v>4716922.2944499999</v>
      </c>
      <c r="AI63" s="104">
        <v>284966.41379000002</v>
      </c>
      <c r="AJ63" s="104">
        <v>25801107.475779999</v>
      </c>
      <c r="AK63" s="104">
        <v>13184283.5</v>
      </c>
      <c r="AL63" s="104">
        <v>33423.32</v>
      </c>
      <c r="AM63" s="104">
        <v>10321124.831250001</v>
      </c>
      <c r="AN63" s="104">
        <v>1004879.3904499999</v>
      </c>
      <c r="AO63" s="104">
        <v>1257396.4291999999</v>
      </c>
      <c r="AP63" s="104">
        <v>38650827.309110001</v>
      </c>
      <c r="AQ63" s="122">
        <v>0</v>
      </c>
      <c r="AR63" s="122">
        <v>0</v>
      </c>
      <c r="AS63" s="122">
        <v>0</v>
      </c>
      <c r="AT63" s="104">
        <v>151047601.07561001</v>
      </c>
      <c r="AU63" s="104">
        <v>13415731.008579999</v>
      </c>
      <c r="AV63" s="104">
        <v>5406462.6943899998</v>
      </c>
      <c r="AW63" s="104">
        <v>240041.72317000001</v>
      </c>
      <c r="AX63" s="122">
        <v>0</v>
      </c>
      <c r="AY63" s="104">
        <v>468905.44055</v>
      </c>
      <c r="AZ63" s="104">
        <v>7300321.1504699998</v>
      </c>
      <c r="BA63" s="122">
        <v>0</v>
      </c>
      <c r="BB63" s="104">
        <v>541100486.32530999</v>
      </c>
      <c r="BC63" s="104">
        <v>74053239.400079995</v>
      </c>
      <c r="BD63" s="104">
        <v>42777477.528729998</v>
      </c>
      <c r="BE63" s="104">
        <v>45626217.759499997</v>
      </c>
      <c r="BF63" s="104">
        <v>2980440.24706</v>
      </c>
      <c r="BG63" s="104">
        <v>15956455.650429999</v>
      </c>
      <c r="BH63" s="104">
        <v>359706655.73951</v>
      </c>
      <c r="BI63" s="122">
        <v>0</v>
      </c>
      <c r="BJ63" s="122">
        <v>0</v>
      </c>
      <c r="BK63" s="122">
        <v>0</v>
      </c>
      <c r="BL63" s="104">
        <v>554516217.33388996</v>
      </c>
      <c r="BM63" s="104">
        <v>-403468616.25827998</v>
      </c>
      <c r="BN63" s="104">
        <v>-110484773852.369</v>
      </c>
      <c r="BO63" s="122">
        <v>4</v>
      </c>
      <c r="BP63" s="122">
        <v>0</v>
      </c>
      <c r="BQ63" s="122">
        <v>0</v>
      </c>
    </row>
    <row r="64" spans="3:69" x14ac:dyDescent="0.3">
      <c r="C64" s="122">
        <v>59</v>
      </c>
      <c r="D64" s="122">
        <v>2080</v>
      </c>
      <c r="E64" s="122">
        <v>4</v>
      </c>
      <c r="F64" s="122">
        <v>9.8879999999999996E-2</v>
      </c>
      <c r="G64" s="122">
        <v>0</v>
      </c>
      <c r="H64" s="104">
        <v>1775168.9527499999</v>
      </c>
      <c r="I64" s="104">
        <v>1644323.80886</v>
      </c>
      <c r="J64" s="104">
        <v>38785.113440000001</v>
      </c>
      <c r="K64" s="122">
        <v>0</v>
      </c>
      <c r="L64" s="104">
        <v>92060.030450000006</v>
      </c>
      <c r="M64" s="104">
        <v>2127856.3556400002</v>
      </c>
      <c r="N64" s="122">
        <v>0</v>
      </c>
      <c r="O64" s="104">
        <v>58705749.793499999</v>
      </c>
      <c r="P64" s="104">
        <v>10070295.203500001</v>
      </c>
      <c r="Q64" s="104">
        <v>2852522.2946199998</v>
      </c>
      <c r="R64" s="104">
        <v>6791881.5099799996</v>
      </c>
      <c r="S64" s="104">
        <v>396470.98272999999</v>
      </c>
      <c r="T64" s="104">
        <v>1774241.94212</v>
      </c>
      <c r="U64" s="104">
        <v>36820337.860550001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04">
        <v>11618561.328290001</v>
      </c>
      <c r="AF64" s="104">
        <v>5817779</v>
      </c>
      <c r="AG64" s="104">
        <v>1647950.1309700001</v>
      </c>
      <c r="AH64" s="104">
        <v>3923784.2400099998</v>
      </c>
      <c r="AI64" s="104">
        <v>229047.95840999999</v>
      </c>
      <c r="AJ64" s="104">
        <v>22415879.647009999</v>
      </c>
      <c r="AK64" s="104">
        <v>11390886.550000001</v>
      </c>
      <c r="AL64" s="104">
        <v>27898.28</v>
      </c>
      <c r="AM64" s="104">
        <v>9075336.0443600006</v>
      </c>
      <c r="AN64" s="104">
        <v>855409.98536000005</v>
      </c>
      <c r="AO64" s="104">
        <v>1066348.7792799999</v>
      </c>
      <c r="AP64" s="104">
        <v>33463045.6789</v>
      </c>
      <c r="AQ64" s="122">
        <v>0</v>
      </c>
      <c r="AR64" s="122">
        <v>0</v>
      </c>
      <c r="AS64" s="122">
        <v>0</v>
      </c>
      <c r="AT64" s="104">
        <v>130106261.75609</v>
      </c>
      <c r="AU64" s="104">
        <v>11256502.941780001</v>
      </c>
      <c r="AV64" s="104">
        <v>4300187.6215000004</v>
      </c>
      <c r="AW64" s="104">
        <v>154982.47944</v>
      </c>
      <c r="AX64" s="122">
        <v>0</v>
      </c>
      <c r="AY64" s="104">
        <v>358233.68273</v>
      </c>
      <c r="AZ64" s="104">
        <v>6443099.1581100002</v>
      </c>
      <c r="BA64" s="122">
        <v>0</v>
      </c>
      <c r="BB64" s="104">
        <v>468344332.75351</v>
      </c>
      <c r="BC64" s="104">
        <v>61995214.098190002</v>
      </c>
      <c r="BD64" s="104">
        <v>35345936.484140001</v>
      </c>
      <c r="BE64" s="104">
        <v>38063252.06464</v>
      </c>
      <c r="BF64" s="104">
        <v>2395644.55394</v>
      </c>
      <c r="BG64" s="104">
        <v>13686052.1962</v>
      </c>
      <c r="BH64" s="104">
        <v>316858233.35640001</v>
      </c>
      <c r="BI64" s="122">
        <v>0</v>
      </c>
      <c r="BJ64" s="122">
        <v>0</v>
      </c>
      <c r="BK64" s="122">
        <v>0</v>
      </c>
      <c r="BL64" s="104">
        <v>479600835.69529003</v>
      </c>
      <c r="BM64" s="104">
        <v>-349494573.93919998</v>
      </c>
      <c r="BN64" s="104">
        <v>-110519331875.84</v>
      </c>
      <c r="BO64" s="122">
        <v>4</v>
      </c>
      <c r="BP64" s="122">
        <v>0</v>
      </c>
      <c r="BQ64" s="122">
        <v>0</v>
      </c>
    </row>
    <row r="65" spans="3:69" x14ac:dyDescent="0.3">
      <c r="C65" s="122">
        <v>60</v>
      </c>
      <c r="D65" s="122">
        <v>2081</v>
      </c>
      <c r="E65" s="122">
        <v>4</v>
      </c>
      <c r="F65" s="122">
        <v>9.5079999999999998E-2</v>
      </c>
      <c r="G65" s="122">
        <v>0</v>
      </c>
      <c r="H65" s="104">
        <v>1406987.25773</v>
      </c>
      <c r="I65" s="104">
        <v>1307912.0615099999</v>
      </c>
      <c r="J65" s="104">
        <v>28460.564770000001</v>
      </c>
      <c r="K65" s="122">
        <v>0</v>
      </c>
      <c r="L65" s="104">
        <v>70614.631450000001</v>
      </c>
      <c r="M65" s="104">
        <v>1886739.91004</v>
      </c>
      <c r="N65" s="122">
        <v>0</v>
      </c>
      <c r="O65" s="104">
        <v>50283860.545539998</v>
      </c>
      <c r="P65" s="104">
        <v>8355517.4633299997</v>
      </c>
      <c r="Q65" s="104">
        <v>2319539.0448099999</v>
      </c>
      <c r="R65" s="104">
        <v>5599995.8693700004</v>
      </c>
      <c r="S65" s="104">
        <v>315046.77668000001</v>
      </c>
      <c r="T65" s="104">
        <v>1520141.0308300001</v>
      </c>
      <c r="U65" s="104">
        <v>32173620.360520002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04">
        <v>9584379.4544799998</v>
      </c>
      <c r="AF65" s="104">
        <v>4827123.04</v>
      </c>
      <c r="AG65" s="104">
        <v>1340036.73868</v>
      </c>
      <c r="AH65" s="104">
        <v>3235211.8487499999</v>
      </c>
      <c r="AI65" s="104">
        <v>182007.82440000001</v>
      </c>
      <c r="AJ65" s="104">
        <v>19291815.302340001</v>
      </c>
      <c r="AK65" s="104">
        <v>9751685.3699999992</v>
      </c>
      <c r="AL65" s="104">
        <v>22943.34</v>
      </c>
      <c r="AM65" s="104">
        <v>7899748.3426400004</v>
      </c>
      <c r="AN65" s="104">
        <v>720867.05153000006</v>
      </c>
      <c r="AO65" s="104">
        <v>896571.19088000001</v>
      </c>
      <c r="AP65" s="104">
        <v>28727188.42185</v>
      </c>
      <c r="AQ65" s="122">
        <v>0</v>
      </c>
      <c r="AR65" s="122">
        <v>0</v>
      </c>
      <c r="AS65" s="122">
        <v>0</v>
      </c>
      <c r="AT65" s="104">
        <v>111180970.89198001</v>
      </c>
      <c r="AU65" s="104">
        <v>9492653.7157000005</v>
      </c>
      <c r="AV65" s="104">
        <v>3424749.2683899999</v>
      </c>
      <c r="AW65" s="104">
        <v>108603.48987</v>
      </c>
      <c r="AX65" s="122">
        <v>0</v>
      </c>
      <c r="AY65" s="104">
        <v>272000.31549000001</v>
      </c>
      <c r="AZ65" s="104">
        <v>5687300.6419500001</v>
      </c>
      <c r="BA65" s="122">
        <v>0</v>
      </c>
      <c r="BB65" s="104">
        <v>401957453.42734998</v>
      </c>
      <c r="BC65" s="104">
        <v>51437561.832690001</v>
      </c>
      <c r="BD65" s="104">
        <v>28958171.873969998</v>
      </c>
      <c r="BE65" s="104">
        <v>31467845.529119998</v>
      </c>
      <c r="BF65" s="104">
        <v>1903565.9768300001</v>
      </c>
      <c r="BG65" s="104">
        <v>11644682.1855</v>
      </c>
      <c r="BH65" s="104">
        <v>276545626.02924001</v>
      </c>
      <c r="BI65" s="122">
        <v>0</v>
      </c>
      <c r="BJ65" s="122">
        <v>0</v>
      </c>
      <c r="BK65" s="122">
        <v>0</v>
      </c>
      <c r="BL65" s="104">
        <v>411450107.14305001</v>
      </c>
      <c r="BM65" s="104">
        <v>-300269136.25107002</v>
      </c>
      <c r="BN65" s="104">
        <v>-110547881465.315</v>
      </c>
      <c r="BO65" s="122">
        <v>4</v>
      </c>
      <c r="BP65" s="122">
        <v>0</v>
      </c>
      <c r="BQ65" s="122">
        <v>0</v>
      </c>
    </row>
    <row r="66" spans="3:69" x14ac:dyDescent="0.3">
      <c r="C66" s="122">
        <v>61</v>
      </c>
      <c r="D66" s="122">
        <v>2082</v>
      </c>
      <c r="E66" s="122">
        <v>4</v>
      </c>
      <c r="F66" s="122">
        <v>9.1420000000000001E-2</v>
      </c>
      <c r="G66" s="122">
        <v>0</v>
      </c>
      <c r="H66" s="104">
        <v>1118129.82544</v>
      </c>
      <c r="I66" s="104">
        <v>1041904.83251</v>
      </c>
      <c r="J66" s="104">
        <v>22317.742900000001</v>
      </c>
      <c r="K66" s="122">
        <v>0</v>
      </c>
      <c r="L66" s="104">
        <v>53907.250030000003</v>
      </c>
      <c r="M66" s="104">
        <v>1673505.89096</v>
      </c>
      <c r="N66" s="122">
        <v>0</v>
      </c>
      <c r="O66" s="104">
        <v>42707325.147660002</v>
      </c>
      <c r="P66" s="104">
        <v>6867238.5866299998</v>
      </c>
      <c r="Q66" s="104">
        <v>1869544.2084600001</v>
      </c>
      <c r="R66" s="104">
        <v>4575017.0699800001</v>
      </c>
      <c r="S66" s="104">
        <v>247334.81909</v>
      </c>
      <c r="T66" s="104">
        <v>1292060.15876</v>
      </c>
      <c r="U66" s="104">
        <v>27856130.304740001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04">
        <v>7833340.27599</v>
      </c>
      <c r="AF66" s="104">
        <v>3967319.29</v>
      </c>
      <c r="AG66" s="104">
        <v>1080067.14934</v>
      </c>
      <c r="AH66" s="104">
        <v>2643064.3483099998</v>
      </c>
      <c r="AI66" s="104">
        <v>142889.48706000001</v>
      </c>
      <c r="AJ66" s="104">
        <v>16440078.09035</v>
      </c>
      <c r="AK66" s="104">
        <v>8268370.5499999998</v>
      </c>
      <c r="AL66" s="104">
        <v>18562.02</v>
      </c>
      <c r="AM66" s="104">
        <v>6804865.6361300005</v>
      </c>
      <c r="AN66" s="104">
        <v>601212.13141000003</v>
      </c>
      <c r="AO66" s="104">
        <v>747067.74916999997</v>
      </c>
      <c r="AP66" s="104">
        <v>24442402.552730002</v>
      </c>
      <c r="AQ66" s="122">
        <v>0</v>
      </c>
      <c r="AR66" s="122">
        <v>0</v>
      </c>
      <c r="AS66" s="122">
        <v>0</v>
      </c>
      <c r="AT66" s="104">
        <v>94214781.783130005</v>
      </c>
      <c r="AU66" s="104">
        <v>8039846.8036599997</v>
      </c>
      <c r="AV66" s="104">
        <v>2731796.5350899999</v>
      </c>
      <c r="AW66" s="104">
        <v>82527.50632</v>
      </c>
      <c r="AX66" s="122">
        <v>0</v>
      </c>
      <c r="AY66" s="104">
        <v>205319.63526000001</v>
      </c>
      <c r="AZ66" s="104">
        <v>5020203.1269899998</v>
      </c>
      <c r="BA66" s="122">
        <v>0</v>
      </c>
      <c r="BB66" s="104">
        <v>341921288.48458999</v>
      </c>
      <c r="BC66" s="104">
        <v>42277920.528420001</v>
      </c>
      <c r="BD66" s="104">
        <v>23515740.78362</v>
      </c>
      <c r="BE66" s="104">
        <v>25772262.261220001</v>
      </c>
      <c r="BF66" s="104">
        <v>1494320.54526</v>
      </c>
      <c r="BG66" s="104">
        <v>9825375.1613100003</v>
      </c>
      <c r="BH66" s="104">
        <v>239035669.20475999</v>
      </c>
      <c r="BI66" s="122">
        <v>0</v>
      </c>
      <c r="BJ66" s="122">
        <v>0</v>
      </c>
      <c r="BK66" s="122">
        <v>0</v>
      </c>
      <c r="BL66" s="104">
        <v>349961135.28825003</v>
      </c>
      <c r="BM66" s="104">
        <v>-255746353.50512001</v>
      </c>
      <c r="BN66" s="104">
        <v>-110571261796.952</v>
      </c>
      <c r="BO66" s="122">
        <v>4</v>
      </c>
      <c r="BP66" s="122">
        <v>0</v>
      </c>
      <c r="BQ66" s="122">
        <v>0</v>
      </c>
    </row>
    <row r="67" spans="3:69" x14ac:dyDescent="0.3">
      <c r="C67" s="122">
        <v>62</v>
      </c>
      <c r="D67" s="122">
        <v>2083</v>
      </c>
      <c r="E67" s="122">
        <v>4</v>
      </c>
      <c r="F67" s="122">
        <v>8.7900000000000006E-2</v>
      </c>
      <c r="G67" s="122">
        <v>0</v>
      </c>
      <c r="H67" s="104">
        <v>890528.14671999996</v>
      </c>
      <c r="I67" s="104">
        <v>831314.04099999997</v>
      </c>
      <c r="J67" s="104">
        <v>18234.88998</v>
      </c>
      <c r="K67" s="122">
        <v>0</v>
      </c>
      <c r="L67" s="104">
        <v>40979.21574</v>
      </c>
      <c r="M67" s="104">
        <v>1484473.0406200001</v>
      </c>
      <c r="N67" s="122">
        <v>0</v>
      </c>
      <c r="O67" s="104">
        <v>35951325.693970002</v>
      </c>
      <c r="P67" s="104">
        <v>5588107.0744700003</v>
      </c>
      <c r="Q67" s="104">
        <v>1493287.41393</v>
      </c>
      <c r="R67" s="104">
        <v>3702166.6271199998</v>
      </c>
      <c r="S67" s="104">
        <v>191712.15633</v>
      </c>
      <c r="T67" s="104">
        <v>1089137.3785900001</v>
      </c>
      <c r="U67" s="104">
        <v>23886915.043529999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04">
        <v>6340600.05767</v>
      </c>
      <c r="AF67" s="104">
        <v>3228343.49</v>
      </c>
      <c r="AG67" s="104">
        <v>862697.26760999998</v>
      </c>
      <c r="AH67" s="104">
        <v>2138803.9594100001</v>
      </c>
      <c r="AI67" s="104">
        <v>110755.33878000001</v>
      </c>
      <c r="AJ67" s="104">
        <v>13865578.538659999</v>
      </c>
      <c r="AK67" s="104">
        <v>6939602</v>
      </c>
      <c r="AL67" s="104">
        <v>14808.51</v>
      </c>
      <c r="AM67" s="104">
        <v>5798396.9389599999</v>
      </c>
      <c r="AN67" s="104">
        <v>496068.44676000002</v>
      </c>
      <c r="AO67" s="104">
        <v>616702.63729999994</v>
      </c>
      <c r="AP67" s="104">
        <v>20601665.43756</v>
      </c>
      <c r="AQ67" s="122">
        <v>0</v>
      </c>
      <c r="AR67" s="122">
        <v>0</v>
      </c>
      <c r="AS67" s="122">
        <v>0</v>
      </c>
      <c r="AT67" s="104">
        <v>79134170.915199995</v>
      </c>
      <c r="AU67" s="104">
        <v>6833504.5080300001</v>
      </c>
      <c r="AV67" s="104">
        <v>2182573.8195099998</v>
      </c>
      <c r="AW67" s="104">
        <v>66285.557239999995</v>
      </c>
      <c r="AX67" s="122">
        <v>0</v>
      </c>
      <c r="AY67" s="104">
        <v>154129.69959</v>
      </c>
      <c r="AZ67" s="104">
        <v>4430515.43169</v>
      </c>
      <c r="BA67" s="122">
        <v>0</v>
      </c>
      <c r="BB67" s="104">
        <v>288130947.71661001</v>
      </c>
      <c r="BC67" s="104">
        <v>34406944.006130002</v>
      </c>
      <c r="BD67" s="104">
        <v>18922214.267129999</v>
      </c>
      <c r="BE67" s="104">
        <v>20902890.827720001</v>
      </c>
      <c r="BF67" s="104">
        <v>1158137.0521199999</v>
      </c>
      <c r="BG67" s="104">
        <v>8218656.5779900001</v>
      </c>
      <c r="BH67" s="104">
        <v>204522104.98552001</v>
      </c>
      <c r="BI67" s="122">
        <v>0</v>
      </c>
      <c r="BJ67" s="122">
        <v>0</v>
      </c>
      <c r="BK67" s="122">
        <v>0</v>
      </c>
      <c r="BL67" s="104">
        <v>294964452.22464001</v>
      </c>
      <c r="BM67" s="104">
        <v>-215830281.30943999</v>
      </c>
      <c r="BN67" s="104">
        <v>-110590233278.679</v>
      </c>
      <c r="BO67" s="122">
        <v>4</v>
      </c>
      <c r="BP67" s="122">
        <v>0</v>
      </c>
      <c r="BQ67" s="122">
        <v>0</v>
      </c>
    </row>
    <row r="68" spans="3:69" x14ac:dyDescent="0.3">
      <c r="C68" s="122">
        <v>63</v>
      </c>
      <c r="D68" s="122">
        <v>2084</v>
      </c>
      <c r="E68" s="122">
        <v>4</v>
      </c>
      <c r="F68" s="122">
        <v>8.4519999999999998E-2</v>
      </c>
      <c r="G68" s="122">
        <v>0</v>
      </c>
      <c r="H68" s="104">
        <v>710407.29195999994</v>
      </c>
      <c r="I68" s="104">
        <v>664226.55524000002</v>
      </c>
      <c r="J68" s="104">
        <v>15146.10946</v>
      </c>
      <c r="K68" s="122">
        <v>0</v>
      </c>
      <c r="L68" s="104">
        <v>31034.627260000001</v>
      </c>
      <c r="M68" s="104">
        <v>1316426.88903</v>
      </c>
      <c r="N68" s="122">
        <v>0</v>
      </c>
      <c r="O68" s="104">
        <v>29981227.069159999</v>
      </c>
      <c r="P68" s="104">
        <v>4499657.3282399997</v>
      </c>
      <c r="Q68" s="104">
        <v>1181692.1645599999</v>
      </c>
      <c r="R68" s="104">
        <v>2966161.4705400001</v>
      </c>
      <c r="S68" s="104">
        <v>146597.80604</v>
      </c>
      <c r="T68" s="104">
        <v>910202.95440000005</v>
      </c>
      <c r="U68" s="104">
        <v>20276915.345380001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04">
        <v>5080504.6206299998</v>
      </c>
      <c r="AF68" s="104">
        <v>2599527.7599999998</v>
      </c>
      <c r="AG68" s="104">
        <v>682683.44862000004</v>
      </c>
      <c r="AH68" s="104">
        <v>1713601.39518</v>
      </c>
      <c r="AI68" s="104">
        <v>84692.019450000007</v>
      </c>
      <c r="AJ68" s="104">
        <v>11567178.553920001</v>
      </c>
      <c r="AK68" s="104">
        <v>5761887.3399999999</v>
      </c>
      <c r="AL68" s="104">
        <v>11567.04</v>
      </c>
      <c r="AM68" s="104">
        <v>4884836.8885700004</v>
      </c>
      <c r="AN68" s="104">
        <v>404756.37040999997</v>
      </c>
      <c r="AO68" s="104">
        <v>504130.91936</v>
      </c>
      <c r="AP68" s="104">
        <v>17192049.324979998</v>
      </c>
      <c r="AQ68" s="122">
        <v>0</v>
      </c>
      <c r="AR68" s="122">
        <v>0</v>
      </c>
      <c r="AS68" s="122">
        <v>0</v>
      </c>
      <c r="AT68" s="104">
        <v>65847793.749679998</v>
      </c>
      <c r="AU68" s="104">
        <v>5824310.1117000002</v>
      </c>
      <c r="AV68" s="104">
        <v>1746290.3682500001</v>
      </c>
      <c r="AW68" s="104">
        <v>54596.595139999998</v>
      </c>
      <c r="AX68" s="122">
        <v>0</v>
      </c>
      <c r="AY68" s="104">
        <v>115092.67027</v>
      </c>
      <c r="AZ68" s="104">
        <v>3908330.47804</v>
      </c>
      <c r="BA68" s="122">
        <v>0</v>
      </c>
      <c r="BB68" s="104">
        <v>240398991.43345001</v>
      </c>
      <c r="BC68" s="104">
        <v>27710013.61592</v>
      </c>
      <c r="BD68" s="104">
        <v>15082547.08216</v>
      </c>
      <c r="BE68" s="104">
        <v>16782091.858120002</v>
      </c>
      <c r="BF68" s="104">
        <v>885506.62159999995</v>
      </c>
      <c r="BG68" s="104">
        <v>6812734.5112300003</v>
      </c>
      <c r="BH68" s="104">
        <v>173126097.74441999</v>
      </c>
      <c r="BI68" s="122">
        <v>0</v>
      </c>
      <c r="BJ68" s="122">
        <v>0</v>
      </c>
      <c r="BK68" s="122">
        <v>0</v>
      </c>
      <c r="BL68" s="104">
        <v>246223301.54515001</v>
      </c>
      <c r="BM68" s="104">
        <v>-180375507.79547</v>
      </c>
      <c r="BN68" s="104">
        <v>-110605478616.59801</v>
      </c>
      <c r="BO68" s="122">
        <v>4</v>
      </c>
      <c r="BP68" s="122">
        <v>0</v>
      </c>
      <c r="BQ68" s="122">
        <v>0</v>
      </c>
    </row>
    <row r="69" spans="3:69" x14ac:dyDescent="0.3">
      <c r="C69" s="122">
        <v>64</v>
      </c>
      <c r="D69" s="122">
        <v>2085</v>
      </c>
      <c r="E69" s="122">
        <v>4</v>
      </c>
      <c r="F69" s="122">
        <v>8.1269999999999995E-2</v>
      </c>
      <c r="G69" s="122">
        <v>0</v>
      </c>
      <c r="H69" s="104">
        <v>567289.05035000003</v>
      </c>
      <c r="I69" s="104">
        <v>531285.07848000003</v>
      </c>
      <c r="J69" s="104">
        <v>12585.13421</v>
      </c>
      <c r="K69" s="122">
        <v>0</v>
      </c>
      <c r="L69" s="104">
        <v>23418.837660000001</v>
      </c>
      <c r="M69" s="104">
        <v>1166600.3679899999</v>
      </c>
      <c r="N69" s="122">
        <v>0</v>
      </c>
      <c r="O69" s="104">
        <v>24755747.521850001</v>
      </c>
      <c r="P69" s="104">
        <v>3583338.97853</v>
      </c>
      <c r="Q69" s="104">
        <v>926238.13781999995</v>
      </c>
      <c r="R69" s="104">
        <v>2351867.2388200001</v>
      </c>
      <c r="S69" s="104">
        <v>110501.14571</v>
      </c>
      <c r="T69" s="104">
        <v>753833.95129999996</v>
      </c>
      <c r="U69" s="104">
        <v>17029968.069669999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04">
        <v>4027810.2376299999</v>
      </c>
      <c r="AF69" s="104">
        <v>2070155.23</v>
      </c>
      <c r="AG69" s="104">
        <v>535103.35866999999</v>
      </c>
      <c r="AH69" s="104">
        <v>1358713.2803700001</v>
      </c>
      <c r="AI69" s="104">
        <v>63838.371359999997</v>
      </c>
      <c r="AJ69" s="104">
        <v>9539396.1507600006</v>
      </c>
      <c r="AK69" s="104">
        <v>4730053.43</v>
      </c>
      <c r="AL69" s="104">
        <v>8829.51</v>
      </c>
      <c r="AM69" s="104">
        <v>4066201.9485499999</v>
      </c>
      <c r="AN69" s="104">
        <v>326425.69615999999</v>
      </c>
      <c r="AO69" s="104">
        <v>407885.57303000003</v>
      </c>
      <c r="AP69" s="104">
        <v>14196692.609200001</v>
      </c>
      <c r="AQ69" s="122">
        <v>0</v>
      </c>
      <c r="AR69" s="122">
        <v>0</v>
      </c>
      <c r="AS69" s="122">
        <v>0</v>
      </c>
      <c r="AT69" s="104">
        <v>54253535.93778</v>
      </c>
      <c r="AU69" s="104">
        <v>4974383.1032400001</v>
      </c>
      <c r="AV69" s="104">
        <v>1398761.2380299999</v>
      </c>
      <c r="AW69" s="104">
        <v>45145.42368</v>
      </c>
      <c r="AX69" s="122">
        <v>0</v>
      </c>
      <c r="AY69" s="104">
        <v>85492.719639999996</v>
      </c>
      <c r="AZ69" s="104">
        <v>3444983.7218900002</v>
      </c>
      <c r="BA69" s="122">
        <v>0</v>
      </c>
      <c r="BB69" s="104">
        <v>198482752.48050001</v>
      </c>
      <c r="BC69" s="104">
        <v>22071819.655850001</v>
      </c>
      <c r="BD69" s="104">
        <v>11905002.877629999</v>
      </c>
      <c r="BE69" s="104">
        <v>13331143.81373</v>
      </c>
      <c r="BF69" s="104">
        <v>667413.07860999997</v>
      </c>
      <c r="BG69" s="104">
        <v>5594038.3677099999</v>
      </c>
      <c r="BH69" s="104">
        <v>144913334.68697</v>
      </c>
      <c r="BI69" s="122">
        <v>0</v>
      </c>
      <c r="BJ69" s="122">
        <v>0</v>
      </c>
      <c r="BK69" s="122">
        <v>0</v>
      </c>
      <c r="BL69" s="104">
        <v>203457135.58374</v>
      </c>
      <c r="BM69" s="104">
        <v>-149203599.64596</v>
      </c>
      <c r="BN69" s="104">
        <v>-110617604393.14101</v>
      </c>
      <c r="BO69" s="122">
        <v>4</v>
      </c>
      <c r="BP69" s="122">
        <v>0</v>
      </c>
      <c r="BQ69" s="122">
        <v>0</v>
      </c>
    </row>
    <row r="70" spans="3:69" x14ac:dyDescent="0.3">
      <c r="C70" s="122">
        <v>65</v>
      </c>
      <c r="D70" s="122">
        <v>2086</v>
      </c>
      <c r="E70" s="122">
        <v>4</v>
      </c>
      <c r="F70" s="122">
        <v>7.8140000000000001E-2</v>
      </c>
      <c r="G70" s="122">
        <v>0</v>
      </c>
      <c r="H70" s="104">
        <v>453183.37572000001</v>
      </c>
      <c r="I70" s="104">
        <v>425198.46435999998</v>
      </c>
      <c r="J70" s="104">
        <v>10380.443719999999</v>
      </c>
      <c r="K70" s="122">
        <v>0</v>
      </c>
      <c r="L70" s="104">
        <v>17604.467639999999</v>
      </c>
      <c r="M70" s="104">
        <v>1032621.98146</v>
      </c>
      <c r="N70" s="122">
        <v>0</v>
      </c>
      <c r="O70" s="104">
        <v>20227046.70905</v>
      </c>
      <c r="P70" s="104">
        <v>2820329.02018</v>
      </c>
      <c r="Q70" s="104">
        <v>719068.05915999995</v>
      </c>
      <c r="R70" s="104">
        <v>1844353.96257</v>
      </c>
      <c r="S70" s="104">
        <v>82029.703999999998</v>
      </c>
      <c r="T70" s="104">
        <v>618471.97415000002</v>
      </c>
      <c r="U70" s="104">
        <v>14142793.98899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04">
        <v>3157673.51339</v>
      </c>
      <c r="AF70" s="104">
        <v>1629351.53</v>
      </c>
      <c r="AG70" s="104">
        <v>415417.71802999999</v>
      </c>
      <c r="AH70" s="104">
        <v>1065514.3204000001</v>
      </c>
      <c r="AI70" s="104">
        <v>47389.940369999997</v>
      </c>
      <c r="AJ70" s="104">
        <v>7771950.5487200003</v>
      </c>
      <c r="AK70" s="104">
        <v>3836850.16</v>
      </c>
      <c r="AL70" s="104">
        <v>6534.33</v>
      </c>
      <c r="AM70" s="104">
        <v>3342076.86112</v>
      </c>
      <c r="AN70" s="104">
        <v>260053.16443999999</v>
      </c>
      <c r="AO70" s="104">
        <v>326436.03911999997</v>
      </c>
      <c r="AP70" s="104">
        <v>11593262.84355</v>
      </c>
      <c r="AQ70" s="122">
        <v>0</v>
      </c>
      <c r="AR70" s="122">
        <v>0</v>
      </c>
      <c r="AS70" s="122">
        <v>0</v>
      </c>
      <c r="AT70" s="104">
        <v>44235738.971890002</v>
      </c>
      <c r="AU70" s="104">
        <v>4254311.3917699996</v>
      </c>
      <c r="AV70" s="104">
        <v>1121110.20786</v>
      </c>
      <c r="AW70" s="104">
        <v>37084.116699999999</v>
      </c>
      <c r="AX70" s="122">
        <v>0</v>
      </c>
      <c r="AY70" s="104">
        <v>63159.09388</v>
      </c>
      <c r="AZ70" s="104">
        <v>3032957.9733299999</v>
      </c>
      <c r="BA70" s="122">
        <v>0</v>
      </c>
      <c r="BB70" s="104">
        <v>162064046.85312</v>
      </c>
      <c r="BC70" s="104">
        <v>17376487.744970001</v>
      </c>
      <c r="BD70" s="104">
        <v>9302897.8202800006</v>
      </c>
      <c r="BE70" s="104">
        <v>10471547.50821</v>
      </c>
      <c r="BF70" s="104">
        <v>495431.98385000002</v>
      </c>
      <c r="BG70" s="104">
        <v>4547812.3454700001</v>
      </c>
      <c r="BH70" s="104">
        <v>119869869.45034</v>
      </c>
      <c r="BI70" s="122">
        <v>0</v>
      </c>
      <c r="BJ70" s="122">
        <v>0</v>
      </c>
      <c r="BK70" s="122">
        <v>0</v>
      </c>
      <c r="BL70" s="104">
        <v>166318358.24489</v>
      </c>
      <c r="BM70" s="104">
        <v>-122082619.273</v>
      </c>
      <c r="BN70" s="104">
        <v>-110627143929.011</v>
      </c>
      <c r="BO70" s="122">
        <v>4</v>
      </c>
      <c r="BP70" s="122">
        <v>0</v>
      </c>
      <c r="BQ70" s="122">
        <v>0</v>
      </c>
    </row>
    <row r="71" spans="3:69" x14ac:dyDescent="0.3">
      <c r="C71" s="122">
        <v>66</v>
      </c>
      <c r="D71" s="122">
        <v>2087</v>
      </c>
      <c r="E71" s="122">
        <v>4</v>
      </c>
      <c r="F71" s="122">
        <v>7.5130000000000002E-2</v>
      </c>
      <c r="G71" s="122">
        <v>0</v>
      </c>
      <c r="H71" s="104">
        <v>361975.49514999997</v>
      </c>
      <c r="I71" s="104">
        <v>340320.18855999998</v>
      </c>
      <c r="J71" s="104">
        <v>8482.0057300000008</v>
      </c>
      <c r="K71" s="122">
        <v>0</v>
      </c>
      <c r="L71" s="104">
        <v>13173.300859999999</v>
      </c>
      <c r="M71" s="104">
        <v>912464.22407</v>
      </c>
      <c r="N71" s="122">
        <v>0</v>
      </c>
      <c r="O71" s="104">
        <v>16342958.25114</v>
      </c>
      <c r="P71" s="104">
        <v>2192325.22144</v>
      </c>
      <c r="Q71" s="104">
        <v>552754.86956999998</v>
      </c>
      <c r="R71" s="104">
        <v>1429390.3512800001</v>
      </c>
      <c r="S71" s="104">
        <v>59909.913849999997</v>
      </c>
      <c r="T71" s="104">
        <v>502381.91480999999</v>
      </c>
      <c r="U71" s="104">
        <v>11606195.98019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04">
        <v>2446272.7866000002</v>
      </c>
      <c r="AF71" s="104">
        <v>1266543.17</v>
      </c>
      <c r="AG71" s="104">
        <v>319335.78973999998</v>
      </c>
      <c r="AH71" s="104">
        <v>825782.85927999998</v>
      </c>
      <c r="AI71" s="104">
        <v>34610.965380000001</v>
      </c>
      <c r="AJ71" s="104">
        <v>6250427.48917</v>
      </c>
      <c r="AK71" s="104">
        <v>3073048.25</v>
      </c>
      <c r="AL71" s="104">
        <v>4662.8500000000004</v>
      </c>
      <c r="AM71" s="104">
        <v>2709960.2261000001</v>
      </c>
      <c r="AN71" s="104">
        <v>204516.62249000001</v>
      </c>
      <c r="AO71" s="104">
        <v>258239.54318000001</v>
      </c>
      <c r="AP71" s="104">
        <v>9355784.3649899997</v>
      </c>
      <c r="AQ71" s="122">
        <v>0</v>
      </c>
      <c r="AR71" s="122">
        <v>0</v>
      </c>
      <c r="AS71" s="122">
        <v>0</v>
      </c>
      <c r="AT71" s="104">
        <v>35669882.61112</v>
      </c>
      <c r="AU71" s="104">
        <v>3640981.5490899999</v>
      </c>
      <c r="AV71" s="104">
        <v>898688.41226000001</v>
      </c>
      <c r="AW71" s="104">
        <v>30176.56151</v>
      </c>
      <c r="AX71" s="122">
        <v>0</v>
      </c>
      <c r="AY71" s="104">
        <v>46379.547250000003</v>
      </c>
      <c r="AZ71" s="104">
        <v>2665737.02807</v>
      </c>
      <c r="BA71" s="122">
        <v>0</v>
      </c>
      <c r="BB71" s="104">
        <v>130774446.48646</v>
      </c>
      <c r="BC71" s="104">
        <v>13511194.04892</v>
      </c>
      <c r="BD71" s="104">
        <v>7194159.88906</v>
      </c>
      <c r="BE71" s="104">
        <v>8127241.6330800001</v>
      </c>
      <c r="BF71" s="104">
        <v>361849.66136000003</v>
      </c>
      <c r="BG71" s="104">
        <v>3658556.5144099998</v>
      </c>
      <c r="BH71" s="104">
        <v>97921444.739629999</v>
      </c>
      <c r="BI71" s="122">
        <v>0</v>
      </c>
      <c r="BJ71" s="122">
        <v>0</v>
      </c>
      <c r="BK71" s="122">
        <v>0</v>
      </c>
      <c r="BL71" s="104">
        <v>134415428.03555</v>
      </c>
      <c r="BM71" s="104">
        <v>-98745545.424429998</v>
      </c>
      <c r="BN71" s="104">
        <v>-110634562681.839</v>
      </c>
      <c r="BO71" s="122">
        <v>4</v>
      </c>
      <c r="BP71" s="122">
        <v>0</v>
      </c>
      <c r="BQ71" s="122">
        <v>0</v>
      </c>
    </row>
    <row r="72" spans="3:69" x14ac:dyDescent="0.3">
      <c r="C72" s="122">
        <v>67</v>
      </c>
      <c r="D72" s="122">
        <v>2088</v>
      </c>
      <c r="E72" s="122">
        <v>4</v>
      </c>
      <c r="F72" s="122">
        <v>7.2239999999999999E-2</v>
      </c>
      <c r="G72" s="122">
        <v>0</v>
      </c>
      <c r="H72" s="104">
        <v>288923.77987000003</v>
      </c>
      <c r="I72" s="104">
        <v>272267.76553999999</v>
      </c>
      <c r="J72" s="104">
        <v>6856.86132</v>
      </c>
      <c r="K72" s="122">
        <v>0</v>
      </c>
      <c r="L72" s="104">
        <v>9799.15301</v>
      </c>
      <c r="M72" s="104">
        <v>804411.55909</v>
      </c>
      <c r="N72" s="122">
        <v>0</v>
      </c>
      <c r="O72" s="104">
        <v>13047953.467420001</v>
      </c>
      <c r="P72" s="104">
        <v>1681647.07222</v>
      </c>
      <c r="Q72" s="104">
        <v>420656.63663999998</v>
      </c>
      <c r="R72" s="104">
        <v>1093698.9069300001</v>
      </c>
      <c r="S72" s="104">
        <v>42996.94874</v>
      </c>
      <c r="T72" s="104">
        <v>403792.24277000001</v>
      </c>
      <c r="U72" s="104">
        <v>9405161.6601199992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04">
        <v>1871224.5533100001</v>
      </c>
      <c r="AF72" s="104">
        <v>971515.81</v>
      </c>
      <c r="AG72" s="104">
        <v>243020.41766000001</v>
      </c>
      <c r="AH72" s="104">
        <v>631848.26295999996</v>
      </c>
      <c r="AI72" s="104">
        <v>24840.060829999999</v>
      </c>
      <c r="AJ72" s="104">
        <v>4957941.8775899997</v>
      </c>
      <c r="AK72" s="104">
        <v>2428575.9300000002</v>
      </c>
      <c r="AL72" s="104">
        <v>3196.08</v>
      </c>
      <c r="AM72" s="104">
        <v>2165773.0157099999</v>
      </c>
      <c r="AN72" s="104">
        <v>158633.46273</v>
      </c>
      <c r="AO72" s="104">
        <v>201763.38980999999</v>
      </c>
      <c r="AP72" s="104">
        <v>7455654.5968199996</v>
      </c>
      <c r="AQ72" s="122">
        <v>0</v>
      </c>
      <c r="AR72" s="122">
        <v>0</v>
      </c>
      <c r="AS72" s="122">
        <v>0</v>
      </c>
      <c r="AT72" s="104">
        <v>28426109.834100001</v>
      </c>
      <c r="AU72" s="104">
        <v>3115952.49505</v>
      </c>
      <c r="AV72" s="104">
        <v>720111.19808999996</v>
      </c>
      <c r="AW72" s="104">
        <v>24282.791079999999</v>
      </c>
      <c r="AX72" s="122">
        <v>0</v>
      </c>
      <c r="AY72" s="104">
        <v>33821.223830000003</v>
      </c>
      <c r="AZ72" s="104">
        <v>2337737.28205</v>
      </c>
      <c r="BA72" s="122">
        <v>0</v>
      </c>
      <c r="BB72" s="104">
        <v>104209556.12255999</v>
      </c>
      <c r="BC72" s="104">
        <v>10367381.81937</v>
      </c>
      <c r="BD72" s="104">
        <v>5503362.4395099999</v>
      </c>
      <c r="BE72" s="104">
        <v>6226495.5522499997</v>
      </c>
      <c r="BF72" s="104">
        <v>259732.53374000001</v>
      </c>
      <c r="BG72" s="104">
        <v>2910495.3034999999</v>
      </c>
      <c r="BH72" s="104">
        <v>78942088.474189997</v>
      </c>
      <c r="BI72" s="122">
        <v>0</v>
      </c>
      <c r="BJ72" s="122">
        <v>0</v>
      </c>
      <c r="BK72" s="122">
        <v>0</v>
      </c>
      <c r="BL72" s="104">
        <v>107325508.61760999</v>
      </c>
      <c r="BM72" s="104">
        <v>-78899398.78351</v>
      </c>
      <c r="BN72" s="104">
        <v>-110640262374.407</v>
      </c>
      <c r="BO72" s="122">
        <v>4</v>
      </c>
      <c r="BP72" s="122">
        <v>0</v>
      </c>
      <c r="BQ72" s="122">
        <v>0</v>
      </c>
    </row>
    <row r="73" spans="3:69" x14ac:dyDescent="0.3">
      <c r="C73" s="122">
        <v>68</v>
      </c>
      <c r="D73" s="122">
        <v>2089</v>
      </c>
      <c r="E73" s="122">
        <v>4</v>
      </c>
      <c r="F73" s="122">
        <v>6.9459999999999994E-2</v>
      </c>
      <c r="G73" s="122">
        <v>0</v>
      </c>
      <c r="H73" s="104">
        <v>230315.88093000001</v>
      </c>
      <c r="I73" s="104">
        <v>217606.35668999999</v>
      </c>
      <c r="J73" s="104">
        <v>5477.7767899999999</v>
      </c>
      <c r="K73" s="122">
        <v>0</v>
      </c>
      <c r="L73" s="104">
        <v>7231.7474499999998</v>
      </c>
      <c r="M73" s="104">
        <v>707040.05388000002</v>
      </c>
      <c r="N73" s="122">
        <v>0</v>
      </c>
      <c r="O73" s="104">
        <v>10285178.00278</v>
      </c>
      <c r="P73" s="104">
        <v>1271617.4395300001</v>
      </c>
      <c r="Q73" s="104">
        <v>316801.50550000003</v>
      </c>
      <c r="R73" s="104">
        <v>825179.38875000004</v>
      </c>
      <c r="S73" s="104">
        <v>30283.246009999999</v>
      </c>
      <c r="T73" s="104">
        <v>320924.39776000002</v>
      </c>
      <c r="U73" s="104">
        <v>7520372.0252299998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04">
        <v>1411871.51354</v>
      </c>
      <c r="AF73" s="104">
        <v>734634.79</v>
      </c>
      <c r="AG73" s="104">
        <v>183021.56077000001</v>
      </c>
      <c r="AH73" s="104">
        <v>476720.01874999999</v>
      </c>
      <c r="AI73" s="104">
        <v>17495.140820000001</v>
      </c>
      <c r="AJ73" s="104">
        <v>3875286.06544</v>
      </c>
      <c r="AK73" s="104">
        <v>1892211.76</v>
      </c>
      <c r="AL73" s="104">
        <v>2079.98</v>
      </c>
      <c r="AM73" s="104">
        <v>1704202.0419999999</v>
      </c>
      <c r="AN73" s="104">
        <v>121250.19013</v>
      </c>
      <c r="AO73" s="104">
        <v>155542.09354999999</v>
      </c>
      <c r="AP73" s="104">
        <v>5862181.8771299999</v>
      </c>
      <c r="AQ73" s="122">
        <v>0</v>
      </c>
      <c r="AR73" s="122">
        <v>0</v>
      </c>
      <c r="AS73" s="122">
        <v>0</v>
      </c>
      <c r="AT73" s="104">
        <v>22371873.3937</v>
      </c>
      <c r="AU73" s="104">
        <v>2664467.4422399998</v>
      </c>
      <c r="AV73" s="104">
        <v>576451.96467000002</v>
      </c>
      <c r="AW73" s="104">
        <v>19298.97106</v>
      </c>
      <c r="AX73" s="122">
        <v>0</v>
      </c>
      <c r="AY73" s="104">
        <v>24458.16445</v>
      </c>
      <c r="AZ73" s="104">
        <v>2044258.3420599999</v>
      </c>
      <c r="BA73" s="122">
        <v>0</v>
      </c>
      <c r="BB73" s="104">
        <v>81936752.026319996</v>
      </c>
      <c r="BC73" s="104">
        <v>7842720.1744799996</v>
      </c>
      <c r="BD73" s="104">
        <v>4161862.5742199998</v>
      </c>
      <c r="BE73" s="104">
        <v>4703174.63105</v>
      </c>
      <c r="BF73" s="104">
        <v>182977.59724999999</v>
      </c>
      <c r="BG73" s="104">
        <v>2288008.8083500001</v>
      </c>
      <c r="BH73" s="104">
        <v>62758008.240970001</v>
      </c>
      <c r="BI73" s="122">
        <v>0</v>
      </c>
      <c r="BJ73" s="122">
        <v>0</v>
      </c>
      <c r="BK73" s="122">
        <v>0</v>
      </c>
      <c r="BL73" s="104">
        <v>84601219.468559995</v>
      </c>
      <c r="BM73" s="104">
        <v>-62229346.074859999</v>
      </c>
      <c r="BN73" s="104">
        <v>-110644584824.786</v>
      </c>
      <c r="BO73" s="122">
        <v>4</v>
      </c>
      <c r="BP73" s="122">
        <v>0</v>
      </c>
      <c r="BQ73" s="122">
        <v>0</v>
      </c>
    </row>
    <row r="74" spans="3:69" x14ac:dyDescent="0.3">
      <c r="C74" s="122">
        <v>69</v>
      </c>
      <c r="D74" s="122">
        <v>2090</v>
      </c>
      <c r="E74" s="122">
        <v>4</v>
      </c>
      <c r="F74" s="122">
        <v>6.6790000000000002E-2</v>
      </c>
      <c r="G74" s="122">
        <v>0</v>
      </c>
      <c r="H74" s="104">
        <v>183243.44078</v>
      </c>
      <c r="I74" s="104">
        <v>173644.35941999999</v>
      </c>
      <c r="J74" s="104">
        <v>4316.9646599999996</v>
      </c>
      <c r="K74" s="122">
        <v>0</v>
      </c>
      <c r="L74" s="104">
        <v>5282.1166999999996</v>
      </c>
      <c r="M74" s="104">
        <v>619197.44675</v>
      </c>
      <c r="N74" s="122">
        <v>0</v>
      </c>
      <c r="O74" s="104">
        <v>7996890.65123</v>
      </c>
      <c r="P74" s="104">
        <v>946809.41067999997</v>
      </c>
      <c r="Q74" s="104">
        <v>235930.92881000001</v>
      </c>
      <c r="R74" s="104">
        <v>612971.30972000002</v>
      </c>
      <c r="S74" s="104">
        <v>20897.95493</v>
      </c>
      <c r="T74" s="104">
        <v>252011.86723</v>
      </c>
      <c r="U74" s="104">
        <v>5928269.1798599996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04">
        <v>1049485.9376699999</v>
      </c>
      <c r="AF74" s="104">
        <v>546987.73</v>
      </c>
      <c r="AG74" s="104">
        <v>136301.26775</v>
      </c>
      <c r="AH74" s="104">
        <v>354123.84052000003</v>
      </c>
      <c r="AI74" s="104">
        <v>12073.10023</v>
      </c>
      <c r="AJ74" s="104">
        <v>2981437.5773700001</v>
      </c>
      <c r="AK74" s="104">
        <v>1452128.96</v>
      </c>
      <c r="AL74" s="104">
        <v>1286.5999999999999</v>
      </c>
      <c r="AM74" s="104">
        <v>1318604.5883500001</v>
      </c>
      <c r="AN74" s="104">
        <v>91227.347710000002</v>
      </c>
      <c r="AO74" s="104">
        <v>118190.08212000001</v>
      </c>
      <c r="AP74" s="104">
        <v>4543456.9742200002</v>
      </c>
      <c r="AQ74" s="122">
        <v>0</v>
      </c>
      <c r="AR74" s="122">
        <v>0</v>
      </c>
      <c r="AS74" s="122">
        <v>0</v>
      </c>
      <c r="AT74" s="104">
        <v>17373712.028019998</v>
      </c>
      <c r="AU74" s="104">
        <v>2274773.0017599999</v>
      </c>
      <c r="AV74" s="104">
        <v>460716.42603999999</v>
      </c>
      <c r="AW74" s="104">
        <v>15121.398660000001</v>
      </c>
      <c r="AX74" s="122">
        <v>0</v>
      </c>
      <c r="AY74" s="104">
        <v>17509.939009999998</v>
      </c>
      <c r="AZ74" s="104">
        <v>1781425.23805</v>
      </c>
      <c r="BA74" s="122">
        <v>0</v>
      </c>
      <c r="BB74" s="104">
        <v>63507328.524400003</v>
      </c>
      <c r="BC74" s="104">
        <v>5842375.8265300002</v>
      </c>
      <c r="BD74" s="104">
        <v>3108650.76076</v>
      </c>
      <c r="BE74" s="104">
        <v>3497376.8998400001</v>
      </c>
      <c r="BF74" s="104">
        <v>126315.00563</v>
      </c>
      <c r="BG74" s="104">
        <v>1775938.15708</v>
      </c>
      <c r="BH74" s="104">
        <v>49156671.874559999</v>
      </c>
      <c r="BI74" s="122">
        <v>0</v>
      </c>
      <c r="BJ74" s="122">
        <v>0</v>
      </c>
      <c r="BK74" s="122">
        <v>0</v>
      </c>
      <c r="BL74" s="104">
        <v>65782101.526160002</v>
      </c>
      <c r="BM74" s="104">
        <v>-48408389.49814</v>
      </c>
      <c r="BN74" s="104">
        <v>-110647818021.12</v>
      </c>
      <c r="BO74" s="122">
        <v>4</v>
      </c>
      <c r="BP74" s="122">
        <v>0</v>
      </c>
      <c r="BQ74" s="122">
        <v>0</v>
      </c>
    </row>
    <row r="75" spans="3:69" x14ac:dyDescent="0.3">
      <c r="C75" s="122">
        <v>70</v>
      </c>
      <c r="D75" s="122">
        <v>2091</v>
      </c>
      <c r="E75" s="122">
        <v>4</v>
      </c>
      <c r="F75" s="122">
        <v>6.4219999999999999E-2</v>
      </c>
      <c r="G75" s="122">
        <v>0</v>
      </c>
      <c r="H75" s="104">
        <v>145411.29089</v>
      </c>
      <c r="I75" s="104">
        <v>138255.55413999999</v>
      </c>
      <c r="J75" s="104">
        <v>3347.96893</v>
      </c>
      <c r="K75" s="122">
        <v>0</v>
      </c>
      <c r="L75" s="104">
        <v>3807.76782</v>
      </c>
      <c r="M75" s="104">
        <v>539970.39170000004</v>
      </c>
      <c r="N75" s="122">
        <v>0</v>
      </c>
      <c r="O75" s="104">
        <v>6126490.1175199999</v>
      </c>
      <c r="P75" s="104">
        <v>693188.90179999999</v>
      </c>
      <c r="Q75" s="104">
        <v>173554.79952</v>
      </c>
      <c r="R75" s="104">
        <v>447480.52518</v>
      </c>
      <c r="S75" s="104">
        <v>14103.60023</v>
      </c>
      <c r="T75" s="104">
        <v>195350.53096999999</v>
      </c>
      <c r="U75" s="104">
        <v>4602811.7598200003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04">
        <v>767397.33819000004</v>
      </c>
      <c r="AF75" s="104">
        <v>400466.89</v>
      </c>
      <c r="AG75" s="104">
        <v>100265.52821</v>
      </c>
      <c r="AH75" s="104">
        <v>258517.02945999999</v>
      </c>
      <c r="AI75" s="104">
        <v>8147.8871799999997</v>
      </c>
      <c r="AJ75" s="104">
        <v>2255233.6043799999</v>
      </c>
      <c r="AK75" s="104">
        <v>1096575.4099999999</v>
      </c>
      <c r="AL75" s="122">
        <v>749.31</v>
      </c>
      <c r="AM75" s="104">
        <v>1002005.55596</v>
      </c>
      <c r="AN75" s="104">
        <v>67483.733909999995</v>
      </c>
      <c r="AO75" s="104">
        <v>88419.593200000003</v>
      </c>
      <c r="AP75" s="104">
        <v>3467387.2460599998</v>
      </c>
      <c r="AQ75" s="122">
        <v>0</v>
      </c>
      <c r="AR75" s="122">
        <v>0</v>
      </c>
      <c r="AS75" s="122">
        <v>0</v>
      </c>
      <c r="AT75" s="104">
        <v>13301889.988740001</v>
      </c>
      <c r="AU75" s="104">
        <v>1937506.5467699999</v>
      </c>
      <c r="AV75" s="104">
        <v>367383.97048999998</v>
      </c>
      <c r="AW75" s="104">
        <v>11651.9738</v>
      </c>
      <c r="AX75" s="122">
        <v>0</v>
      </c>
      <c r="AY75" s="104">
        <v>12384.15741</v>
      </c>
      <c r="AZ75" s="104">
        <v>1546086.4450699999</v>
      </c>
      <c r="BA75" s="122">
        <v>0</v>
      </c>
      <c r="BB75" s="104">
        <v>48470758.826399997</v>
      </c>
      <c r="BC75" s="104">
        <v>4280131.6422699997</v>
      </c>
      <c r="BD75" s="104">
        <v>2290532.5927900001</v>
      </c>
      <c r="BE75" s="104">
        <v>2555759.9839599999</v>
      </c>
      <c r="BF75" s="104">
        <v>85287.394079999998</v>
      </c>
      <c r="BG75" s="104">
        <v>1359795.3341000001</v>
      </c>
      <c r="BH75" s="104">
        <v>37899251.879199997</v>
      </c>
      <c r="BI75" s="122">
        <v>0</v>
      </c>
      <c r="BJ75" s="122">
        <v>0</v>
      </c>
      <c r="BK75" s="122">
        <v>0</v>
      </c>
      <c r="BL75" s="104">
        <v>50408265.373170003</v>
      </c>
      <c r="BM75" s="104">
        <v>-37106375.384429999</v>
      </c>
      <c r="BN75" s="104">
        <v>-110650200992.547</v>
      </c>
      <c r="BO75" s="122">
        <v>4</v>
      </c>
      <c r="BP75" s="122">
        <v>0</v>
      </c>
      <c r="BQ75" s="122">
        <v>0</v>
      </c>
    </row>
    <row r="76" spans="3:69" x14ac:dyDescent="0.3">
      <c r="C76" s="122">
        <v>71</v>
      </c>
      <c r="D76" s="122">
        <v>2092</v>
      </c>
      <c r="E76" s="122">
        <v>4</v>
      </c>
      <c r="F76" s="122">
        <v>6.1749999999999999E-2</v>
      </c>
      <c r="G76" s="122">
        <v>0</v>
      </c>
      <c r="H76" s="104">
        <v>115000.47418</v>
      </c>
      <c r="I76" s="104">
        <v>109752.34968</v>
      </c>
      <c r="J76" s="104">
        <v>2546.9559199999999</v>
      </c>
      <c r="K76" s="122">
        <v>0</v>
      </c>
      <c r="L76" s="104">
        <v>2701.16858</v>
      </c>
      <c r="M76" s="104">
        <v>468630.45828999998</v>
      </c>
      <c r="N76" s="122">
        <v>0</v>
      </c>
      <c r="O76" s="104">
        <v>4619408.3786500003</v>
      </c>
      <c r="P76" s="104">
        <v>498212.18388000003</v>
      </c>
      <c r="Q76" s="104">
        <v>125895.76084</v>
      </c>
      <c r="R76" s="104">
        <v>320353.70374999999</v>
      </c>
      <c r="S76" s="104">
        <v>9288.4677800000009</v>
      </c>
      <c r="T76" s="104">
        <v>149322.85180999999</v>
      </c>
      <c r="U76" s="104">
        <v>3516335.41059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04">
        <v>550997.49156999995</v>
      </c>
      <c r="AF76" s="104">
        <v>287825.56</v>
      </c>
      <c r="AG76" s="104">
        <v>72732.099570000006</v>
      </c>
      <c r="AH76" s="104">
        <v>185073.72547</v>
      </c>
      <c r="AI76" s="104">
        <v>5366.1041400000004</v>
      </c>
      <c r="AJ76" s="104">
        <v>1675251.5407700001</v>
      </c>
      <c r="AK76" s="104">
        <v>814050.39</v>
      </c>
      <c r="AL76" s="122">
        <v>406.64</v>
      </c>
      <c r="AM76" s="104">
        <v>746738.86413999996</v>
      </c>
      <c r="AN76" s="104">
        <v>49015.007230000003</v>
      </c>
      <c r="AO76" s="104">
        <v>65040.644809999998</v>
      </c>
      <c r="AP76" s="104">
        <v>2602710.3969100001</v>
      </c>
      <c r="AQ76" s="122">
        <v>0</v>
      </c>
      <c r="AR76" s="122">
        <v>0</v>
      </c>
      <c r="AS76" s="122">
        <v>0</v>
      </c>
      <c r="AT76" s="104">
        <v>10031998.74037</v>
      </c>
      <c r="AU76" s="104">
        <v>1645189.6899300001</v>
      </c>
      <c r="AV76" s="104">
        <v>292077.45017000003</v>
      </c>
      <c r="AW76" s="104">
        <v>8801.9342500000002</v>
      </c>
      <c r="AX76" s="122">
        <v>0</v>
      </c>
      <c r="AY76" s="104">
        <v>8632.4932000000008</v>
      </c>
      <c r="AZ76" s="104">
        <v>1335677.81231</v>
      </c>
      <c r="BA76" s="122">
        <v>0</v>
      </c>
      <c r="BB76" s="104">
        <v>36388705.141439997</v>
      </c>
      <c r="BC76" s="104">
        <v>3078754.1642800001</v>
      </c>
      <c r="BD76" s="104">
        <v>1662006.0163499999</v>
      </c>
      <c r="BE76" s="104">
        <v>1831547.7023700001</v>
      </c>
      <c r="BF76" s="104">
        <v>56200.956899999997</v>
      </c>
      <c r="BG76" s="104">
        <v>1025999.51079</v>
      </c>
      <c r="BH76" s="104">
        <v>28734196.790750001</v>
      </c>
      <c r="BI76" s="122">
        <v>0</v>
      </c>
      <c r="BJ76" s="122">
        <v>0</v>
      </c>
      <c r="BK76" s="122">
        <v>0</v>
      </c>
      <c r="BL76" s="104">
        <v>38033894.831370004</v>
      </c>
      <c r="BM76" s="104">
        <v>-28001896.090999998</v>
      </c>
      <c r="BN76" s="104">
        <v>-110651930109.631</v>
      </c>
      <c r="BO76" s="122">
        <v>4</v>
      </c>
      <c r="BP76" s="122">
        <v>0</v>
      </c>
      <c r="BQ76" s="122">
        <v>0</v>
      </c>
    </row>
    <row r="77" spans="3:69" x14ac:dyDescent="0.3">
      <c r="C77" s="122">
        <v>72</v>
      </c>
      <c r="D77" s="122">
        <v>2093</v>
      </c>
      <c r="E77" s="122">
        <v>4</v>
      </c>
      <c r="F77" s="122">
        <v>5.9380000000000002E-2</v>
      </c>
      <c r="G77" s="122">
        <v>0</v>
      </c>
      <c r="H77" s="104">
        <v>90567.633839999995</v>
      </c>
      <c r="I77" s="104">
        <v>86794.879199999996</v>
      </c>
      <c r="J77" s="104">
        <v>1893.13697</v>
      </c>
      <c r="K77" s="122">
        <v>0</v>
      </c>
      <c r="L77" s="104">
        <v>1879.6176700000001</v>
      </c>
      <c r="M77" s="104">
        <v>404586.35061999998</v>
      </c>
      <c r="N77" s="122">
        <v>0</v>
      </c>
      <c r="O77" s="104">
        <v>3423621.2559199999</v>
      </c>
      <c r="P77" s="104">
        <v>350834.82381999999</v>
      </c>
      <c r="Q77" s="104">
        <v>89850.082949999996</v>
      </c>
      <c r="R77" s="104">
        <v>224349.23420000001</v>
      </c>
      <c r="S77" s="104">
        <v>5954.8061600000001</v>
      </c>
      <c r="T77" s="104">
        <v>112420.83456</v>
      </c>
      <c r="U77" s="104">
        <v>2640211.4742299998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04">
        <v>387641.60593999998</v>
      </c>
      <c r="AF77" s="104">
        <v>202683.18</v>
      </c>
      <c r="AG77" s="104">
        <v>51907.904889999998</v>
      </c>
      <c r="AH77" s="104">
        <v>129610.32786999999</v>
      </c>
      <c r="AI77" s="104">
        <v>3440.1917199999998</v>
      </c>
      <c r="AJ77" s="104">
        <v>1220051.4856</v>
      </c>
      <c r="AK77" s="104">
        <v>593123.23</v>
      </c>
      <c r="AL77" s="122">
        <v>205.78</v>
      </c>
      <c r="AM77" s="104">
        <v>544840.18562999996</v>
      </c>
      <c r="AN77" s="104">
        <v>34904.03815</v>
      </c>
      <c r="AO77" s="104">
        <v>46978.253660000002</v>
      </c>
      <c r="AP77" s="104">
        <v>1918925.43796</v>
      </c>
      <c r="AQ77" s="122">
        <v>0</v>
      </c>
      <c r="AR77" s="122">
        <v>0</v>
      </c>
      <c r="AS77" s="122">
        <v>0</v>
      </c>
      <c r="AT77" s="104">
        <v>7445393.7698799996</v>
      </c>
      <c r="AU77" s="104">
        <v>1391803.8691499999</v>
      </c>
      <c r="AV77" s="104">
        <v>231319.79991</v>
      </c>
      <c r="AW77" s="104">
        <v>6492.9799800000001</v>
      </c>
      <c r="AX77" s="122">
        <v>0</v>
      </c>
      <c r="AY77" s="104">
        <v>5914.0948900000003</v>
      </c>
      <c r="AZ77" s="104">
        <v>1148076.99437</v>
      </c>
      <c r="BA77" s="122">
        <v>0</v>
      </c>
      <c r="BB77" s="104">
        <v>26834189.682119999</v>
      </c>
      <c r="BC77" s="104">
        <v>2170274.3508000001</v>
      </c>
      <c r="BD77" s="104">
        <v>1184951.2963</v>
      </c>
      <c r="BE77" s="104">
        <v>1284025.4756799999</v>
      </c>
      <c r="BF77" s="104">
        <v>36053.058299999997</v>
      </c>
      <c r="BG77" s="104">
        <v>761986.07834999997</v>
      </c>
      <c r="BH77" s="104">
        <v>21396899.42269</v>
      </c>
      <c r="BI77" s="122">
        <v>0</v>
      </c>
      <c r="BJ77" s="122">
        <v>0</v>
      </c>
      <c r="BK77" s="122">
        <v>0</v>
      </c>
      <c r="BL77" s="104">
        <v>28225993.551270001</v>
      </c>
      <c r="BM77" s="104">
        <v>-20780599.78139</v>
      </c>
      <c r="BN77" s="104">
        <v>-110653164061.646</v>
      </c>
      <c r="BO77" s="122">
        <v>4</v>
      </c>
      <c r="BP77" s="122">
        <v>0</v>
      </c>
      <c r="BQ77" s="122">
        <v>0</v>
      </c>
    </row>
    <row r="78" spans="3:69" x14ac:dyDescent="0.3">
      <c r="C78" s="122">
        <v>73</v>
      </c>
      <c r="D78" s="122">
        <v>2094</v>
      </c>
      <c r="E78" s="122">
        <v>4</v>
      </c>
      <c r="F78" s="122">
        <v>5.7099999999999998E-2</v>
      </c>
      <c r="G78" s="122">
        <v>0</v>
      </c>
      <c r="H78" s="104">
        <v>70968.914470000003</v>
      </c>
      <c r="I78" s="104">
        <v>68321.772200000007</v>
      </c>
      <c r="J78" s="104">
        <v>1368.4053899999999</v>
      </c>
      <c r="K78" s="122">
        <v>0</v>
      </c>
      <c r="L78" s="104">
        <v>1278.7368799999999</v>
      </c>
      <c r="M78" s="104">
        <v>347342.79248</v>
      </c>
      <c r="N78" s="122">
        <v>0</v>
      </c>
      <c r="O78" s="104">
        <v>2490424.4361700001</v>
      </c>
      <c r="P78" s="104">
        <v>241487.80327999999</v>
      </c>
      <c r="Q78" s="104">
        <v>62912.631939999999</v>
      </c>
      <c r="R78" s="104">
        <v>153261.07662000001</v>
      </c>
      <c r="S78" s="104">
        <v>3705.7527500000001</v>
      </c>
      <c r="T78" s="104">
        <v>83250.850470000005</v>
      </c>
      <c r="U78" s="104">
        <v>1945806.3211099999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04">
        <v>266539.63251000002</v>
      </c>
      <c r="AF78" s="104">
        <v>139511.57</v>
      </c>
      <c r="AG78" s="104">
        <v>36345.686150000001</v>
      </c>
      <c r="AH78" s="104">
        <v>88541.502999999997</v>
      </c>
      <c r="AI78" s="104">
        <v>2140.87572</v>
      </c>
      <c r="AJ78" s="104">
        <v>870073.1017</v>
      </c>
      <c r="AK78" s="104">
        <v>423726.12</v>
      </c>
      <c r="AL78" s="122">
        <v>93.52</v>
      </c>
      <c r="AM78" s="104">
        <v>388656.37257000001</v>
      </c>
      <c r="AN78" s="104">
        <v>24329.953699999998</v>
      </c>
      <c r="AO78" s="104">
        <v>33267.131710000001</v>
      </c>
      <c r="AP78" s="104">
        <v>1387673.5857500001</v>
      </c>
      <c r="AQ78" s="122">
        <v>0</v>
      </c>
      <c r="AR78" s="122">
        <v>0</v>
      </c>
      <c r="AS78" s="122">
        <v>0</v>
      </c>
      <c r="AT78" s="104">
        <v>5433022.4630800001</v>
      </c>
      <c r="AU78" s="104">
        <v>1172450.59271</v>
      </c>
      <c r="AV78" s="104">
        <v>182352.3671</v>
      </c>
      <c r="AW78" s="104">
        <v>4655.9109600000002</v>
      </c>
      <c r="AX78" s="122">
        <v>0</v>
      </c>
      <c r="AY78" s="104">
        <v>3969.5354600000001</v>
      </c>
      <c r="AZ78" s="104">
        <v>981472.77919000003</v>
      </c>
      <c r="BA78" s="122">
        <v>0</v>
      </c>
      <c r="BB78" s="104">
        <v>19410451.450040001</v>
      </c>
      <c r="BC78" s="104">
        <v>1495799.81592</v>
      </c>
      <c r="BD78" s="104">
        <v>827856.83204999997</v>
      </c>
      <c r="BE78" s="104">
        <v>878148.81006000005</v>
      </c>
      <c r="BF78" s="104">
        <v>22451.33668</v>
      </c>
      <c r="BG78" s="104">
        <v>556301.33692000003</v>
      </c>
      <c r="BH78" s="104">
        <v>15629893.31841</v>
      </c>
      <c r="BI78" s="122">
        <v>0</v>
      </c>
      <c r="BJ78" s="122">
        <v>0</v>
      </c>
      <c r="BK78" s="122">
        <v>0</v>
      </c>
      <c r="BL78" s="104">
        <v>20582902.042750001</v>
      </c>
      <c r="BM78" s="104">
        <v>-15149879.579670001</v>
      </c>
      <c r="BN78" s="104">
        <v>-110654029119.77</v>
      </c>
      <c r="BO78" s="122">
        <v>4</v>
      </c>
      <c r="BP78" s="122">
        <v>0</v>
      </c>
      <c r="BQ78" s="122">
        <v>0</v>
      </c>
    </row>
    <row r="79" spans="3:69" x14ac:dyDescent="0.3">
      <c r="C79" s="122">
        <v>74</v>
      </c>
      <c r="D79" s="122">
        <v>2095</v>
      </c>
      <c r="E79" s="122">
        <v>4</v>
      </c>
      <c r="F79" s="122">
        <v>5.4899999999999997E-2</v>
      </c>
      <c r="G79" s="122">
        <v>0</v>
      </c>
      <c r="H79" s="104">
        <v>55292.17757</v>
      </c>
      <c r="I79" s="104">
        <v>53488.147429999997</v>
      </c>
      <c r="J79" s="122">
        <v>956.70790999999997</v>
      </c>
      <c r="K79" s="122">
        <v>0</v>
      </c>
      <c r="L79" s="122">
        <v>847.32222999999999</v>
      </c>
      <c r="M79" s="104">
        <v>296429.03571000003</v>
      </c>
      <c r="N79" s="122">
        <v>0</v>
      </c>
      <c r="O79" s="104">
        <v>1775211.21257</v>
      </c>
      <c r="P79" s="104">
        <v>162019.73022999999</v>
      </c>
      <c r="Q79" s="104">
        <v>43073.442940000001</v>
      </c>
      <c r="R79" s="104">
        <v>101797.94907</v>
      </c>
      <c r="S79" s="104">
        <v>2231.5023000000001</v>
      </c>
      <c r="T79" s="104">
        <v>60547.323819999998</v>
      </c>
      <c r="U79" s="104">
        <v>1405541.2642099999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04">
        <v>178585.34200999999</v>
      </c>
      <c r="AF79" s="104">
        <v>93601.52</v>
      </c>
      <c r="AG79" s="104">
        <v>24884.252810000002</v>
      </c>
      <c r="AH79" s="104">
        <v>58810.388200000001</v>
      </c>
      <c r="AI79" s="104">
        <v>1289.17643</v>
      </c>
      <c r="AJ79" s="104">
        <v>606354.33618999994</v>
      </c>
      <c r="AK79" s="104">
        <v>296268.73</v>
      </c>
      <c r="AL79" s="122">
        <v>36.18</v>
      </c>
      <c r="AM79" s="104">
        <v>270419.28940000001</v>
      </c>
      <c r="AN79" s="104">
        <v>16570.703949999999</v>
      </c>
      <c r="AO79" s="104">
        <v>23059.428240000001</v>
      </c>
      <c r="AP79" s="104">
        <v>982543.54460999998</v>
      </c>
      <c r="AQ79" s="122">
        <v>0</v>
      </c>
      <c r="AR79" s="122">
        <v>0</v>
      </c>
      <c r="AS79" s="122">
        <v>0</v>
      </c>
      <c r="AT79" s="104">
        <v>3894415.6486599999</v>
      </c>
      <c r="AU79" s="104">
        <v>982995.45648000005</v>
      </c>
      <c r="AV79" s="104">
        <v>142972.41436</v>
      </c>
      <c r="AW79" s="104">
        <v>3228.5160999999998</v>
      </c>
      <c r="AX79" s="122">
        <v>0</v>
      </c>
      <c r="AY79" s="104">
        <v>2600.2013900000002</v>
      </c>
      <c r="AZ79" s="104">
        <v>834194.32463000005</v>
      </c>
      <c r="BA79" s="122">
        <v>0</v>
      </c>
      <c r="BB79" s="104">
        <v>13748366.10158</v>
      </c>
      <c r="BC79" s="104">
        <v>1005184.30044</v>
      </c>
      <c r="BD79" s="104">
        <v>564944.59499999997</v>
      </c>
      <c r="BE79" s="104">
        <v>583982.51728000003</v>
      </c>
      <c r="BF79" s="104">
        <v>13528.74682</v>
      </c>
      <c r="BG79" s="104">
        <v>398667.96434000001</v>
      </c>
      <c r="BH79" s="104">
        <v>11182057.977700001</v>
      </c>
      <c r="BI79" s="122">
        <v>0</v>
      </c>
      <c r="BJ79" s="122">
        <v>0</v>
      </c>
      <c r="BK79" s="122">
        <v>0</v>
      </c>
      <c r="BL79" s="104">
        <v>14731361.55806</v>
      </c>
      <c r="BM79" s="104">
        <v>-10836945.909399999</v>
      </c>
      <c r="BN79" s="104">
        <v>-110654624068.10001</v>
      </c>
      <c r="BO79" s="122">
        <v>4</v>
      </c>
      <c r="BP79" s="122">
        <v>0</v>
      </c>
      <c r="BQ79" s="122">
        <v>0</v>
      </c>
    </row>
    <row r="80" spans="3:69" x14ac:dyDescent="0.3">
      <c r="C80" s="122">
        <v>75</v>
      </c>
      <c r="D80" s="122">
        <v>2096</v>
      </c>
      <c r="E80" s="122">
        <v>4</v>
      </c>
      <c r="F80" s="122">
        <v>5.2789999999999997E-2</v>
      </c>
      <c r="G80" s="122">
        <v>0</v>
      </c>
      <c r="H80" s="104">
        <v>42802.781669999997</v>
      </c>
      <c r="I80" s="104">
        <v>41615.563099999999</v>
      </c>
      <c r="J80" s="122">
        <v>642.78147000000001</v>
      </c>
      <c r="K80" s="122">
        <v>0</v>
      </c>
      <c r="L80" s="122">
        <v>544.43709999999999</v>
      </c>
      <c r="M80" s="104">
        <v>251396.58976999999</v>
      </c>
      <c r="N80" s="122">
        <v>0</v>
      </c>
      <c r="O80" s="104">
        <v>1237822.9338400001</v>
      </c>
      <c r="P80" s="104">
        <v>105601.13523</v>
      </c>
      <c r="Q80" s="104">
        <v>28730.19832</v>
      </c>
      <c r="R80" s="104">
        <v>65500.045680000003</v>
      </c>
      <c r="S80" s="104">
        <v>1295.8168499999999</v>
      </c>
      <c r="T80" s="104">
        <v>43174.039349999999</v>
      </c>
      <c r="U80" s="104">
        <v>993521.69840999995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04">
        <v>116194.56568</v>
      </c>
      <c r="AF80" s="104">
        <v>61007.55</v>
      </c>
      <c r="AG80" s="104">
        <v>16597.919030000001</v>
      </c>
      <c r="AH80" s="104">
        <v>37840.478609999998</v>
      </c>
      <c r="AI80" s="122">
        <v>748.61519999999996</v>
      </c>
      <c r="AJ80" s="104">
        <v>412201.66772999999</v>
      </c>
      <c r="AK80" s="104">
        <v>202358.1</v>
      </c>
      <c r="AL80" s="122">
        <v>13.5</v>
      </c>
      <c r="AM80" s="104">
        <v>183204.86473999999</v>
      </c>
      <c r="AN80" s="104">
        <v>11007.265740000001</v>
      </c>
      <c r="AO80" s="104">
        <v>15617.93117</v>
      </c>
      <c r="AP80" s="104">
        <v>680024.77922999999</v>
      </c>
      <c r="AQ80" s="122">
        <v>0</v>
      </c>
      <c r="AR80" s="122">
        <v>0</v>
      </c>
      <c r="AS80" s="122">
        <v>0</v>
      </c>
      <c r="AT80" s="104">
        <v>2740443.3179199998</v>
      </c>
      <c r="AU80" s="104">
        <v>819896.95031999995</v>
      </c>
      <c r="AV80" s="104">
        <v>111404.82580000001</v>
      </c>
      <c r="AW80" s="104">
        <v>2151.4497299999998</v>
      </c>
      <c r="AX80" s="122">
        <v>0</v>
      </c>
      <c r="AY80" s="104">
        <v>1654.31096</v>
      </c>
      <c r="AZ80" s="104">
        <v>704686.36383000005</v>
      </c>
      <c r="BA80" s="122">
        <v>0</v>
      </c>
      <c r="BB80" s="104">
        <v>9519406.0628699996</v>
      </c>
      <c r="BC80" s="104">
        <v>656434.34889000002</v>
      </c>
      <c r="BD80" s="104">
        <v>375238.00309000001</v>
      </c>
      <c r="BE80" s="104">
        <v>376243.43774000002</v>
      </c>
      <c r="BF80" s="104">
        <v>7861.1278499999999</v>
      </c>
      <c r="BG80" s="104">
        <v>279993.13475999999</v>
      </c>
      <c r="BH80" s="104">
        <v>7823636.0105400002</v>
      </c>
      <c r="BI80" s="122">
        <v>0</v>
      </c>
      <c r="BJ80" s="122">
        <v>0</v>
      </c>
      <c r="BK80" s="122">
        <v>0</v>
      </c>
      <c r="BL80" s="104">
        <v>10339303.013189999</v>
      </c>
      <c r="BM80" s="104">
        <v>-7598859.69527</v>
      </c>
      <c r="BN80" s="104">
        <v>-110655025211.90401</v>
      </c>
      <c r="BO80" s="122">
        <v>4</v>
      </c>
      <c r="BP80" s="122">
        <v>0</v>
      </c>
      <c r="BQ80" s="122">
        <v>0</v>
      </c>
    </row>
    <row r="81" spans="3:69" x14ac:dyDescent="0.3">
      <c r="C81" s="122">
        <v>76</v>
      </c>
      <c r="D81" s="122">
        <v>2097</v>
      </c>
      <c r="E81" s="122">
        <v>4</v>
      </c>
      <c r="F81" s="122">
        <v>5.076E-2</v>
      </c>
      <c r="G81" s="122">
        <v>0</v>
      </c>
      <c r="H81" s="104">
        <v>32906.92755</v>
      </c>
      <c r="I81" s="104">
        <v>32157.871139999999</v>
      </c>
      <c r="J81" s="122">
        <v>411.91154</v>
      </c>
      <c r="K81" s="122">
        <v>0</v>
      </c>
      <c r="L81" s="122">
        <v>337.14487000000003</v>
      </c>
      <c r="M81" s="104">
        <v>211800.57005000001</v>
      </c>
      <c r="N81" s="122">
        <v>0</v>
      </c>
      <c r="O81" s="104">
        <v>842690.68552000006</v>
      </c>
      <c r="P81" s="104">
        <v>66604.988870000001</v>
      </c>
      <c r="Q81" s="104">
        <v>18594.917590000001</v>
      </c>
      <c r="R81" s="104">
        <v>40655.55818</v>
      </c>
      <c r="S81" s="122">
        <v>722.99848999999995</v>
      </c>
      <c r="T81" s="104">
        <v>30125.160049999999</v>
      </c>
      <c r="U81" s="104">
        <v>685987.06233999995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04">
        <v>73126.508180000004</v>
      </c>
      <c r="AF81" s="104">
        <v>38478.82</v>
      </c>
      <c r="AG81" s="104">
        <v>10742.596799999999</v>
      </c>
      <c r="AH81" s="104">
        <v>23487.400099999999</v>
      </c>
      <c r="AI81" s="122">
        <v>417.6884</v>
      </c>
      <c r="AJ81" s="104">
        <v>272704.07520999998</v>
      </c>
      <c r="AK81" s="104">
        <v>134730.78</v>
      </c>
      <c r="AL81" s="122">
        <v>4.96</v>
      </c>
      <c r="AM81" s="104">
        <v>120535.03344</v>
      </c>
      <c r="AN81" s="104">
        <v>7116.7947899999999</v>
      </c>
      <c r="AO81" s="104">
        <v>10316.508610000001</v>
      </c>
      <c r="AP81" s="104">
        <v>459092.9216</v>
      </c>
      <c r="AQ81" s="122">
        <v>0</v>
      </c>
      <c r="AR81" s="122">
        <v>0</v>
      </c>
      <c r="AS81" s="122">
        <v>0</v>
      </c>
      <c r="AT81" s="104">
        <v>1892321.68811</v>
      </c>
      <c r="AU81" s="104">
        <v>680043.48130999994</v>
      </c>
      <c r="AV81" s="104">
        <v>86216.127189999999</v>
      </c>
      <c r="AW81" s="104">
        <v>1367.91785</v>
      </c>
      <c r="AX81" s="122">
        <v>0</v>
      </c>
      <c r="AY81" s="104">
        <v>1015.6671</v>
      </c>
      <c r="AZ81" s="104">
        <v>591443.76916999999</v>
      </c>
      <c r="BA81" s="122">
        <v>0</v>
      </c>
      <c r="BB81" s="104">
        <v>6430005.6880299998</v>
      </c>
      <c r="BC81" s="104">
        <v>414979.84081999998</v>
      </c>
      <c r="BD81" s="104">
        <v>241648.36653999999</v>
      </c>
      <c r="BE81" s="104">
        <v>233862.23425000001</v>
      </c>
      <c r="BF81" s="104">
        <v>4388.5987299999997</v>
      </c>
      <c r="BG81" s="104">
        <v>192366.70105</v>
      </c>
      <c r="BH81" s="104">
        <v>5342759.9466399997</v>
      </c>
      <c r="BI81" s="122">
        <v>0</v>
      </c>
      <c r="BJ81" s="122">
        <v>0</v>
      </c>
      <c r="BK81" s="122">
        <v>0</v>
      </c>
      <c r="BL81" s="104">
        <v>7110049.1693399996</v>
      </c>
      <c r="BM81" s="104">
        <v>-5217727.48123</v>
      </c>
      <c r="BN81" s="104">
        <v>-110655290063.75101</v>
      </c>
      <c r="BO81" s="122">
        <v>4</v>
      </c>
      <c r="BP81" s="122">
        <v>0</v>
      </c>
      <c r="BQ81" s="122">
        <v>0</v>
      </c>
    </row>
    <row r="82" spans="3:69" x14ac:dyDescent="0.3">
      <c r="C82" s="122">
        <v>77</v>
      </c>
      <c r="D82" s="122">
        <v>2098</v>
      </c>
      <c r="E82" s="122">
        <v>4</v>
      </c>
      <c r="F82" s="122">
        <v>4.8809999999999999E-2</v>
      </c>
      <c r="G82" s="122">
        <v>0</v>
      </c>
      <c r="H82" s="104">
        <v>25119.421679999999</v>
      </c>
      <c r="I82" s="104">
        <v>24670.421610000001</v>
      </c>
      <c r="J82" s="122">
        <v>249.39943</v>
      </c>
      <c r="K82" s="122">
        <v>0</v>
      </c>
      <c r="L82" s="122">
        <v>199.60064</v>
      </c>
      <c r="M82" s="104">
        <v>177201.22722</v>
      </c>
      <c r="N82" s="122">
        <v>0</v>
      </c>
      <c r="O82" s="104">
        <v>559000.89882999996</v>
      </c>
      <c r="P82" s="104">
        <v>40471.67555</v>
      </c>
      <c r="Q82" s="104">
        <v>11631.41151</v>
      </c>
      <c r="R82" s="104">
        <v>24227.310460000001</v>
      </c>
      <c r="S82" s="122">
        <v>386.13610999999997</v>
      </c>
      <c r="T82" s="104">
        <v>20524.993299999998</v>
      </c>
      <c r="U82" s="104">
        <v>461759.37190000003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04">
        <v>44320.432439999997</v>
      </c>
      <c r="AF82" s="104">
        <v>23381.17</v>
      </c>
      <c r="AG82" s="104">
        <v>6719.6621599999999</v>
      </c>
      <c r="AH82" s="104">
        <v>13996.524939999999</v>
      </c>
      <c r="AI82" s="122">
        <v>223.07732999999999</v>
      </c>
      <c r="AJ82" s="104">
        <v>175214.11992</v>
      </c>
      <c r="AK82" s="104">
        <v>87305.53</v>
      </c>
      <c r="AL82" s="122">
        <v>1.36</v>
      </c>
      <c r="AM82" s="104">
        <v>76805.949120000005</v>
      </c>
      <c r="AN82" s="104">
        <v>4469.0337</v>
      </c>
      <c r="AO82" s="104">
        <v>6632.2472100000005</v>
      </c>
      <c r="AP82" s="104">
        <v>301705.55576999998</v>
      </c>
      <c r="AQ82" s="122">
        <v>0</v>
      </c>
      <c r="AR82" s="122">
        <v>0</v>
      </c>
      <c r="AS82" s="122">
        <v>0</v>
      </c>
      <c r="AT82" s="104">
        <v>1282561.6558600001</v>
      </c>
      <c r="AU82" s="104">
        <v>560659.60120000003</v>
      </c>
      <c r="AV82" s="104">
        <v>66236.856530000005</v>
      </c>
      <c r="AW82" s="122">
        <v>822.25923</v>
      </c>
      <c r="AX82" s="122">
        <v>0</v>
      </c>
      <c r="AY82" s="122">
        <v>596.68150000000003</v>
      </c>
      <c r="AZ82" s="104">
        <v>493003.80394000001</v>
      </c>
      <c r="BA82" s="122">
        <v>0</v>
      </c>
      <c r="BB82" s="104">
        <v>4228260.0475300001</v>
      </c>
      <c r="BC82" s="104">
        <v>252826.99720000001</v>
      </c>
      <c r="BD82" s="104">
        <v>150282.38613999999</v>
      </c>
      <c r="BE82" s="104">
        <v>139574.79209</v>
      </c>
      <c r="BF82" s="104">
        <v>2344.8407499999998</v>
      </c>
      <c r="BG82" s="104">
        <v>129023.81723</v>
      </c>
      <c r="BH82" s="104">
        <v>3554207.2141200001</v>
      </c>
      <c r="BI82" s="122">
        <v>0</v>
      </c>
      <c r="BJ82" s="122">
        <v>0</v>
      </c>
      <c r="BK82" s="122">
        <v>0</v>
      </c>
      <c r="BL82" s="104">
        <v>4788919.6487299995</v>
      </c>
      <c r="BM82" s="104">
        <v>-3506357.9928700002</v>
      </c>
      <c r="BN82" s="104">
        <v>-110655461209.084</v>
      </c>
      <c r="BO82" s="122">
        <v>4</v>
      </c>
      <c r="BP82" s="122">
        <v>0</v>
      </c>
      <c r="BQ82" s="122">
        <v>0</v>
      </c>
    </row>
    <row r="83" spans="3:69" x14ac:dyDescent="0.3">
      <c r="C83" s="122">
        <v>78</v>
      </c>
      <c r="D83" s="122">
        <v>2099</v>
      </c>
      <c r="E83" s="122">
        <v>4</v>
      </c>
      <c r="F83" s="122">
        <v>4.6929999999999999E-2</v>
      </c>
      <c r="G83" s="122">
        <v>0</v>
      </c>
      <c r="H83" s="104">
        <v>19032.981059999998</v>
      </c>
      <c r="I83" s="104">
        <v>18780.36233</v>
      </c>
      <c r="J83" s="122">
        <v>140.96835999999999</v>
      </c>
      <c r="K83" s="122">
        <v>0</v>
      </c>
      <c r="L83" s="122">
        <v>111.65037</v>
      </c>
      <c r="M83" s="104">
        <v>147154.10099000001</v>
      </c>
      <c r="N83" s="122">
        <v>0</v>
      </c>
      <c r="O83" s="104">
        <v>360607.40444999997</v>
      </c>
      <c r="P83" s="104">
        <v>23577.371879999999</v>
      </c>
      <c r="Q83" s="104">
        <v>7002.9252100000003</v>
      </c>
      <c r="R83" s="104">
        <v>13787.533789999999</v>
      </c>
      <c r="S83" s="122">
        <v>196.6491</v>
      </c>
      <c r="T83" s="104">
        <v>13621.74619</v>
      </c>
      <c r="U83" s="104">
        <v>302421.17827999999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04">
        <v>25745.649990000002</v>
      </c>
      <c r="AF83" s="104">
        <v>13621.04</v>
      </c>
      <c r="AG83" s="104">
        <v>4045.7077300000001</v>
      </c>
      <c r="AH83" s="104">
        <v>7965.2902800000002</v>
      </c>
      <c r="AI83" s="122">
        <v>113.60749</v>
      </c>
      <c r="AJ83" s="104">
        <v>109107.97732999999</v>
      </c>
      <c r="AK83" s="104">
        <v>54987.03</v>
      </c>
      <c r="AL83" s="122">
        <v>0.55000000000000004</v>
      </c>
      <c r="AM83" s="104">
        <v>47261.458689999999</v>
      </c>
      <c r="AN83" s="104">
        <v>2718.9915799999999</v>
      </c>
      <c r="AO83" s="104">
        <v>4139.94247</v>
      </c>
      <c r="AP83" s="104">
        <v>192620.45688000001</v>
      </c>
      <c r="AQ83" s="122">
        <v>0</v>
      </c>
      <c r="AR83" s="122">
        <v>0</v>
      </c>
      <c r="AS83" s="122">
        <v>0</v>
      </c>
      <c r="AT83" s="104">
        <v>854268.57070000004</v>
      </c>
      <c r="AU83" s="104">
        <v>459206.62534999999</v>
      </c>
      <c r="AV83" s="104">
        <v>50486.376989999997</v>
      </c>
      <c r="AW83" s="122">
        <v>461.79971999999998</v>
      </c>
      <c r="AX83" s="122">
        <v>0</v>
      </c>
      <c r="AY83" s="122">
        <v>331.42218000000003</v>
      </c>
      <c r="AZ83" s="104">
        <v>407927.02646000002</v>
      </c>
      <c r="BA83" s="122">
        <v>0</v>
      </c>
      <c r="BB83" s="104">
        <v>2701397.6962199998</v>
      </c>
      <c r="BC83" s="104">
        <v>147727.82079999999</v>
      </c>
      <c r="BD83" s="104">
        <v>89889.571630000006</v>
      </c>
      <c r="BE83" s="104">
        <v>79560.071599999996</v>
      </c>
      <c r="BF83" s="104">
        <v>1194.3652999999999</v>
      </c>
      <c r="BG83" s="104">
        <v>84287.270409999997</v>
      </c>
      <c r="BH83" s="104">
        <v>2298738.5964799998</v>
      </c>
      <c r="BI83" s="122">
        <v>0</v>
      </c>
      <c r="BJ83" s="122">
        <v>0</v>
      </c>
      <c r="BK83" s="122">
        <v>0</v>
      </c>
      <c r="BL83" s="104">
        <v>3160604.3215700001</v>
      </c>
      <c r="BM83" s="104">
        <v>-2306335.7508700001</v>
      </c>
      <c r="BN83" s="104">
        <v>-110655569445.42101</v>
      </c>
      <c r="BO83" s="122">
        <v>4</v>
      </c>
      <c r="BP83" s="122">
        <v>0</v>
      </c>
      <c r="BQ83" s="122">
        <v>0</v>
      </c>
    </row>
    <row r="84" spans="3:69" x14ac:dyDescent="0.3">
      <c r="C84" s="122">
        <v>79</v>
      </c>
      <c r="D84" s="122">
        <v>2100</v>
      </c>
      <c r="E84" s="122">
        <v>4</v>
      </c>
      <c r="F84" s="122">
        <v>4.5130000000000003E-2</v>
      </c>
      <c r="G84" s="122">
        <v>0</v>
      </c>
      <c r="H84" s="104">
        <v>14305.54184</v>
      </c>
      <c r="I84" s="104">
        <v>14174.18793</v>
      </c>
      <c r="J84" s="122">
        <v>73.225930000000005</v>
      </c>
      <c r="K84" s="122">
        <v>0</v>
      </c>
      <c r="L84" s="122">
        <v>58.127980000000001</v>
      </c>
      <c r="M84" s="104">
        <v>121222.80536</v>
      </c>
      <c r="N84" s="122">
        <v>0</v>
      </c>
      <c r="O84" s="104">
        <v>225769.52536999999</v>
      </c>
      <c r="P84" s="104">
        <v>13101.05488</v>
      </c>
      <c r="Q84" s="104">
        <v>4041.8149100000001</v>
      </c>
      <c r="R84" s="104">
        <v>7448.8246399999998</v>
      </c>
      <c r="S84" s="122">
        <v>95.124359999999996</v>
      </c>
      <c r="T84" s="104">
        <v>8782.5239799999999</v>
      </c>
      <c r="U84" s="104">
        <v>192300.1826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04">
        <v>14261.99064</v>
      </c>
      <c r="AF84" s="104">
        <v>7568.7</v>
      </c>
      <c r="AG84" s="104">
        <v>2335.0244899999998</v>
      </c>
      <c r="AH84" s="104">
        <v>4303.3113400000002</v>
      </c>
      <c r="AI84" s="122">
        <v>54.954940000000001</v>
      </c>
      <c r="AJ84" s="104">
        <v>65639.688859999995</v>
      </c>
      <c r="AK84" s="104">
        <v>33581.519999999997</v>
      </c>
      <c r="AL84" s="122">
        <v>0.22</v>
      </c>
      <c r="AM84" s="104">
        <v>27957.78456</v>
      </c>
      <c r="AN84" s="104">
        <v>1597.85682</v>
      </c>
      <c r="AO84" s="104">
        <v>2502.3107199999999</v>
      </c>
      <c r="AP84" s="104">
        <v>119189.11023999999</v>
      </c>
      <c r="AQ84" s="122">
        <v>0</v>
      </c>
      <c r="AR84" s="122">
        <v>0</v>
      </c>
      <c r="AS84" s="122">
        <v>0</v>
      </c>
      <c r="AT84" s="104">
        <v>560388.66231000004</v>
      </c>
      <c r="AU84" s="104">
        <v>373381.89828999998</v>
      </c>
      <c r="AV84" s="104">
        <v>38140.796280000002</v>
      </c>
      <c r="AW84" s="122">
        <v>238.56206</v>
      </c>
      <c r="AX84" s="122">
        <v>0</v>
      </c>
      <c r="AY84" s="122">
        <v>171.53211999999999</v>
      </c>
      <c r="AZ84" s="104">
        <v>334831.00783000002</v>
      </c>
      <c r="BA84" s="122">
        <v>0</v>
      </c>
      <c r="BB84" s="104">
        <v>1672898.03785</v>
      </c>
      <c r="BC84" s="104">
        <v>82352.386010000002</v>
      </c>
      <c r="BD84" s="104">
        <v>51502.431239999998</v>
      </c>
      <c r="BE84" s="104">
        <v>43056.652730000002</v>
      </c>
      <c r="BF84" s="122">
        <v>577.59148000000005</v>
      </c>
      <c r="BG84" s="104">
        <v>53490.275580000001</v>
      </c>
      <c r="BH84" s="104">
        <v>1441918.7008100001</v>
      </c>
      <c r="BI84" s="122">
        <v>0</v>
      </c>
      <c r="BJ84" s="122">
        <v>0</v>
      </c>
      <c r="BK84" s="122">
        <v>0</v>
      </c>
      <c r="BL84" s="104">
        <v>2046279.9361399999</v>
      </c>
      <c r="BM84" s="104">
        <v>-1485891.2738300001</v>
      </c>
      <c r="BN84" s="104">
        <v>-110655636503.694</v>
      </c>
      <c r="BO84" s="122">
        <v>4</v>
      </c>
      <c r="BP84" s="122">
        <v>0</v>
      </c>
      <c r="BQ84" s="122">
        <v>0</v>
      </c>
    </row>
    <row r="85" spans="3:69" x14ac:dyDescent="0.3">
      <c r="C85" s="122">
        <v>80</v>
      </c>
      <c r="D85" s="122">
        <v>2101</v>
      </c>
      <c r="E85" s="122">
        <v>4</v>
      </c>
      <c r="F85" s="122">
        <v>4.3389999999999998E-2</v>
      </c>
      <c r="G85" s="122">
        <v>0</v>
      </c>
      <c r="H85" s="104">
        <v>10651.21644</v>
      </c>
      <c r="I85" s="104">
        <v>10589.41035</v>
      </c>
      <c r="J85" s="122">
        <v>34.240760000000002</v>
      </c>
      <c r="K85" s="122">
        <v>0</v>
      </c>
      <c r="L85" s="122">
        <v>27.565329999999999</v>
      </c>
      <c r="M85" s="104">
        <v>98994.009019999998</v>
      </c>
      <c r="N85" s="122">
        <v>0</v>
      </c>
      <c r="O85" s="104">
        <v>136892.61742</v>
      </c>
      <c r="P85" s="104">
        <v>6907.8601500000004</v>
      </c>
      <c r="Q85" s="104">
        <v>2226.6495399999999</v>
      </c>
      <c r="R85" s="104">
        <v>3795.53361</v>
      </c>
      <c r="S85" s="122">
        <v>43.527259999999998</v>
      </c>
      <c r="T85" s="104">
        <v>5484.87212</v>
      </c>
      <c r="U85" s="104">
        <v>118434.17474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04">
        <v>7495.0500199999997</v>
      </c>
      <c r="AF85" s="104">
        <v>3990.79</v>
      </c>
      <c r="AG85" s="104">
        <v>1286.37291</v>
      </c>
      <c r="AH85" s="104">
        <v>2192.7436299999999</v>
      </c>
      <c r="AI85" s="122">
        <v>25.146429999999999</v>
      </c>
      <c r="AJ85" s="104">
        <v>38001.239509999999</v>
      </c>
      <c r="AK85" s="104">
        <v>19815.759999999998</v>
      </c>
      <c r="AL85" s="122">
        <v>0.08</v>
      </c>
      <c r="AM85" s="104">
        <v>15822.42892</v>
      </c>
      <c r="AN85" s="122">
        <v>903.36262999999997</v>
      </c>
      <c r="AO85" s="104">
        <v>1459.6148000000001</v>
      </c>
      <c r="AP85" s="104">
        <v>71273.40569</v>
      </c>
      <c r="AQ85" s="122">
        <v>0</v>
      </c>
      <c r="AR85" s="122">
        <v>0</v>
      </c>
      <c r="AS85" s="122">
        <v>0</v>
      </c>
      <c r="AT85" s="104">
        <v>363307.53810000001</v>
      </c>
      <c r="AU85" s="104">
        <v>301131.83231000003</v>
      </c>
      <c r="AV85" s="104">
        <v>28511.35255</v>
      </c>
      <c r="AW85" s="122">
        <v>111.04139000000001</v>
      </c>
      <c r="AX85" s="122">
        <v>0</v>
      </c>
      <c r="AY85" s="122">
        <v>80.939599999999999</v>
      </c>
      <c r="AZ85" s="104">
        <v>272428.49877000001</v>
      </c>
      <c r="BA85" s="122">
        <v>0</v>
      </c>
      <c r="BB85" s="104">
        <v>1001262.49592</v>
      </c>
      <c r="BC85" s="104">
        <v>43566.574760000003</v>
      </c>
      <c r="BD85" s="104">
        <v>28145.36219</v>
      </c>
      <c r="BE85" s="104">
        <v>21978.12846</v>
      </c>
      <c r="BF85" s="122">
        <v>264.03858000000002</v>
      </c>
      <c r="BG85" s="104">
        <v>32879.510399999999</v>
      </c>
      <c r="BH85" s="104">
        <v>874428.88153000001</v>
      </c>
      <c r="BI85" s="122">
        <v>0</v>
      </c>
      <c r="BJ85" s="122">
        <v>0</v>
      </c>
      <c r="BK85" s="122">
        <v>0</v>
      </c>
      <c r="BL85" s="104">
        <v>1302394.3282300001</v>
      </c>
      <c r="BM85" s="104">
        <v>-939086.79012999998</v>
      </c>
      <c r="BN85" s="104">
        <v>-110655677250.67</v>
      </c>
      <c r="BO85" s="122">
        <v>4</v>
      </c>
      <c r="BP85" s="122">
        <v>0</v>
      </c>
      <c r="BQ85" s="122">
        <v>0</v>
      </c>
    </row>
    <row r="86" spans="3:69" x14ac:dyDescent="0.3">
      <c r="C86" s="122">
        <v>81</v>
      </c>
      <c r="D86" s="122">
        <v>2102</v>
      </c>
      <c r="E86" s="122">
        <v>4</v>
      </c>
      <c r="F86" s="122">
        <v>4.172E-2</v>
      </c>
      <c r="G86" s="122">
        <v>0</v>
      </c>
      <c r="H86" s="104">
        <v>7836.8104899999998</v>
      </c>
      <c r="I86" s="104">
        <v>7811.28316</v>
      </c>
      <c r="J86" s="122">
        <v>14.000299999999999</v>
      </c>
      <c r="K86" s="122">
        <v>0</v>
      </c>
      <c r="L86" s="122">
        <v>11.52703</v>
      </c>
      <c r="M86" s="104">
        <v>80087.666960000002</v>
      </c>
      <c r="N86" s="122">
        <v>0</v>
      </c>
      <c r="O86" s="104">
        <v>80199.279209999993</v>
      </c>
      <c r="P86" s="104">
        <v>3439.10124</v>
      </c>
      <c r="Q86" s="104">
        <v>1165.2828300000001</v>
      </c>
      <c r="R86" s="104">
        <v>1811.00926</v>
      </c>
      <c r="S86" s="122">
        <v>18.75675</v>
      </c>
      <c r="T86" s="104">
        <v>3307.44371</v>
      </c>
      <c r="U86" s="104">
        <v>70457.685419999994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04">
        <v>3717.1167700000001</v>
      </c>
      <c r="AF86" s="104">
        <v>1986.83</v>
      </c>
      <c r="AG86" s="122">
        <v>673.20349999999996</v>
      </c>
      <c r="AH86" s="104">
        <v>1046.2505200000001</v>
      </c>
      <c r="AI86" s="122">
        <v>10.83609</v>
      </c>
      <c r="AJ86" s="104">
        <v>21068.889940000001</v>
      </c>
      <c r="AK86" s="104">
        <v>11261.34</v>
      </c>
      <c r="AL86" s="122">
        <v>7.0000000000000007E-2</v>
      </c>
      <c r="AM86" s="104">
        <v>8500.9181599999993</v>
      </c>
      <c r="AN86" s="122">
        <v>488.46494000000001</v>
      </c>
      <c r="AO86" s="122">
        <v>818.09504000000004</v>
      </c>
      <c r="AP86" s="104">
        <v>41078.722849999998</v>
      </c>
      <c r="AQ86" s="122">
        <v>0</v>
      </c>
      <c r="AR86" s="122">
        <v>0</v>
      </c>
      <c r="AS86" s="122">
        <v>0</v>
      </c>
      <c r="AT86" s="104">
        <v>233988.48621999999</v>
      </c>
      <c r="AU86" s="104">
        <v>240666.30919999999</v>
      </c>
      <c r="AV86" s="104">
        <v>21034.805509999998</v>
      </c>
      <c r="AW86" s="122">
        <v>45.201169999999998</v>
      </c>
      <c r="AX86" s="122">
        <v>0</v>
      </c>
      <c r="AY86" s="122">
        <v>33.75329</v>
      </c>
      <c r="AZ86" s="104">
        <v>219552.54923</v>
      </c>
      <c r="BA86" s="122">
        <v>0</v>
      </c>
      <c r="BB86" s="104">
        <v>577642.15541000001</v>
      </c>
      <c r="BC86" s="104">
        <v>21757.358560000001</v>
      </c>
      <c r="BD86" s="104">
        <v>14602.933150000001</v>
      </c>
      <c r="BE86" s="104">
        <v>10505.10305</v>
      </c>
      <c r="BF86" s="122">
        <v>113.54306</v>
      </c>
      <c r="BG86" s="104">
        <v>19510.60698</v>
      </c>
      <c r="BH86" s="104">
        <v>511152.61060999997</v>
      </c>
      <c r="BI86" s="122">
        <v>0</v>
      </c>
      <c r="BJ86" s="122">
        <v>0</v>
      </c>
      <c r="BK86" s="122">
        <v>0</v>
      </c>
      <c r="BL86" s="104">
        <v>818308.46461000002</v>
      </c>
      <c r="BM86" s="104">
        <v>-584319.97838999995</v>
      </c>
      <c r="BN86" s="104">
        <v>-110655701628.5</v>
      </c>
      <c r="BO86" s="122">
        <v>4</v>
      </c>
      <c r="BP86" s="122">
        <v>0</v>
      </c>
      <c r="BQ86" s="122">
        <v>0</v>
      </c>
    </row>
    <row r="87" spans="3:69" x14ac:dyDescent="0.3">
      <c r="C87" s="122">
        <v>82</v>
      </c>
      <c r="D87" s="122">
        <v>2103</v>
      </c>
      <c r="E87" s="122">
        <v>4</v>
      </c>
      <c r="F87" s="122">
        <v>4.0120000000000003E-2</v>
      </c>
      <c r="G87" s="122">
        <v>0</v>
      </c>
      <c r="H87" s="104">
        <v>5678.4553500000002</v>
      </c>
      <c r="I87" s="104">
        <v>5669.5608899999997</v>
      </c>
      <c r="J87" s="122">
        <v>4.7965299999999997</v>
      </c>
      <c r="K87" s="122">
        <v>0</v>
      </c>
      <c r="L87" s="122">
        <v>4.0979299999999999</v>
      </c>
      <c r="M87" s="104">
        <v>64156.024539999999</v>
      </c>
      <c r="N87" s="122">
        <v>0</v>
      </c>
      <c r="O87" s="104">
        <v>45284.555070000002</v>
      </c>
      <c r="P87" s="104">
        <v>1608.9634599999999</v>
      </c>
      <c r="Q87" s="122">
        <v>576.19020999999998</v>
      </c>
      <c r="R87" s="122">
        <v>802.90815999999995</v>
      </c>
      <c r="S87" s="122">
        <v>7.5752800000000002</v>
      </c>
      <c r="T87" s="104">
        <v>1919.35303</v>
      </c>
      <c r="U87" s="104">
        <v>40369.56493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04">
        <v>1730.62997</v>
      </c>
      <c r="AF87" s="122">
        <v>929.53</v>
      </c>
      <c r="AG87" s="122">
        <v>332.87477999999999</v>
      </c>
      <c r="AH87" s="122">
        <v>463.85354999999998</v>
      </c>
      <c r="AI87" s="122">
        <v>4.3763699999999996</v>
      </c>
      <c r="AJ87" s="104">
        <v>11151.84655</v>
      </c>
      <c r="AK87" s="104">
        <v>6182.95</v>
      </c>
      <c r="AL87" s="122">
        <v>0.05</v>
      </c>
      <c r="AM87" s="104">
        <v>4279.6280200000001</v>
      </c>
      <c r="AN87" s="122">
        <v>250.76528999999999</v>
      </c>
      <c r="AO87" s="122">
        <v>438.44542999999999</v>
      </c>
      <c r="AP87" s="104">
        <v>22764.67009</v>
      </c>
      <c r="AQ87" s="122">
        <v>0</v>
      </c>
      <c r="AR87" s="122">
        <v>0</v>
      </c>
      <c r="AS87" s="122">
        <v>0</v>
      </c>
      <c r="AT87" s="104">
        <v>150766.18156999999</v>
      </c>
      <c r="AU87" s="104">
        <v>190441.15251000001</v>
      </c>
      <c r="AV87" s="104">
        <v>15263.77598</v>
      </c>
      <c r="AW87" s="122">
        <v>15.412380000000001</v>
      </c>
      <c r="AX87" s="122">
        <v>0</v>
      </c>
      <c r="AY87" s="122">
        <v>11.979380000000001</v>
      </c>
      <c r="AZ87" s="104">
        <v>175149.98477000001</v>
      </c>
      <c r="BA87" s="122">
        <v>0</v>
      </c>
      <c r="BB87" s="104">
        <v>320438.54518999998</v>
      </c>
      <c r="BC87" s="104">
        <v>10203.91599</v>
      </c>
      <c r="BD87" s="104">
        <v>7155.8829100000003</v>
      </c>
      <c r="BE87" s="104">
        <v>4665.2366899999997</v>
      </c>
      <c r="BF87" s="122">
        <v>45.68394</v>
      </c>
      <c r="BG87" s="104">
        <v>11137.77627</v>
      </c>
      <c r="BH87" s="104">
        <v>287230.04939</v>
      </c>
      <c r="BI87" s="122">
        <v>0</v>
      </c>
      <c r="BJ87" s="122">
        <v>0</v>
      </c>
      <c r="BK87" s="122">
        <v>0</v>
      </c>
      <c r="BL87" s="104">
        <v>510879.69770000002</v>
      </c>
      <c r="BM87" s="104">
        <v>-360113.51613</v>
      </c>
      <c r="BN87" s="104">
        <v>-110655716076.254</v>
      </c>
      <c r="BO87" s="122">
        <v>4</v>
      </c>
      <c r="BP87" s="122">
        <v>0</v>
      </c>
      <c r="BQ87" s="122">
        <v>0</v>
      </c>
    </row>
    <row r="88" spans="3:69" x14ac:dyDescent="0.3">
      <c r="C88" s="122">
        <v>83</v>
      </c>
      <c r="D88" s="122">
        <v>2104</v>
      </c>
      <c r="E88" s="122">
        <v>4</v>
      </c>
      <c r="F88" s="122">
        <v>3.8580000000000003E-2</v>
      </c>
      <c r="G88" s="122">
        <v>0</v>
      </c>
      <c r="H88" s="104">
        <v>4033.4518600000001</v>
      </c>
      <c r="I88" s="104">
        <v>4031.00666</v>
      </c>
      <c r="J88" s="122">
        <v>1.29373</v>
      </c>
      <c r="K88" s="122">
        <v>0</v>
      </c>
      <c r="L88" s="122">
        <v>1.15147</v>
      </c>
      <c r="M88" s="104">
        <v>50878.658839999996</v>
      </c>
      <c r="N88" s="122">
        <v>0</v>
      </c>
      <c r="O88" s="104">
        <v>24570.583770000001</v>
      </c>
      <c r="P88" s="122">
        <v>704.04106000000002</v>
      </c>
      <c r="Q88" s="122">
        <v>267.19382999999999</v>
      </c>
      <c r="R88" s="122">
        <v>327.99369999999999</v>
      </c>
      <c r="S88" s="122">
        <v>2.85554</v>
      </c>
      <c r="T88" s="104">
        <v>1068.13141</v>
      </c>
      <c r="U88" s="104">
        <v>22200.36823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752.23590999999999</v>
      </c>
      <c r="AF88" s="122">
        <v>406.74</v>
      </c>
      <c r="AG88" s="122">
        <v>154.36237</v>
      </c>
      <c r="AH88" s="122">
        <v>189.48748000000001</v>
      </c>
      <c r="AI88" s="122">
        <v>1.6496900000000001</v>
      </c>
      <c r="AJ88" s="104">
        <v>5613.0453699999998</v>
      </c>
      <c r="AK88" s="104">
        <v>3246.97</v>
      </c>
      <c r="AL88" s="122">
        <v>0.01</v>
      </c>
      <c r="AM88" s="104">
        <v>2021.7732000000001</v>
      </c>
      <c r="AN88" s="122">
        <v>120.95023999999999</v>
      </c>
      <c r="AO88" s="122">
        <v>223.33761999999999</v>
      </c>
      <c r="AP88" s="104">
        <v>12095.913850000001</v>
      </c>
      <c r="AQ88" s="122">
        <v>0</v>
      </c>
      <c r="AR88" s="122">
        <v>0</v>
      </c>
      <c r="AS88" s="122">
        <v>0</v>
      </c>
      <c r="AT88" s="104">
        <v>97943.889599999995</v>
      </c>
      <c r="AU88" s="104">
        <v>149118.10949</v>
      </c>
      <c r="AV88" s="104">
        <v>10846.52679</v>
      </c>
      <c r="AW88" s="122">
        <v>4.1349999999999998</v>
      </c>
      <c r="AX88" s="122">
        <v>0</v>
      </c>
      <c r="AY88" s="122">
        <v>3.3623699999999999</v>
      </c>
      <c r="AZ88" s="104">
        <v>138264.08533</v>
      </c>
      <c r="BA88" s="122">
        <v>0</v>
      </c>
      <c r="BB88" s="104">
        <v>170438.84675</v>
      </c>
      <c r="BC88" s="104">
        <v>4469.9718800000001</v>
      </c>
      <c r="BD88" s="104">
        <v>3289.3415500000001</v>
      </c>
      <c r="BE88" s="104">
        <v>1908.7149999999999</v>
      </c>
      <c r="BF88" s="122">
        <v>17.11232</v>
      </c>
      <c r="BG88" s="104">
        <v>6093.1549500000001</v>
      </c>
      <c r="BH88" s="104">
        <v>154660.55105000001</v>
      </c>
      <c r="BI88" s="122">
        <v>0</v>
      </c>
      <c r="BJ88" s="122">
        <v>0</v>
      </c>
      <c r="BK88" s="122">
        <v>0</v>
      </c>
      <c r="BL88" s="104">
        <v>319556.95624000003</v>
      </c>
      <c r="BM88" s="104">
        <v>-221613.06664</v>
      </c>
      <c r="BN88" s="104">
        <v>-110655724626.086</v>
      </c>
      <c r="BO88" s="122">
        <v>4</v>
      </c>
      <c r="BP88" s="122">
        <v>0</v>
      </c>
      <c r="BQ88" s="122">
        <v>0</v>
      </c>
    </row>
    <row r="89" spans="3:69" x14ac:dyDescent="0.3">
      <c r="C89" s="122">
        <v>84</v>
      </c>
      <c r="D89" s="122">
        <v>2105</v>
      </c>
      <c r="E89" s="122">
        <v>4</v>
      </c>
      <c r="F89" s="122">
        <v>3.7100000000000001E-2</v>
      </c>
      <c r="G89" s="122">
        <v>0</v>
      </c>
      <c r="H89" s="104">
        <v>2794.06891</v>
      </c>
      <c r="I89" s="104">
        <v>2793.57987</v>
      </c>
      <c r="J89" s="122">
        <v>0.25874999999999998</v>
      </c>
      <c r="K89" s="122">
        <v>0</v>
      </c>
      <c r="L89" s="122">
        <v>0.23028999999999999</v>
      </c>
      <c r="M89" s="104">
        <v>39947.877</v>
      </c>
      <c r="N89" s="122">
        <v>0</v>
      </c>
      <c r="O89" s="104">
        <v>12772.165849999999</v>
      </c>
      <c r="P89" s="122">
        <v>286.32877000000002</v>
      </c>
      <c r="Q89" s="122">
        <v>115.02386</v>
      </c>
      <c r="R89" s="122">
        <v>122.42493</v>
      </c>
      <c r="S89" s="122">
        <v>1.00379</v>
      </c>
      <c r="T89" s="122">
        <v>567.99211000000003</v>
      </c>
      <c r="U89" s="104">
        <v>11679.392390000001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303.17502000000002</v>
      </c>
      <c r="AF89" s="122">
        <v>165.42</v>
      </c>
      <c r="AG89" s="122">
        <v>66.451220000000006</v>
      </c>
      <c r="AH89" s="122">
        <v>70.726939999999999</v>
      </c>
      <c r="AI89" s="122">
        <v>0.57991000000000004</v>
      </c>
      <c r="AJ89" s="104">
        <v>2653.1294899999998</v>
      </c>
      <c r="AK89" s="104">
        <v>1619.78</v>
      </c>
      <c r="AL89" s="122">
        <v>0.01</v>
      </c>
      <c r="AM89" s="122">
        <v>871.81982000000005</v>
      </c>
      <c r="AN89" s="122">
        <v>54.070900000000002</v>
      </c>
      <c r="AO89" s="122">
        <v>107.45614</v>
      </c>
      <c r="AP89" s="104">
        <v>6141.4594699999998</v>
      </c>
      <c r="AQ89" s="122">
        <v>0</v>
      </c>
      <c r="AR89" s="122">
        <v>0</v>
      </c>
      <c r="AS89" s="122">
        <v>0</v>
      </c>
      <c r="AT89" s="104">
        <v>64611.875740000003</v>
      </c>
      <c r="AU89" s="104">
        <v>115504.03274</v>
      </c>
      <c r="AV89" s="104">
        <v>7511.6512400000001</v>
      </c>
      <c r="AW89" s="122">
        <v>0.82699999999999996</v>
      </c>
      <c r="AX89" s="122">
        <v>0</v>
      </c>
      <c r="AY89" s="122">
        <v>0.67247000000000001</v>
      </c>
      <c r="AZ89" s="104">
        <v>107990.88202999999</v>
      </c>
      <c r="BA89" s="122">
        <v>0</v>
      </c>
      <c r="BB89" s="104">
        <v>86625.684949999995</v>
      </c>
      <c r="BC89" s="104">
        <v>1816.19615</v>
      </c>
      <c r="BD89" s="104">
        <v>1405.45551</v>
      </c>
      <c r="BE89" s="122">
        <v>713.39909999999998</v>
      </c>
      <c r="BF89" s="122">
        <v>5.9558299999999997</v>
      </c>
      <c r="BG89" s="104">
        <v>3182.4315000000001</v>
      </c>
      <c r="BH89" s="104">
        <v>79502.246859999999</v>
      </c>
      <c r="BI89" s="122">
        <v>0</v>
      </c>
      <c r="BJ89" s="122">
        <v>0</v>
      </c>
      <c r="BK89" s="122">
        <v>0</v>
      </c>
      <c r="BL89" s="104">
        <v>202129.71768999999</v>
      </c>
      <c r="BM89" s="104">
        <v>-137517.84195</v>
      </c>
      <c r="BN89" s="104">
        <v>-110655729727.998</v>
      </c>
      <c r="BO89" s="122">
        <v>4</v>
      </c>
      <c r="BP89" s="122">
        <v>0</v>
      </c>
      <c r="BQ89" s="122">
        <v>0</v>
      </c>
    </row>
    <row r="90" spans="3:69" x14ac:dyDescent="0.3">
      <c r="C90" s="122">
        <v>85</v>
      </c>
      <c r="D90" s="122">
        <v>2106</v>
      </c>
      <c r="E90" s="122">
        <v>4</v>
      </c>
      <c r="F90" s="122">
        <v>3.567E-2</v>
      </c>
      <c r="G90" s="122">
        <v>0</v>
      </c>
      <c r="H90" s="104">
        <v>1876.7751000000001</v>
      </c>
      <c r="I90" s="104">
        <v>1876.6832899999999</v>
      </c>
      <c r="J90" s="122">
        <v>4.5749999999999999E-2</v>
      </c>
      <c r="K90" s="122">
        <v>0</v>
      </c>
      <c r="L90" s="122">
        <v>4.6059999999999997E-2</v>
      </c>
      <c r="M90" s="104">
        <v>31066.21917</v>
      </c>
      <c r="N90" s="122">
        <v>0</v>
      </c>
      <c r="O90" s="104">
        <v>6337.8763799999997</v>
      </c>
      <c r="P90" s="122">
        <v>107.33535000000001</v>
      </c>
      <c r="Q90" s="122">
        <v>45.292180000000002</v>
      </c>
      <c r="R90" s="122">
        <v>41.28445</v>
      </c>
      <c r="S90" s="122">
        <v>0.33093</v>
      </c>
      <c r="T90" s="122">
        <v>287.51445000000001</v>
      </c>
      <c r="U90" s="104">
        <v>5856.1190200000001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112.2174</v>
      </c>
      <c r="AF90" s="122">
        <v>62.01</v>
      </c>
      <c r="AG90" s="122">
        <v>26.166060000000002</v>
      </c>
      <c r="AH90" s="122">
        <v>23.850719999999999</v>
      </c>
      <c r="AI90" s="122">
        <v>0.19117999999999999</v>
      </c>
      <c r="AJ90" s="104">
        <v>1191.5995800000001</v>
      </c>
      <c r="AK90" s="122">
        <v>783.43</v>
      </c>
      <c r="AL90" s="122">
        <v>0</v>
      </c>
      <c r="AM90" s="122">
        <v>337.53079000000002</v>
      </c>
      <c r="AN90" s="122">
        <v>22.063880000000001</v>
      </c>
      <c r="AO90" s="122">
        <v>48.5687</v>
      </c>
      <c r="AP90" s="104">
        <v>2979.1558100000002</v>
      </c>
      <c r="AQ90" s="122">
        <v>0</v>
      </c>
      <c r="AR90" s="122">
        <v>0</v>
      </c>
      <c r="AS90" s="122">
        <v>0</v>
      </c>
      <c r="AT90" s="104">
        <v>43563.843439999997</v>
      </c>
      <c r="AU90" s="104">
        <v>88512.729829999997</v>
      </c>
      <c r="AV90" s="104">
        <v>5042.6984199999997</v>
      </c>
      <c r="AW90" s="122">
        <v>0.14398</v>
      </c>
      <c r="AX90" s="122">
        <v>0</v>
      </c>
      <c r="AY90" s="122">
        <v>0.13449</v>
      </c>
      <c r="AZ90" s="104">
        <v>83469.752940000006</v>
      </c>
      <c r="BA90" s="122">
        <v>0</v>
      </c>
      <c r="BB90" s="104">
        <v>42058.203840000002</v>
      </c>
      <c r="BC90" s="122">
        <v>678.48694999999998</v>
      </c>
      <c r="BD90" s="122">
        <v>550.81952000000001</v>
      </c>
      <c r="BE90" s="122">
        <v>240.91686000000001</v>
      </c>
      <c r="BF90" s="122">
        <v>1.9355500000000001</v>
      </c>
      <c r="BG90" s="104">
        <v>1580.7807399999999</v>
      </c>
      <c r="BH90" s="104">
        <v>39005.264219999997</v>
      </c>
      <c r="BI90" s="122">
        <v>0</v>
      </c>
      <c r="BJ90" s="122">
        <v>0</v>
      </c>
      <c r="BK90" s="122">
        <v>0</v>
      </c>
      <c r="BL90" s="104">
        <v>130570.93367</v>
      </c>
      <c r="BM90" s="104">
        <v>-87007.090230000002</v>
      </c>
      <c r="BN90" s="104">
        <v>-110655732831.541</v>
      </c>
      <c r="BO90" s="122">
        <v>4</v>
      </c>
      <c r="BP90" s="122">
        <v>0</v>
      </c>
      <c r="BQ90" s="122">
        <v>0</v>
      </c>
    </row>
    <row r="91" spans="3:69" x14ac:dyDescent="0.3">
      <c r="C91" s="122">
        <v>86</v>
      </c>
      <c r="D91" s="122">
        <v>2107</v>
      </c>
      <c r="E91" s="122">
        <v>4</v>
      </c>
      <c r="F91" s="122">
        <v>3.4299999999999997E-2</v>
      </c>
      <c r="G91" s="122">
        <v>0</v>
      </c>
      <c r="H91" s="104">
        <v>1214.24306</v>
      </c>
      <c r="I91" s="104">
        <v>1214.24306</v>
      </c>
      <c r="J91" s="122">
        <v>0</v>
      </c>
      <c r="K91" s="122">
        <v>0</v>
      </c>
      <c r="L91" s="122">
        <v>0</v>
      </c>
      <c r="M91" s="104">
        <v>23938.070660000001</v>
      </c>
      <c r="N91" s="122">
        <v>0</v>
      </c>
      <c r="O91" s="104">
        <v>2994.4249</v>
      </c>
      <c r="P91" s="122">
        <v>36.471699999999998</v>
      </c>
      <c r="Q91" s="122">
        <v>15.956329999999999</v>
      </c>
      <c r="R91" s="122">
        <v>12.499230000000001</v>
      </c>
      <c r="S91" s="122">
        <v>0.10334</v>
      </c>
      <c r="T91" s="122">
        <v>137.98938000000001</v>
      </c>
      <c r="U91" s="104">
        <v>2791.4049199999999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37.569270000000003</v>
      </c>
      <c r="AF91" s="122">
        <v>21.07</v>
      </c>
      <c r="AG91" s="122">
        <v>9.2182399999999998</v>
      </c>
      <c r="AH91" s="122">
        <v>7.2210200000000002</v>
      </c>
      <c r="AI91" s="122">
        <v>5.9700000000000003E-2</v>
      </c>
      <c r="AJ91" s="122">
        <v>501.20893999999998</v>
      </c>
      <c r="AK91" s="122">
        <v>356.76</v>
      </c>
      <c r="AL91" s="122">
        <v>0</v>
      </c>
      <c r="AM91" s="122">
        <v>115.83311</v>
      </c>
      <c r="AN91" s="122">
        <v>8.0804500000000008</v>
      </c>
      <c r="AO91" s="122">
        <v>20.537410000000001</v>
      </c>
      <c r="AP91" s="104">
        <v>1373.90086</v>
      </c>
      <c r="AQ91" s="122">
        <v>0</v>
      </c>
      <c r="AR91" s="122">
        <v>0</v>
      </c>
      <c r="AS91" s="122">
        <v>0</v>
      </c>
      <c r="AT91" s="104">
        <v>30059.417689999998</v>
      </c>
      <c r="AU91" s="104">
        <v>67122.163010000004</v>
      </c>
      <c r="AV91" s="104">
        <v>3261.0288700000001</v>
      </c>
      <c r="AW91" s="122">
        <v>0</v>
      </c>
      <c r="AX91" s="122">
        <v>0</v>
      </c>
      <c r="AY91" s="122">
        <v>0</v>
      </c>
      <c r="AZ91" s="104">
        <v>63861.134140000002</v>
      </c>
      <c r="BA91" s="122">
        <v>0</v>
      </c>
      <c r="BB91" s="104">
        <v>19410.931489999999</v>
      </c>
      <c r="BC91" s="122">
        <v>229.20025000000001</v>
      </c>
      <c r="BD91" s="122">
        <v>194.26182</v>
      </c>
      <c r="BE91" s="122">
        <v>73.043239999999997</v>
      </c>
      <c r="BF91" s="122">
        <v>0.59399999999999997</v>
      </c>
      <c r="BG91" s="122">
        <v>743.90968999999996</v>
      </c>
      <c r="BH91" s="104">
        <v>18169.922490000001</v>
      </c>
      <c r="BI91" s="122">
        <v>0</v>
      </c>
      <c r="BJ91" s="122">
        <v>0</v>
      </c>
      <c r="BK91" s="122">
        <v>0</v>
      </c>
      <c r="BL91" s="104">
        <v>86533.094500000007</v>
      </c>
      <c r="BM91" s="104">
        <v>-56473.676809999997</v>
      </c>
      <c r="BN91" s="104">
        <v>-110655734768.588</v>
      </c>
      <c r="BO91" s="122">
        <v>4</v>
      </c>
      <c r="BP91" s="122">
        <v>0</v>
      </c>
      <c r="BQ91" s="122">
        <v>0</v>
      </c>
    </row>
    <row r="92" spans="3:69" x14ac:dyDescent="0.3">
      <c r="C92" s="122">
        <v>87</v>
      </c>
      <c r="D92" s="122">
        <v>2108</v>
      </c>
      <c r="E92" s="122">
        <v>4</v>
      </c>
      <c r="F92" s="122">
        <v>3.2980000000000002E-2</v>
      </c>
      <c r="G92" s="122">
        <v>0</v>
      </c>
      <c r="H92" s="122">
        <v>751.36542999999995</v>
      </c>
      <c r="I92" s="122">
        <v>751.36542999999995</v>
      </c>
      <c r="J92" s="122">
        <v>0</v>
      </c>
      <c r="K92" s="122">
        <v>0</v>
      </c>
      <c r="L92" s="122">
        <v>0</v>
      </c>
      <c r="M92" s="104">
        <v>18279.458999999999</v>
      </c>
      <c r="N92" s="122">
        <v>0</v>
      </c>
      <c r="O92" s="104">
        <v>1340.39841</v>
      </c>
      <c r="P92" s="122">
        <v>10.86012</v>
      </c>
      <c r="Q92" s="122">
        <v>4.8736499999999996</v>
      </c>
      <c r="R92" s="122">
        <v>3.3933399999999998</v>
      </c>
      <c r="S92" s="122">
        <v>3.0439999999999998E-2</v>
      </c>
      <c r="T92" s="122">
        <v>62.543230000000001</v>
      </c>
      <c r="U92" s="104">
        <v>1258.6976299999999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11.067640000000001</v>
      </c>
      <c r="AF92" s="122">
        <v>6.27</v>
      </c>
      <c r="AG92" s="122">
        <v>2.8155899999999998</v>
      </c>
      <c r="AH92" s="122">
        <v>1.9603900000000001</v>
      </c>
      <c r="AI92" s="122">
        <v>1.7590000000000001E-2</v>
      </c>
      <c r="AJ92" s="122">
        <v>199.52773999999999</v>
      </c>
      <c r="AK92" s="122">
        <v>154.08000000000001</v>
      </c>
      <c r="AL92" s="122">
        <v>0</v>
      </c>
      <c r="AM92" s="122">
        <v>34.744819999999997</v>
      </c>
      <c r="AN92" s="122">
        <v>2.6039599999999998</v>
      </c>
      <c r="AO92" s="122">
        <v>8.1027699999999996</v>
      </c>
      <c r="AP92" s="122">
        <v>602.15264999999999</v>
      </c>
      <c r="AQ92" s="122">
        <v>0</v>
      </c>
      <c r="AR92" s="122">
        <v>0</v>
      </c>
      <c r="AS92" s="122">
        <v>0</v>
      </c>
      <c r="AT92" s="104">
        <v>21183.970870000001</v>
      </c>
      <c r="AU92" s="104">
        <v>50385.11606</v>
      </c>
      <c r="AV92" s="104">
        <v>2017.4852599999999</v>
      </c>
      <c r="AW92" s="122">
        <v>0</v>
      </c>
      <c r="AX92" s="122">
        <v>0</v>
      </c>
      <c r="AY92" s="122">
        <v>0</v>
      </c>
      <c r="AZ92" s="104">
        <v>48367.630799999999</v>
      </c>
      <c r="BA92" s="122">
        <v>0</v>
      </c>
      <c r="BB92" s="104">
        <v>8511.7145799999998</v>
      </c>
      <c r="BC92" s="122">
        <v>67.801749999999998</v>
      </c>
      <c r="BD92" s="122">
        <v>59.996090000000002</v>
      </c>
      <c r="BE92" s="122">
        <v>19.886289999999999</v>
      </c>
      <c r="BF92" s="122">
        <v>0.17219000000000001</v>
      </c>
      <c r="BG92" s="122">
        <v>330.34071999999998</v>
      </c>
      <c r="BH92" s="104">
        <v>8033.5175399999998</v>
      </c>
      <c r="BI92" s="122">
        <v>0</v>
      </c>
      <c r="BJ92" s="122">
        <v>0</v>
      </c>
      <c r="BK92" s="122">
        <v>0</v>
      </c>
      <c r="BL92" s="104">
        <v>58896.83064</v>
      </c>
      <c r="BM92" s="104">
        <v>-37712.859770000003</v>
      </c>
      <c r="BN92" s="104">
        <v>-110655736012.358</v>
      </c>
      <c r="BO92" s="122">
        <v>4</v>
      </c>
      <c r="BP92" s="122">
        <v>0</v>
      </c>
      <c r="BQ92" s="122">
        <v>0</v>
      </c>
    </row>
    <row r="93" spans="3:69" x14ac:dyDescent="0.3">
      <c r="C93" s="122">
        <v>88</v>
      </c>
      <c r="D93" s="122">
        <v>2109</v>
      </c>
      <c r="E93" s="122">
        <v>4</v>
      </c>
      <c r="F93" s="122">
        <v>3.1710000000000002E-2</v>
      </c>
      <c r="G93" s="122">
        <v>0</v>
      </c>
      <c r="H93" s="122">
        <v>440.95060000000001</v>
      </c>
      <c r="I93" s="122">
        <v>440.95060000000001</v>
      </c>
      <c r="J93" s="122">
        <v>0</v>
      </c>
      <c r="K93" s="122">
        <v>0</v>
      </c>
      <c r="L93" s="122">
        <v>0</v>
      </c>
      <c r="M93" s="104">
        <v>13828.5924</v>
      </c>
      <c r="N93" s="122">
        <v>0</v>
      </c>
      <c r="O93" s="122">
        <v>565.50410999999997</v>
      </c>
      <c r="P93" s="122">
        <v>2.7324899999999999</v>
      </c>
      <c r="Q93" s="122">
        <v>1.2508600000000001</v>
      </c>
      <c r="R93" s="122">
        <v>0.81521999999999994</v>
      </c>
      <c r="S93" s="122">
        <v>8.0400000000000003E-3</v>
      </c>
      <c r="T93" s="122">
        <v>26.655180000000001</v>
      </c>
      <c r="U93" s="122">
        <v>534.04232000000002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2.7768600000000001</v>
      </c>
      <c r="AF93" s="122">
        <v>1.58</v>
      </c>
      <c r="AG93" s="122">
        <v>0.72263999999999995</v>
      </c>
      <c r="AH93" s="122">
        <v>0.47097</v>
      </c>
      <c r="AI93" s="122">
        <v>4.64E-3</v>
      </c>
      <c r="AJ93" s="122">
        <v>72.590739999999997</v>
      </c>
      <c r="AK93" s="122">
        <v>60.49</v>
      </c>
      <c r="AL93" s="122">
        <v>0</v>
      </c>
      <c r="AM93" s="122">
        <v>8.3973300000000002</v>
      </c>
      <c r="AN93" s="122">
        <v>0.73289000000000004</v>
      </c>
      <c r="AO93" s="122">
        <v>2.9744700000000002</v>
      </c>
      <c r="AP93" s="122">
        <v>245.80125000000001</v>
      </c>
      <c r="AQ93" s="122">
        <v>0</v>
      </c>
      <c r="AR93" s="122">
        <v>0</v>
      </c>
      <c r="AS93" s="122">
        <v>0</v>
      </c>
      <c r="AT93" s="104">
        <v>15156.21596</v>
      </c>
      <c r="AU93" s="104">
        <v>37441.898999999998</v>
      </c>
      <c r="AV93" s="104">
        <v>1184.21813</v>
      </c>
      <c r="AW93" s="122">
        <v>0</v>
      </c>
      <c r="AX93" s="122">
        <v>0</v>
      </c>
      <c r="AY93" s="122">
        <v>0</v>
      </c>
      <c r="AZ93" s="104">
        <v>36257.680869999997</v>
      </c>
      <c r="BA93" s="122">
        <v>0</v>
      </c>
      <c r="BB93" s="104">
        <v>3477.3962700000002</v>
      </c>
      <c r="BC93" s="122">
        <v>16.95485</v>
      </c>
      <c r="BD93" s="122">
        <v>15.73015</v>
      </c>
      <c r="BE93" s="122">
        <v>4.7926200000000003</v>
      </c>
      <c r="BF93" s="122">
        <v>4.5010000000000001E-2</v>
      </c>
      <c r="BG93" s="122">
        <v>137.72497000000001</v>
      </c>
      <c r="BH93" s="104">
        <v>3302.14867</v>
      </c>
      <c r="BI93" s="122">
        <v>0</v>
      </c>
      <c r="BJ93" s="122">
        <v>0</v>
      </c>
      <c r="BK93" s="122">
        <v>0</v>
      </c>
      <c r="BL93" s="104">
        <v>40919.295270000002</v>
      </c>
      <c r="BM93" s="104">
        <v>-25763.079310000001</v>
      </c>
      <c r="BN93" s="104">
        <v>-110655736829.30499</v>
      </c>
      <c r="BO93" s="122">
        <v>4</v>
      </c>
      <c r="BP93" s="122">
        <v>0</v>
      </c>
      <c r="BQ93" s="122">
        <v>0</v>
      </c>
    </row>
    <row r="94" spans="3:69" x14ac:dyDescent="0.3">
      <c r="C94" s="122">
        <v>89</v>
      </c>
      <c r="D94" s="122">
        <v>2110</v>
      </c>
      <c r="E94" s="122">
        <v>4</v>
      </c>
      <c r="F94" s="122">
        <v>3.049E-2</v>
      </c>
      <c r="G94" s="122">
        <v>0</v>
      </c>
      <c r="H94" s="122">
        <v>242.85443000000001</v>
      </c>
      <c r="I94" s="122">
        <v>242.85443000000001</v>
      </c>
      <c r="J94" s="122">
        <v>0</v>
      </c>
      <c r="K94" s="122">
        <v>0</v>
      </c>
      <c r="L94" s="122">
        <v>0</v>
      </c>
      <c r="M94" s="104">
        <v>10353.620000000001</v>
      </c>
      <c r="N94" s="122">
        <v>0</v>
      </c>
      <c r="O94" s="122">
        <v>224.31773000000001</v>
      </c>
      <c r="P94" s="122">
        <v>0.54781000000000002</v>
      </c>
      <c r="Q94" s="122">
        <v>0.25779000000000002</v>
      </c>
      <c r="R94" s="122">
        <v>0.16305</v>
      </c>
      <c r="S94" s="122">
        <v>1.6800000000000001E-3</v>
      </c>
      <c r="T94" s="122">
        <v>10.653</v>
      </c>
      <c r="U94" s="122">
        <v>212.6944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0.56057000000000001</v>
      </c>
      <c r="AF94" s="122">
        <v>0.32</v>
      </c>
      <c r="AG94" s="122">
        <v>0.14893000000000001</v>
      </c>
      <c r="AH94" s="122">
        <v>9.4189999999999996E-2</v>
      </c>
      <c r="AI94" s="122">
        <v>9.7000000000000005E-4</v>
      </c>
      <c r="AJ94" s="122">
        <v>25.15354</v>
      </c>
      <c r="AK94" s="122">
        <v>22.22</v>
      </c>
      <c r="AL94" s="122">
        <v>0</v>
      </c>
      <c r="AM94" s="122">
        <v>1.75458</v>
      </c>
      <c r="AN94" s="122">
        <v>0.17558000000000001</v>
      </c>
      <c r="AO94" s="122">
        <v>1.0057400000000001</v>
      </c>
      <c r="AP94" s="122">
        <v>95.929900000000004</v>
      </c>
      <c r="AQ94" s="122">
        <v>0</v>
      </c>
      <c r="AR94" s="122">
        <v>0</v>
      </c>
      <c r="AS94" s="122">
        <v>0</v>
      </c>
      <c r="AT94" s="104">
        <v>10942.436170000001</v>
      </c>
      <c r="AU94" s="104">
        <v>27534.629239999998</v>
      </c>
      <c r="AV94" s="122">
        <v>652.59333000000004</v>
      </c>
      <c r="AW94" s="122">
        <v>0</v>
      </c>
      <c r="AX94" s="122">
        <v>0</v>
      </c>
      <c r="AY94" s="122">
        <v>0</v>
      </c>
      <c r="AZ94" s="104">
        <v>26882.035909999999</v>
      </c>
      <c r="BA94" s="122">
        <v>0</v>
      </c>
      <c r="BB94" s="104">
        <v>1357.0733700000001</v>
      </c>
      <c r="BC94" s="122">
        <v>3.39907</v>
      </c>
      <c r="BD94" s="122">
        <v>3.3655200000000001</v>
      </c>
      <c r="BE94" s="122">
        <v>0.95852999999999999</v>
      </c>
      <c r="BF94" s="122">
        <v>9.3799999999999994E-3</v>
      </c>
      <c r="BG94" s="122">
        <v>53.685600000000001</v>
      </c>
      <c r="BH94" s="104">
        <v>1295.65527</v>
      </c>
      <c r="BI94" s="122">
        <v>0</v>
      </c>
      <c r="BJ94" s="122">
        <v>0</v>
      </c>
      <c r="BK94" s="122">
        <v>0</v>
      </c>
      <c r="BL94" s="104">
        <v>28891.70261</v>
      </c>
      <c r="BM94" s="104">
        <v>-17949.266439999999</v>
      </c>
      <c r="BN94" s="104">
        <v>-110655737376.578</v>
      </c>
      <c r="BO94" s="122">
        <v>4</v>
      </c>
      <c r="BP94" s="122">
        <v>0</v>
      </c>
      <c r="BQ94" s="122">
        <v>0</v>
      </c>
    </row>
    <row r="95" spans="3:69" x14ac:dyDescent="0.3">
      <c r="C95" s="122">
        <v>90</v>
      </c>
      <c r="D95" s="122">
        <v>2111</v>
      </c>
      <c r="E95" s="122">
        <v>4</v>
      </c>
      <c r="F95" s="122">
        <v>2.9319999999999999E-2</v>
      </c>
      <c r="G95" s="122">
        <v>0</v>
      </c>
      <c r="H95" s="122">
        <v>123.8137</v>
      </c>
      <c r="I95" s="122">
        <v>123.8137</v>
      </c>
      <c r="J95" s="122">
        <v>0</v>
      </c>
      <c r="K95" s="122">
        <v>0</v>
      </c>
      <c r="L95" s="122">
        <v>0</v>
      </c>
      <c r="M95" s="104">
        <v>7656.5141400000002</v>
      </c>
      <c r="N95" s="122">
        <v>0</v>
      </c>
      <c r="O95" s="122">
        <v>84.056479999999993</v>
      </c>
      <c r="P95" s="122">
        <v>0.10753</v>
      </c>
      <c r="Q95" s="122">
        <v>5.1560000000000002E-2</v>
      </c>
      <c r="R95" s="122">
        <v>3.261E-2</v>
      </c>
      <c r="S95" s="122">
        <v>2.1000000000000001E-4</v>
      </c>
      <c r="T95" s="122">
        <v>4.0110900000000003</v>
      </c>
      <c r="U95" s="122">
        <v>79.853480000000005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0.11087</v>
      </c>
      <c r="AF95" s="122">
        <v>0.06</v>
      </c>
      <c r="AG95" s="122">
        <v>2.9790000000000001E-2</v>
      </c>
      <c r="AH95" s="122">
        <v>1.8839999999999999E-2</v>
      </c>
      <c r="AI95" s="122">
        <v>1.2E-4</v>
      </c>
      <c r="AJ95" s="122">
        <v>8.1334700000000009</v>
      </c>
      <c r="AK95" s="122">
        <v>7.5</v>
      </c>
      <c r="AL95" s="122">
        <v>0</v>
      </c>
      <c r="AM95" s="122">
        <v>0.28522999999999998</v>
      </c>
      <c r="AN95" s="122">
        <v>3.8530000000000002E-2</v>
      </c>
      <c r="AO95" s="122">
        <v>0.31330000000000002</v>
      </c>
      <c r="AP95" s="122">
        <v>35.31673</v>
      </c>
      <c r="AQ95" s="122">
        <v>0</v>
      </c>
      <c r="AR95" s="122">
        <v>0</v>
      </c>
      <c r="AS95" s="122">
        <v>0</v>
      </c>
      <c r="AT95" s="104">
        <v>7907.9453899999999</v>
      </c>
      <c r="AU95" s="104">
        <v>20014.868279999999</v>
      </c>
      <c r="AV95" s="122">
        <v>333.04172999999997</v>
      </c>
      <c r="AW95" s="122">
        <v>0</v>
      </c>
      <c r="AX95" s="122">
        <v>0</v>
      </c>
      <c r="AY95" s="122">
        <v>0</v>
      </c>
      <c r="AZ95" s="104">
        <v>19681.826550000002</v>
      </c>
      <c r="BA95" s="122">
        <v>0</v>
      </c>
      <c r="BB95" s="122">
        <v>499.49158</v>
      </c>
      <c r="BC95" s="122">
        <v>0.66732999999999998</v>
      </c>
      <c r="BD95" s="122">
        <v>0.67310000000000003</v>
      </c>
      <c r="BE95" s="122">
        <v>0.19170000000000001</v>
      </c>
      <c r="BF95" s="122">
        <v>1.1900000000000001E-3</v>
      </c>
      <c r="BG95" s="122">
        <v>19.64753</v>
      </c>
      <c r="BH95" s="122">
        <v>478.31072999999998</v>
      </c>
      <c r="BI95" s="122">
        <v>0</v>
      </c>
      <c r="BJ95" s="122">
        <v>0</v>
      </c>
      <c r="BK95" s="122">
        <v>0</v>
      </c>
      <c r="BL95" s="104">
        <v>20514.35986</v>
      </c>
      <c r="BM95" s="104">
        <v>-12606.41447</v>
      </c>
      <c r="BN95" s="104">
        <v>-110655737746.198</v>
      </c>
      <c r="BO95" s="122">
        <v>4</v>
      </c>
      <c r="BP95" s="122">
        <v>0</v>
      </c>
      <c r="BQ95" s="122">
        <v>0</v>
      </c>
    </row>
    <row r="96" spans="3:69" x14ac:dyDescent="0.3">
      <c r="C96" s="122">
        <v>91</v>
      </c>
      <c r="D96" s="122">
        <v>2112</v>
      </c>
      <c r="E96" s="122">
        <v>4</v>
      </c>
      <c r="F96" s="122">
        <v>2.819E-2</v>
      </c>
      <c r="G96" s="122">
        <v>0</v>
      </c>
      <c r="H96" s="122">
        <v>57.406709999999997</v>
      </c>
      <c r="I96" s="122">
        <v>57.406709999999997</v>
      </c>
      <c r="J96" s="122">
        <v>0</v>
      </c>
      <c r="K96" s="122">
        <v>0</v>
      </c>
      <c r="L96" s="122">
        <v>0</v>
      </c>
      <c r="M96" s="104">
        <v>5574.85376</v>
      </c>
      <c r="N96" s="122">
        <v>0</v>
      </c>
      <c r="O96" s="122">
        <v>30.179279999999999</v>
      </c>
      <c r="P96" s="122">
        <v>2.0920000000000001E-2</v>
      </c>
      <c r="Q96" s="122">
        <v>1.031E-2</v>
      </c>
      <c r="R96" s="122">
        <v>6.5199999999999998E-3</v>
      </c>
      <c r="S96" s="122">
        <v>1.0000000000000001E-5</v>
      </c>
      <c r="T96" s="122">
        <v>1.44113</v>
      </c>
      <c r="U96" s="122">
        <v>28.700389999999999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2.181E-2</v>
      </c>
      <c r="AF96" s="122">
        <v>0.01</v>
      </c>
      <c r="AG96" s="122">
        <v>5.96E-3</v>
      </c>
      <c r="AH96" s="122">
        <v>3.7699999999999999E-3</v>
      </c>
      <c r="AI96" s="122">
        <v>0</v>
      </c>
      <c r="AJ96" s="122">
        <v>2.4001899999999998</v>
      </c>
      <c r="AK96" s="122">
        <v>2.2799999999999998</v>
      </c>
      <c r="AL96" s="122">
        <v>0</v>
      </c>
      <c r="AM96" s="122">
        <v>2.81E-2</v>
      </c>
      <c r="AN96" s="122">
        <v>6.8100000000000001E-3</v>
      </c>
      <c r="AO96" s="122">
        <v>8.7190000000000004E-2</v>
      </c>
      <c r="AP96" s="122">
        <v>12.323689999999999</v>
      </c>
      <c r="AQ96" s="122">
        <v>0</v>
      </c>
      <c r="AR96" s="122">
        <v>0</v>
      </c>
      <c r="AS96" s="122">
        <v>0</v>
      </c>
      <c r="AT96" s="104">
        <v>5677.1854400000002</v>
      </c>
      <c r="AU96" s="104">
        <v>14347.827020000001</v>
      </c>
      <c r="AV96" s="122">
        <v>154.58736999999999</v>
      </c>
      <c r="AW96" s="122">
        <v>0</v>
      </c>
      <c r="AX96" s="122">
        <v>0</v>
      </c>
      <c r="AY96" s="122">
        <v>0</v>
      </c>
      <c r="AZ96" s="104">
        <v>14193.23965</v>
      </c>
      <c r="BA96" s="122">
        <v>0</v>
      </c>
      <c r="BB96" s="122">
        <v>174.25641999999999</v>
      </c>
      <c r="BC96" s="122">
        <v>0.12984000000000001</v>
      </c>
      <c r="BD96" s="122">
        <v>0.13461999999999999</v>
      </c>
      <c r="BE96" s="122">
        <v>3.8339999999999999E-2</v>
      </c>
      <c r="BF96" s="122">
        <v>4.0000000000000003E-5</v>
      </c>
      <c r="BG96" s="122">
        <v>6.8159000000000001</v>
      </c>
      <c r="BH96" s="122">
        <v>167.13767999999999</v>
      </c>
      <c r="BI96" s="122">
        <v>0</v>
      </c>
      <c r="BJ96" s="122">
        <v>0</v>
      </c>
      <c r="BK96" s="122">
        <v>0</v>
      </c>
      <c r="BL96" s="104">
        <v>14522.08344</v>
      </c>
      <c r="BM96" s="104">
        <v>-8844.8979999999992</v>
      </c>
      <c r="BN96" s="104">
        <v>-110655737995.536</v>
      </c>
      <c r="BO96" s="122">
        <v>4</v>
      </c>
      <c r="BP96" s="122">
        <v>0</v>
      </c>
      <c r="BQ96" s="122">
        <v>0</v>
      </c>
    </row>
    <row r="97" spans="3:69" x14ac:dyDescent="0.3">
      <c r="C97" s="122">
        <v>92</v>
      </c>
      <c r="D97" s="122">
        <v>2113</v>
      </c>
      <c r="E97" s="122">
        <v>4</v>
      </c>
      <c r="F97" s="122">
        <v>2.7109999999999999E-2</v>
      </c>
      <c r="G97" s="122">
        <v>0</v>
      </c>
      <c r="H97" s="122">
        <v>23.626329999999999</v>
      </c>
      <c r="I97" s="122">
        <v>23.626329999999999</v>
      </c>
      <c r="J97" s="122">
        <v>0</v>
      </c>
      <c r="K97" s="122">
        <v>0</v>
      </c>
      <c r="L97" s="122">
        <v>0</v>
      </c>
      <c r="M97" s="104">
        <v>3978.8719500000002</v>
      </c>
      <c r="N97" s="122">
        <v>0</v>
      </c>
      <c r="O97" s="122">
        <v>10.411860000000001</v>
      </c>
      <c r="P97" s="122">
        <v>4.1599999999999996E-3</v>
      </c>
      <c r="Q97" s="122">
        <v>2.0600000000000002E-3</v>
      </c>
      <c r="R97" s="122">
        <v>1.2999999999999999E-3</v>
      </c>
      <c r="S97" s="122">
        <v>0</v>
      </c>
      <c r="T97" s="122">
        <v>0.49756</v>
      </c>
      <c r="U97" s="122">
        <v>9.9067799999999995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4.3400000000000001E-3</v>
      </c>
      <c r="AF97" s="122">
        <v>0</v>
      </c>
      <c r="AG97" s="122">
        <v>1.1900000000000001E-3</v>
      </c>
      <c r="AH97" s="122">
        <v>7.5000000000000002E-4</v>
      </c>
      <c r="AI97" s="122">
        <v>0</v>
      </c>
      <c r="AJ97" s="122">
        <v>0.65976000000000001</v>
      </c>
      <c r="AK97" s="122">
        <v>0.63</v>
      </c>
      <c r="AL97" s="122">
        <v>0</v>
      </c>
      <c r="AM97" s="122">
        <v>4.1399999999999996E-3</v>
      </c>
      <c r="AN97" s="122">
        <v>1.01E-3</v>
      </c>
      <c r="AO97" s="122">
        <v>2.2110000000000001E-2</v>
      </c>
      <c r="AP97" s="122">
        <v>4.1050199999999997</v>
      </c>
      <c r="AQ97" s="122">
        <v>0</v>
      </c>
      <c r="AR97" s="122">
        <v>0</v>
      </c>
      <c r="AS97" s="122">
        <v>0</v>
      </c>
      <c r="AT97" s="104">
        <v>4017.6792599999999</v>
      </c>
      <c r="AU97" s="104">
        <v>10104.612859999999</v>
      </c>
      <c r="AV97" s="122">
        <v>63.699449999999999</v>
      </c>
      <c r="AW97" s="122">
        <v>0</v>
      </c>
      <c r="AX97" s="122">
        <v>0</v>
      </c>
      <c r="AY97" s="122">
        <v>0</v>
      </c>
      <c r="AZ97" s="104">
        <v>10040.913409999999</v>
      </c>
      <c r="BA97" s="122">
        <v>0</v>
      </c>
      <c r="BB97" s="122">
        <v>58.0366</v>
      </c>
      <c r="BC97" s="122">
        <v>2.5819999999999999E-2</v>
      </c>
      <c r="BD97" s="122">
        <v>2.6919999999999999E-2</v>
      </c>
      <c r="BE97" s="122">
        <v>7.6699999999999997E-3</v>
      </c>
      <c r="BF97" s="122">
        <v>0</v>
      </c>
      <c r="BG97" s="122">
        <v>2.2622100000000001</v>
      </c>
      <c r="BH97" s="122">
        <v>55.713979999999999</v>
      </c>
      <c r="BI97" s="122">
        <v>0</v>
      </c>
      <c r="BJ97" s="122">
        <v>0</v>
      </c>
      <c r="BK97" s="122">
        <v>0</v>
      </c>
      <c r="BL97" s="104">
        <v>10162.649460000001</v>
      </c>
      <c r="BM97" s="104">
        <v>-6144.9701999999997</v>
      </c>
      <c r="BN97" s="104">
        <v>-110655738162.12601</v>
      </c>
      <c r="BO97" s="122">
        <v>4</v>
      </c>
      <c r="BP97" s="122">
        <v>0</v>
      </c>
      <c r="BQ97" s="122">
        <v>0</v>
      </c>
    </row>
    <row r="98" spans="3:69" x14ac:dyDescent="0.3">
      <c r="C98" s="122">
        <v>93</v>
      </c>
      <c r="D98" s="122">
        <v>2114</v>
      </c>
      <c r="E98" s="122">
        <v>4</v>
      </c>
      <c r="F98" s="122">
        <v>2.6069999999999999E-2</v>
      </c>
      <c r="G98" s="122">
        <v>0</v>
      </c>
      <c r="H98" s="122">
        <v>8.3261800000000008</v>
      </c>
      <c r="I98" s="122">
        <v>8.3261800000000008</v>
      </c>
      <c r="J98" s="122">
        <v>0</v>
      </c>
      <c r="K98" s="122">
        <v>0</v>
      </c>
      <c r="L98" s="122">
        <v>0</v>
      </c>
      <c r="M98" s="104">
        <v>2766.6039799999999</v>
      </c>
      <c r="N98" s="122">
        <v>0</v>
      </c>
      <c r="O98" s="122">
        <v>3.3841000000000001</v>
      </c>
      <c r="P98" s="122">
        <v>8.3000000000000001E-4</v>
      </c>
      <c r="Q98" s="122">
        <v>4.0999999999999999E-4</v>
      </c>
      <c r="R98" s="122">
        <v>2.5999999999999998E-4</v>
      </c>
      <c r="S98" s="122">
        <v>0</v>
      </c>
      <c r="T98" s="122">
        <v>0.16178000000000001</v>
      </c>
      <c r="U98" s="122">
        <v>3.2208199999999998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8.7000000000000001E-4</v>
      </c>
      <c r="AF98" s="122">
        <v>0</v>
      </c>
      <c r="AG98" s="122">
        <v>2.4000000000000001E-4</v>
      </c>
      <c r="AH98" s="122">
        <v>1.4999999999999999E-4</v>
      </c>
      <c r="AI98" s="122">
        <v>0</v>
      </c>
      <c r="AJ98" s="122">
        <v>0.18396999999999999</v>
      </c>
      <c r="AK98" s="122">
        <v>0.18</v>
      </c>
      <c r="AL98" s="122">
        <v>0</v>
      </c>
      <c r="AM98" s="122">
        <v>0</v>
      </c>
      <c r="AN98" s="122">
        <v>2.0000000000000001E-4</v>
      </c>
      <c r="AO98" s="122">
        <v>5.7299999999999999E-3</v>
      </c>
      <c r="AP98" s="122">
        <v>1.2893600000000001</v>
      </c>
      <c r="AQ98" s="122">
        <v>0</v>
      </c>
      <c r="AR98" s="122">
        <v>0</v>
      </c>
      <c r="AS98" s="122">
        <v>0</v>
      </c>
      <c r="AT98" s="104">
        <v>2779.7884600000002</v>
      </c>
      <c r="AU98" s="104">
        <v>6950.7467399999996</v>
      </c>
      <c r="AV98" s="122">
        <v>22.456489999999999</v>
      </c>
      <c r="AW98" s="122">
        <v>0</v>
      </c>
      <c r="AX98" s="122">
        <v>0</v>
      </c>
      <c r="AY98" s="122">
        <v>0</v>
      </c>
      <c r="AZ98" s="104">
        <v>6928.29025</v>
      </c>
      <c r="BA98" s="122">
        <v>0</v>
      </c>
      <c r="BB98" s="122">
        <v>18.22692</v>
      </c>
      <c r="BC98" s="122">
        <v>5.1599999999999997E-3</v>
      </c>
      <c r="BD98" s="122">
        <v>5.3800000000000002E-3</v>
      </c>
      <c r="BE98" s="122">
        <v>1.5299999999999999E-3</v>
      </c>
      <c r="BF98" s="122">
        <v>0</v>
      </c>
      <c r="BG98" s="122">
        <v>0.70852000000000004</v>
      </c>
      <c r="BH98" s="122">
        <v>17.506329999999998</v>
      </c>
      <c r="BI98" s="122">
        <v>0</v>
      </c>
      <c r="BJ98" s="122">
        <v>0</v>
      </c>
      <c r="BK98" s="122">
        <v>0</v>
      </c>
      <c r="BL98" s="104">
        <v>6968.9736599999997</v>
      </c>
      <c r="BM98" s="104">
        <v>-4189.1851999999999</v>
      </c>
      <c r="BN98" s="104">
        <v>-110655738271.338</v>
      </c>
      <c r="BO98" s="122">
        <v>4</v>
      </c>
      <c r="BP98" s="122">
        <v>0</v>
      </c>
      <c r="BQ98" s="122">
        <v>0</v>
      </c>
    </row>
    <row r="99" spans="3:69" x14ac:dyDescent="0.3">
      <c r="C99" s="122">
        <v>94</v>
      </c>
      <c r="D99" s="122">
        <v>2115</v>
      </c>
      <c r="E99" s="122">
        <v>4</v>
      </c>
      <c r="F99" s="122">
        <v>2.5069999999999999E-2</v>
      </c>
      <c r="G99" s="122">
        <v>0</v>
      </c>
      <c r="H99" s="122">
        <v>2.3195700000000001</v>
      </c>
      <c r="I99" s="122">
        <v>2.3195700000000001</v>
      </c>
      <c r="J99" s="122">
        <v>0</v>
      </c>
      <c r="K99" s="122">
        <v>0</v>
      </c>
      <c r="L99" s="122">
        <v>0</v>
      </c>
      <c r="M99" s="104">
        <v>1860.21135</v>
      </c>
      <c r="N99" s="122">
        <v>0</v>
      </c>
      <c r="O99" s="122">
        <v>0.92120000000000002</v>
      </c>
      <c r="P99" s="122">
        <v>1.7000000000000001E-4</v>
      </c>
      <c r="Q99" s="122">
        <v>8.0000000000000007E-5</v>
      </c>
      <c r="R99" s="122">
        <v>5.0000000000000002E-5</v>
      </c>
      <c r="S99" s="122">
        <v>0</v>
      </c>
      <c r="T99" s="122">
        <v>4.4049999999999999E-2</v>
      </c>
      <c r="U99" s="122">
        <v>0.87685000000000002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1.8000000000000001E-4</v>
      </c>
      <c r="AF99" s="122">
        <v>0</v>
      </c>
      <c r="AG99" s="122">
        <v>5.0000000000000002E-5</v>
      </c>
      <c r="AH99" s="122">
        <v>3.0000000000000001E-5</v>
      </c>
      <c r="AI99" s="122">
        <v>0</v>
      </c>
      <c r="AJ99" s="122">
        <v>3.968E-2</v>
      </c>
      <c r="AK99" s="122">
        <v>0.04</v>
      </c>
      <c r="AL99" s="122">
        <v>0</v>
      </c>
      <c r="AM99" s="122">
        <v>0</v>
      </c>
      <c r="AN99" s="122">
        <v>0</v>
      </c>
      <c r="AO99" s="122">
        <v>1.1199999999999999E-3</v>
      </c>
      <c r="AP99" s="122">
        <v>0.32979000000000003</v>
      </c>
      <c r="AQ99" s="122">
        <v>0</v>
      </c>
      <c r="AR99" s="122">
        <v>0</v>
      </c>
      <c r="AS99" s="122">
        <v>0</v>
      </c>
      <c r="AT99" s="104">
        <v>1863.82177</v>
      </c>
      <c r="AU99" s="104">
        <v>4634.6814000000004</v>
      </c>
      <c r="AV99" s="122">
        <v>6.2610400000000004</v>
      </c>
      <c r="AW99" s="122">
        <v>0</v>
      </c>
      <c r="AX99" s="122">
        <v>0</v>
      </c>
      <c r="AY99" s="122">
        <v>0</v>
      </c>
      <c r="AZ99" s="104">
        <v>4628.4203600000001</v>
      </c>
      <c r="BA99" s="122">
        <v>0</v>
      </c>
      <c r="BB99" s="122">
        <v>4.6621699999999997</v>
      </c>
      <c r="BC99" s="122">
        <v>1.0300000000000001E-3</v>
      </c>
      <c r="BD99" s="122">
        <v>1.08E-3</v>
      </c>
      <c r="BE99" s="122">
        <v>3.1E-4</v>
      </c>
      <c r="BF99" s="122">
        <v>0</v>
      </c>
      <c r="BG99" s="122">
        <v>0.18131</v>
      </c>
      <c r="BH99" s="122">
        <v>4.47844</v>
      </c>
      <c r="BI99" s="122">
        <v>0</v>
      </c>
      <c r="BJ99" s="122">
        <v>0</v>
      </c>
      <c r="BK99" s="122">
        <v>0</v>
      </c>
      <c r="BL99" s="104">
        <v>4639.34357</v>
      </c>
      <c r="BM99" s="104">
        <v>-2775.5218</v>
      </c>
      <c r="BN99" s="104">
        <v>-110655738340.92101</v>
      </c>
      <c r="BO99" s="122">
        <v>4</v>
      </c>
      <c r="BP99" s="122">
        <v>0</v>
      </c>
      <c r="BQ99" s="122">
        <v>0</v>
      </c>
    </row>
    <row r="100" spans="3:69" x14ac:dyDescent="0.3">
      <c r="C100" s="122">
        <v>95</v>
      </c>
      <c r="D100" s="122">
        <v>2116</v>
      </c>
      <c r="E100" s="122">
        <v>4</v>
      </c>
      <c r="F100" s="122">
        <v>2.4109999999999999E-2</v>
      </c>
      <c r="G100" s="122">
        <v>0</v>
      </c>
      <c r="H100" s="122">
        <v>0.46390999999999999</v>
      </c>
      <c r="I100" s="122">
        <v>0.46390999999999999</v>
      </c>
      <c r="J100" s="122">
        <v>0</v>
      </c>
      <c r="K100" s="122">
        <v>0</v>
      </c>
      <c r="L100" s="122">
        <v>0</v>
      </c>
      <c r="M100" s="104">
        <v>1198.1733999999999</v>
      </c>
      <c r="N100" s="122">
        <v>0</v>
      </c>
      <c r="O100" s="122">
        <v>0.18423999999999999</v>
      </c>
      <c r="P100" s="122">
        <v>3.0000000000000001E-5</v>
      </c>
      <c r="Q100" s="122">
        <v>2.0000000000000002E-5</v>
      </c>
      <c r="R100" s="122">
        <v>1.0000000000000001E-5</v>
      </c>
      <c r="S100" s="122">
        <v>0</v>
      </c>
      <c r="T100" s="122">
        <v>8.8100000000000001E-3</v>
      </c>
      <c r="U100" s="122">
        <v>0.17537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4.0000000000000003E-5</v>
      </c>
      <c r="AF100" s="122">
        <v>0</v>
      </c>
      <c r="AG100" s="122">
        <v>1.0000000000000001E-5</v>
      </c>
      <c r="AH100" s="122">
        <v>1.0000000000000001E-5</v>
      </c>
      <c r="AI100" s="122">
        <v>0</v>
      </c>
      <c r="AJ100" s="122">
        <v>7.9299999999999995E-3</v>
      </c>
      <c r="AK100" s="122">
        <v>0.01</v>
      </c>
      <c r="AL100" s="122">
        <v>0</v>
      </c>
      <c r="AM100" s="122">
        <v>0</v>
      </c>
      <c r="AN100" s="122">
        <v>0</v>
      </c>
      <c r="AO100" s="122">
        <v>2.2000000000000001E-4</v>
      </c>
      <c r="AP100" s="122">
        <v>6.5960000000000005E-2</v>
      </c>
      <c r="AQ100" s="122">
        <v>0</v>
      </c>
      <c r="AR100" s="122">
        <v>0</v>
      </c>
      <c r="AS100" s="122">
        <v>0</v>
      </c>
      <c r="AT100" s="104">
        <v>1198.8954799999999</v>
      </c>
      <c r="AU100" s="104">
        <v>2966.4190600000002</v>
      </c>
      <c r="AV100" s="122">
        <v>1.25221</v>
      </c>
      <c r="AW100" s="122">
        <v>0</v>
      </c>
      <c r="AX100" s="122">
        <v>0</v>
      </c>
      <c r="AY100" s="122">
        <v>0</v>
      </c>
      <c r="AZ100" s="104">
        <v>2965.1668500000001</v>
      </c>
      <c r="BA100" s="122">
        <v>0</v>
      </c>
      <c r="BB100" s="122">
        <v>0.93244000000000005</v>
      </c>
      <c r="BC100" s="122">
        <v>2.1000000000000001E-4</v>
      </c>
      <c r="BD100" s="122">
        <v>2.2000000000000001E-4</v>
      </c>
      <c r="BE100" s="122">
        <v>6.0000000000000002E-5</v>
      </c>
      <c r="BF100" s="122">
        <v>0</v>
      </c>
      <c r="BG100" s="122">
        <v>3.6260000000000001E-2</v>
      </c>
      <c r="BH100" s="122">
        <v>0.89568999999999999</v>
      </c>
      <c r="BI100" s="122">
        <v>0</v>
      </c>
      <c r="BJ100" s="122">
        <v>0</v>
      </c>
      <c r="BK100" s="122">
        <v>0</v>
      </c>
      <c r="BL100" s="104">
        <v>2967.3515000000002</v>
      </c>
      <c r="BM100" s="104">
        <v>-1768.4560200000001</v>
      </c>
      <c r="BN100" s="104">
        <v>-110655738383.558</v>
      </c>
      <c r="BO100" s="122">
        <v>4</v>
      </c>
      <c r="BP100" s="122">
        <v>0</v>
      </c>
      <c r="BQ100" s="122">
        <v>0</v>
      </c>
    </row>
    <row r="101" spans="3:69" x14ac:dyDescent="0.3">
      <c r="C101" s="122">
        <v>96</v>
      </c>
      <c r="D101" s="122">
        <v>2117</v>
      </c>
      <c r="E101" s="122">
        <v>4</v>
      </c>
      <c r="F101" s="122">
        <v>2.3179999999999999E-2</v>
      </c>
      <c r="G101" s="122">
        <v>0</v>
      </c>
      <c r="H101" s="122">
        <v>9.2780000000000001E-2</v>
      </c>
      <c r="I101" s="122">
        <v>9.2780000000000001E-2</v>
      </c>
      <c r="J101" s="122">
        <v>0</v>
      </c>
      <c r="K101" s="122">
        <v>0</v>
      </c>
      <c r="L101" s="122">
        <v>0</v>
      </c>
      <c r="M101" s="122">
        <v>731.01022</v>
      </c>
      <c r="N101" s="122">
        <v>0</v>
      </c>
      <c r="O101" s="122">
        <v>3.6850000000000001E-2</v>
      </c>
      <c r="P101" s="122">
        <v>1.0000000000000001E-5</v>
      </c>
      <c r="Q101" s="122">
        <v>0</v>
      </c>
      <c r="R101" s="122">
        <v>0</v>
      </c>
      <c r="S101" s="122">
        <v>0</v>
      </c>
      <c r="T101" s="122">
        <v>1.7600000000000001E-3</v>
      </c>
      <c r="U101" s="122">
        <v>3.508E-2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1.58E-3</v>
      </c>
      <c r="AK101" s="122">
        <v>0</v>
      </c>
      <c r="AL101" s="122">
        <v>0</v>
      </c>
      <c r="AM101" s="122">
        <v>0</v>
      </c>
      <c r="AN101" s="122">
        <v>0</v>
      </c>
      <c r="AO101" s="122">
        <v>4.0000000000000003E-5</v>
      </c>
      <c r="AP101" s="122">
        <v>1.319E-2</v>
      </c>
      <c r="AQ101" s="122">
        <v>0</v>
      </c>
      <c r="AR101" s="122">
        <v>0</v>
      </c>
      <c r="AS101" s="122">
        <v>0</v>
      </c>
      <c r="AT101" s="122">
        <v>731.15462000000002</v>
      </c>
      <c r="AU101" s="104">
        <v>1801.0334800000001</v>
      </c>
      <c r="AV101" s="122">
        <v>0.25044</v>
      </c>
      <c r="AW101" s="122">
        <v>0</v>
      </c>
      <c r="AX101" s="122">
        <v>0</v>
      </c>
      <c r="AY101" s="122">
        <v>0</v>
      </c>
      <c r="AZ101" s="104">
        <v>1800.78304</v>
      </c>
      <c r="BA101" s="122">
        <v>0</v>
      </c>
      <c r="BB101" s="122">
        <v>0.18648000000000001</v>
      </c>
      <c r="BC101" s="122">
        <v>4.0000000000000003E-5</v>
      </c>
      <c r="BD101" s="122">
        <v>4.0000000000000003E-5</v>
      </c>
      <c r="BE101" s="122">
        <v>1.0000000000000001E-5</v>
      </c>
      <c r="BF101" s="122">
        <v>0</v>
      </c>
      <c r="BG101" s="122">
        <v>7.2500000000000004E-3</v>
      </c>
      <c r="BH101" s="122">
        <v>0.17913999999999999</v>
      </c>
      <c r="BI101" s="122">
        <v>0</v>
      </c>
      <c r="BJ101" s="122">
        <v>0</v>
      </c>
      <c r="BK101" s="122">
        <v>0</v>
      </c>
      <c r="BL101" s="104">
        <v>1801.2199599999999</v>
      </c>
      <c r="BM101" s="104">
        <v>-1070.0653400000001</v>
      </c>
      <c r="BN101" s="104">
        <v>-110655738408.362</v>
      </c>
      <c r="BO101" s="122">
        <v>4</v>
      </c>
      <c r="BP101" s="122">
        <v>0</v>
      </c>
      <c r="BQ101" s="122">
        <v>0</v>
      </c>
    </row>
    <row r="102" spans="3:69" x14ac:dyDescent="0.3">
      <c r="C102" s="122">
        <v>97</v>
      </c>
      <c r="D102" s="122">
        <v>2118</v>
      </c>
      <c r="E102" s="122">
        <v>4</v>
      </c>
      <c r="F102" s="122">
        <v>2.2290000000000001E-2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416.71409999999997</v>
      </c>
      <c r="N102" s="122">
        <v>0</v>
      </c>
      <c r="O102" s="122">
        <v>7.3600000000000002E-3</v>
      </c>
      <c r="P102" s="122">
        <v>0</v>
      </c>
      <c r="Q102" s="122">
        <v>0</v>
      </c>
      <c r="R102" s="122">
        <v>0</v>
      </c>
      <c r="S102" s="122">
        <v>0</v>
      </c>
      <c r="T102" s="122">
        <v>3.5E-4</v>
      </c>
      <c r="U102" s="122">
        <v>7.0099999999999997E-3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416.72145999999998</v>
      </c>
      <c r="AU102" s="104">
        <v>1022.42681</v>
      </c>
      <c r="AV102" s="122">
        <v>0</v>
      </c>
      <c r="AW102" s="122">
        <v>0</v>
      </c>
      <c r="AX102" s="122">
        <v>0</v>
      </c>
      <c r="AY102" s="122">
        <v>0</v>
      </c>
      <c r="AZ102" s="104">
        <v>1022.42681</v>
      </c>
      <c r="BA102" s="122">
        <v>0</v>
      </c>
      <c r="BB102" s="122">
        <v>2.0000000000000002E-5</v>
      </c>
      <c r="BC102" s="122">
        <v>1.0000000000000001E-5</v>
      </c>
      <c r="BD102" s="122">
        <v>1.0000000000000001E-5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04">
        <v>1022.42683</v>
      </c>
      <c r="BM102" s="122">
        <v>-605.70537000000002</v>
      </c>
      <c r="BN102" s="104">
        <v>-110655738421.86301</v>
      </c>
      <c r="BO102" s="122">
        <v>4</v>
      </c>
      <c r="BP102" s="122">
        <v>0</v>
      </c>
      <c r="BQ102" s="122">
        <v>0</v>
      </c>
    </row>
    <row r="103" spans="3:69" x14ac:dyDescent="0.3">
      <c r="C103" s="122">
        <v>98</v>
      </c>
      <c r="D103" s="122">
        <v>2119</v>
      </c>
      <c r="E103" s="122">
        <v>4</v>
      </c>
      <c r="F103" s="122">
        <v>2.1430000000000001E-2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218.47021000000001</v>
      </c>
      <c r="N103" s="122">
        <v>0</v>
      </c>
      <c r="O103" s="122">
        <v>1.47E-3</v>
      </c>
      <c r="P103" s="122">
        <v>0</v>
      </c>
      <c r="Q103" s="122">
        <v>0</v>
      </c>
      <c r="R103" s="122">
        <v>0</v>
      </c>
      <c r="S103" s="122">
        <v>0</v>
      </c>
      <c r="T103" s="122">
        <v>6.9999999999999994E-5</v>
      </c>
      <c r="U103" s="122">
        <v>1.4E-3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218.47167999999999</v>
      </c>
      <c r="AU103" s="122">
        <v>534.04489000000001</v>
      </c>
      <c r="AV103" s="122">
        <v>0</v>
      </c>
      <c r="AW103" s="122">
        <v>0</v>
      </c>
      <c r="AX103" s="122">
        <v>0</v>
      </c>
      <c r="AY103" s="122">
        <v>0</v>
      </c>
      <c r="AZ103" s="122">
        <v>534.04489000000001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534.04489000000001</v>
      </c>
      <c r="BM103" s="122">
        <v>-315.57321000000002</v>
      </c>
      <c r="BN103" s="104">
        <v>-110655738428.62601</v>
      </c>
      <c r="BO103" s="122">
        <v>4</v>
      </c>
      <c r="BP103" s="122">
        <v>0</v>
      </c>
      <c r="BQ103" s="122">
        <v>0</v>
      </c>
    </row>
    <row r="104" spans="3:69" x14ac:dyDescent="0.3">
      <c r="C104" s="122">
        <v>99</v>
      </c>
      <c r="D104" s="122">
        <v>2120</v>
      </c>
      <c r="E104" s="122">
        <v>4</v>
      </c>
      <c r="F104" s="122">
        <v>2.061E-2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103.1773</v>
      </c>
      <c r="N104" s="122">
        <v>0</v>
      </c>
      <c r="O104" s="122">
        <v>2.9E-4</v>
      </c>
      <c r="P104" s="122">
        <v>0</v>
      </c>
      <c r="Q104" s="122">
        <v>0</v>
      </c>
      <c r="R104" s="122">
        <v>0</v>
      </c>
      <c r="S104" s="122">
        <v>0</v>
      </c>
      <c r="T104" s="122">
        <v>1.0000000000000001E-5</v>
      </c>
      <c r="U104" s="122">
        <v>2.7999999999999998E-4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103.17759</v>
      </c>
      <c r="AU104" s="122">
        <v>251.30233000000001</v>
      </c>
      <c r="AV104" s="122">
        <v>0</v>
      </c>
      <c r="AW104" s="122">
        <v>0</v>
      </c>
      <c r="AX104" s="122">
        <v>0</v>
      </c>
      <c r="AY104" s="122">
        <v>0</v>
      </c>
      <c r="AZ104" s="122">
        <v>251.30233000000001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251.30233000000001</v>
      </c>
      <c r="BM104" s="122">
        <v>-148.12474</v>
      </c>
      <c r="BN104" s="104">
        <v>-110655738431.679</v>
      </c>
      <c r="BO104" s="122">
        <v>4</v>
      </c>
      <c r="BP104" s="122">
        <v>0</v>
      </c>
      <c r="BQ104" s="122">
        <v>0</v>
      </c>
    </row>
    <row r="105" spans="3:69" x14ac:dyDescent="0.3">
      <c r="C105" s="122">
        <v>100</v>
      </c>
      <c r="D105" s="122">
        <v>2121</v>
      </c>
      <c r="E105" s="122">
        <v>4</v>
      </c>
      <c r="F105" s="122">
        <v>1.9820000000000001E-2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42.743110000000001</v>
      </c>
      <c r="N105" s="122">
        <v>0</v>
      </c>
      <c r="O105" s="122">
        <v>5.0000000000000002E-5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5.0000000000000002E-5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42.743160000000003</v>
      </c>
      <c r="AU105" s="122">
        <v>103.75046</v>
      </c>
      <c r="AV105" s="122">
        <v>0</v>
      </c>
      <c r="AW105" s="122">
        <v>0</v>
      </c>
      <c r="AX105" s="122">
        <v>0</v>
      </c>
      <c r="AY105" s="122">
        <v>0</v>
      </c>
      <c r="AZ105" s="122">
        <v>103.75046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103.75046</v>
      </c>
      <c r="BM105" s="122">
        <v>-61.007300000000001</v>
      </c>
      <c r="BN105" s="104">
        <v>-110655738432.888</v>
      </c>
      <c r="BO105" s="122">
        <v>4</v>
      </c>
      <c r="BP105" s="122">
        <v>0</v>
      </c>
      <c r="BQ105" s="122">
        <v>0</v>
      </c>
    </row>
    <row r="106" spans="3:69" x14ac:dyDescent="0.3">
      <c r="C106" s="122">
        <v>101</v>
      </c>
      <c r="D106" s="122">
        <v>2122</v>
      </c>
      <c r="E106" s="122">
        <v>4</v>
      </c>
      <c r="F106" s="122">
        <v>1.9060000000000001E-2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04">
        <v>-110655738432.888</v>
      </c>
      <c r="BO106" s="122">
        <v>4</v>
      </c>
      <c r="BP106" s="122">
        <v>0</v>
      </c>
      <c r="BQ106" s="122">
        <v>0</v>
      </c>
    </row>
    <row r="107" spans="3:69" x14ac:dyDescent="0.3">
      <c r="C107" s="122">
        <v>102</v>
      </c>
      <c r="D107" s="122">
        <v>2123</v>
      </c>
      <c r="E107" s="122">
        <v>4</v>
      </c>
      <c r="F107" s="122">
        <v>1.8329999999999999E-2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04">
        <v>-110655738432.888</v>
      </c>
      <c r="BO107" s="122">
        <v>4</v>
      </c>
      <c r="BP107" s="122">
        <v>0</v>
      </c>
      <c r="BQ107" s="122">
        <v>0</v>
      </c>
    </row>
    <row r="108" spans="3:69" x14ac:dyDescent="0.3">
      <c r="C108" s="122">
        <v>103</v>
      </c>
      <c r="D108" s="122">
        <v>2124</v>
      </c>
      <c r="E108" s="122">
        <v>4</v>
      </c>
      <c r="F108" s="122">
        <v>1.763E-2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04">
        <v>-110655738432.888</v>
      </c>
      <c r="BO108" s="122">
        <v>4</v>
      </c>
      <c r="BP108" s="122">
        <v>0</v>
      </c>
      <c r="BQ108" s="122">
        <v>0</v>
      </c>
    </row>
    <row r="109" spans="3:69" x14ac:dyDescent="0.3">
      <c r="C109" s="122">
        <v>104</v>
      </c>
      <c r="D109" s="122">
        <v>2125</v>
      </c>
      <c r="E109" s="122">
        <v>4</v>
      </c>
      <c r="F109" s="122">
        <v>1.695E-2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04">
        <v>-110655738432.888</v>
      </c>
      <c r="BO109" s="122">
        <v>4</v>
      </c>
      <c r="BP109" s="122">
        <v>0</v>
      </c>
      <c r="BQ109" s="122">
        <v>0</v>
      </c>
    </row>
    <row r="110" spans="3:69" x14ac:dyDescent="0.3">
      <c r="C110" s="122">
        <v>105</v>
      </c>
      <c r="D110" s="122">
        <v>2126</v>
      </c>
      <c r="E110" s="122">
        <v>4</v>
      </c>
      <c r="F110" s="122">
        <v>1.6299999999999999E-2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04">
        <v>-110655738432.888</v>
      </c>
      <c r="BO110" s="122">
        <v>4</v>
      </c>
      <c r="BP110" s="122">
        <v>0</v>
      </c>
      <c r="BQ110" s="122">
        <v>0</v>
      </c>
    </row>
    <row r="111" spans="3:69" x14ac:dyDescent="0.3">
      <c r="C111" s="122">
        <v>106</v>
      </c>
      <c r="D111" s="122">
        <v>2127</v>
      </c>
      <c r="E111" s="122">
        <v>4</v>
      </c>
      <c r="F111" s="122">
        <v>1.567E-2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04">
        <v>-110655738432.888</v>
      </c>
      <c r="BO111" s="122">
        <v>4</v>
      </c>
      <c r="BP111" s="122">
        <v>0</v>
      </c>
      <c r="BQ111" s="122">
        <v>0</v>
      </c>
    </row>
    <row r="112" spans="3:69" x14ac:dyDescent="0.3">
      <c r="C112" s="122">
        <v>107</v>
      </c>
      <c r="D112" s="122">
        <v>2128</v>
      </c>
      <c r="E112" s="122">
        <v>4</v>
      </c>
      <c r="F112" s="122">
        <v>1.507E-2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04">
        <v>-110655738432.888</v>
      </c>
      <c r="BO112" s="122">
        <v>4</v>
      </c>
      <c r="BP112" s="122">
        <v>0</v>
      </c>
      <c r="BQ112" s="122">
        <v>0</v>
      </c>
    </row>
    <row r="113" spans="3:69" x14ac:dyDescent="0.3">
      <c r="C113" s="122">
        <v>108</v>
      </c>
      <c r="D113" s="122">
        <v>2129</v>
      </c>
      <c r="E113" s="122">
        <v>4</v>
      </c>
      <c r="F113" s="122">
        <v>1.4489999999999999E-2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04">
        <v>-110655738432.888</v>
      </c>
      <c r="BO113" s="122">
        <v>4</v>
      </c>
      <c r="BP113" s="122">
        <v>0</v>
      </c>
      <c r="BQ113" s="122">
        <v>0</v>
      </c>
    </row>
    <row r="114" spans="3:69" x14ac:dyDescent="0.3">
      <c r="C114" s="122">
        <v>109</v>
      </c>
      <c r="D114" s="122">
        <v>2130</v>
      </c>
      <c r="E114" s="122">
        <v>4</v>
      </c>
      <c r="F114" s="122">
        <v>1.393E-2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04">
        <v>-110655738432.888</v>
      </c>
      <c r="BO114" s="122">
        <v>4</v>
      </c>
      <c r="BP114" s="122">
        <v>0</v>
      </c>
      <c r="BQ114" s="122">
        <v>0</v>
      </c>
    </row>
    <row r="115" spans="3:69" x14ac:dyDescent="0.3">
      <c r="C115" s="122">
        <v>110</v>
      </c>
      <c r="D115" s="122">
        <v>2131</v>
      </c>
      <c r="E115" s="122">
        <v>4</v>
      </c>
      <c r="F115" s="122">
        <v>1.3390000000000001E-2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04">
        <v>-110655738432.888</v>
      </c>
      <c r="BO115" s="122">
        <v>4</v>
      </c>
      <c r="BP115" s="122">
        <v>0</v>
      </c>
      <c r="BQ115" s="122">
        <v>0</v>
      </c>
    </row>
    <row r="116" spans="3:69" x14ac:dyDescent="0.3">
      <c r="C116" s="122">
        <v>111</v>
      </c>
      <c r="D116" s="122">
        <v>2132</v>
      </c>
      <c r="E116" s="122">
        <v>4</v>
      </c>
      <c r="F116" s="122">
        <v>1.2880000000000001E-2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04">
        <v>-110655738432.888</v>
      </c>
      <c r="BO116" s="122">
        <v>4</v>
      </c>
      <c r="BP116" s="122">
        <v>0</v>
      </c>
      <c r="BQ116" s="122">
        <v>0</v>
      </c>
    </row>
    <row r="117" spans="3:69" x14ac:dyDescent="0.3">
      <c r="C117" s="122">
        <v>112</v>
      </c>
      <c r="D117" s="122">
        <v>2133</v>
      </c>
      <c r="E117" s="122">
        <v>4</v>
      </c>
      <c r="F117" s="122">
        <v>1.238E-2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04">
        <v>-110655738432.888</v>
      </c>
      <c r="BO117" s="122">
        <v>4</v>
      </c>
      <c r="BP117" s="122">
        <v>0</v>
      </c>
      <c r="BQ117" s="122">
        <v>0</v>
      </c>
    </row>
    <row r="118" spans="3:69" x14ac:dyDescent="0.3">
      <c r="C118" s="122">
        <v>113</v>
      </c>
      <c r="D118" s="122">
        <v>2134</v>
      </c>
      <c r="E118" s="122">
        <v>4</v>
      </c>
      <c r="F118" s="122">
        <v>1.1900000000000001E-2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04">
        <v>-110655738432.888</v>
      </c>
      <c r="BO118" s="122">
        <v>4</v>
      </c>
      <c r="BP118" s="122">
        <v>0</v>
      </c>
      <c r="BQ118" s="122">
        <v>0</v>
      </c>
    </row>
    <row r="119" spans="3:69" x14ac:dyDescent="0.3">
      <c r="C119" s="122">
        <v>114</v>
      </c>
      <c r="D119" s="122">
        <v>2135</v>
      </c>
      <c r="E119" s="122">
        <v>4</v>
      </c>
      <c r="F119" s="122">
        <v>1.1440000000000001E-2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04">
        <v>-110655738432.888</v>
      </c>
      <c r="BO119" s="122">
        <v>4</v>
      </c>
      <c r="BP119" s="122">
        <v>0</v>
      </c>
      <c r="BQ119" s="122">
        <v>0</v>
      </c>
    </row>
    <row r="120" spans="3:69" x14ac:dyDescent="0.3">
      <c r="C120" s="122">
        <v>115</v>
      </c>
      <c r="D120" s="122">
        <v>2136</v>
      </c>
      <c r="E120" s="122">
        <v>4</v>
      </c>
      <c r="F120" s="122">
        <v>1.0999999999999999E-2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04">
        <v>-110655738432.888</v>
      </c>
      <c r="BO120" s="122">
        <v>4</v>
      </c>
      <c r="BP120" s="122">
        <v>0</v>
      </c>
      <c r="BQ120" s="122">
        <v>0</v>
      </c>
    </row>
    <row r="121" spans="3:69" x14ac:dyDescent="0.3">
      <c r="C121" s="122">
        <v>116</v>
      </c>
      <c r="D121" s="122">
        <v>2137</v>
      </c>
      <c r="E121" s="122">
        <v>4</v>
      </c>
      <c r="F121" s="122">
        <v>1.0580000000000001E-2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04">
        <v>-110655738432.888</v>
      </c>
      <c r="BO121" s="122">
        <v>4</v>
      </c>
      <c r="BP121" s="122">
        <v>0</v>
      </c>
      <c r="BQ121" s="122">
        <v>0</v>
      </c>
    </row>
    <row r="122" spans="3:69" x14ac:dyDescent="0.3">
      <c r="C122" s="122">
        <v>117</v>
      </c>
      <c r="D122" s="122">
        <v>2138</v>
      </c>
      <c r="E122" s="122">
        <v>4</v>
      </c>
      <c r="F122" s="122">
        <v>1.017E-2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04">
        <v>-110655738432.888</v>
      </c>
      <c r="BO122" s="122">
        <v>4</v>
      </c>
      <c r="BP122" s="122">
        <v>0</v>
      </c>
      <c r="BQ122" s="122">
        <v>0</v>
      </c>
    </row>
    <row r="123" spans="3:69" x14ac:dyDescent="0.3">
      <c r="C123" s="122">
        <v>118</v>
      </c>
      <c r="D123" s="122">
        <v>2139</v>
      </c>
      <c r="E123" s="122">
        <v>4</v>
      </c>
      <c r="F123" s="122">
        <v>9.7800000000000005E-3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04">
        <v>-110655738432.888</v>
      </c>
      <c r="BO123" s="122">
        <v>4</v>
      </c>
      <c r="BP123" s="122">
        <v>0</v>
      </c>
      <c r="BQ123" s="122">
        <v>0</v>
      </c>
    </row>
    <row r="124" spans="3:69" x14ac:dyDescent="0.3">
      <c r="C124" s="122">
        <v>119</v>
      </c>
      <c r="D124" s="122">
        <v>2140</v>
      </c>
      <c r="E124" s="122">
        <v>4</v>
      </c>
      <c r="F124" s="122">
        <v>9.4000000000000004E-3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04">
        <v>-110655738432.888</v>
      </c>
      <c r="BO124" s="122">
        <v>4</v>
      </c>
      <c r="BP124" s="122">
        <v>0</v>
      </c>
      <c r="BQ124" s="122">
        <v>0</v>
      </c>
    </row>
    <row r="125" spans="3:69" x14ac:dyDescent="0.3">
      <c r="C125" s="122">
        <v>120</v>
      </c>
      <c r="D125" s="122">
        <v>2141</v>
      </c>
      <c r="E125" s="122">
        <v>4</v>
      </c>
      <c r="F125" s="122">
        <v>9.0399999999999994E-3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04">
        <v>-110655738432.888</v>
      </c>
      <c r="BO125" s="122">
        <v>4</v>
      </c>
      <c r="BP125" s="122">
        <v>0</v>
      </c>
      <c r="BQ125" s="122">
        <v>0</v>
      </c>
    </row>
    <row r="126" spans="3:69" x14ac:dyDescent="0.3">
      <c r="C126" s="122">
        <v>121</v>
      </c>
      <c r="D126" s="122">
        <v>2142</v>
      </c>
      <c r="E126" s="122">
        <v>4</v>
      </c>
      <c r="F126" s="122">
        <v>8.6899999999999998E-3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04">
        <v>-110655738432.888</v>
      </c>
      <c r="BO126" s="122">
        <v>4</v>
      </c>
      <c r="BP126" s="122">
        <v>0</v>
      </c>
      <c r="BQ126" s="122">
        <v>0</v>
      </c>
    </row>
    <row r="127" spans="3:69" x14ac:dyDescent="0.3">
      <c r="C127" s="122">
        <v>122</v>
      </c>
      <c r="D127" s="122">
        <v>2143</v>
      </c>
      <c r="E127" s="122">
        <v>4</v>
      </c>
      <c r="F127" s="122">
        <v>8.3599999999999994E-3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04">
        <v>-110655738432.888</v>
      </c>
      <c r="BO127" s="122">
        <v>4</v>
      </c>
      <c r="BP127" s="122">
        <v>0</v>
      </c>
      <c r="BQ127" s="122">
        <v>0</v>
      </c>
    </row>
    <row r="128" spans="3:69" x14ac:dyDescent="0.3">
      <c r="C128" s="122">
        <v>123</v>
      </c>
      <c r="D128" s="122">
        <v>2144</v>
      </c>
      <c r="E128" s="122">
        <v>4</v>
      </c>
      <c r="F128" s="122">
        <v>8.0400000000000003E-3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04">
        <v>-110655738432.888</v>
      </c>
      <c r="BO128" s="122">
        <v>4</v>
      </c>
      <c r="BP128" s="122">
        <v>0</v>
      </c>
      <c r="BQ128" s="122">
        <v>0</v>
      </c>
    </row>
    <row r="129" spans="3:69" x14ac:dyDescent="0.3">
      <c r="C129" s="122">
        <v>124</v>
      </c>
      <c r="D129" s="122">
        <v>2145</v>
      </c>
      <c r="E129" s="122">
        <v>4</v>
      </c>
      <c r="F129" s="122">
        <v>7.7299999999999999E-3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04">
        <v>-110655738432.888</v>
      </c>
      <c r="BO129" s="122">
        <v>4</v>
      </c>
      <c r="BP129" s="122">
        <v>0</v>
      </c>
      <c r="BQ129" s="122">
        <v>0</v>
      </c>
    </row>
    <row r="130" spans="3:69" x14ac:dyDescent="0.3">
      <c r="C130" s="122">
        <v>125</v>
      </c>
      <c r="D130" s="122">
        <v>2146</v>
      </c>
      <c r="E130" s="122">
        <v>4</v>
      </c>
      <c r="F130" s="122">
        <v>7.43E-3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04">
        <v>-110655738432.888</v>
      </c>
      <c r="BO130" s="122">
        <v>4</v>
      </c>
      <c r="BP130" s="122">
        <v>0</v>
      </c>
      <c r="BQ130" s="122">
        <v>0</v>
      </c>
    </row>
    <row r="131" spans="3:69" x14ac:dyDescent="0.3">
      <c r="C131" s="122">
        <v>126</v>
      </c>
      <c r="D131" s="122">
        <v>2147</v>
      </c>
      <c r="E131" s="122">
        <v>4</v>
      </c>
      <c r="F131" s="122">
        <v>7.1399999999999996E-3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04">
        <v>-110655738432.888</v>
      </c>
      <c r="BO131" s="122">
        <v>4</v>
      </c>
      <c r="BP131" s="122">
        <v>0</v>
      </c>
      <c r="BQ131" s="122">
        <v>0</v>
      </c>
    </row>
    <row r="132" spans="3:69" x14ac:dyDescent="0.3">
      <c r="C132" s="122">
        <v>127</v>
      </c>
      <c r="D132" s="122">
        <v>2148</v>
      </c>
      <c r="E132" s="122">
        <v>4</v>
      </c>
      <c r="F132" s="122">
        <v>6.8700000000000002E-3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0</v>
      </c>
      <c r="AN132" s="122">
        <v>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0</v>
      </c>
      <c r="BF132" s="122">
        <v>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04">
        <v>-110655738432.888</v>
      </c>
      <c r="BO132" s="122">
        <v>4</v>
      </c>
      <c r="BP132" s="122">
        <v>0</v>
      </c>
      <c r="BQ132" s="122">
        <v>0</v>
      </c>
    </row>
    <row r="133" spans="3:69" x14ac:dyDescent="0.3">
      <c r="C133" s="122">
        <v>128</v>
      </c>
      <c r="D133" s="122">
        <v>2149</v>
      </c>
      <c r="E133" s="122">
        <v>4</v>
      </c>
      <c r="F133" s="122">
        <v>6.6100000000000004E-3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04">
        <v>-110655738432.888</v>
      </c>
      <c r="BO133" s="122">
        <v>4</v>
      </c>
      <c r="BP133" s="122">
        <v>0</v>
      </c>
      <c r="BQ133" s="122">
        <v>0</v>
      </c>
    </row>
    <row r="134" spans="3:69" x14ac:dyDescent="0.3">
      <c r="C134" s="122">
        <v>129</v>
      </c>
      <c r="D134" s="122">
        <v>2150</v>
      </c>
      <c r="E134" s="122">
        <v>4</v>
      </c>
      <c r="F134" s="122">
        <v>6.3600000000000002E-3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04">
        <v>-110655738432.888</v>
      </c>
      <c r="BO134" s="122">
        <v>4</v>
      </c>
      <c r="BP134" s="122">
        <v>0</v>
      </c>
      <c r="BQ134" s="122">
        <v>0</v>
      </c>
    </row>
    <row r="135" spans="3:69" x14ac:dyDescent="0.3">
      <c r="C135" s="122">
        <v>130</v>
      </c>
      <c r="D135" s="122">
        <v>2151</v>
      </c>
      <c r="E135" s="122">
        <v>4</v>
      </c>
      <c r="F135" s="122">
        <v>6.1199999999999996E-3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04">
        <v>-110655738432.888</v>
      </c>
      <c r="BO135" s="122">
        <v>4</v>
      </c>
      <c r="BP135" s="122">
        <v>0</v>
      </c>
      <c r="BQ135" s="122">
        <v>0</v>
      </c>
    </row>
    <row r="136" spans="3:69" x14ac:dyDescent="0.3">
      <c r="C136" s="122">
        <v>131</v>
      </c>
      <c r="D136" s="122">
        <v>2152</v>
      </c>
      <c r="E136" s="122">
        <v>4</v>
      </c>
      <c r="F136" s="122">
        <v>5.8799999999999998E-3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04">
        <v>-110655738432.888</v>
      </c>
      <c r="BO136" s="122">
        <v>4</v>
      </c>
      <c r="BP136" s="122">
        <v>0</v>
      </c>
      <c r="BQ136" s="122">
        <v>0</v>
      </c>
    </row>
    <row r="137" spans="3:69" x14ac:dyDescent="0.3">
      <c r="C137" s="122">
        <v>132</v>
      </c>
      <c r="D137" s="122">
        <v>2153</v>
      </c>
      <c r="E137" s="122">
        <v>4</v>
      </c>
      <c r="F137" s="122">
        <v>5.6499999999999996E-3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04">
        <v>-110655738432.888</v>
      </c>
      <c r="BO137" s="122">
        <v>4</v>
      </c>
      <c r="BP137" s="122">
        <v>0</v>
      </c>
      <c r="BQ137" s="122">
        <v>0</v>
      </c>
    </row>
    <row r="138" spans="3:69" x14ac:dyDescent="0.3">
      <c r="C138" s="122">
        <v>133</v>
      </c>
      <c r="D138" s="122">
        <v>2154</v>
      </c>
      <c r="E138" s="122">
        <v>4</v>
      </c>
      <c r="F138" s="122">
        <v>5.4299999999999999E-3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04">
        <v>-110655738432.888</v>
      </c>
      <c r="BO138" s="122">
        <v>4</v>
      </c>
      <c r="BP138" s="122">
        <v>0</v>
      </c>
      <c r="BQ138" s="122">
        <v>0</v>
      </c>
    </row>
    <row r="139" spans="3:69" x14ac:dyDescent="0.3">
      <c r="C139" s="122">
        <v>134</v>
      </c>
      <c r="D139" s="122">
        <v>2155</v>
      </c>
      <c r="E139" s="122">
        <v>4</v>
      </c>
      <c r="F139" s="122">
        <v>5.2199999999999998E-3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04">
        <v>-110655738432.888</v>
      </c>
      <c r="BO139" s="122">
        <v>4</v>
      </c>
      <c r="BP139" s="122">
        <v>0</v>
      </c>
      <c r="BQ139" s="122">
        <v>0</v>
      </c>
    </row>
    <row r="140" spans="3:69" x14ac:dyDescent="0.3">
      <c r="C140" s="122">
        <v>135</v>
      </c>
      <c r="D140" s="122">
        <v>2156</v>
      </c>
      <c r="E140" s="122">
        <v>4</v>
      </c>
      <c r="F140" s="122">
        <v>5.0200000000000002E-3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04">
        <v>-110655738432.888</v>
      </c>
      <c r="BO140" s="122">
        <v>4</v>
      </c>
      <c r="BP140" s="122">
        <v>0</v>
      </c>
      <c r="BQ140" s="122">
        <v>0</v>
      </c>
    </row>
    <row r="141" spans="3:69" x14ac:dyDescent="0.3">
      <c r="C141" s="122">
        <v>136</v>
      </c>
      <c r="D141" s="122">
        <v>2157</v>
      </c>
      <c r="E141" s="122">
        <v>4</v>
      </c>
      <c r="F141" s="122">
        <v>4.8300000000000001E-3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04">
        <v>-110655738432.888</v>
      </c>
      <c r="BO141" s="122">
        <v>4</v>
      </c>
      <c r="BP141" s="122">
        <v>0</v>
      </c>
      <c r="BQ141" s="122">
        <v>0</v>
      </c>
    </row>
    <row r="142" spans="3:69" x14ac:dyDescent="0.3">
      <c r="C142" s="122">
        <v>137</v>
      </c>
      <c r="D142" s="122">
        <v>2158</v>
      </c>
      <c r="E142" s="122">
        <v>4</v>
      </c>
      <c r="F142" s="122">
        <v>4.64E-3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04">
        <v>-110655738432.888</v>
      </c>
      <c r="BO142" s="122">
        <v>4</v>
      </c>
      <c r="BP142" s="122">
        <v>0</v>
      </c>
      <c r="BQ142" s="122">
        <v>0</v>
      </c>
    </row>
    <row r="143" spans="3:69" x14ac:dyDescent="0.3">
      <c r="C143" s="122">
        <v>138</v>
      </c>
      <c r="D143" s="122">
        <v>2159</v>
      </c>
      <c r="E143" s="122">
        <v>4</v>
      </c>
      <c r="F143" s="122">
        <v>4.4600000000000004E-3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04">
        <v>-110655738432.888</v>
      </c>
      <c r="BO143" s="122">
        <v>4</v>
      </c>
      <c r="BP143" s="122">
        <v>0</v>
      </c>
      <c r="BQ143" s="122">
        <v>0</v>
      </c>
    </row>
    <row r="144" spans="3:69" x14ac:dyDescent="0.3">
      <c r="C144" s="122">
        <v>139</v>
      </c>
      <c r="D144" s="122">
        <v>2160</v>
      </c>
      <c r="E144" s="122">
        <v>4</v>
      </c>
      <c r="F144" s="122">
        <v>4.2900000000000004E-3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04">
        <v>-110655738432.888</v>
      </c>
      <c r="BO144" s="122">
        <v>4</v>
      </c>
      <c r="BP144" s="122">
        <v>0</v>
      </c>
      <c r="BQ144" s="122">
        <v>0</v>
      </c>
    </row>
    <row r="145" spans="3:69" x14ac:dyDescent="0.3">
      <c r="C145" s="122">
        <v>140</v>
      </c>
      <c r="D145" s="122">
        <v>2161</v>
      </c>
      <c r="E145" s="122">
        <v>4</v>
      </c>
      <c r="F145" s="122">
        <v>4.13E-3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04">
        <v>-110655738432.888</v>
      </c>
      <c r="BO145" s="122">
        <v>4</v>
      </c>
      <c r="BP145" s="122">
        <v>0</v>
      </c>
      <c r="BQ145" s="122">
        <v>0</v>
      </c>
    </row>
    <row r="146" spans="3:69" x14ac:dyDescent="0.3">
      <c r="C146" s="122">
        <v>141</v>
      </c>
      <c r="D146" s="122">
        <v>2162</v>
      </c>
      <c r="E146" s="122">
        <v>4</v>
      </c>
      <c r="F146" s="122">
        <v>3.9699999999999996E-3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04">
        <v>-110655738432.888</v>
      </c>
      <c r="BO146" s="122">
        <v>4</v>
      </c>
      <c r="BP146" s="122">
        <v>0</v>
      </c>
      <c r="BQ146" s="122">
        <v>0</v>
      </c>
    </row>
    <row r="147" spans="3:69" x14ac:dyDescent="0.3">
      <c r="C147" s="122">
        <v>142</v>
      </c>
      <c r="D147" s="122">
        <v>2163</v>
      </c>
      <c r="E147" s="122">
        <v>4</v>
      </c>
      <c r="F147" s="122">
        <v>3.82E-3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04">
        <v>-110655738432.888</v>
      </c>
      <c r="BO147" s="122">
        <v>4</v>
      </c>
      <c r="BP147" s="122">
        <v>0</v>
      </c>
      <c r="BQ147" s="122">
        <v>0</v>
      </c>
    </row>
    <row r="148" spans="3:69" x14ac:dyDescent="0.3">
      <c r="C148" s="122">
        <v>143</v>
      </c>
      <c r="D148" s="122">
        <v>2164</v>
      </c>
      <c r="E148" s="122">
        <v>4</v>
      </c>
      <c r="F148" s="122">
        <v>3.6700000000000001E-3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04">
        <v>-110655738432.888</v>
      </c>
      <c r="BO148" s="122">
        <v>4</v>
      </c>
      <c r="BP148" s="122">
        <v>0</v>
      </c>
      <c r="BQ148" s="122">
        <v>0</v>
      </c>
    </row>
    <row r="149" spans="3:69" x14ac:dyDescent="0.3">
      <c r="C149" s="122">
        <v>144</v>
      </c>
      <c r="D149" s="122">
        <v>2165</v>
      </c>
      <c r="E149" s="122">
        <v>4</v>
      </c>
      <c r="F149" s="122">
        <v>3.5300000000000002E-3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04">
        <v>-110655738432.888</v>
      </c>
      <c r="BO149" s="122">
        <v>4</v>
      </c>
      <c r="BP149" s="122">
        <v>0</v>
      </c>
      <c r="BQ149" s="122">
        <v>0</v>
      </c>
    </row>
    <row r="150" spans="3:69" x14ac:dyDescent="0.3">
      <c r="C150" s="122">
        <v>145</v>
      </c>
      <c r="D150" s="122">
        <v>2166</v>
      </c>
      <c r="E150" s="122">
        <v>4</v>
      </c>
      <c r="F150" s="122">
        <v>3.3899999999999998E-3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0</v>
      </c>
      <c r="AN150" s="122">
        <v>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0</v>
      </c>
      <c r="BF150" s="122">
        <v>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04">
        <v>-110655738432.888</v>
      </c>
      <c r="BO150" s="122">
        <v>4</v>
      </c>
      <c r="BP150" s="122">
        <v>0</v>
      </c>
      <c r="BQ150" s="122">
        <v>0</v>
      </c>
    </row>
    <row r="151" spans="3:69" x14ac:dyDescent="0.3">
      <c r="C151" s="122">
        <v>146</v>
      </c>
      <c r="D151" s="122">
        <v>2167</v>
      </c>
      <c r="E151" s="122">
        <v>4</v>
      </c>
      <c r="F151" s="122">
        <v>3.2599999999999999E-3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04">
        <v>-110655738432.888</v>
      </c>
      <c r="BO151" s="122">
        <v>4</v>
      </c>
      <c r="BP151" s="122">
        <v>0</v>
      </c>
      <c r="BQ151" s="122">
        <v>0</v>
      </c>
    </row>
    <row r="152" spans="3:69" x14ac:dyDescent="0.3">
      <c r="C152" s="122">
        <v>147</v>
      </c>
      <c r="D152" s="122">
        <v>2168</v>
      </c>
      <c r="E152" s="122">
        <v>4</v>
      </c>
      <c r="F152" s="122">
        <v>3.13E-3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04">
        <v>-110655738432.888</v>
      </c>
      <c r="BO152" s="122">
        <v>4</v>
      </c>
      <c r="BP152" s="122">
        <v>0</v>
      </c>
      <c r="BQ152" s="122">
        <v>0</v>
      </c>
    </row>
    <row r="153" spans="3:69" x14ac:dyDescent="0.3">
      <c r="C153" s="122">
        <v>148</v>
      </c>
      <c r="D153" s="122">
        <v>2169</v>
      </c>
      <c r="E153" s="122">
        <v>4</v>
      </c>
      <c r="F153" s="122">
        <v>3.0100000000000001E-3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04">
        <v>-110655738432.888</v>
      </c>
      <c r="BO153" s="122">
        <v>4</v>
      </c>
      <c r="BP153" s="122">
        <v>0</v>
      </c>
      <c r="BQ153" s="122">
        <v>0</v>
      </c>
    </row>
    <row r="154" spans="3:69" x14ac:dyDescent="0.3">
      <c r="C154" s="122">
        <v>149</v>
      </c>
      <c r="D154" s="122">
        <v>2170</v>
      </c>
      <c r="E154" s="122">
        <v>4</v>
      </c>
      <c r="F154" s="122">
        <v>2.8900000000000002E-3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04">
        <v>-110655738432.888</v>
      </c>
      <c r="BO154" s="122">
        <v>4</v>
      </c>
      <c r="BP154" s="122">
        <v>0</v>
      </c>
      <c r="BQ154" s="122">
        <v>0</v>
      </c>
    </row>
    <row r="155" spans="3:69" x14ac:dyDescent="0.3">
      <c r="C155" s="122">
        <v>150</v>
      </c>
      <c r="D155" s="122">
        <v>2171</v>
      </c>
      <c r="E155" s="122">
        <v>4</v>
      </c>
      <c r="F155" s="122">
        <v>2.7799999999999999E-3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04">
        <v>-110655738432.888</v>
      </c>
      <c r="BO155" s="122">
        <v>4</v>
      </c>
      <c r="BP155" s="122">
        <v>0</v>
      </c>
      <c r="BQ155" s="122">
        <v>0</v>
      </c>
    </row>
    <row r="156" spans="3:69" ht="15" thickBot="1" x14ac:dyDescent="0.35">
      <c r="C156" s="103"/>
      <c r="D156" s="103"/>
      <c r="E156" s="102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100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101"/>
      <c r="BE156" s="100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8"/>
    </row>
    <row r="157" spans="3:69" ht="15.6" thickTop="1" thickBot="1" x14ac:dyDescent="0.35">
      <c r="C157" s="97" t="s">
        <v>77</v>
      </c>
      <c r="D157" s="97"/>
      <c r="E157" s="97"/>
      <c r="F157" s="97"/>
      <c r="G157" s="96" t="s">
        <v>181</v>
      </c>
      <c r="H157" s="96" t="s">
        <v>180</v>
      </c>
      <c r="I157" s="96" t="s">
        <v>179</v>
      </c>
      <c r="J157" s="96" t="s">
        <v>178</v>
      </c>
      <c r="K157" s="96" t="s">
        <v>89</v>
      </c>
      <c r="L157" s="96" t="s">
        <v>177</v>
      </c>
      <c r="M157" s="96" t="s">
        <v>176</v>
      </c>
      <c r="N157" s="96" t="s">
        <v>89</v>
      </c>
      <c r="O157" s="96" t="s">
        <v>175</v>
      </c>
      <c r="P157" s="96" t="s">
        <v>174</v>
      </c>
      <c r="Q157" s="96" t="s">
        <v>173</v>
      </c>
      <c r="R157" s="96" t="s">
        <v>172</v>
      </c>
      <c r="S157" s="96" t="s">
        <v>171</v>
      </c>
      <c r="T157" s="96" t="s">
        <v>170</v>
      </c>
      <c r="U157" s="96" t="s">
        <v>169</v>
      </c>
      <c r="V157" s="96" t="s">
        <v>89</v>
      </c>
      <c r="W157" s="96" t="s">
        <v>168</v>
      </c>
      <c r="X157" s="96" t="s">
        <v>167</v>
      </c>
      <c r="Y157" s="96" t="s">
        <v>166</v>
      </c>
      <c r="Z157" s="96" t="s">
        <v>165</v>
      </c>
      <c r="AA157" s="96" t="s">
        <v>164</v>
      </c>
      <c r="AB157" s="96" t="s">
        <v>163</v>
      </c>
      <c r="AC157" s="96" t="s">
        <v>162</v>
      </c>
      <c r="AD157" s="96" t="s">
        <v>89</v>
      </c>
      <c r="AE157" s="96" t="s">
        <v>161</v>
      </c>
      <c r="AF157" s="96" t="s">
        <v>161</v>
      </c>
      <c r="AG157" s="96" t="s">
        <v>160</v>
      </c>
      <c r="AH157" s="96" t="s">
        <v>159</v>
      </c>
      <c r="AI157" s="96" t="s">
        <v>158</v>
      </c>
      <c r="AJ157" s="96" t="s">
        <v>157</v>
      </c>
      <c r="AK157" s="96" t="s">
        <v>156</v>
      </c>
      <c r="AL157" s="96" t="s">
        <v>155</v>
      </c>
      <c r="AM157" s="96" t="s">
        <v>154</v>
      </c>
      <c r="AN157" s="96" t="s">
        <v>153</v>
      </c>
      <c r="AO157" s="96" t="s">
        <v>152</v>
      </c>
      <c r="AP157" s="96" t="s">
        <v>151</v>
      </c>
      <c r="AQ157" s="96" t="s">
        <v>89</v>
      </c>
      <c r="AR157" s="96" t="s">
        <v>89</v>
      </c>
      <c r="AS157" s="96" t="s">
        <v>89</v>
      </c>
      <c r="AT157" s="96" t="s">
        <v>150</v>
      </c>
      <c r="AU157" s="96" t="s">
        <v>149</v>
      </c>
      <c r="AV157" s="96" t="s">
        <v>148</v>
      </c>
      <c r="AW157" s="96" t="s">
        <v>147</v>
      </c>
      <c r="AX157" s="96" t="s">
        <v>89</v>
      </c>
      <c r="AY157" s="96" t="s">
        <v>146</v>
      </c>
      <c r="AZ157" s="96" t="s">
        <v>145</v>
      </c>
      <c r="BA157" s="96" t="s">
        <v>89</v>
      </c>
      <c r="BB157" s="96" t="s">
        <v>144</v>
      </c>
      <c r="BC157" s="96" t="s">
        <v>143</v>
      </c>
      <c r="BD157" s="96" t="s">
        <v>142</v>
      </c>
      <c r="BE157" s="96" t="s">
        <v>141</v>
      </c>
      <c r="BF157" s="96" t="s">
        <v>140</v>
      </c>
      <c r="BG157" s="96" t="s">
        <v>139</v>
      </c>
      <c r="BH157" s="96" t="s">
        <v>138</v>
      </c>
      <c r="BI157" s="96" t="s">
        <v>89</v>
      </c>
      <c r="BJ157" s="96" t="s">
        <v>89</v>
      </c>
      <c r="BK157" s="96" t="s">
        <v>89</v>
      </c>
      <c r="BL157" s="96" t="s">
        <v>137</v>
      </c>
      <c r="BM157" s="96" t="s">
        <v>136</v>
      </c>
      <c r="BN157" s="96" t="s">
        <v>135</v>
      </c>
      <c r="BO157" s="96"/>
      <c r="BP157" s="96"/>
      <c r="BQ157" s="96"/>
    </row>
    <row r="158" spans="3:69" ht="15.6" thickTop="1" thickBot="1" x14ac:dyDescent="0.35">
      <c r="C158" s="97" t="s">
        <v>78</v>
      </c>
      <c r="D158" s="97"/>
      <c r="E158" s="97"/>
      <c r="F158" s="97"/>
      <c r="G158" s="96" t="s">
        <v>134</v>
      </c>
      <c r="H158" s="96" t="s">
        <v>133</v>
      </c>
      <c r="I158" s="96" t="s">
        <v>132</v>
      </c>
      <c r="J158" s="96" t="s">
        <v>131</v>
      </c>
      <c r="K158" s="96" t="s">
        <v>89</v>
      </c>
      <c r="L158" s="96" t="s">
        <v>130</v>
      </c>
      <c r="M158" s="96" t="s">
        <v>129</v>
      </c>
      <c r="N158" s="96" t="s">
        <v>89</v>
      </c>
      <c r="O158" s="96" t="s">
        <v>128</v>
      </c>
      <c r="P158" s="96" t="s">
        <v>127</v>
      </c>
      <c r="Q158" s="96" t="s">
        <v>126</v>
      </c>
      <c r="R158" s="96" t="s">
        <v>125</v>
      </c>
      <c r="S158" s="96" t="s">
        <v>124</v>
      </c>
      <c r="T158" s="96" t="s">
        <v>123</v>
      </c>
      <c r="U158" s="96" t="s">
        <v>122</v>
      </c>
      <c r="V158" s="96" t="s">
        <v>89</v>
      </c>
      <c r="W158" s="96" t="s">
        <v>121</v>
      </c>
      <c r="X158" s="96" t="s">
        <v>120</v>
      </c>
      <c r="Y158" s="96" t="s">
        <v>119</v>
      </c>
      <c r="Z158" s="96" t="s">
        <v>118</v>
      </c>
      <c r="AA158" s="96" t="s">
        <v>117</v>
      </c>
      <c r="AB158" s="96" t="s">
        <v>116</v>
      </c>
      <c r="AC158" s="96" t="s">
        <v>115</v>
      </c>
      <c r="AD158" s="96" t="s">
        <v>89</v>
      </c>
      <c r="AE158" s="96" t="s">
        <v>114</v>
      </c>
      <c r="AF158" s="96" t="s">
        <v>113</v>
      </c>
      <c r="AG158" s="96" t="s">
        <v>112</v>
      </c>
      <c r="AH158" s="96" t="s">
        <v>111</v>
      </c>
      <c r="AI158" s="96" t="s">
        <v>110</v>
      </c>
      <c r="AJ158" s="96" t="s">
        <v>109</v>
      </c>
      <c r="AK158" s="96" t="s">
        <v>108</v>
      </c>
      <c r="AL158" s="96" t="s">
        <v>107</v>
      </c>
      <c r="AM158" s="96" t="s">
        <v>106</v>
      </c>
      <c r="AN158" s="96" t="s">
        <v>105</v>
      </c>
      <c r="AO158" s="96" t="s">
        <v>104</v>
      </c>
      <c r="AP158" s="96" t="s">
        <v>103</v>
      </c>
      <c r="AQ158" s="96" t="s">
        <v>89</v>
      </c>
      <c r="AR158" s="96" t="s">
        <v>89</v>
      </c>
      <c r="AS158" s="96" t="s">
        <v>89</v>
      </c>
      <c r="AT158" s="96" t="s">
        <v>102</v>
      </c>
      <c r="AU158" s="96" t="s">
        <v>101</v>
      </c>
      <c r="AV158" s="96" t="s">
        <v>100</v>
      </c>
      <c r="AW158" s="96" t="s">
        <v>99</v>
      </c>
      <c r="AX158" s="96" t="s">
        <v>89</v>
      </c>
      <c r="AY158" s="96" t="s">
        <v>98</v>
      </c>
      <c r="AZ158" s="96" t="s">
        <v>97</v>
      </c>
      <c r="BA158" s="96" t="s">
        <v>89</v>
      </c>
      <c r="BB158" s="96" t="s">
        <v>96</v>
      </c>
      <c r="BC158" s="96" t="s">
        <v>95</v>
      </c>
      <c r="BD158" s="96" t="s">
        <v>94</v>
      </c>
      <c r="BE158" s="96" t="s">
        <v>93</v>
      </c>
      <c r="BF158" s="96" t="s">
        <v>92</v>
      </c>
      <c r="BG158" s="96" t="s">
        <v>91</v>
      </c>
      <c r="BH158" s="96" t="s">
        <v>90</v>
      </c>
      <c r="BI158" s="96" t="s">
        <v>89</v>
      </c>
      <c r="BJ158" s="96" t="s">
        <v>89</v>
      </c>
      <c r="BK158" s="96" t="s">
        <v>89</v>
      </c>
      <c r="BL158" s="96" t="s">
        <v>88</v>
      </c>
      <c r="BM158" s="96" t="s">
        <v>87</v>
      </c>
      <c r="BN158" s="96" t="s">
        <v>86</v>
      </c>
      <c r="BO158" s="96"/>
      <c r="BP158" s="96"/>
      <c r="BQ158" s="96"/>
    </row>
    <row r="159" spans="3:69" ht="15" thickTop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300-000002000000}">
      <formula1>"Geração Atual,Geração Futura"</formula1>
      <formula2>0</formula2>
    </dataValidation>
    <dataValidation type="list" operator="equal" allowBlank="1" showInputMessage="1" showErrorMessage="1" sqref="B12" xr:uid="{00000000-0002-0000-0300-000001000000}">
      <formula1>"Previdenciário,Financeiro"</formula1>
      <formula2>0</formula2>
    </dataValidation>
    <dataValidation type="list" operator="equal" allowBlank="1" showInputMessage="1" showErrorMessage="1" sqref="B11" xr:uid="{00000000-0002-0000-03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Flx_CIVIL_FIN_GA</vt:lpstr>
      <vt:lpstr>2022 CV FIN GA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2015-01-12T14:02:09Z</dcterms:created>
  <dcterms:modified xsi:type="dcterms:W3CDTF">2025-08-28T04:47:09Z</dcterms:modified>
</cp:coreProperties>
</file>