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4\Passivo\"/>
    </mc:Choice>
  </mc:AlternateContent>
  <xr:revisionPtr revIDLastSave="0" documentId="13_ncr:1_{18E6EEF0-7B6D-4157-B925-CE276D9815C0}" xr6:coauthVersionLast="47" xr6:coauthVersionMax="47" xr10:uidLastSave="{00000000-0000-0000-0000-000000000000}"/>
  <bookViews>
    <workbookView xWindow="-108" yWindow="-108" windowWidth="23256" windowHeight="12576" tabRatio="454" xr2:uid="{00000000-000D-0000-FFFF-FFFF00000000}"/>
  </bookViews>
  <sheets>
    <sheet name="Flx_CIVIL_FIN_GA" sheetId="1" r:id="rId1"/>
    <sheet name="2024 CV FIN GA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0" i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0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F10" i="1"/>
  <c r="BN10" i="1" l="1"/>
  <c r="E160" i="1" l="1"/>
  <c r="D10" i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AZ159" i="1"/>
  <c r="AS159" i="1"/>
  <c r="AH159" i="1"/>
  <c r="AC159" i="1"/>
  <c r="U159" i="1"/>
  <c r="M159" i="1"/>
  <c r="F159" i="1"/>
  <c r="AZ158" i="1"/>
  <c r="AS158" i="1"/>
  <c r="AH158" i="1"/>
  <c r="AC158" i="1"/>
  <c r="U158" i="1"/>
  <c r="M158" i="1"/>
  <c r="F158" i="1"/>
  <c r="AZ157" i="1"/>
  <c r="AS157" i="1"/>
  <c r="AH157" i="1"/>
  <c r="AC157" i="1"/>
  <c r="U157" i="1"/>
  <c r="M157" i="1"/>
  <c r="F157" i="1"/>
  <c r="AZ156" i="1"/>
  <c r="AS156" i="1"/>
  <c r="AH156" i="1"/>
  <c r="AC156" i="1"/>
  <c r="U156" i="1"/>
  <c r="M156" i="1"/>
  <c r="F156" i="1"/>
  <c r="AZ155" i="1"/>
  <c r="BJ155" i="1" s="1"/>
  <c r="AS155" i="1"/>
  <c r="AH155" i="1"/>
  <c r="AC155" i="1"/>
  <c r="U155" i="1"/>
  <c r="M155" i="1"/>
  <c r="F155" i="1"/>
  <c r="AZ154" i="1"/>
  <c r="AS154" i="1"/>
  <c r="AH154" i="1"/>
  <c r="AC154" i="1"/>
  <c r="U154" i="1"/>
  <c r="M154" i="1"/>
  <c r="F154" i="1"/>
  <c r="AZ153" i="1"/>
  <c r="AS153" i="1"/>
  <c r="AH153" i="1"/>
  <c r="AC153" i="1"/>
  <c r="U153" i="1"/>
  <c r="M153" i="1"/>
  <c r="F153" i="1"/>
  <c r="AZ152" i="1"/>
  <c r="AS152" i="1"/>
  <c r="AH152" i="1"/>
  <c r="AC152" i="1"/>
  <c r="U152" i="1"/>
  <c r="M152" i="1"/>
  <c r="F152" i="1"/>
  <c r="AZ151" i="1"/>
  <c r="AS151" i="1"/>
  <c r="AH151" i="1"/>
  <c r="AC151" i="1"/>
  <c r="U151" i="1"/>
  <c r="M151" i="1"/>
  <c r="F151" i="1"/>
  <c r="AZ150" i="1"/>
  <c r="AS150" i="1"/>
  <c r="AH150" i="1"/>
  <c r="AC150" i="1"/>
  <c r="U150" i="1"/>
  <c r="M150" i="1"/>
  <c r="F150" i="1"/>
  <c r="AZ149" i="1"/>
  <c r="AS149" i="1"/>
  <c r="AH149" i="1"/>
  <c r="AC149" i="1"/>
  <c r="U149" i="1"/>
  <c r="M149" i="1"/>
  <c r="F149" i="1"/>
  <c r="AZ148" i="1"/>
  <c r="AS148" i="1"/>
  <c r="AH148" i="1"/>
  <c r="AC148" i="1"/>
  <c r="U148" i="1"/>
  <c r="M148" i="1"/>
  <c r="F148" i="1"/>
  <c r="AZ147" i="1"/>
  <c r="BJ147" i="1" s="1"/>
  <c r="AS147" i="1"/>
  <c r="AH147" i="1"/>
  <c r="AC147" i="1"/>
  <c r="U147" i="1"/>
  <c r="M147" i="1"/>
  <c r="F147" i="1"/>
  <c r="AZ146" i="1"/>
  <c r="AS146" i="1"/>
  <c r="AH146" i="1"/>
  <c r="AC146" i="1"/>
  <c r="U146" i="1"/>
  <c r="M146" i="1"/>
  <c r="F146" i="1"/>
  <c r="AZ145" i="1"/>
  <c r="AS145" i="1"/>
  <c r="AH145" i="1"/>
  <c r="AC145" i="1"/>
  <c r="U145" i="1"/>
  <c r="M145" i="1"/>
  <c r="F145" i="1"/>
  <c r="AZ144" i="1"/>
  <c r="AS144" i="1"/>
  <c r="BJ144" i="1" s="1"/>
  <c r="AH144" i="1"/>
  <c r="AC144" i="1"/>
  <c r="U144" i="1"/>
  <c r="M144" i="1"/>
  <c r="F144" i="1"/>
  <c r="AZ143" i="1"/>
  <c r="AS143" i="1"/>
  <c r="AH143" i="1"/>
  <c r="AC143" i="1"/>
  <c r="U143" i="1"/>
  <c r="M143" i="1"/>
  <c r="F143" i="1"/>
  <c r="AZ142" i="1"/>
  <c r="AS142" i="1"/>
  <c r="AH142" i="1"/>
  <c r="AC142" i="1"/>
  <c r="U142" i="1"/>
  <c r="M142" i="1"/>
  <c r="F142" i="1"/>
  <c r="AZ141" i="1"/>
  <c r="AS141" i="1"/>
  <c r="AH141" i="1"/>
  <c r="AC141" i="1"/>
  <c r="U141" i="1"/>
  <c r="M141" i="1"/>
  <c r="F141" i="1"/>
  <c r="BP141" i="1" s="1"/>
  <c r="AZ140" i="1"/>
  <c r="AS140" i="1"/>
  <c r="AH140" i="1"/>
  <c r="AC140" i="1"/>
  <c r="U140" i="1"/>
  <c r="M140" i="1"/>
  <c r="F140" i="1"/>
  <c r="AZ139" i="1"/>
  <c r="AS139" i="1"/>
  <c r="AH139" i="1"/>
  <c r="AC139" i="1"/>
  <c r="U139" i="1"/>
  <c r="M139" i="1"/>
  <c r="F139" i="1"/>
  <c r="AZ138" i="1"/>
  <c r="AS138" i="1"/>
  <c r="AH138" i="1"/>
  <c r="AC138" i="1"/>
  <c r="U138" i="1"/>
  <c r="M138" i="1"/>
  <c r="F138" i="1"/>
  <c r="AZ137" i="1"/>
  <c r="AS137" i="1"/>
  <c r="AH137" i="1"/>
  <c r="AC137" i="1"/>
  <c r="U137" i="1"/>
  <c r="M137" i="1"/>
  <c r="F137" i="1"/>
  <c r="AZ136" i="1"/>
  <c r="AS136" i="1"/>
  <c r="AH136" i="1"/>
  <c r="AC136" i="1"/>
  <c r="U136" i="1"/>
  <c r="M136" i="1"/>
  <c r="F136" i="1"/>
  <c r="AZ135" i="1"/>
  <c r="AS135" i="1"/>
  <c r="AH135" i="1"/>
  <c r="AC135" i="1"/>
  <c r="U135" i="1"/>
  <c r="M135" i="1"/>
  <c r="F135" i="1"/>
  <c r="AZ134" i="1"/>
  <c r="AS134" i="1"/>
  <c r="AH134" i="1"/>
  <c r="AC134" i="1"/>
  <c r="U134" i="1"/>
  <c r="M134" i="1"/>
  <c r="F134" i="1"/>
  <c r="AZ133" i="1"/>
  <c r="AS133" i="1"/>
  <c r="BJ133" i="1" s="1"/>
  <c r="AH133" i="1"/>
  <c r="AC133" i="1"/>
  <c r="U133" i="1"/>
  <c r="M133" i="1"/>
  <c r="F133" i="1"/>
  <c r="BP133" i="1" s="1"/>
  <c r="AZ132" i="1"/>
  <c r="AS132" i="1"/>
  <c r="AH132" i="1"/>
  <c r="AC132" i="1"/>
  <c r="U132" i="1"/>
  <c r="M132" i="1"/>
  <c r="F132" i="1"/>
  <c r="AZ131" i="1"/>
  <c r="AS131" i="1"/>
  <c r="AH131" i="1"/>
  <c r="AC131" i="1"/>
  <c r="U131" i="1"/>
  <c r="M131" i="1"/>
  <c r="F131" i="1"/>
  <c r="AZ130" i="1"/>
  <c r="AS130" i="1"/>
  <c r="AH130" i="1"/>
  <c r="AC130" i="1"/>
  <c r="U130" i="1"/>
  <c r="M130" i="1"/>
  <c r="F130" i="1"/>
  <c r="AZ129" i="1"/>
  <c r="AS129" i="1"/>
  <c r="BJ129" i="1" s="1"/>
  <c r="AH129" i="1"/>
  <c r="AC129" i="1"/>
  <c r="U129" i="1"/>
  <c r="M129" i="1"/>
  <c r="F129" i="1"/>
  <c r="AZ128" i="1"/>
  <c r="AS128" i="1"/>
  <c r="AH128" i="1"/>
  <c r="AC128" i="1"/>
  <c r="U128" i="1"/>
  <c r="M128" i="1"/>
  <c r="F128" i="1"/>
  <c r="AZ127" i="1"/>
  <c r="AS127" i="1"/>
  <c r="AH127" i="1"/>
  <c r="AC127" i="1"/>
  <c r="U127" i="1"/>
  <c r="M127" i="1"/>
  <c r="F127" i="1"/>
  <c r="AZ126" i="1"/>
  <c r="AS126" i="1"/>
  <c r="AH126" i="1"/>
  <c r="AC126" i="1"/>
  <c r="U126" i="1"/>
  <c r="M126" i="1"/>
  <c r="F126" i="1"/>
  <c r="AZ125" i="1"/>
  <c r="AS125" i="1"/>
  <c r="AH125" i="1"/>
  <c r="AC125" i="1"/>
  <c r="U125" i="1"/>
  <c r="M125" i="1"/>
  <c r="F125" i="1"/>
  <c r="BP125" i="1" s="1"/>
  <c r="AZ124" i="1"/>
  <c r="AS124" i="1"/>
  <c r="AH124" i="1"/>
  <c r="AC124" i="1"/>
  <c r="U124" i="1"/>
  <c r="M124" i="1"/>
  <c r="F124" i="1"/>
  <c r="AZ123" i="1"/>
  <c r="AS123" i="1"/>
  <c r="AH123" i="1"/>
  <c r="AC123" i="1"/>
  <c r="U123" i="1"/>
  <c r="M123" i="1"/>
  <c r="F123" i="1"/>
  <c r="AZ122" i="1"/>
  <c r="AS122" i="1"/>
  <c r="AH122" i="1"/>
  <c r="AC122" i="1"/>
  <c r="U122" i="1"/>
  <c r="M122" i="1"/>
  <c r="F122" i="1"/>
  <c r="AZ121" i="1"/>
  <c r="AS121" i="1"/>
  <c r="AH121" i="1"/>
  <c r="AC121" i="1"/>
  <c r="U121" i="1"/>
  <c r="M121" i="1"/>
  <c r="F121" i="1"/>
  <c r="AZ120" i="1"/>
  <c r="AS120" i="1"/>
  <c r="AH120" i="1"/>
  <c r="AC120" i="1"/>
  <c r="U120" i="1"/>
  <c r="M120" i="1"/>
  <c r="F120" i="1"/>
  <c r="AZ119" i="1"/>
  <c r="AS119" i="1"/>
  <c r="AH119" i="1"/>
  <c r="AC119" i="1"/>
  <c r="U119" i="1"/>
  <c r="M119" i="1"/>
  <c r="F119" i="1"/>
  <c r="BP119" i="1" s="1"/>
  <c r="AZ118" i="1"/>
  <c r="AS118" i="1"/>
  <c r="AH118" i="1"/>
  <c r="AC118" i="1"/>
  <c r="U118" i="1"/>
  <c r="M118" i="1"/>
  <c r="F118" i="1"/>
  <c r="AZ117" i="1"/>
  <c r="AS117" i="1"/>
  <c r="AH117" i="1"/>
  <c r="AC117" i="1"/>
  <c r="U117" i="1"/>
  <c r="M117" i="1"/>
  <c r="F117" i="1"/>
  <c r="BP117" i="1" s="1"/>
  <c r="AZ116" i="1"/>
  <c r="AS116" i="1"/>
  <c r="AH116" i="1"/>
  <c r="AC116" i="1"/>
  <c r="U116" i="1"/>
  <c r="M116" i="1"/>
  <c r="F116" i="1"/>
  <c r="AZ115" i="1"/>
  <c r="AS115" i="1"/>
  <c r="AH115" i="1"/>
  <c r="AC115" i="1"/>
  <c r="U115" i="1"/>
  <c r="M115" i="1"/>
  <c r="F115" i="1"/>
  <c r="AZ114" i="1"/>
  <c r="AS114" i="1"/>
  <c r="AH114" i="1"/>
  <c r="AC114" i="1"/>
  <c r="U114" i="1"/>
  <c r="M114" i="1"/>
  <c r="F114" i="1"/>
  <c r="AZ113" i="1"/>
  <c r="AS113" i="1"/>
  <c r="AH113" i="1"/>
  <c r="AC113" i="1"/>
  <c r="U113" i="1"/>
  <c r="M113" i="1"/>
  <c r="F113" i="1"/>
  <c r="AZ112" i="1"/>
  <c r="AS112" i="1"/>
  <c r="BJ112" i="1" s="1"/>
  <c r="AH112" i="1"/>
  <c r="AC112" i="1"/>
  <c r="U112" i="1"/>
  <c r="M112" i="1"/>
  <c r="F112" i="1"/>
  <c r="AZ111" i="1"/>
  <c r="AS111" i="1"/>
  <c r="AH111" i="1"/>
  <c r="AC111" i="1"/>
  <c r="U111" i="1"/>
  <c r="M111" i="1"/>
  <c r="F111" i="1"/>
  <c r="BP111" i="1" s="1"/>
  <c r="AZ110" i="1"/>
  <c r="AS110" i="1"/>
  <c r="AH110" i="1"/>
  <c r="AC110" i="1"/>
  <c r="U110" i="1"/>
  <c r="M110" i="1"/>
  <c r="F110" i="1"/>
  <c r="AZ109" i="1"/>
  <c r="AS109" i="1"/>
  <c r="AH109" i="1"/>
  <c r="AC109" i="1"/>
  <c r="U109" i="1"/>
  <c r="M109" i="1"/>
  <c r="F109" i="1"/>
  <c r="BP109" i="1" s="1"/>
  <c r="AZ108" i="1"/>
  <c r="AS108" i="1"/>
  <c r="AH108" i="1"/>
  <c r="AC108" i="1"/>
  <c r="U108" i="1"/>
  <c r="M108" i="1"/>
  <c r="F108" i="1"/>
  <c r="AZ107" i="1"/>
  <c r="AS107" i="1"/>
  <c r="AH107" i="1"/>
  <c r="AC107" i="1"/>
  <c r="U107" i="1"/>
  <c r="M107" i="1"/>
  <c r="F107" i="1"/>
  <c r="AZ106" i="1"/>
  <c r="AS106" i="1"/>
  <c r="AH106" i="1"/>
  <c r="AC106" i="1"/>
  <c r="U106" i="1"/>
  <c r="M106" i="1"/>
  <c r="F106" i="1"/>
  <c r="AZ105" i="1"/>
  <c r="AS105" i="1"/>
  <c r="AH105" i="1"/>
  <c r="AC105" i="1"/>
  <c r="U105" i="1"/>
  <c r="M105" i="1"/>
  <c r="F105" i="1"/>
  <c r="AZ104" i="1"/>
  <c r="AS104" i="1"/>
  <c r="BJ104" i="1" s="1"/>
  <c r="AH104" i="1"/>
  <c r="AC104" i="1"/>
  <c r="U104" i="1"/>
  <c r="M104" i="1"/>
  <c r="F104" i="1"/>
  <c r="AZ103" i="1"/>
  <c r="AS103" i="1"/>
  <c r="AH103" i="1"/>
  <c r="AC103" i="1"/>
  <c r="U103" i="1"/>
  <c r="M103" i="1"/>
  <c r="F103" i="1"/>
  <c r="BP103" i="1" s="1"/>
  <c r="AZ102" i="1"/>
  <c r="AS102" i="1"/>
  <c r="AH102" i="1"/>
  <c r="AC102" i="1"/>
  <c r="U102" i="1"/>
  <c r="M102" i="1"/>
  <c r="F102" i="1"/>
  <c r="AZ101" i="1"/>
  <c r="AS101" i="1"/>
  <c r="AH101" i="1"/>
  <c r="AC101" i="1"/>
  <c r="U101" i="1"/>
  <c r="M101" i="1"/>
  <c r="F101" i="1"/>
  <c r="BP101" i="1" s="1"/>
  <c r="AZ100" i="1"/>
  <c r="AS100" i="1"/>
  <c r="AH100" i="1"/>
  <c r="AC100" i="1"/>
  <c r="U100" i="1"/>
  <c r="M100" i="1"/>
  <c r="F100" i="1"/>
  <c r="AZ99" i="1"/>
  <c r="AS99" i="1"/>
  <c r="AH99" i="1"/>
  <c r="AC99" i="1"/>
  <c r="U99" i="1"/>
  <c r="M99" i="1"/>
  <c r="F99" i="1"/>
  <c r="AZ98" i="1"/>
  <c r="AS98" i="1"/>
  <c r="AH98" i="1"/>
  <c r="AC98" i="1"/>
  <c r="U98" i="1"/>
  <c r="M98" i="1"/>
  <c r="F98" i="1"/>
  <c r="AZ97" i="1"/>
  <c r="AS97" i="1"/>
  <c r="AH97" i="1"/>
  <c r="AC97" i="1"/>
  <c r="U97" i="1"/>
  <c r="M97" i="1"/>
  <c r="F97" i="1"/>
  <c r="AZ96" i="1"/>
  <c r="AS96" i="1"/>
  <c r="AH96" i="1"/>
  <c r="AC96" i="1"/>
  <c r="U96" i="1"/>
  <c r="M96" i="1"/>
  <c r="F96" i="1"/>
  <c r="AZ95" i="1"/>
  <c r="AS95" i="1"/>
  <c r="AH95" i="1"/>
  <c r="AC95" i="1"/>
  <c r="U95" i="1"/>
  <c r="M95" i="1"/>
  <c r="F95" i="1"/>
  <c r="BP95" i="1" s="1"/>
  <c r="AZ94" i="1"/>
  <c r="AS94" i="1"/>
  <c r="AH94" i="1"/>
  <c r="AC94" i="1"/>
  <c r="U94" i="1"/>
  <c r="M94" i="1"/>
  <c r="F94" i="1"/>
  <c r="AZ93" i="1"/>
  <c r="AS93" i="1"/>
  <c r="AH93" i="1"/>
  <c r="AC93" i="1"/>
  <c r="U93" i="1"/>
  <c r="M93" i="1"/>
  <c r="F93" i="1"/>
  <c r="BP93" i="1" s="1"/>
  <c r="AZ92" i="1"/>
  <c r="AS92" i="1"/>
  <c r="AH92" i="1"/>
  <c r="AC92" i="1"/>
  <c r="U92" i="1"/>
  <c r="M92" i="1"/>
  <c r="F92" i="1"/>
  <c r="AZ91" i="1"/>
  <c r="AS91" i="1"/>
  <c r="AH91" i="1"/>
  <c r="AC91" i="1"/>
  <c r="U91" i="1"/>
  <c r="M91" i="1"/>
  <c r="F91" i="1"/>
  <c r="AZ90" i="1"/>
  <c r="AS90" i="1"/>
  <c r="AH90" i="1"/>
  <c r="AC90" i="1"/>
  <c r="U90" i="1"/>
  <c r="M90" i="1"/>
  <c r="F90" i="1"/>
  <c r="AZ89" i="1"/>
  <c r="AS89" i="1"/>
  <c r="AH89" i="1"/>
  <c r="AC89" i="1"/>
  <c r="U89" i="1"/>
  <c r="M89" i="1"/>
  <c r="F89" i="1"/>
  <c r="AZ88" i="1"/>
  <c r="AS88" i="1"/>
  <c r="AH88" i="1"/>
  <c r="AC88" i="1"/>
  <c r="U88" i="1"/>
  <c r="M88" i="1"/>
  <c r="F88" i="1"/>
  <c r="AZ87" i="1"/>
  <c r="AS87" i="1"/>
  <c r="AH87" i="1"/>
  <c r="AC87" i="1"/>
  <c r="U87" i="1"/>
  <c r="M87" i="1"/>
  <c r="F87" i="1"/>
  <c r="BP87" i="1" s="1"/>
  <c r="AZ86" i="1"/>
  <c r="AS86" i="1"/>
  <c r="AH86" i="1"/>
  <c r="AC86" i="1"/>
  <c r="U86" i="1"/>
  <c r="M86" i="1"/>
  <c r="F86" i="1"/>
  <c r="AZ85" i="1"/>
  <c r="BJ85" i="1" s="1"/>
  <c r="AS85" i="1"/>
  <c r="AH85" i="1"/>
  <c r="AC85" i="1"/>
  <c r="U85" i="1"/>
  <c r="M85" i="1"/>
  <c r="F85" i="1"/>
  <c r="BP85" i="1" s="1"/>
  <c r="AZ84" i="1"/>
  <c r="AS84" i="1"/>
  <c r="AH84" i="1"/>
  <c r="AC84" i="1"/>
  <c r="U84" i="1"/>
  <c r="M84" i="1"/>
  <c r="F84" i="1"/>
  <c r="AZ83" i="1"/>
  <c r="AS83" i="1"/>
  <c r="AH83" i="1"/>
  <c r="AC83" i="1"/>
  <c r="U83" i="1"/>
  <c r="M83" i="1"/>
  <c r="F83" i="1"/>
  <c r="AZ82" i="1"/>
  <c r="AS82" i="1"/>
  <c r="AH82" i="1"/>
  <c r="AC82" i="1"/>
  <c r="U82" i="1"/>
  <c r="M82" i="1"/>
  <c r="F82" i="1"/>
  <c r="AZ81" i="1"/>
  <c r="AS81" i="1"/>
  <c r="AH81" i="1"/>
  <c r="AC81" i="1"/>
  <c r="U81" i="1"/>
  <c r="M81" i="1"/>
  <c r="F81" i="1"/>
  <c r="AZ80" i="1"/>
  <c r="AS80" i="1"/>
  <c r="AH80" i="1"/>
  <c r="AC80" i="1"/>
  <c r="U80" i="1"/>
  <c r="M80" i="1"/>
  <c r="F80" i="1"/>
  <c r="AZ79" i="1"/>
  <c r="AS79" i="1"/>
  <c r="AH79" i="1"/>
  <c r="AC79" i="1"/>
  <c r="U79" i="1"/>
  <c r="M79" i="1"/>
  <c r="F79" i="1"/>
  <c r="BP79" i="1" s="1"/>
  <c r="AZ78" i="1"/>
  <c r="AS78" i="1"/>
  <c r="AH78" i="1"/>
  <c r="AC78" i="1"/>
  <c r="U78" i="1"/>
  <c r="M78" i="1"/>
  <c r="F78" i="1"/>
  <c r="AZ77" i="1"/>
  <c r="AS77" i="1"/>
  <c r="AH77" i="1"/>
  <c r="AC77" i="1"/>
  <c r="U77" i="1"/>
  <c r="M77" i="1"/>
  <c r="F77" i="1"/>
  <c r="BP77" i="1" s="1"/>
  <c r="AZ76" i="1"/>
  <c r="AS76" i="1"/>
  <c r="AH76" i="1"/>
  <c r="AC76" i="1"/>
  <c r="U76" i="1"/>
  <c r="M76" i="1"/>
  <c r="F76" i="1"/>
  <c r="AZ75" i="1"/>
  <c r="AS75" i="1"/>
  <c r="AH75" i="1"/>
  <c r="AC75" i="1"/>
  <c r="U75" i="1"/>
  <c r="M75" i="1"/>
  <c r="F75" i="1"/>
  <c r="AZ74" i="1"/>
  <c r="AS74" i="1"/>
  <c r="AH74" i="1"/>
  <c r="AC74" i="1"/>
  <c r="U74" i="1"/>
  <c r="M74" i="1"/>
  <c r="F74" i="1"/>
  <c r="AZ73" i="1"/>
  <c r="AS73" i="1"/>
  <c r="AH73" i="1"/>
  <c r="AC73" i="1"/>
  <c r="U73" i="1"/>
  <c r="M73" i="1"/>
  <c r="F73" i="1"/>
  <c r="AZ72" i="1"/>
  <c r="AS72" i="1"/>
  <c r="AH72" i="1"/>
  <c r="AC72" i="1"/>
  <c r="U72" i="1"/>
  <c r="M72" i="1"/>
  <c r="F72" i="1"/>
  <c r="AZ71" i="1"/>
  <c r="AS71" i="1"/>
  <c r="AH71" i="1"/>
  <c r="AC71" i="1"/>
  <c r="U71" i="1"/>
  <c r="M71" i="1"/>
  <c r="F71" i="1"/>
  <c r="BP71" i="1" s="1"/>
  <c r="AZ70" i="1"/>
  <c r="AS70" i="1"/>
  <c r="BJ70" i="1" s="1"/>
  <c r="AH70" i="1"/>
  <c r="AC70" i="1"/>
  <c r="U70" i="1"/>
  <c r="M70" i="1"/>
  <c r="F70" i="1"/>
  <c r="AZ69" i="1"/>
  <c r="AS69" i="1"/>
  <c r="AH69" i="1"/>
  <c r="AC69" i="1"/>
  <c r="U69" i="1"/>
  <c r="M69" i="1"/>
  <c r="F69" i="1"/>
  <c r="BP69" i="1" s="1"/>
  <c r="AZ68" i="1"/>
  <c r="AS68" i="1"/>
  <c r="AH68" i="1"/>
  <c r="AC68" i="1"/>
  <c r="U68" i="1"/>
  <c r="M68" i="1"/>
  <c r="F68" i="1"/>
  <c r="AZ67" i="1"/>
  <c r="AS67" i="1"/>
  <c r="AH67" i="1"/>
  <c r="AC67" i="1"/>
  <c r="U67" i="1"/>
  <c r="M67" i="1"/>
  <c r="F67" i="1"/>
  <c r="AZ66" i="1"/>
  <c r="AS66" i="1"/>
  <c r="BJ66" i="1" s="1"/>
  <c r="AH66" i="1"/>
  <c r="AC66" i="1"/>
  <c r="U66" i="1"/>
  <c r="M66" i="1"/>
  <c r="F66" i="1"/>
  <c r="AZ65" i="1"/>
  <c r="AS65" i="1"/>
  <c r="AH65" i="1"/>
  <c r="AC65" i="1"/>
  <c r="U65" i="1"/>
  <c r="M65" i="1"/>
  <c r="F65" i="1"/>
  <c r="AZ64" i="1"/>
  <c r="AS64" i="1"/>
  <c r="AH64" i="1"/>
  <c r="AC64" i="1"/>
  <c r="U64" i="1"/>
  <c r="M64" i="1"/>
  <c r="F64" i="1"/>
  <c r="AZ63" i="1"/>
  <c r="AS63" i="1"/>
  <c r="AH63" i="1"/>
  <c r="AC63" i="1"/>
  <c r="U63" i="1"/>
  <c r="M63" i="1"/>
  <c r="F63" i="1"/>
  <c r="BP63" i="1" s="1"/>
  <c r="AZ62" i="1"/>
  <c r="AS62" i="1"/>
  <c r="AH62" i="1"/>
  <c r="AC62" i="1"/>
  <c r="U62" i="1"/>
  <c r="M62" i="1"/>
  <c r="F62" i="1"/>
  <c r="AZ61" i="1"/>
  <c r="AS61" i="1"/>
  <c r="AH61" i="1"/>
  <c r="AC61" i="1"/>
  <c r="U61" i="1"/>
  <c r="M61" i="1"/>
  <c r="F61" i="1"/>
  <c r="BP61" i="1" s="1"/>
  <c r="AZ60" i="1"/>
  <c r="AS60" i="1"/>
  <c r="AH60" i="1"/>
  <c r="AC60" i="1"/>
  <c r="U60" i="1"/>
  <c r="M60" i="1"/>
  <c r="F60" i="1"/>
  <c r="AZ59" i="1"/>
  <c r="AS59" i="1"/>
  <c r="AH59" i="1"/>
  <c r="AC59" i="1"/>
  <c r="U59" i="1"/>
  <c r="M59" i="1"/>
  <c r="F59" i="1"/>
  <c r="AZ58" i="1"/>
  <c r="AS58" i="1"/>
  <c r="BJ58" i="1" s="1"/>
  <c r="AH58" i="1"/>
  <c r="AC58" i="1"/>
  <c r="U58" i="1"/>
  <c r="M58" i="1"/>
  <c r="F58" i="1"/>
  <c r="AZ57" i="1"/>
  <c r="AS57" i="1"/>
  <c r="AH57" i="1"/>
  <c r="AC57" i="1"/>
  <c r="U57" i="1"/>
  <c r="M57" i="1"/>
  <c r="F57" i="1"/>
  <c r="AZ56" i="1"/>
  <c r="AS56" i="1"/>
  <c r="AH56" i="1"/>
  <c r="AC56" i="1"/>
  <c r="U56" i="1"/>
  <c r="M56" i="1"/>
  <c r="F56" i="1"/>
  <c r="AZ55" i="1"/>
  <c r="AS55" i="1"/>
  <c r="AH55" i="1"/>
  <c r="AC55" i="1"/>
  <c r="U55" i="1"/>
  <c r="M55" i="1"/>
  <c r="F55" i="1"/>
  <c r="BP55" i="1" s="1"/>
  <c r="AZ54" i="1"/>
  <c r="AS54" i="1"/>
  <c r="BJ54" i="1" s="1"/>
  <c r="AH54" i="1"/>
  <c r="AC54" i="1"/>
  <c r="U54" i="1"/>
  <c r="M54" i="1"/>
  <c r="F54" i="1"/>
  <c r="AZ53" i="1"/>
  <c r="AS53" i="1"/>
  <c r="AH53" i="1"/>
  <c r="AC53" i="1"/>
  <c r="U53" i="1"/>
  <c r="M53" i="1"/>
  <c r="F53" i="1"/>
  <c r="BP53" i="1" s="1"/>
  <c r="AZ52" i="1"/>
  <c r="AS52" i="1"/>
  <c r="AH52" i="1"/>
  <c r="AC52" i="1"/>
  <c r="U52" i="1"/>
  <c r="M52" i="1"/>
  <c r="F52" i="1"/>
  <c r="AZ51" i="1"/>
  <c r="AS51" i="1"/>
  <c r="AH51" i="1"/>
  <c r="AC51" i="1"/>
  <c r="U51" i="1"/>
  <c r="M51" i="1"/>
  <c r="F51" i="1"/>
  <c r="AZ50" i="1"/>
  <c r="AS50" i="1"/>
  <c r="AH50" i="1"/>
  <c r="AC50" i="1"/>
  <c r="U50" i="1"/>
  <c r="M50" i="1"/>
  <c r="F50" i="1"/>
  <c r="AZ49" i="1"/>
  <c r="AS49" i="1"/>
  <c r="AH49" i="1"/>
  <c r="AC49" i="1"/>
  <c r="U49" i="1"/>
  <c r="M49" i="1"/>
  <c r="F49" i="1"/>
  <c r="AZ48" i="1"/>
  <c r="AS48" i="1"/>
  <c r="AH48" i="1"/>
  <c r="AC48" i="1"/>
  <c r="U48" i="1"/>
  <c r="M48" i="1"/>
  <c r="F48" i="1"/>
  <c r="AZ47" i="1"/>
  <c r="AS47" i="1"/>
  <c r="AH47" i="1"/>
  <c r="AC47" i="1"/>
  <c r="U47" i="1"/>
  <c r="M47" i="1"/>
  <c r="F47" i="1"/>
  <c r="BP47" i="1" s="1"/>
  <c r="AZ46" i="1"/>
  <c r="AS46" i="1"/>
  <c r="BJ46" i="1" s="1"/>
  <c r="AH46" i="1"/>
  <c r="AC46" i="1"/>
  <c r="U46" i="1"/>
  <c r="M46" i="1"/>
  <c r="F46" i="1"/>
  <c r="AZ45" i="1"/>
  <c r="AS45" i="1"/>
  <c r="AH45" i="1"/>
  <c r="AC45" i="1"/>
  <c r="U45" i="1"/>
  <c r="M45" i="1"/>
  <c r="F45" i="1"/>
  <c r="BP45" i="1" s="1"/>
  <c r="AZ44" i="1"/>
  <c r="AS44" i="1"/>
  <c r="AH44" i="1"/>
  <c r="AC44" i="1"/>
  <c r="U44" i="1"/>
  <c r="M44" i="1"/>
  <c r="F44" i="1"/>
  <c r="AZ43" i="1"/>
  <c r="AS43" i="1"/>
  <c r="AH43" i="1"/>
  <c r="AC43" i="1"/>
  <c r="U43" i="1"/>
  <c r="M43" i="1"/>
  <c r="F43" i="1"/>
  <c r="AZ42" i="1"/>
  <c r="AS42" i="1"/>
  <c r="BJ42" i="1" s="1"/>
  <c r="AH42" i="1"/>
  <c r="AC42" i="1"/>
  <c r="U42" i="1"/>
  <c r="M42" i="1"/>
  <c r="F42" i="1"/>
  <c r="AZ41" i="1"/>
  <c r="AS41" i="1"/>
  <c r="AH41" i="1"/>
  <c r="AC41" i="1"/>
  <c r="U41" i="1"/>
  <c r="M41" i="1"/>
  <c r="F41" i="1"/>
  <c r="AZ40" i="1"/>
  <c r="AS40" i="1"/>
  <c r="AH40" i="1"/>
  <c r="AC40" i="1"/>
  <c r="U40" i="1"/>
  <c r="M40" i="1"/>
  <c r="F40" i="1"/>
  <c r="AZ39" i="1"/>
  <c r="AS39" i="1"/>
  <c r="AH39" i="1"/>
  <c r="AC39" i="1"/>
  <c r="U39" i="1"/>
  <c r="M39" i="1"/>
  <c r="F39" i="1"/>
  <c r="BP39" i="1" s="1"/>
  <c r="AZ38" i="1"/>
  <c r="AS38" i="1"/>
  <c r="AH38" i="1"/>
  <c r="AC38" i="1"/>
  <c r="U38" i="1"/>
  <c r="M38" i="1"/>
  <c r="F38" i="1"/>
  <c r="AZ37" i="1"/>
  <c r="AS37" i="1"/>
  <c r="AH37" i="1"/>
  <c r="AC37" i="1"/>
  <c r="U37" i="1"/>
  <c r="M37" i="1"/>
  <c r="F37" i="1"/>
  <c r="BP37" i="1" s="1"/>
  <c r="AZ36" i="1"/>
  <c r="AS36" i="1"/>
  <c r="AH36" i="1"/>
  <c r="AC36" i="1"/>
  <c r="U36" i="1"/>
  <c r="M36" i="1"/>
  <c r="F36" i="1"/>
  <c r="AZ35" i="1"/>
  <c r="AS35" i="1"/>
  <c r="AH35" i="1"/>
  <c r="AC35" i="1"/>
  <c r="U35" i="1"/>
  <c r="M35" i="1"/>
  <c r="F35" i="1"/>
  <c r="AZ34" i="1"/>
  <c r="AS34" i="1"/>
  <c r="BJ34" i="1" s="1"/>
  <c r="AH34" i="1"/>
  <c r="AC34" i="1"/>
  <c r="U34" i="1"/>
  <c r="M34" i="1"/>
  <c r="F34" i="1"/>
  <c r="AZ33" i="1"/>
  <c r="AS33" i="1"/>
  <c r="AH33" i="1"/>
  <c r="AC33" i="1"/>
  <c r="U33" i="1"/>
  <c r="M33" i="1"/>
  <c r="F33" i="1"/>
  <c r="AZ32" i="1"/>
  <c r="BJ32" i="1" s="1"/>
  <c r="AS32" i="1"/>
  <c r="AH32" i="1"/>
  <c r="AC32" i="1"/>
  <c r="U32" i="1"/>
  <c r="M32" i="1"/>
  <c r="F32" i="1"/>
  <c r="AZ31" i="1"/>
  <c r="AS31" i="1"/>
  <c r="AH31" i="1"/>
  <c r="AC31" i="1"/>
  <c r="U31" i="1"/>
  <c r="M31" i="1"/>
  <c r="F31" i="1"/>
  <c r="BP31" i="1" s="1"/>
  <c r="AZ30" i="1"/>
  <c r="AS30" i="1"/>
  <c r="AH30" i="1"/>
  <c r="AC30" i="1"/>
  <c r="U30" i="1"/>
  <c r="M30" i="1"/>
  <c r="F30" i="1"/>
  <c r="AZ29" i="1"/>
  <c r="AS29" i="1"/>
  <c r="AH29" i="1"/>
  <c r="AC29" i="1"/>
  <c r="U29" i="1"/>
  <c r="M29" i="1"/>
  <c r="F29" i="1"/>
  <c r="BP29" i="1" s="1"/>
  <c r="AZ28" i="1"/>
  <c r="AS28" i="1"/>
  <c r="AH28" i="1"/>
  <c r="AC28" i="1"/>
  <c r="U28" i="1"/>
  <c r="M28" i="1"/>
  <c r="F28" i="1"/>
  <c r="AZ27" i="1"/>
  <c r="AS27" i="1"/>
  <c r="AH27" i="1"/>
  <c r="AC27" i="1"/>
  <c r="U27" i="1"/>
  <c r="M27" i="1"/>
  <c r="F27" i="1"/>
  <c r="AZ26" i="1"/>
  <c r="AS26" i="1"/>
  <c r="AH26" i="1"/>
  <c r="AC26" i="1"/>
  <c r="U26" i="1"/>
  <c r="M26" i="1"/>
  <c r="F26" i="1"/>
  <c r="AZ25" i="1"/>
  <c r="AS25" i="1"/>
  <c r="AH25" i="1"/>
  <c r="AC25" i="1"/>
  <c r="U25" i="1"/>
  <c r="M25" i="1"/>
  <c r="F25" i="1"/>
  <c r="AZ24" i="1"/>
  <c r="AS24" i="1"/>
  <c r="AH24" i="1"/>
  <c r="AC24" i="1"/>
  <c r="U24" i="1"/>
  <c r="M24" i="1"/>
  <c r="F24" i="1"/>
  <c r="AZ23" i="1"/>
  <c r="AS23" i="1"/>
  <c r="AH23" i="1"/>
  <c r="AC23" i="1"/>
  <c r="U23" i="1"/>
  <c r="M23" i="1"/>
  <c r="F23" i="1"/>
  <c r="BP23" i="1" s="1"/>
  <c r="AZ22" i="1"/>
  <c r="AS22" i="1"/>
  <c r="AH22" i="1"/>
  <c r="AC22" i="1"/>
  <c r="U22" i="1"/>
  <c r="M22" i="1"/>
  <c r="F22" i="1"/>
  <c r="AZ21" i="1"/>
  <c r="AS21" i="1"/>
  <c r="AH21" i="1"/>
  <c r="AC21" i="1"/>
  <c r="U21" i="1"/>
  <c r="M21" i="1"/>
  <c r="F21" i="1"/>
  <c r="AZ20" i="1"/>
  <c r="AS20" i="1"/>
  <c r="AH20" i="1"/>
  <c r="AC20" i="1"/>
  <c r="U20" i="1"/>
  <c r="M20" i="1"/>
  <c r="F20" i="1"/>
  <c r="AZ19" i="1"/>
  <c r="AS19" i="1"/>
  <c r="AH19" i="1"/>
  <c r="AC19" i="1"/>
  <c r="U19" i="1"/>
  <c r="M19" i="1"/>
  <c r="F19" i="1"/>
  <c r="AZ18" i="1"/>
  <c r="AS18" i="1"/>
  <c r="AH18" i="1"/>
  <c r="AC18" i="1"/>
  <c r="U18" i="1"/>
  <c r="M18" i="1"/>
  <c r="F18" i="1"/>
  <c r="AZ17" i="1"/>
  <c r="AS17" i="1"/>
  <c r="AH17" i="1"/>
  <c r="AC17" i="1"/>
  <c r="U17" i="1"/>
  <c r="M17" i="1"/>
  <c r="F17" i="1"/>
  <c r="AZ16" i="1"/>
  <c r="AS16" i="1"/>
  <c r="AH16" i="1"/>
  <c r="AC16" i="1"/>
  <c r="U16" i="1"/>
  <c r="M16" i="1"/>
  <c r="F16" i="1"/>
  <c r="AZ15" i="1"/>
  <c r="AS15" i="1"/>
  <c r="AH15" i="1"/>
  <c r="AC15" i="1"/>
  <c r="U15" i="1"/>
  <c r="M15" i="1"/>
  <c r="F15" i="1"/>
  <c r="BP15" i="1" s="1"/>
  <c r="AZ14" i="1"/>
  <c r="AS14" i="1"/>
  <c r="AH14" i="1"/>
  <c r="AC14" i="1"/>
  <c r="U14" i="1"/>
  <c r="M14" i="1"/>
  <c r="F14" i="1"/>
  <c r="AZ13" i="1"/>
  <c r="AS13" i="1"/>
  <c r="AH13" i="1"/>
  <c r="AC13" i="1"/>
  <c r="U13" i="1"/>
  <c r="M13" i="1"/>
  <c r="F13" i="1"/>
  <c r="AZ12" i="1"/>
  <c r="AS12" i="1"/>
  <c r="AH12" i="1"/>
  <c r="AC12" i="1"/>
  <c r="U12" i="1"/>
  <c r="M12" i="1"/>
  <c r="F12" i="1"/>
  <c r="AZ11" i="1"/>
  <c r="AS11" i="1"/>
  <c r="AH11" i="1"/>
  <c r="AC11" i="1"/>
  <c r="U11" i="1"/>
  <c r="M11" i="1"/>
  <c r="F11" i="1"/>
  <c r="A11" i="1"/>
  <c r="AZ10" i="1"/>
  <c r="AS10" i="1"/>
  <c r="AH10" i="1"/>
  <c r="AC10" i="1"/>
  <c r="U10" i="1"/>
  <c r="M10" i="1"/>
  <c r="BJ22" i="1" l="1"/>
  <c r="BJ108" i="1"/>
  <c r="BJ116" i="1"/>
  <c r="BJ132" i="1"/>
  <c r="BP13" i="1"/>
  <c r="BJ78" i="1"/>
  <c r="BJ141" i="1"/>
  <c r="BJ106" i="1"/>
  <c r="BJ114" i="1"/>
  <c r="BJ92" i="1"/>
  <c r="BJ100" i="1"/>
  <c r="BP149" i="1"/>
  <c r="BJ89" i="1"/>
  <c r="BJ97" i="1"/>
  <c r="BJ111" i="1"/>
  <c r="BJ119" i="1"/>
  <c r="BJ151" i="1"/>
  <c r="BJ159" i="1"/>
  <c r="BP10" i="1"/>
  <c r="BQ10" i="1" s="1"/>
  <c r="BP21" i="1"/>
  <c r="BP14" i="1"/>
  <c r="BP22" i="1"/>
  <c r="BP30" i="1"/>
  <c r="BP38" i="1"/>
  <c r="BP46" i="1"/>
  <c r="BP54" i="1"/>
  <c r="BP62" i="1"/>
  <c r="BP70" i="1"/>
  <c r="BP78" i="1"/>
  <c r="BP86" i="1"/>
  <c r="BP94" i="1"/>
  <c r="BP102" i="1"/>
  <c r="BP110" i="1"/>
  <c r="BP118" i="1"/>
  <c r="BP126" i="1"/>
  <c r="BP134" i="1"/>
  <c r="BP142" i="1"/>
  <c r="BP150" i="1"/>
  <c r="BP158" i="1"/>
  <c r="BP26" i="1"/>
  <c r="BP34" i="1"/>
  <c r="BP50" i="1"/>
  <c r="BP58" i="1"/>
  <c r="BP66" i="1"/>
  <c r="BP82" i="1"/>
  <c r="BP98" i="1"/>
  <c r="BP106" i="1"/>
  <c r="BP114" i="1"/>
  <c r="BP122" i="1"/>
  <c r="BP130" i="1"/>
  <c r="BP138" i="1"/>
  <c r="BP18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BP157" i="1"/>
  <c r="BP12" i="1"/>
  <c r="BP20" i="1"/>
  <c r="BP28" i="1"/>
  <c r="BP36" i="1"/>
  <c r="BP44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11" i="1"/>
  <c r="BQ11" i="1" s="1"/>
  <c r="BP19" i="1"/>
  <c r="BP27" i="1"/>
  <c r="BP35" i="1"/>
  <c r="BP43" i="1"/>
  <c r="BP51" i="1"/>
  <c r="BP59" i="1"/>
  <c r="BP67" i="1"/>
  <c r="BP75" i="1"/>
  <c r="BP83" i="1"/>
  <c r="BP91" i="1"/>
  <c r="BP99" i="1"/>
  <c r="BP107" i="1"/>
  <c r="BP115" i="1"/>
  <c r="BP123" i="1"/>
  <c r="BP131" i="1"/>
  <c r="BP139" i="1"/>
  <c r="BP147" i="1"/>
  <c r="BP155" i="1"/>
  <c r="BP42" i="1"/>
  <c r="BP74" i="1"/>
  <c r="BP90" i="1"/>
  <c r="BP146" i="1"/>
  <c r="BP154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127" i="1"/>
  <c r="BP135" i="1"/>
  <c r="BP143" i="1"/>
  <c r="BP151" i="1"/>
  <c r="BP159" i="1"/>
  <c r="AR113" i="1"/>
  <c r="BJ91" i="1"/>
  <c r="BJ95" i="1"/>
  <c r="AR124" i="1"/>
  <c r="BJ149" i="1"/>
  <c r="BJ153" i="1"/>
  <c r="A12" i="1"/>
  <c r="BJ82" i="1"/>
  <c r="BJ86" i="1"/>
  <c r="BJ98" i="1"/>
  <c r="BJ103" i="1"/>
  <c r="BJ127" i="1"/>
  <c r="BJ135" i="1"/>
  <c r="AR21" i="1"/>
  <c r="BJ83" i="1"/>
  <c r="BJ125" i="1"/>
  <c r="BJ145" i="1"/>
  <c r="BJ16" i="1"/>
  <c r="BJ28" i="1"/>
  <c r="BJ36" i="1"/>
  <c r="BJ40" i="1"/>
  <c r="BJ48" i="1"/>
  <c r="BJ52" i="1"/>
  <c r="BJ60" i="1"/>
  <c r="BJ72" i="1"/>
  <c r="BJ76" i="1"/>
  <c r="BJ110" i="1"/>
  <c r="BJ138" i="1"/>
  <c r="AR154" i="1"/>
  <c r="AR39" i="1"/>
  <c r="AR51" i="1"/>
  <c r="BJ64" i="1"/>
  <c r="AR80" i="1"/>
  <c r="BJ87" i="1"/>
  <c r="BJ93" i="1"/>
  <c r="BJ99" i="1"/>
  <c r="BJ115" i="1"/>
  <c r="BJ139" i="1"/>
  <c r="BJ12" i="1"/>
  <c r="AR17" i="1"/>
  <c r="BJ18" i="1"/>
  <c r="BJ24" i="1"/>
  <c r="BJ29" i="1"/>
  <c r="BJ88" i="1"/>
  <c r="BJ94" i="1"/>
  <c r="AR110" i="1"/>
  <c r="BK110" i="1" s="1"/>
  <c r="AR120" i="1"/>
  <c r="BJ121" i="1"/>
  <c r="BJ128" i="1"/>
  <c r="BJ134" i="1"/>
  <c r="BJ140" i="1"/>
  <c r="AR150" i="1"/>
  <c r="BJ157" i="1"/>
  <c r="AR47" i="1"/>
  <c r="AR76" i="1"/>
  <c r="AR105" i="1"/>
  <c r="AR13" i="1"/>
  <c r="BJ14" i="1"/>
  <c r="BJ20" i="1"/>
  <c r="AR25" i="1"/>
  <c r="BJ26" i="1"/>
  <c r="BJ84" i="1"/>
  <c r="BJ90" i="1"/>
  <c r="BJ96" i="1"/>
  <c r="BJ102" i="1"/>
  <c r="BJ107" i="1"/>
  <c r="BJ118" i="1"/>
  <c r="BJ123" i="1"/>
  <c r="BJ130" i="1"/>
  <c r="BJ136" i="1"/>
  <c r="BJ142" i="1"/>
  <c r="AR146" i="1"/>
  <c r="AR158" i="1"/>
  <c r="BJ38" i="1"/>
  <c r="AR43" i="1"/>
  <c r="BJ44" i="1"/>
  <c r="BJ50" i="1"/>
  <c r="AR55" i="1"/>
  <c r="BJ56" i="1"/>
  <c r="BJ62" i="1"/>
  <c r="BJ68" i="1"/>
  <c r="BJ80" i="1"/>
  <c r="AR102" i="1"/>
  <c r="AR118" i="1"/>
  <c r="BJ131" i="1"/>
  <c r="BJ137" i="1"/>
  <c r="BJ143" i="1"/>
  <c r="AS160" i="1"/>
  <c r="AR15" i="1"/>
  <c r="U160" i="1"/>
  <c r="BJ11" i="1"/>
  <c r="AR14" i="1"/>
  <c r="BJ15" i="1"/>
  <c r="AR18" i="1"/>
  <c r="BJ19" i="1"/>
  <c r="AR22" i="1"/>
  <c r="BK22" i="1" s="1"/>
  <c r="BJ23" i="1"/>
  <c r="AR26" i="1"/>
  <c r="BJ27" i="1"/>
  <c r="AR31" i="1"/>
  <c r="BJ33" i="1"/>
  <c r="BJ61" i="1"/>
  <c r="BJ65" i="1"/>
  <c r="BJ69" i="1"/>
  <c r="AR77" i="1"/>
  <c r="BJ77" i="1"/>
  <c r="AR81" i="1"/>
  <c r="AR82" i="1"/>
  <c r="AR99" i="1"/>
  <c r="BK99" i="1" s="1"/>
  <c r="BJ101" i="1"/>
  <c r="AR104" i="1"/>
  <c r="BK104" i="1" s="1"/>
  <c r="AR107" i="1"/>
  <c r="BJ109" i="1"/>
  <c r="AR112" i="1"/>
  <c r="BK112" i="1" s="1"/>
  <c r="AR115" i="1"/>
  <c r="BJ117" i="1"/>
  <c r="AR121" i="1"/>
  <c r="BJ122" i="1"/>
  <c r="AR125" i="1"/>
  <c r="BJ126" i="1"/>
  <c r="AR147" i="1"/>
  <c r="BK147" i="1" s="1"/>
  <c r="BJ148" i="1"/>
  <c r="AR151" i="1"/>
  <c r="BJ152" i="1"/>
  <c r="AR155" i="1"/>
  <c r="BK155" i="1" s="1"/>
  <c r="BJ156" i="1"/>
  <c r="AR159" i="1"/>
  <c r="BK159" i="1" s="1"/>
  <c r="AR12" i="1"/>
  <c r="BJ13" i="1"/>
  <c r="AR16" i="1"/>
  <c r="BJ17" i="1"/>
  <c r="AR20" i="1"/>
  <c r="BJ21" i="1"/>
  <c r="AR24" i="1"/>
  <c r="BJ25" i="1"/>
  <c r="BJ30" i="1"/>
  <c r="BJ31" i="1"/>
  <c r="AR75" i="1"/>
  <c r="BJ75" i="1"/>
  <c r="AR79" i="1"/>
  <c r="BJ79" i="1"/>
  <c r="BJ81" i="1"/>
  <c r="AR100" i="1"/>
  <c r="AR103" i="1"/>
  <c r="BJ105" i="1"/>
  <c r="AR108" i="1"/>
  <c r="AR111" i="1"/>
  <c r="BJ113" i="1"/>
  <c r="AR116" i="1"/>
  <c r="BK116" i="1" s="1"/>
  <c r="AR119" i="1"/>
  <c r="BJ120" i="1"/>
  <c r="AR123" i="1"/>
  <c r="BJ124" i="1"/>
  <c r="AR127" i="1"/>
  <c r="AR128" i="1"/>
  <c r="AR129" i="1"/>
  <c r="BK129" i="1" s="1"/>
  <c r="AR130" i="1"/>
  <c r="BK130" i="1" s="1"/>
  <c r="AR131" i="1"/>
  <c r="AR132" i="1"/>
  <c r="BK132" i="1" s="1"/>
  <c r="AR133" i="1"/>
  <c r="BK133" i="1" s="1"/>
  <c r="AR134" i="1"/>
  <c r="AR135" i="1"/>
  <c r="AR136" i="1"/>
  <c r="AR137" i="1"/>
  <c r="AR138" i="1"/>
  <c r="BK138" i="1" s="1"/>
  <c r="AR139" i="1"/>
  <c r="AR140" i="1"/>
  <c r="AR141" i="1"/>
  <c r="AR142" i="1"/>
  <c r="AR143" i="1"/>
  <c r="AR144" i="1"/>
  <c r="BK144" i="1" s="1"/>
  <c r="AR145" i="1"/>
  <c r="BJ146" i="1"/>
  <c r="AR149" i="1"/>
  <c r="BJ150" i="1"/>
  <c r="AR153" i="1"/>
  <c r="BJ154" i="1"/>
  <c r="AR157" i="1"/>
  <c r="BJ158" i="1"/>
  <c r="M160" i="1"/>
  <c r="AR11" i="1"/>
  <c r="BK11" i="1" s="1"/>
  <c r="AR19" i="1"/>
  <c r="AR23" i="1"/>
  <c r="AR27" i="1"/>
  <c r="AR37" i="1"/>
  <c r="AR41" i="1"/>
  <c r="AR45" i="1"/>
  <c r="AR49" i="1"/>
  <c r="AR53" i="1"/>
  <c r="AR57" i="1"/>
  <c r="AR61" i="1"/>
  <c r="AR65" i="1"/>
  <c r="AR69" i="1"/>
  <c r="AR73" i="1"/>
  <c r="AR78" i="1"/>
  <c r="AR84" i="1"/>
  <c r="AR85" i="1"/>
  <c r="BK85" i="1" s="1"/>
  <c r="AR86" i="1"/>
  <c r="AR87" i="1"/>
  <c r="AR88" i="1"/>
  <c r="AR89" i="1"/>
  <c r="AR90" i="1"/>
  <c r="AR91" i="1"/>
  <c r="AR92" i="1"/>
  <c r="AR93" i="1"/>
  <c r="AR94" i="1"/>
  <c r="AR95" i="1"/>
  <c r="AR96" i="1"/>
  <c r="BK96" i="1" s="1"/>
  <c r="AR97" i="1"/>
  <c r="AR98" i="1"/>
  <c r="BK98" i="1" s="1"/>
  <c r="AR101" i="1"/>
  <c r="AR106" i="1"/>
  <c r="AR109" i="1"/>
  <c r="AR114" i="1"/>
  <c r="BK114" i="1" s="1"/>
  <c r="AR117" i="1"/>
  <c r="AR122" i="1"/>
  <c r="AR126" i="1"/>
  <c r="AR148" i="1"/>
  <c r="AR152" i="1"/>
  <c r="AR156" i="1"/>
  <c r="AR28" i="1"/>
  <c r="BK28" i="1" s="1"/>
  <c r="AR32" i="1"/>
  <c r="BK32" i="1" s="1"/>
  <c r="AR36" i="1"/>
  <c r="BJ37" i="1"/>
  <c r="AR38" i="1"/>
  <c r="BJ41" i="1"/>
  <c r="AR42" i="1"/>
  <c r="BK42" i="1" s="1"/>
  <c r="BJ45" i="1"/>
  <c r="AR46" i="1"/>
  <c r="BK46" i="1" s="1"/>
  <c r="BJ49" i="1"/>
  <c r="AR50" i="1"/>
  <c r="BJ53" i="1"/>
  <c r="AR54" i="1"/>
  <c r="BK54" i="1" s="1"/>
  <c r="BJ57" i="1"/>
  <c r="AR58" i="1"/>
  <c r="BK58" i="1" s="1"/>
  <c r="AR62" i="1"/>
  <c r="AR66" i="1"/>
  <c r="BK66" i="1" s="1"/>
  <c r="AR70" i="1"/>
  <c r="BK70" i="1" s="1"/>
  <c r="BJ73" i="1"/>
  <c r="AR74" i="1"/>
  <c r="AZ160" i="1"/>
  <c r="AH160" i="1"/>
  <c r="BJ10" i="1"/>
  <c r="AR29" i="1"/>
  <c r="AR33" i="1"/>
  <c r="BK33" i="1" s="1"/>
  <c r="AR35" i="1"/>
  <c r="AR59" i="1"/>
  <c r="AR63" i="1"/>
  <c r="AR67" i="1"/>
  <c r="AR71" i="1"/>
  <c r="BJ74" i="1"/>
  <c r="AC160" i="1"/>
  <c r="F160" i="1"/>
  <c r="AR10" i="1"/>
  <c r="AR30" i="1"/>
  <c r="AR34" i="1"/>
  <c r="BK34" i="1" s="1"/>
  <c r="BJ35" i="1"/>
  <c r="BJ39" i="1"/>
  <c r="AR40" i="1"/>
  <c r="BJ43" i="1"/>
  <c r="AR44" i="1"/>
  <c r="BK44" i="1" s="1"/>
  <c r="BJ47" i="1"/>
  <c r="AR48" i="1"/>
  <c r="BJ51" i="1"/>
  <c r="AR52" i="1"/>
  <c r="BK52" i="1" s="1"/>
  <c r="BJ55" i="1"/>
  <c r="AR56" i="1"/>
  <c r="BJ59" i="1"/>
  <c r="AR60" i="1"/>
  <c r="BJ63" i="1"/>
  <c r="AR64" i="1"/>
  <c r="BJ67" i="1"/>
  <c r="AR68" i="1"/>
  <c r="BK68" i="1" s="1"/>
  <c r="BJ71" i="1"/>
  <c r="AR72" i="1"/>
  <c r="AR83" i="1"/>
  <c r="BK121" i="1" l="1"/>
  <c r="BK83" i="1"/>
  <c r="BK62" i="1"/>
  <c r="BK92" i="1"/>
  <c r="BK145" i="1"/>
  <c r="BK82" i="1"/>
  <c r="BK60" i="1"/>
  <c r="BK151" i="1"/>
  <c r="BK109" i="1"/>
  <c r="BK90" i="1"/>
  <c r="BK143" i="1"/>
  <c r="BK108" i="1"/>
  <c r="BK65" i="1"/>
  <c r="BK12" i="1"/>
  <c r="BK78" i="1"/>
  <c r="BK127" i="1"/>
  <c r="BK88" i="1"/>
  <c r="BK141" i="1"/>
  <c r="BK123" i="1"/>
  <c r="BK64" i="1"/>
  <c r="BK30" i="1"/>
  <c r="BK36" i="1"/>
  <c r="BK23" i="1"/>
  <c r="BK100" i="1"/>
  <c r="BK125" i="1"/>
  <c r="BK31" i="1"/>
  <c r="BK29" i="1"/>
  <c r="BK156" i="1"/>
  <c r="BK106" i="1"/>
  <c r="BK84" i="1"/>
  <c r="BK49" i="1"/>
  <c r="BK20" i="1"/>
  <c r="BK14" i="1"/>
  <c r="BK118" i="1"/>
  <c r="BK135" i="1"/>
  <c r="BK38" i="1"/>
  <c r="BK97" i="1"/>
  <c r="BK89" i="1"/>
  <c r="BK136" i="1"/>
  <c r="BK26" i="1"/>
  <c r="BK27" i="1"/>
  <c r="BK153" i="1"/>
  <c r="BK103" i="1"/>
  <c r="BK107" i="1"/>
  <c r="BK122" i="1"/>
  <c r="BK48" i="1"/>
  <c r="BK61" i="1"/>
  <c r="BK140" i="1"/>
  <c r="BK94" i="1"/>
  <c r="BK86" i="1"/>
  <c r="BK57" i="1"/>
  <c r="BK19" i="1"/>
  <c r="BK149" i="1"/>
  <c r="BK131" i="1"/>
  <c r="BK119" i="1"/>
  <c r="BK21" i="1"/>
  <c r="BQ12" i="1"/>
  <c r="BK72" i="1"/>
  <c r="BK56" i="1"/>
  <c r="BK40" i="1"/>
  <c r="BK91" i="1"/>
  <c r="BK128" i="1"/>
  <c r="BK111" i="1"/>
  <c r="BK115" i="1"/>
  <c r="BK102" i="1"/>
  <c r="BK13" i="1"/>
  <c r="BK105" i="1"/>
  <c r="BK113" i="1"/>
  <c r="BK41" i="1"/>
  <c r="BK73" i="1"/>
  <c r="BK43" i="1"/>
  <c r="BP160" i="1"/>
  <c r="BK37" i="1"/>
  <c r="BK124" i="1"/>
  <c r="BK150" i="1"/>
  <c r="BK25" i="1"/>
  <c r="BK51" i="1"/>
  <c r="BK154" i="1"/>
  <c r="BK146" i="1"/>
  <c r="BK158" i="1"/>
  <c r="BK17" i="1"/>
  <c r="BK80" i="1"/>
  <c r="BK55" i="1"/>
  <c r="BK47" i="1"/>
  <c r="BK39" i="1"/>
  <c r="BK59" i="1"/>
  <c r="BK152" i="1"/>
  <c r="BK95" i="1"/>
  <c r="BK87" i="1"/>
  <c r="BK45" i="1"/>
  <c r="BK139" i="1"/>
  <c r="BK75" i="1"/>
  <c r="BK24" i="1"/>
  <c r="BK16" i="1"/>
  <c r="BK134" i="1"/>
  <c r="A13" i="1"/>
  <c r="BQ13" i="1" s="1"/>
  <c r="BK137" i="1"/>
  <c r="BK76" i="1"/>
  <c r="BK53" i="1"/>
  <c r="BK148" i="1"/>
  <c r="BK50" i="1"/>
  <c r="BK101" i="1"/>
  <c r="BK93" i="1"/>
  <c r="BK157" i="1"/>
  <c r="BK117" i="1"/>
  <c r="BK18" i="1"/>
  <c r="BK142" i="1"/>
  <c r="BK120" i="1"/>
  <c r="BK77" i="1"/>
  <c r="BK15" i="1"/>
  <c r="BK81" i="1"/>
  <c r="BK126" i="1"/>
  <c r="BK69" i="1"/>
  <c r="BK79" i="1"/>
  <c r="BK71" i="1"/>
  <c r="BJ160" i="1"/>
  <c r="BK67" i="1"/>
  <c r="BK35" i="1"/>
  <c r="AR160" i="1"/>
  <c r="BK10" i="1"/>
  <c r="BK63" i="1"/>
  <c r="BK74" i="1"/>
  <c r="A14" i="1"/>
  <c r="BQ14" i="1" s="1"/>
  <c r="BL23" i="1" l="1"/>
  <c r="BL39" i="1"/>
  <c r="BL55" i="1"/>
  <c r="BL71" i="1"/>
  <c r="BL87" i="1"/>
  <c r="BL103" i="1"/>
  <c r="BL119" i="1"/>
  <c r="BL135" i="1"/>
  <c r="BL151" i="1"/>
  <c r="BL129" i="1"/>
  <c r="BL14" i="1"/>
  <c r="BL30" i="1"/>
  <c r="BL62" i="1"/>
  <c r="BL94" i="1"/>
  <c r="BL126" i="1"/>
  <c r="BL158" i="1"/>
  <c r="BL24" i="1"/>
  <c r="BL40" i="1"/>
  <c r="BL56" i="1"/>
  <c r="BL72" i="1"/>
  <c r="BL88" i="1"/>
  <c r="BL104" i="1"/>
  <c r="BL120" i="1"/>
  <c r="BL136" i="1"/>
  <c r="BL152" i="1"/>
  <c r="BL117" i="1"/>
  <c r="BL149" i="1"/>
  <c r="BL50" i="1"/>
  <c r="BL82" i="1"/>
  <c r="BL114" i="1"/>
  <c r="BL146" i="1"/>
  <c r="BL21" i="1"/>
  <c r="BL37" i="1"/>
  <c r="BL53" i="1"/>
  <c r="BL69" i="1"/>
  <c r="BL85" i="1"/>
  <c r="BL101" i="1"/>
  <c r="BL78" i="1"/>
  <c r="BL16" i="1"/>
  <c r="BL48" i="1"/>
  <c r="BL64" i="1"/>
  <c r="BL96" i="1"/>
  <c r="BL144" i="1"/>
  <c r="BL98" i="1"/>
  <c r="BL61" i="1"/>
  <c r="BL93" i="1"/>
  <c r="BL19" i="1"/>
  <c r="BL51" i="1"/>
  <c r="BL83" i="1"/>
  <c r="BL115" i="1"/>
  <c r="BL147" i="1"/>
  <c r="BL153" i="1"/>
  <c r="BL118" i="1"/>
  <c r="BL20" i="1"/>
  <c r="BL36" i="1"/>
  <c r="BL52" i="1"/>
  <c r="BL84" i="1"/>
  <c r="BL132" i="1"/>
  <c r="BL141" i="1"/>
  <c r="BL106" i="1"/>
  <c r="BL17" i="1"/>
  <c r="BL33" i="1"/>
  <c r="BL65" i="1"/>
  <c r="BL97" i="1"/>
  <c r="BL11" i="1"/>
  <c r="BL27" i="1"/>
  <c r="BL43" i="1"/>
  <c r="BL59" i="1"/>
  <c r="BL75" i="1"/>
  <c r="BL91" i="1"/>
  <c r="BL107" i="1"/>
  <c r="BL123" i="1"/>
  <c r="BL139" i="1"/>
  <c r="BL155" i="1"/>
  <c r="BL137" i="1"/>
  <c r="BL18" i="1"/>
  <c r="BL38" i="1"/>
  <c r="BL70" i="1"/>
  <c r="BL102" i="1"/>
  <c r="BL134" i="1"/>
  <c r="BL12" i="1"/>
  <c r="BL28" i="1"/>
  <c r="BL44" i="1"/>
  <c r="BL60" i="1"/>
  <c r="BL76" i="1"/>
  <c r="BL92" i="1"/>
  <c r="BL108" i="1"/>
  <c r="BL124" i="1"/>
  <c r="BL140" i="1"/>
  <c r="BL156" i="1"/>
  <c r="BL125" i="1"/>
  <c r="BL157" i="1"/>
  <c r="BL58" i="1"/>
  <c r="BL90" i="1"/>
  <c r="BL122" i="1"/>
  <c r="BL154" i="1"/>
  <c r="BL25" i="1"/>
  <c r="BL41" i="1"/>
  <c r="BL57" i="1"/>
  <c r="BL73" i="1"/>
  <c r="BL89" i="1"/>
  <c r="BL105" i="1"/>
  <c r="BL145" i="1"/>
  <c r="BL22" i="1"/>
  <c r="BL46" i="1"/>
  <c r="BL110" i="1"/>
  <c r="BL142" i="1"/>
  <c r="BL112" i="1"/>
  <c r="BL10" i="1"/>
  <c r="BL133" i="1"/>
  <c r="BL130" i="1"/>
  <c r="BL109" i="1"/>
  <c r="BL35" i="1"/>
  <c r="BL67" i="1"/>
  <c r="BL99" i="1"/>
  <c r="BL131" i="1"/>
  <c r="BL121" i="1"/>
  <c r="BL26" i="1"/>
  <c r="BL54" i="1"/>
  <c r="BL86" i="1"/>
  <c r="BL150" i="1"/>
  <c r="BL68" i="1"/>
  <c r="BL116" i="1"/>
  <c r="BL148" i="1"/>
  <c r="BL42" i="1"/>
  <c r="BL74" i="1"/>
  <c r="BL138" i="1"/>
  <c r="BL81" i="1"/>
  <c r="BL15" i="1"/>
  <c r="BL31" i="1"/>
  <c r="BL47" i="1"/>
  <c r="BL63" i="1"/>
  <c r="BL79" i="1"/>
  <c r="BL95" i="1"/>
  <c r="BL111" i="1"/>
  <c r="BL127" i="1"/>
  <c r="BL143" i="1"/>
  <c r="BL159" i="1"/>
  <c r="BL32" i="1"/>
  <c r="BL80" i="1"/>
  <c r="BL128" i="1"/>
  <c r="BL34" i="1"/>
  <c r="BL66" i="1"/>
  <c r="BL13" i="1"/>
  <c r="BL29" i="1"/>
  <c r="BL45" i="1"/>
  <c r="BL77" i="1"/>
  <c r="BL100" i="1"/>
  <c r="BL113" i="1"/>
  <c r="BL49" i="1"/>
  <c r="BK160" i="1"/>
  <c r="BO10" i="1"/>
  <c r="BN11" i="1" s="1"/>
  <c r="A15" i="1"/>
  <c r="BQ15" i="1" s="1"/>
  <c r="BO11" i="1" l="1"/>
  <c r="BN12" i="1" s="1"/>
  <c r="A16" i="1"/>
  <c r="BQ16" i="1" l="1"/>
  <c r="BO12" i="1"/>
  <c r="BN13" i="1" s="1"/>
  <c r="A17" i="1"/>
  <c r="BQ17" i="1" s="1"/>
  <c r="BO13" i="1" l="1"/>
  <c r="BN14" i="1" s="1"/>
  <c r="A18" i="1"/>
  <c r="BQ18" i="1" s="1"/>
  <c r="BO14" i="1" l="1"/>
  <c r="BN15" i="1" s="1"/>
  <c r="A19" i="1"/>
  <c r="BQ19" i="1" s="1"/>
  <c r="BO15" i="1" l="1"/>
  <c r="BN16" i="1" s="1"/>
  <c r="A20" i="1"/>
  <c r="BQ20" i="1" s="1"/>
  <c r="BO16" i="1" l="1"/>
  <c r="BN17" i="1" s="1"/>
  <c r="A21" i="1"/>
  <c r="BQ21" i="1" s="1"/>
  <c r="BO17" i="1" l="1"/>
  <c r="BN18" i="1" s="1"/>
  <c r="A22" i="1"/>
  <c r="BQ22" i="1" s="1"/>
  <c r="BO18" i="1" l="1"/>
  <c r="BN19" i="1" s="1"/>
  <c r="A23" i="1"/>
  <c r="BQ23" i="1" s="1"/>
  <c r="BO19" i="1" l="1"/>
  <c r="BN20" i="1" s="1"/>
  <c r="A24" i="1"/>
  <c r="BQ24" i="1" s="1"/>
  <c r="BO20" i="1" l="1"/>
  <c r="BN21" i="1" s="1"/>
  <c r="A25" i="1"/>
  <c r="BQ25" i="1" s="1"/>
  <c r="BO21" i="1" l="1"/>
  <c r="BN22" i="1" s="1"/>
  <c r="A26" i="1"/>
  <c r="BQ26" i="1" s="1"/>
  <c r="BO22" i="1" l="1"/>
  <c r="BN23" i="1" s="1"/>
  <c r="A27" i="1"/>
  <c r="BQ27" i="1" s="1"/>
  <c r="BO23" i="1" l="1"/>
  <c r="BN24" i="1" s="1"/>
  <c r="A28" i="1"/>
  <c r="BQ28" i="1" s="1"/>
  <c r="BO24" i="1" l="1"/>
  <c r="BN25" i="1" s="1"/>
  <c r="A29" i="1"/>
  <c r="BQ29" i="1" s="1"/>
  <c r="BO25" i="1" l="1"/>
  <c r="BN26" i="1" s="1"/>
  <c r="A30" i="1"/>
  <c r="BQ30" i="1" s="1"/>
  <c r="BO26" i="1" l="1"/>
  <c r="BN27" i="1" s="1"/>
  <c r="A31" i="1"/>
  <c r="BQ31" i="1" s="1"/>
  <c r="BO27" i="1" l="1"/>
  <c r="BN28" i="1" s="1"/>
  <c r="A32" i="1"/>
  <c r="BQ32" i="1" s="1"/>
  <c r="BO28" i="1" l="1"/>
  <c r="BN29" i="1" s="1"/>
  <c r="A33" i="1"/>
  <c r="BQ33" i="1" s="1"/>
  <c r="BO29" i="1" l="1"/>
  <c r="BN30" i="1" s="1"/>
  <c r="A34" i="1"/>
  <c r="BQ34" i="1" s="1"/>
  <c r="BO30" i="1" l="1"/>
  <c r="BN31" i="1" s="1"/>
  <c r="A35" i="1"/>
  <c r="BQ35" i="1" s="1"/>
  <c r="BO31" i="1" l="1"/>
  <c r="BN32" i="1" s="1"/>
  <c r="A36" i="1"/>
  <c r="BQ36" i="1" s="1"/>
  <c r="BO32" i="1" l="1"/>
  <c r="BN33" i="1" s="1"/>
  <c r="A37" i="1"/>
  <c r="BQ37" i="1" s="1"/>
  <c r="BO33" i="1" l="1"/>
  <c r="BN34" i="1" s="1"/>
  <c r="A38" i="1"/>
  <c r="BQ38" i="1" s="1"/>
  <c r="A39" i="1" l="1"/>
  <c r="BQ39" i="1" s="1"/>
  <c r="BO34" i="1"/>
  <c r="BN35" i="1" s="1"/>
  <c r="BO35" i="1" l="1"/>
  <c r="BN36" i="1" s="1"/>
  <c r="A40" i="1"/>
  <c r="BQ40" i="1" s="1"/>
  <c r="BO36" i="1" l="1"/>
  <c r="BN37" i="1" s="1"/>
  <c r="A41" i="1"/>
  <c r="BQ41" i="1" s="1"/>
  <c r="BO37" i="1" l="1"/>
  <c r="BN38" i="1" s="1"/>
  <c r="A42" i="1"/>
  <c r="BQ42" i="1" s="1"/>
  <c r="BO38" i="1" l="1"/>
  <c r="BN39" i="1" s="1"/>
  <c r="A43" i="1"/>
  <c r="BQ43" i="1" s="1"/>
  <c r="BO39" i="1" l="1"/>
  <c r="BN40" i="1" s="1"/>
  <c r="A44" i="1"/>
  <c r="BQ44" i="1" s="1"/>
  <c r="BO40" i="1" l="1"/>
  <c r="BN41" i="1" s="1"/>
  <c r="A45" i="1"/>
  <c r="BQ45" i="1" s="1"/>
  <c r="BO41" i="1" l="1"/>
  <c r="BN42" i="1" s="1"/>
  <c r="A46" i="1"/>
  <c r="BQ46" i="1" s="1"/>
  <c r="BO42" i="1" l="1"/>
  <c r="BN43" i="1" s="1"/>
  <c r="A47" i="1"/>
  <c r="BQ47" i="1" s="1"/>
  <c r="BO43" i="1" l="1"/>
  <c r="BN44" i="1" s="1"/>
  <c r="A48" i="1"/>
  <c r="BQ48" i="1" s="1"/>
  <c r="BO44" i="1" l="1"/>
  <c r="BN45" i="1" s="1"/>
  <c r="A49" i="1"/>
  <c r="BQ49" i="1" s="1"/>
  <c r="BO45" i="1" l="1"/>
  <c r="BN46" i="1" s="1"/>
  <c r="A50" i="1"/>
  <c r="BQ50" i="1" s="1"/>
  <c r="BO46" i="1" l="1"/>
  <c r="BN47" i="1" s="1"/>
  <c r="A51" i="1"/>
  <c r="BQ51" i="1" s="1"/>
  <c r="BO47" i="1" l="1"/>
  <c r="BN48" i="1" s="1"/>
  <c r="A52" i="1"/>
  <c r="BQ52" i="1" s="1"/>
  <c r="BO48" i="1" l="1"/>
  <c r="BN49" i="1" s="1"/>
  <c r="A53" i="1"/>
  <c r="BQ53" i="1" s="1"/>
  <c r="BO49" i="1" l="1"/>
  <c r="BN50" i="1" s="1"/>
  <c r="A54" i="1"/>
  <c r="BQ54" i="1" s="1"/>
  <c r="BO50" i="1" l="1"/>
  <c r="BN51" i="1" s="1"/>
  <c r="A55" i="1"/>
  <c r="BQ55" i="1" s="1"/>
  <c r="BO51" i="1" l="1"/>
  <c r="BN52" i="1" s="1"/>
  <c r="A56" i="1"/>
  <c r="BQ56" i="1" s="1"/>
  <c r="BO52" i="1" l="1"/>
  <c r="BN53" i="1" s="1"/>
  <c r="A57" i="1"/>
  <c r="BQ57" i="1" s="1"/>
  <c r="BO53" i="1" l="1"/>
  <c r="BN54" i="1" s="1"/>
  <c r="A58" i="1"/>
  <c r="BQ58" i="1" s="1"/>
  <c r="BO54" i="1" l="1"/>
  <c r="BN55" i="1" s="1"/>
  <c r="A59" i="1"/>
  <c r="BQ59" i="1" s="1"/>
  <c r="BO55" i="1" l="1"/>
  <c r="BN56" i="1" s="1"/>
  <c r="A60" i="1"/>
  <c r="BQ60" i="1" s="1"/>
  <c r="BO56" i="1" l="1"/>
  <c r="BN57" i="1" s="1"/>
  <c r="A61" i="1"/>
  <c r="BQ61" i="1" s="1"/>
  <c r="BO57" i="1" l="1"/>
  <c r="BN58" i="1" s="1"/>
  <c r="A62" i="1"/>
  <c r="BQ62" i="1" s="1"/>
  <c r="BO58" i="1" l="1"/>
  <c r="BN59" i="1" s="1"/>
  <c r="A63" i="1"/>
  <c r="BQ63" i="1" s="1"/>
  <c r="BO59" i="1" l="1"/>
  <c r="BN60" i="1" s="1"/>
  <c r="A64" i="1"/>
  <c r="BQ64" i="1" s="1"/>
  <c r="BO60" i="1" l="1"/>
  <c r="BN61" i="1" s="1"/>
  <c r="A65" i="1"/>
  <c r="BQ65" i="1" s="1"/>
  <c r="BO61" i="1" l="1"/>
  <c r="BN62" i="1" s="1"/>
  <c r="A66" i="1"/>
  <c r="BQ66" i="1" s="1"/>
  <c r="BO62" i="1" l="1"/>
  <c r="BN63" i="1" s="1"/>
  <c r="A67" i="1"/>
  <c r="BQ67" i="1" s="1"/>
  <c r="BO63" i="1" l="1"/>
  <c r="BN64" i="1" s="1"/>
  <c r="A68" i="1"/>
  <c r="BQ68" i="1" s="1"/>
  <c r="BO64" i="1" l="1"/>
  <c r="BN65" i="1" s="1"/>
  <c r="A69" i="1"/>
  <c r="BQ69" i="1" s="1"/>
  <c r="BO65" i="1" l="1"/>
  <c r="BN66" i="1" s="1"/>
  <c r="A70" i="1"/>
  <c r="BQ70" i="1" s="1"/>
  <c r="BO66" i="1" l="1"/>
  <c r="BN67" i="1" s="1"/>
  <c r="A71" i="1"/>
  <c r="BQ71" i="1" s="1"/>
  <c r="BO67" i="1" l="1"/>
  <c r="BN68" i="1" s="1"/>
  <c r="A72" i="1"/>
  <c r="BQ72" i="1" s="1"/>
  <c r="BO68" i="1" l="1"/>
  <c r="BN69" i="1" s="1"/>
  <c r="A73" i="1"/>
  <c r="BQ73" i="1" s="1"/>
  <c r="BO69" i="1" l="1"/>
  <c r="BN70" i="1" s="1"/>
  <c r="A74" i="1"/>
  <c r="BQ74" i="1" s="1"/>
  <c r="BO70" i="1" l="1"/>
  <c r="BN71" i="1" s="1"/>
  <c r="A75" i="1"/>
  <c r="BQ75" i="1" s="1"/>
  <c r="BO71" i="1" l="1"/>
  <c r="BN72" i="1" s="1"/>
  <c r="A76" i="1"/>
  <c r="BQ76" i="1" s="1"/>
  <c r="BO72" i="1" l="1"/>
  <c r="BN73" i="1" s="1"/>
  <c r="A77" i="1"/>
  <c r="BQ77" i="1" s="1"/>
  <c r="BO73" i="1" l="1"/>
  <c r="BN74" i="1" s="1"/>
  <c r="A78" i="1"/>
  <c r="BQ78" i="1" s="1"/>
  <c r="BO74" i="1" l="1"/>
  <c r="BN75" i="1" s="1"/>
  <c r="A79" i="1"/>
  <c r="BQ79" i="1" s="1"/>
  <c r="BO75" i="1" l="1"/>
  <c r="BN76" i="1" s="1"/>
  <c r="A80" i="1"/>
  <c r="BQ80" i="1" s="1"/>
  <c r="BO76" i="1" l="1"/>
  <c r="BN77" i="1" s="1"/>
  <c r="A81" i="1"/>
  <c r="BQ81" i="1" s="1"/>
  <c r="BO77" i="1" l="1"/>
  <c r="BN78" i="1" s="1"/>
  <c r="A82" i="1"/>
  <c r="BQ82" i="1" s="1"/>
  <c r="BO78" i="1" l="1"/>
  <c r="BN79" i="1" s="1"/>
  <c r="A83" i="1"/>
  <c r="BQ83" i="1" s="1"/>
  <c r="BO79" i="1" l="1"/>
  <c r="BN80" i="1" s="1"/>
  <c r="A84" i="1"/>
  <c r="BQ84" i="1" s="1"/>
  <c r="A85" i="1" l="1"/>
  <c r="BQ85" i="1" s="1"/>
  <c r="BO80" i="1"/>
  <c r="BN81" i="1" s="1"/>
  <c r="BO81" i="1" l="1"/>
  <c r="BN82" i="1" s="1"/>
  <c r="A86" i="1"/>
  <c r="BQ86" i="1" s="1"/>
  <c r="BO82" i="1" l="1"/>
  <c r="BN83" i="1" s="1"/>
  <c r="A87" i="1"/>
  <c r="BQ87" i="1" s="1"/>
  <c r="BO83" i="1" l="1"/>
  <c r="BN84" i="1" s="1"/>
  <c r="A88" i="1"/>
  <c r="BQ88" i="1" s="1"/>
  <c r="BO84" i="1" l="1"/>
  <c r="BN85" i="1" s="1"/>
  <c r="A89" i="1"/>
  <c r="BQ89" i="1" s="1"/>
  <c r="BO85" i="1" l="1"/>
  <c r="BN86" i="1" s="1"/>
  <c r="A90" i="1"/>
  <c r="BQ90" i="1" s="1"/>
  <c r="BO86" i="1" l="1"/>
  <c r="BN87" i="1" s="1"/>
  <c r="A91" i="1"/>
  <c r="BQ91" i="1" s="1"/>
  <c r="BO87" i="1" l="1"/>
  <c r="BN88" i="1" s="1"/>
  <c r="A92" i="1"/>
  <c r="BQ92" i="1" s="1"/>
  <c r="BO88" i="1" l="1"/>
  <c r="BN89" i="1" s="1"/>
  <c r="A93" i="1"/>
  <c r="BQ93" i="1" s="1"/>
  <c r="BO89" i="1" l="1"/>
  <c r="BN90" i="1" s="1"/>
  <c r="A94" i="1"/>
  <c r="BQ94" i="1" s="1"/>
  <c r="BO90" i="1" l="1"/>
  <c r="BN91" i="1" s="1"/>
  <c r="A95" i="1"/>
  <c r="BQ95" i="1" s="1"/>
  <c r="BO91" i="1" l="1"/>
  <c r="BN92" i="1" s="1"/>
  <c r="A96" i="1"/>
  <c r="BQ96" i="1" s="1"/>
  <c r="BO92" i="1" l="1"/>
  <c r="BN93" i="1" s="1"/>
  <c r="A97" i="1"/>
  <c r="BQ97" i="1" s="1"/>
  <c r="BO93" i="1" l="1"/>
  <c r="BN94" i="1" s="1"/>
  <c r="A98" i="1"/>
  <c r="BQ98" i="1" s="1"/>
  <c r="BO94" i="1" l="1"/>
  <c r="BN95" i="1" s="1"/>
  <c r="A99" i="1"/>
  <c r="BQ99" i="1" s="1"/>
  <c r="BO95" i="1" l="1"/>
  <c r="BN96" i="1" s="1"/>
  <c r="A100" i="1"/>
  <c r="BQ100" i="1" s="1"/>
  <c r="A101" i="1" l="1"/>
  <c r="BQ101" i="1" s="1"/>
  <c r="BO96" i="1"/>
  <c r="BN97" i="1" s="1"/>
  <c r="BO97" i="1" l="1"/>
  <c r="BN98" i="1" s="1"/>
  <c r="A102" i="1"/>
  <c r="BQ102" i="1" s="1"/>
  <c r="BO98" i="1" l="1"/>
  <c r="BN99" i="1" s="1"/>
  <c r="A103" i="1"/>
  <c r="BQ103" i="1" s="1"/>
  <c r="BO99" i="1" l="1"/>
  <c r="BN100" i="1" s="1"/>
  <c r="A104" i="1"/>
  <c r="BQ104" i="1" s="1"/>
  <c r="BO100" i="1" l="1"/>
  <c r="BN101" i="1" s="1"/>
  <c r="A105" i="1"/>
  <c r="BQ105" i="1" s="1"/>
  <c r="BO101" i="1" l="1"/>
  <c r="BN102" i="1" s="1"/>
  <c r="A106" i="1"/>
  <c r="BQ106" i="1" s="1"/>
  <c r="BO102" i="1" l="1"/>
  <c r="BN103" i="1" s="1"/>
  <c r="A107" i="1"/>
  <c r="BQ107" i="1" s="1"/>
  <c r="BO103" i="1" l="1"/>
  <c r="BN104" i="1" s="1"/>
  <c r="A108" i="1"/>
  <c r="BQ108" i="1" s="1"/>
  <c r="BO104" i="1" l="1"/>
  <c r="BN105" i="1" s="1"/>
  <c r="A109" i="1"/>
  <c r="BQ109" i="1" s="1"/>
  <c r="BO105" i="1" l="1"/>
  <c r="BN106" i="1" s="1"/>
  <c r="A110" i="1"/>
  <c r="BQ110" i="1" s="1"/>
  <c r="BO106" i="1" l="1"/>
  <c r="BN107" i="1" s="1"/>
  <c r="A111" i="1"/>
  <c r="BQ111" i="1" s="1"/>
  <c r="BO107" i="1" l="1"/>
  <c r="BN108" i="1" s="1"/>
  <c r="A112" i="1"/>
  <c r="BQ112" i="1" s="1"/>
  <c r="BO108" i="1" l="1"/>
  <c r="BN109" i="1" s="1"/>
  <c r="A113" i="1"/>
  <c r="BQ113" i="1" s="1"/>
  <c r="BO109" i="1" l="1"/>
  <c r="BN110" i="1" s="1"/>
  <c r="A114" i="1"/>
  <c r="BQ114" i="1" s="1"/>
  <c r="BO110" i="1" l="1"/>
  <c r="BN111" i="1" s="1"/>
  <c r="A115" i="1"/>
  <c r="BQ115" i="1" s="1"/>
  <c r="BO111" i="1" l="1"/>
  <c r="BN112" i="1" s="1"/>
  <c r="A116" i="1"/>
  <c r="BQ116" i="1" s="1"/>
  <c r="BO112" i="1" l="1"/>
  <c r="BN113" i="1" s="1"/>
  <c r="A117" i="1"/>
  <c r="BQ117" i="1" s="1"/>
  <c r="BO113" i="1" l="1"/>
  <c r="BN114" i="1" s="1"/>
  <c r="A118" i="1"/>
  <c r="BQ118" i="1" s="1"/>
  <c r="BO114" i="1" l="1"/>
  <c r="BN115" i="1" s="1"/>
  <c r="A119" i="1"/>
  <c r="BQ119" i="1" s="1"/>
  <c r="BO115" i="1" l="1"/>
  <c r="BN116" i="1" s="1"/>
  <c r="A120" i="1"/>
  <c r="BQ120" i="1" s="1"/>
  <c r="BO116" i="1" l="1"/>
  <c r="BN117" i="1" s="1"/>
  <c r="A121" i="1"/>
  <c r="BQ121" i="1" s="1"/>
  <c r="BO117" i="1" l="1"/>
  <c r="BN118" i="1" s="1"/>
  <c r="A122" i="1"/>
  <c r="BQ122" i="1" s="1"/>
  <c r="BO118" i="1" l="1"/>
  <c r="BN119" i="1" s="1"/>
  <c r="A123" i="1"/>
  <c r="BQ123" i="1" s="1"/>
  <c r="BO119" i="1" l="1"/>
  <c r="BN120" i="1" s="1"/>
  <c r="A124" i="1"/>
  <c r="BQ124" i="1" s="1"/>
  <c r="BO120" i="1" l="1"/>
  <c r="BN121" i="1" s="1"/>
  <c r="A125" i="1"/>
  <c r="BQ125" i="1" s="1"/>
  <c r="BO121" i="1" l="1"/>
  <c r="BN122" i="1" s="1"/>
  <c r="A126" i="1"/>
  <c r="BQ126" i="1" s="1"/>
  <c r="BO122" i="1" l="1"/>
  <c r="BN123" i="1" s="1"/>
  <c r="A127" i="1"/>
  <c r="BQ127" i="1" s="1"/>
  <c r="BO123" i="1" l="1"/>
  <c r="BN124" i="1" s="1"/>
  <c r="A128" i="1"/>
  <c r="BQ128" i="1" s="1"/>
  <c r="BO124" i="1" l="1"/>
  <c r="BN125" i="1" s="1"/>
  <c r="A129" i="1"/>
  <c r="BQ129" i="1" s="1"/>
  <c r="BO125" i="1" l="1"/>
  <c r="BN126" i="1" s="1"/>
  <c r="A130" i="1"/>
  <c r="BQ130" i="1" s="1"/>
  <c r="BO126" i="1" l="1"/>
  <c r="BN127" i="1" s="1"/>
  <c r="A131" i="1"/>
  <c r="BQ131" i="1" s="1"/>
  <c r="BO127" i="1" l="1"/>
  <c r="BN128" i="1" s="1"/>
  <c r="A132" i="1"/>
  <c r="BQ132" i="1" s="1"/>
  <c r="BO128" i="1" l="1"/>
  <c r="BN129" i="1" s="1"/>
  <c r="A133" i="1"/>
  <c r="BQ133" i="1" s="1"/>
  <c r="BO129" i="1" l="1"/>
  <c r="BN130" i="1" s="1"/>
  <c r="A134" i="1"/>
  <c r="BQ134" i="1" s="1"/>
  <c r="BO130" i="1" l="1"/>
  <c r="BN131" i="1" s="1"/>
  <c r="A135" i="1"/>
  <c r="BQ135" i="1" s="1"/>
  <c r="BO131" i="1" l="1"/>
  <c r="BN132" i="1" s="1"/>
  <c r="A136" i="1"/>
  <c r="BQ136" i="1" s="1"/>
  <c r="BO132" i="1" l="1"/>
  <c r="BN133" i="1" s="1"/>
  <c r="A137" i="1"/>
  <c r="BQ137" i="1" s="1"/>
  <c r="BO133" i="1" l="1"/>
  <c r="BN134" i="1" s="1"/>
  <c r="A138" i="1"/>
  <c r="BQ138" i="1" s="1"/>
  <c r="BO134" i="1" l="1"/>
  <c r="BN135" i="1" s="1"/>
  <c r="A139" i="1"/>
  <c r="BQ139" i="1" s="1"/>
  <c r="BO135" i="1" l="1"/>
  <c r="BN136" i="1" s="1"/>
  <c r="A140" i="1"/>
  <c r="BQ140" i="1" s="1"/>
  <c r="BO136" i="1" l="1"/>
  <c r="BN137" i="1" s="1"/>
  <c r="A141" i="1"/>
  <c r="BQ141" i="1" s="1"/>
  <c r="BO137" i="1" l="1"/>
  <c r="BN138" i="1" s="1"/>
  <c r="A142" i="1"/>
  <c r="BQ142" i="1" s="1"/>
  <c r="BO138" i="1" l="1"/>
  <c r="BN139" i="1" s="1"/>
  <c r="A143" i="1"/>
  <c r="BQ143" i="1" s="1"/>
  <c r="BO139" i="1" l="1"/>
  <c r="BN140" i="1" s="1"/>
  <c r="A144" i="1"/>
  <c r="BQ144" i="1" s="1"/>
  <c r="BO140" i="1" l="1"/>
  <c r="BN141" i="1" s="1"/>
  <c r="A145" i="1"/>
  <c r="BQ145" i="1" s="1"/>
  <c r="BO141" i="1" l="1"/>
  <c r="BN142" i="1" s="1"/>
  <c r="A146" i="1"/>
  <c r="BQ146" i="1" s="1"/>
  <c r="BO142" i="1" l="1"/>
  <c r="BN143" i="1" s="1"/>
  <c r="A147" i="1"/>
  <c r="BQ147" i="1" s="1"/>
  <c r="BO143" i="1" l="1"/>
  <c r="BN144" i="1" s="1"/>
  <c r="A148" i="1"/>
  <c r="BQ148" i="1" s="1"/>
  <c r="BO144" i="1" l="1"/>
  <c r="BN145" i="1" s="1"/>
  <c r="A149" i="1"/>
  <c r="BQ149" i="1" s="1"/>
  <c r="BO145" i="1" l="1"/>
  <c r="BN146" i="1" s="1"/>
  <c r="A150" i="1"/>
  <c r="BQ150" i="1" s="1"/>
  <c r="BO146" i="1" l="1"/>
  <c r="BN147" i="1" s="1"/>
  <c r="A151" i="1"/>
  <c r="BQ151" i="1" s="1"/>
  <c r="BO147" i="1" l="1"/>
  <c r="BN148" i="1" s="1"/>
  <c r="A152" i="1"/>
  <c r="BQ152" i="1" s="1"/>
  <c r="BO148" i="1" l="1"/>
  <c r="BN149" i="1" s="1"/>
  <c r="A153" i="1"/>
  <c r="BQ153" i="1" s="1"/>
  <c r="BO149" i="1" l="1"/>
  <c r="BN150" i="1" s="1"/>
  <c r="A154" i="1"/>
  <c r="BQ154" i="1" s="1"/>
  <c r="BO150" i="1" l="1"/>
  <c r="BN151" i="1" s="1"/>
  <c r="A155" i="1"/>
  <c r="BQ155" i="1" s="1"/>
  <c r="BO151" i="1" l="1"/>
  <c r="BN152" i="1" s="1"/>
  <c r="A156" i="1"/>
  <c r="BQ156" i="1" s="1"/>
  <c r="BO152" i="1" l="1"/>
  <c r="BN153" i="1" s="1"/>
  <c r="A157" i="1"/>
  <c r="BQ157" i="1" s="1"/>
  <c r="BO153" i="1" l="1"/>
  <c r="BN154" i="1" s="1"/>
  <c r="A158" i="1"/>
  <c r="BQ158" i="1" s="1"/>
  <c r="BO154" i="1" l="1"/>
  <c r="BN155" i="1" s="1"/>
  <c r="A159" i="1"/>
  <c r="BQ159" i="1" l="1"/>
  <c r="BQ160" i="1" s="1"/>
  <c r="E4" i="1" s="1"/>
  <c r="BO155" i="1"/>
  <c r="BN156" i="1" s="1"/>
  <c r="AG161" i="1"/>
  <c r="BH161" i="1"/>
  <c r="Y161" i="1"/>
  <c r="BB161" i="1"/>
  <c r="P161" i="1"/>
  <c r="I161" i="1"/>
  <c r="AW161" i="1"/>
  <c r="H161" i="1"/>
  <c r="AT161" i="1"/>
  <c r="E161" i="1"/>
  <c r="AL161" i="1"/>
  <c r="AY161" i="1"/>
  <c r="G161" i="1"/>
  <c r="AK161" i="1"/>
  <c r="BF161" i="1"/>
  <c r="K161" i="1"/>
  <c r="L161" i="1"/>
  <c r="AO161" i="1"/>
  <c r="BA161" i="1"/>
  <c r="AU161" i="1"/>
  <c r="X161" i="1"/>
  <c r="BG161" i="1"/>
  <c r="AX161" i="1"/>
  <c r="AV161" i="1"/>
  <c r="AB161" i="1"/>
  <c r="AD161" i="1"/>
  <c r="Q161" i="1"/>
  <c r="BC161" i="1"/>
  <c r="Z161" i="1"/>
  <c r="BD161" i="1"/>
  <c r="V161" i="1"/>
  <c r="J161" i="1"/>
  <c r="AQ161" i="1"/>
  <c r="R161" i="1"/>
  <c r="BI161" i="1"/>
  <c r="N161" i="1"/>
  <c r="AA161" i="1"/>
  <c r="BE161" i="1"/>
  <c r="AI161" i="1"/>
  <c r="W161" i="1"/>
  <c r="T161" i="1"/>
  <c r="AE161" i="1"/>
  <c r="AM161" i="1"/>
  <c r="AJ161" i="1"/>
  <c r="O161" i="1"/>
  <c r="AP161" i="1"/>
  <c r="AF161" i="1"/>
  <c r="S161" i="1"/>
  <c r="AN161" i="1"/>
  <c r="BO156" i="1" l="1"/>
  <c r="BN157" i="1" s="1"/>
  <c r="F161" i="1"/>
  <c r="AS161" i="1"/>
  <c r="M161" i="1"/>
  <c r="AH161" i="1"/>
  <c r="U161" i="1"/>
  <c r="AZ161" i="1"/>
  <c r="AC161" i="1"/>
  <c r="BO157" i="1" l="1"/>
  <c r="BN158" i="1" s="1"/>
  <c r="AR161" i="1"/>
  <c r="BJ161" i="1"/>
  <c r="BK161" i="1" l="1"/>
  <c r="BL161" i="1" s="1"/>
  <c r="BL160" i="1" s="1"/>
  <c r="BO158" i="1"/>
  <c r="BN159" i="1" s="1"/>
  <c r="BO159" i="1" l="1"/>
</calcChain>
</file>

<file path=xl/sharedStrings.xml><?xml version="1.0" encoding="utf-8"?>
<sst xmlns="http://schemas.openxmlformats.org/spreadsheetml/2006/main" count="373" uniqueCount="270">
  <si>
    <t>FLUXO ATUARIAL   -   CIVIL   -   PLANO FINANCEIRO   -   BENEFÍCIOS AVALIADOS EM REGIME FINANCEIRO DE REPARTIÇÃO SIMPLES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</si>
  <si>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</si>
  <si>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</si>
  <si>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</si>
  <si>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</si>
  <si>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</si>
  <si>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</si>
  <si>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</si>
  <si>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</si>
  <si>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</si>
  <si>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</si>
  <si>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</si>
  <si>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</si>
  <si>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</si>
  <si>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</si>
  <si>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</si>
  <si>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</si>
  <si>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</si>
  <si>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</si>
  <si>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</si>
  <si>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</si>
  <si>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</si>
  <si>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</si>
  <si>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</si>
  <si>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</si>
  <si>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</si>
  <si>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</si>
  <si>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</si>
  <si>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</si>
  <si>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</si>
  <si>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</si>
  <si>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</si>
  <si>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</si>
  <si>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</si>
  <si>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</si>
  <si>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</si>
  <si>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</si>
  <si>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</si>
  <si>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</si>
  <si>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</si>
  <si>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</si>
  <si>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</si>
  <si>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</si>
  <si>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</si>
  <si>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</si>
  <si>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</si>
  <si>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</si>
  <si>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</si>
  <si>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</si>
  <si>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</si>
  <si>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</si>
  <si>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</si>
  <si>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</si>
  <si>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</si>
  <si>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</si>
  <si>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</si>
  <si>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</si>
  <si>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</si>
  <si>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</si>
  <si>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</si>
  <si>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</si>
  <si>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</si>
  <si>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</si>
  <si>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</si>
  <si>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</si>
  <si>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</si>
  <si>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</si>
  <si>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</si>
  <si>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</si>
  <si>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</si>
  <si>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</si>
  <si>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</si>
  <si>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</si>
  <si>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</si>
  <si>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</si>
  <si>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</si>
  <si>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</si>
  <si>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</si>
  <si>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</si>
  <si>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</si>
  <si>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</si>
  <si>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</si>
  <si>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</si>
  <si>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</si>
  <si>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</si>
  <si>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</si>
  <si>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0,00 </t>
  </si>
  <si>
    <t>-685.226.575,69</t>
  </si>
  <si>
    <t>213.115.525.220,27</t>
  </si>
  <si>
    <t>0,00</t>
  </si>
  <si>
    <t>12.271.459.599,16</t>
  </si>
  <si>
    <t>1.097.916.133,16</t>
  </si>
  <si>
    <t>4.097.394.880,68</t>
  </si>
  <si>
    <t>11.282.008.254,64</t>
  </si>
  <si>
    <t>30.228.676.811,26</t>
  </si>
  <si>
    <t>42.931.505.707,43</t>
  </si>
  <si>
    <t>101.908.961.386,33</t>
  </si>
  <si>
    <t>13.133.175.505,87</t>
  </si>
  <si>
    <t>2.462.778.823,62</t>
  </si>
  <si>
    <t>3.432.765,79</t>
  </si>
  <si>
    <t>39.267.892.499,82</t>
  </si>
  <si>
    <t>56.339.284.238,84</t>
  </si>
  <si>
    <t>111.206.563.833,94</t>
  </si>
  <si>
    <t>212.430.298.644,58</t>
  </si>
  <si>
    <t>157.594.897.557,54</t>
  </si>
  <si>
    <t>5.388.360.054,55</t>
  </si>
  <si>
    <t>112.144.240,61</t>
  </si>
  <si>
    <t>55.819.579,35</t>
  </si>
  <si>
    <t>172.489.413,85</t>
  </si>
  <si>
    <t>408.889.222,85</t>
  </si>
  <si>
    <t>654.852.933,68</t>
  </si>
  <si>
    <t>1.404.195.390,34</t>
  </si>
  <si>
    <t>436.743.164,70</t>
  </si>
  <si>
    <t>1.167.461.842,42</t>
  </si>
  <si>
    <t>3.077.542.245,98</t>
  </si>
  <si>
    <t>4.570.792.126,76</t>
  </si>
  <si>
    <t>9.252.539.379,86</t>
  </si>
  <si>
    <t>834.229.605,73</t>
  </si>
  <si>
    <t>74.896.341,60</t>
  </si>
  <si>
    <t>278.125.036,71</t>
  </si>
  <si>
    <t>768.475.563,40</t>
  </si>
  <si>
    <t>2.062.848.834,03</t>
  </si>
  <si>
    <t>2.914.524.664,81</t>
  </si>
  <si>
    <t>6.933.100.046,28</t>
  </si>
  <si>
    <t>1.638.665.296,97</t>
  </si>
  <si>
    <t>147.117.813,87</t>
  </si>
  <si>
    <t>546.317.036,39</t>
  </si>
  <si>
    <t>1.509.505.570,97</t>
  </si>
  <si>
    <t>4.052.024.495,41</t>
  </si>
  <si>
    <t>5.724.959.163,02</t>
  </si>
  <si>
    <t>13.618.589.376,63</t>
  </si>
  <si>
    <t>6.438.860.045,99</t>
  </si>
  <si>
    <t>1.325.148.018,71</t>
  </si>
  <si>
    <t>295.319.735,62</t>
  </si>
  <si>
    <t>351.873,80</t>
  </si>
  <si>
    <t>4.135.684.534,52</t>
  </si>
  <si>
    <t>6.043.252.630,74</t>
  </si>
  <si>
    <t>10.474.608.774,68</t>
  </si>
  <si>
    <t>49.522.143.187,72</t>
  </si>
  <si>
    <t>EQUILÍBRIO ATUARIAL</t>
  </si>
  <si>
    <t>-717.980.862,66</t>
  </si>
  <si>
    <t>494.966.255.956,41</t>
  </si>
  <si>
    <t>66.725.902.450,78</t>
  </si>
  <si>
    <t>3.270.337.404,14</t>
  </si>
  <si>
    <t>11.071.240.639,87</t>
  </si>
  <si>
    <t>33.131.187.488,44</t>
  </si>
  <si>
    <t>72.506.867.564,50</t>
  </si>
  <si>
    <t>112.549.543.766,56</t>
  </si>
  <si>
    <t>299.255.079.314,30</t>
  </si>
  <si>
    <t>23.229.601.083,84</t>
  </si>
  <si>
    <t>4.402.978.238,50</t>
  </si>
  <si>
    <t>4.537.544,36</t>
  </si>
  <si>
    <t>71.018.699.622,07</t>
  </si>
  <si>
    <t>97.055.360.153,35</t>
  </si>
  <si>
    <t>195.711.176.642,11</t>
  </si>
  <si>
    <t>494.248.275.093,75</t>
  </si>
  <si>
    <t>386.790.355.665,61</t>
  </si>
  <si>
    <t>15.822.888.326,62</t>
  </si>
  <si>
    <t>333.266.634,66</t>
  </si>
  <si>
    <t>318.174.005,05</t>
  </si>
  <si>
    <t>1.038.971.807,18</t>
  </si>
  <si>
    <t>2.215.192.046,74</t>
  </si>
  <si>
    <t>3.470.676.548,59</t>
  </si>
  <si>
    <t>7.376.281.042,22</t>
  </si>
  <si>
    <t>1.177.007.809,52</t>
  </si>
  <si>
    <t>3.406.189.875,49</t>
  </si>
  <si>
    <t>7.312.617.754,75</t>
  </si>
  <si>
    <t>11.904.224.299,24</t>
  </si>
  <si>
    <t>23.800.039.739,01</t>
  </si>
  <si>
    <t>1.152.411.110,33</t>
  </si>
  <si>
    <t>103.462.374,86</t>
  </si>
  <si>
    <t>384.204.037,07</t>
  </si>
  <si>
    <t>1.061.577.977,09</t>
  </si>
  <si>
    <t>2.849.635.039,25</t>
  </si>
  <si>
    <t>4.026.146.497,31</t>
  </si>
  <si>
    <t>9.577.437.035,91</t>
  </si>
  <si>
    <t>2.263.664.681,01</t>
  </si>
  <si>
    <t>203.229.664,91</t>
  </si>
  <si>
    <t>754.686.501,38</t>
  </si>
  <si>
    <t>2.085.242.455,00</t>
  </si>
  <si>
    <t>5.597.497.398,51</t>
  </si>
  <si>
    <t>7.908.502.048,28</t>
  </si>
  <si>
    <t>18.812.822.749,09</t>
  </si>
  <si>
    <t>11.331.677.127,58</t>
  </si>
  <si>
    <t>2.337.429.797,51</t>
  </si>
  <si>
    <t>528.643.169,44</t>
  </si>
  <si>
    <t>463.375,73</t>
  </si>
  <si>
    <t>7.474.799.398,41</t>
  </si>
  <si>
    <t>10.395.437.666,63</t>
  </si>
  <si>
    <t>18.399.343.610,20</t>
  </si>
  <si>
    <t>68.410.264.542,16</t>
  </si>
  <si>
    <t>Geração Atual</t>
  </si>
  <si>
    <t>Geração</t>
  </si>
  <si>
    <t>Financeiro</t>
  </si>
  <si>
    <t>Tipo da Plano</t>
  </si>
  <si>
    <t>Civil</t>
  </si>
  <si>
    <t>Tipo da Massa</t>
  </si>
  <si>
    <t>Data de Envio do Fluxo</t>
  </si>
  <si>
    <t>Data de Envio do DRAA (XML)</t>
  </si>
  <si>
    <t>2024</t>
  </si>
  <si>
    <t>Exercício</t>
  </si>
  <si>
    <t>00.394.601/0001-26</t>
  </si>
  <si>
    <t>CNPJ</t>
  </si>
  <si>
    <t>DF</t>
  </si>
  <si>
    <t>UF</t>
  </si>
  <si>
    <t>685.226.575,69</t>
  </si>
  <si>
    <t/>
  </si>
  <si>
    <t>Governo do Distrito Federal</t>
  </si>
  <si>
    <t>Ente</t>
  </si>
  <si>
    <t>(G) EVOLUÇÃO DOS RECURSOS GARANTIDORES
 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</si>
  <si>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</si>
  <si>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</si>
  <si>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</si>
  <si>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
Encargos
Compensação Previdenciária a Pagar</t>
  </si>
  <si>
    <t>Benefícios a Conceder
Encargos
Outros Benefícios e Auxílios</t>
  </si>
  <si>
    <t>Benefícios a Conceder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</si>
  <si>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</si>
  <si>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</si>
  <si>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 Outras Aposentadorias Especiais</t>
  </si>
  <si>
    <t>Benefícios a Conceder
Encargos
Aposentadorias Especiais de Professores</t>
  </si>
  <si>
    <t>Benefícios a Conceder
Encargos 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</si>
  <si>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</si>
  <si>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</si>
  <si>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</si>
  <si>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</si>
  <si>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</si>
  <si>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
Encargos
Aposentadorias Especiais de Professores</t>
  </si>
  <si>
    <t>Benefícios Concedidos
Encargos 
Aposentadorias Programadas</t>
  </si>
  <si>
    <t>Benefícios Concedidos
Encargos</t>
  </si>
  <si>
    <t>(A) TOTAL DAS RECEITAS COM CONTRIBUIÇÕES E COMPENSAÇÃO PREVIDENCIÁRIA</t>
  </si>
  <si>
    <t>Valor Atual da Cobertura da Insuficiência Financeira
 (Outras Receitas)</t>
  </si>
  <si>
    <t>Parcelamentos de Débitos Previdenciário</t>
  </si>
  <si>
    <t>Benefícios a Conceder 
Compensação Previdenciária a Receber</t>
  </si>
  <si>
    <t>Benefícios a Conceder 
Contribuições Futuras dos Pensionistas
Pensão Por Morte de Segurados em Atividade</t>
  </si>
  <si>
    <t>Benefícios a Conceder
Contribuições Futuras dos Pensionistas 
Aposentadorias por Invalidez</t>
  </si>
  <si>
    <t>Benefícios a Conceder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</si>
  <si>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</si>
  <si>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 
Aposentadorias Programadas</t>
  </si>
  <si>
    <t>Benefícios a Conceder
Contribuição dos Pensionistas</t>
  </si>
  <si>
    <t>Benefícios a Conceder
Contribuições Futuras dos Aposentados 
Aposentadorias por Invalidez</t>
  </si>
  <si>
    <t>Benefícios a Conceder
Contribuições Futuras dos Aposentados  
Outras Aposentadorias Especiais</t>
  </si>
  <si>
    <t>Benefícios a Conceder
Contribuições Futuras dos Aposentados 
Aposentadorias Especiais de Professores</t>
  </si>
  <si>
    <t>Benefícios a Conceder
Contribuições Futuras dos Aposentados
Aposentadorias Programadas</t>
  </si>
  <si>
    <t>Benefícios a Conceder 
Contribuição dos Aposentados</t>
  </si>
  <si>
    <t>Benefícios a Conceder 
Contribuições Futuras dos Segurados Ativos 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</si>
  <si>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</si>
  <si>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</si>
  <si>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
Aposentadorias por Invalidez</t>
  </si>
  <si>
    <t>Benefícios a Conceder
Contribuições Futuras dos Segurados Ativos
Outras Aposentadorias Especiais</t>
  </si>
  <si>
    <t>Benefícios a Conceder 
Contribuições Futuras dos Segurados Ativos
Aposentadorias Especiais de Professores</t>
  </si>
  <si>
    <t>Benefícios a Conceder 
Contribuições Futuras dos Segurados Ativos
Aposentadorias Programadas</t>
  </si>
  <si>
    <t>Benefícios a Conceder 
Contribuição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</si>
  <si>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</si>
  <si>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</si>
  <si>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 
Contribuições Futuras do Ente
Pensão Por Morte de Servidores em Atividade</t>
  </si>
  <si>
    <t>Benefícios a Conceder
Contribuições Futuras do Ente
Aposentadorias por Invalidez</t>
  </si>
  <si>
    <t>Benefícios a Conceder
Contribuições Futuras do Ente
Outras Aposentadorias Especiais</t>
  </si>
  <si>
    <t>Benefícios a Conceder 
Contribuições Futuras do Ente
Aposentadorias Especiais de Professores</t>
  </si>
  <si>
    <t>Benefícios a Conceder
Contribuições Futuras do Ente
Aposentadorias Programadas</t>
  </si>
  <si>
    <t>Benefícios a Conceder
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</si>
  <si>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</si>
  <si>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</si>
  <si>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</si>
  <si>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</si>
  <si>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</si>
  <si>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Aposentados
Aposentadorias Programadas</t>
  </si>
  <si>
    <t>Benefícios Concedidos
Contribuição dos Aposentados</t>
  </si>
  <si>
    <t>CONTRIBUIÇÕES FUTURAS DO ENTE - BENEFÍCIOS A CONCEDER</t>
  </si>
  <si>
    <t>IDENTIFICAÇÃO DO DRAA</t>
  </si>
  <si>
    <t>FLUXO ATUARIAL
CIVIL
PLANO FINANCEIRO
BENEFÍCIOS AVALIADOS EM REGIME FINANCEIRO DE REPARTÇÃO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</si>
</sst>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############"/>
    <numFmt numFmtId="170" formatCode="#,##0.00000"/>
    <numFmt numFmtId="171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165" fontId="10" fillId="0" borderId="0" applyBorder="0" applyProtection="0"/>
    <xf numFmtId="0" fontId="1" fillId="0" borderId="0"/>
  </cellStyleXfs>
  <cellXfs count="124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4" borderId="11" xfId="2" applyNumberFormat="1" applyFont="1" applyFill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1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1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169" fontId="14" fillId="0" borderId="8" xfId="2" applyNumberFormat="1" applyFont="1" applyBorder="1" applyAlignment="1">
      <alignment horizontal="center"/>
    </xf>
    <xf numFmtId="4" fontId="3" fillId="0" borderId="9" xfId="2" applyNumberFormat="1" applyFont="1" applyBorder="1" applyAlignment="1" applyProtection="1">
      <alignment horizontal="center" vertical="center" wrapText="1"/>
    </xf>
    <xf numFmtId="1" fontId="3" fillId="0" borderId="8" xfId="2" applyNumberFormat="1" applyFont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0" fontId="3" fillId="7" borderId="0" xfId="2" applyNumberFormat="1" applyFont="1" applyFill="1" applyProtection="1"/>
    <xf numFmtId="0" fontId="11" fillId="5" borderId="8" xfId="2" applyNumberFormat="1" applyFont="1" applyFill="1" applyBorder="1" applyAlignment="1" applyProtection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4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70" fontId="1" fillId="0" borderId="26" xfId="3" applyNumberFormat="1" applyBorder="1" applyAlignment="1">
      <alignment horizontal="center" vertical="center"/>
    </xf>
    <xf numFmtId="0" fontId="5" fillId="10" borderId="27" xfId="3" applyFont="1" applyFill="1" applyBorder="1" applyAlignment="1">
      <alignment horizontal="center" vertical="center"/>
    </xf>
    <xf numFmtId="170" fontId="1" fillId="0" borderId="28" xfId="3" applyNumberFormat="1" applyBorder="1" applyAlignment="1">
      <alignment horizontal="center" vertical="center"/>
    </xf>
    <xf numFmtId="170" fontId="1" fillId="0" borderId="29" xfId="3" applyNumberFormat="1" applyBorder="1" applyAlignment="1">
      <alignment horizontal="center" vertical="center"/>
    </xf>
    <xf numFmtId="170" fontId="1" fillId="0" borderId="30" xfId="3" applyNumberFormat="1" applyBorder="1" applyAlignment="1">
      <alignment horizontal="center" vertical="center"/>
    </xf>
    <xf numFmtId="170" fontId="1" fillId="0" borderId="31" xfId="3" applyNumberFormat="1" applyBorder="1" applyAlignment="1">
      <alignment horizontal="center" vertical="center"/>
    </xf>
    <xf numFmtId="4" fontId="1" fillId="0" borderId="29" xfId="3" applyNumberForma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5" fillId="11" borderId="27" xfId="3" applyFont="1" applyFill="1" applyBorder="1" applyAlignment="1">
      <alignment horizontal="center"/>
    </xf>
    <xf numFmtId="0" fontId="1" fillId="0" borderId="34" xfId="3" applyBorder="1" applyAlignment="1">
      <alignment horizontal="center" vertical="center"/>
    </xf>
    <xf numFmtId="171" fontId="1" fillId="0" borderId="35" xfId="3" applyNumberFormat="1" applyBorder="1" applyAlignment="1">
      <alignment horizontal="center" vertical="center"/>
    </xf>
    <xf numFmtId="0" fontId="1" fillId="0" borderId="35" xfId="3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5" fillId="11" borderId="3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 wrapText="1"/>
    </xf>
    <xf numFmtId="0" fontId="5" fillId="10" borderId="27" xfId="3" applyFont="1" applyFill="1" applyBorder="1" applyAlignment="1">
      <alignment horizontal="center" wrapText="1"/>
    </xf>
    <xf numFmtId="0" fontId="5" fillId="10" borderId="27" xfId="3" applyFont="1" applyFill="1" applyBorder="1" applyAlignment="1">
      <alignment horizontal="center" vertical="center"/>
    </xf>
    <xf numFmtId="0" fontId="5" fillId="10" borderId="38" xfId="3" applyFont="1" applyFill="1" applyBorder="1" applyAlignment="1">
      <alignment horizontal="center" vertical="center"/>
    </xf>
    <xf numFmtId="0" fontId="19" fillId="12" borderId="38" xfId="3" applyFont="1" applyFill="1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20" fillId="13" borderId="39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2540E99C-F8B3-444D-B71B-EEFD057283F5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70" zoomScaleNormal="70" workbookViewId="0">
      <selection activeCell="A10" sqref="A10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1.8867187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8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2" x14ac:dyDescent="0.4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1024" s="85" customFormat="1" ht="25.2" x14ac:dyDescent="0.45">
      <c r="A2" s="83"/>
      <c r="B2" s="77"/>
      <c r="C2" s="77"/>
      <c r="D2" s="84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</row>
    <row r="3" spans="1:1024" s="85" customFormat="1" ht="20.399999999999999" hidden="1" x14ac:dyDescent="0.35">
      <c r="A3" s="86" t="s">
        <v>84</v>
      </c>
      <c r="B3" s="87"/>
      <c r="C3" s="88"/>
      <c r="D3" s="88"/>
      <c r="E3" s="89">
        <v>0.06</v>
      </c>
      <c r="F3" s="77"/>
      <c r="G3" s="77"/>
      <c r="H3" s="77"/>
      <c r="I3" s="77"/>
      <c r="J3" s="77"/>
      <c r="K3" s="77"/>
      <c r="L3" s="77"/>
      <c r="M3" s="77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77"/>
      <c r="BK3" s="77"/>
      <c r="BL3" s="77"/>
      <c r="BM3" s="77"/>
      <c r="BN3" s="77"/>
      <c r="BO3" s="77"/>
      <c r="BP3" s="77"/>
      <c r="BQ3" s="77"/>
    </row>
    <row r="4" spans="1:1024" s="85" customFormat="1" ht="21" thickBot="1" x14ac:dyDescent="0.4">
      <c r="A4" s="92" t="s">
        <v>85</v>
      </c>
      <c r="B4" s="93"/>
      <c r="C4" s="93"/>
      <c r="D4" s="94"/>
      <c r="E4" s="91">
        <f>IFERROR(BQ160/BP160,"")</f>
        <v>14.052596350001043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</row>
    <row r="5" spans="1:1024" s="85" customFormat="1" ht="25.8" thickBot="1" x14ac:dyDescent="0.5">
      <c r="A5" s="83"/>
      <c r="B5" s="77"/>
      <c r="C5" s="77"/>
      <c r="D5" s="8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</row>
    <row r="6" spans="1:1024" x14ac:dyDescent="0.3">
      <c r="A6" s="12" t="s">
        <v>1</v>
      </c>
      <c r="B6" s="13"/>
      <c r="C6" s="13"/>
      <c r="D6" s="13"/>
      <c r="E6" s="14"/>
      <c r="F6" s="15" t="s">
        <v>2</v>
      </c>
      <c r="G6" s="16"/>
      <c r="H6" s="16"/>
      <c r="I6" s="16"/>
      <c r="J6" s="16"/>
      <c r="K6" s="17"/>
      <c r="L6" s="18"/>
      <c r="M6" s="15" t="s">
        <v>3</v>
      </c>
      <c r="N6" s="13"/>
      <c r="O6" s="13"/>
      <c r="P6" s="13"/>
      <c r="Q6" s="13"/>
      <c r="R6" s="13"/>
      <c r="S6" s="13"/>
      <c r="T6" s="14"/>
      <c r="U6" s="15" t="s">
        <v>4</v>
      </c>
      <c r="V6" s="13"/>
      <c r="W6" s="13"/>
      <c r="X6" s="13"/>
      <c r="Y6" s="13"/>
      <c r="Z6" s="13"/>
      <c r="AA6" s="13"/>
      <c r="AB6" s="14"/>
      <c r="AC6" s="15" t="s">
        <v>5</v>
      </c>
      <c r="AD6" s="13"/>
      <c r="AE6" s="13"/>
      <c r="AF6" s="13"/>
      <c r="AG6" s="14"/>
      <c r="AH6" s="15" t="s">
        <v>6</v>
      </c>
      <c r="AI6" s="13"/>
      <c r="AJ6" s="13"/>
      <c r="AK6" s="13"/>
      <c r="AL6" s="13"/>
      <c r="AM6" s="14"/>
      <c r="AN6" s="12" t="s">
        <v>7</v>
      </c>
      <c r="AO6" s="13"/>
      <c r="AP6" s="13"/>
      <c r="AQ6" s="14"/>
      <c r="AR6" s="19" t="s">
        <v>8</v>
      </c>
      <c r="AS6" s="12" t="s">
        <v>9</v>
      </c>
      <c r="AT6" s="13"/>
      <c r="AU6" s="13"/>
      <c r="AV6" s="13"/>
      <c r="AW6" s="13"/>
      <c r="AX6" s="13"/>
      <c r="AY6" s="14"/>
      <c r="AZ6" s="12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2" t="s">
        <v>11</v>
      </c>
      <c r="BL6" s="23"/>
      <c r="BM6" s="24"/>
      <c r="BN6" s="23"/>
      <c r="BO6" s="25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6">
        <v>100101</v>
      </c>
      <c r="B7" s="66">
        <v>100201</v>
      </c>
      <c r="C7" s="27">
        <v>100301</v>
      </c>
      <c r="D7" s="28">
        <v>100401</v>
      </c>
      <c r="E7" s="27">
        <v>109001</v>
      </c>
      <c r="F7" s="28">
        <v>111000</v>
      </c>
      <c r="G7" s="27">
        <v>111101</v>
      </c>
      <c r="H7" s="27">
        <v>111201</v>
      </c>
      <c r="I7" s="27">
        <v>111301</v>
      </c>
      <c r="J7" s="27">
        <v>111401</v>
      </c>
      <c r="K7" s="27">
        <v>112000</v>
      </c>
      <c r="L7" s="27">
        <v>119900</v>
      </c>
      <c r="M7" s="28">
        <v>121000</v>
      </c>
      <c r="N7" s="27">
        <v>121100</v>
      </c>
      <c r="O7" s="27">
        <v>121200</v>
      </c>
      <c r="P7" s="27">
        <v>121300</v>
      </c>
      <c r="Q7" s="27">
        <v>121400</v>
      </c>
      <c r="R7" s="27">
        <v>121500</v>
      </c>
      <c r="S7" s="27">
        <v>121600</v>
      </c>
      <c r="T7" s="27">
        <v>121700</v>
      </c>
      <c r="U7" s="28">
        <v>122000</v>
      </c>
      <c r="V7" s="27">
        <v>122100</v>
      </c>
      <c r="W7" s="27">
        <v>122200</v>
      </c>
      <c r="X7" s="27">
        <v>122300</v>
      </c>
      <c r="Y7" s="27">
        <v>122400</v>
      </c>
      <c r="Z7" s="27">
        <v>122500</v>
      </c>
      <c r="AA7" s="27">
        <v>122600</v>
      </c>
      <c r="AB7" s="27">
        <v>122700</v>
      </c>
      <c r="AC7" s="28">
        <v>123000</v>
      </c>
      <c r="AD7" s="27">
        <v>123100</v>
      </c>
      <c r="AE7" s="27">
        <v>123200</v>
      </c>
      <c r="AF7" s="27">
        <v>123300</v>
      </c>
      <c r="AG7" s="27">
        <v>123400</v>
      </c>
      <c r="AH7" s="28">
        <v>124000</v>
      </c>
      <c r="AI7" s="27">
        <v>124100</v>
      </c>
      <c r="AJ7" s="27">
        <v>124200</v>
      </c>
      <c r="AK7" s="27">
        <v>124300</v>
      </c>
      <c r="AL7" s="27">
        <v>124400</v>
      </c>
      <c r="AM7" s="27">
        <v>124500</v>
      </c>
      <c r="AN7" s="29">
        <v>129000</v>
      </c>
      <c r="AO7" s="30">
        <v>130101</v>
      </c>
      <c r="AP7" s="27">
        <v>130201</v>
      </c>
      <c r="AQ7" s="27">
        <v>139901</v>
      </c>
      <c r="AR7" s="28">
        <v>190000</v>
      </c>
      <c r="AS7" s="28">
        <v>210000</v>
      </c>
      <c r="AT7" s="27">
        <v>211001</v>
      </c>
      <c r="AU7" s="27">
        <v>212001</v>
      </c>
      <c r="AV7" s="27">
        <v>213001</v>
      </c>
      <c r="AW7" s="27">
        <v>214001</v>
      </c>
      <c r="AX7" s="27">
        <v>215001</v>
      </c>
      <c r="AY7" s="27">
        <v>219901</v>
      </c>
      <c r="AZ7" s="28">
        <v>220000</v>
      </c>
      <c r="BA7" s="29">
        <v>221000</v>
      </c>
      <c r="BB7" s="29">
        <v>222000</v>
      </c>
      <c r="BC7" s="29">
        <v>223000</v>
      </c>
      <c r="BD7" s="29">
        <v>224000</v>
      </c>
      <c r="BE7" s="29">
        <v>225000</v>
      </c>
      <c r="BF7" s="29">
        <v>226000</v>
      </c>
      <c r="BG7" s="29">
        <v>227000</v>
      </c>
      <c r="BH7" s="29">
        <v>229000</v>
      </c>
      <c r="BI7" s="29">
        <v>239901</v>
      </c>
      <c r="BJ7" s="31">
        <v>240000</v>
      </c>
      <c r="BK7" s="31">
        <v>250001</v>
      </c>
      <c r="BL7" s="31">
        <v>260001</v>
      </c>
      <c r="BM7" s="27">
        <v>270001</v>
      </c>
      <c r="BN7" s="75">
        <v>280001</v>
      </c>
      <c r="BO7" s="76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2" t="s">
        <v>12</v>
      </c>
      <c r="B8" s="67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6" t="s">
        <v>18</v>
      </c>
      <c r="H8" s="36" t="s">
        <v>19</v>
      </c>
      <c r="I8" s="36" t="s">
        <v>20</v>
      </c>
      <c r="J8" s="36" t="s">
        <v>21</v>
      </c>
      <c r="K8" s="33" t="s">
        <v>22</v>
      </c>
      <c r="L8" s="36" t="s">
        <v>23</v>
      </c>
      <c r="M8" s="35" t="s">
        <v>24</v>
      </c>
      <c r="N8" s="36" t="s">
        <v>25</v>
      </c>
      <c r="O8" s="36" t="s">
        <v>26</v>
      </c>
      <c r="P8" s="36" t="s">
        <v>27</v>
      </c>
      <c r="Q8" s="36" t="s">
        <v>28</v>
      </c>
      <c r="R8" s="36" t="s">
        <v>29</v>
      </c>
      <c r="S8" s="36" t="s">
        <v>30</v>
      </c>
      <c r="T8" s="36" t="s">
        <v>31</v>
      </c>
      <c r="U8" s="35" t="s">
        <v>32</v>
      </c>
      <c r="V8" s="36" t="s">
        <v>33</v>
      </c>
      <c r="W8" s="36" t="s">
        <v>34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5" t="s">
        <v>40</v>
      </c>
      <c r="AD8" s="36" t="s">
        <v>41</v>
      </c>
      <c r="AE8" s="36" t="s">
        <v>42</v>
      </c>
      <c r="AF8" s="36" t="s">
        <v>43</v>
      </c>
      <c r="AG8" s="36" t="s">
        <v>44</v>
      </c>
      <c r="AH8" s="35" t="s">
        <v>45</v>
      </c>
      <c r="AI8" s="36" t="s">
        <v>46</v>
      </c>
      <c r="AJ8" s="36" t="s">
        <v>47</v>
      </c>
      <c r="AK8" s="36" t="s">
        <v>48</v>
      </c>
      <c r="AL8" s="36" t="s">
        <v>49</v>
      </c>
      <c r="AM8" s="36" t="s">
        <v>50</v>
      </c>
      <c r="AN8" s="33" t="s">
        <v>51</v>
      </c>
      <c r="AO8" s="37" t="s">
        <v>52</v>
      </c>
      <c r="AP8" s="36" t="s">
        <v>53</v>
      </c>
      <c r="AQ8" s="36" t="s">
        <v>54</v>
      </c>
      <c r="AR8" s="35" t="s">
        <v>55</v>
      </c>
      <c r="AS8" s="35" t="s">
        <v>56</v>
      </c>
      <c r="AT8" s="36" t="s">
        <v>57</v>
      </c>
      <c r="AU8" s="36" t="s">
        <v>58</v>
      </c>
      <c r="AV8" s="36" t="s">
        <v>59</v>
      </c>
      <c r="AW8" s="36" t="s">
        <v>60</v>
      </c>
      <c r="AX8" s="36" t="s">
        <v>61</v>
      </c>
      <c r="AY8" s="36" t="s">
        <v>62</v>
      </c>
      <c r="AZ8" s="35" t="s">
        <v>63</v>
      </c>
      <c r="BA8" s="33" t="s">
        <v>64</v>
      </c>
      <c r="BB8" s="33" t="s">
        <v>65</v>
      </c>
      <c r="BC8" s="33" t="s">
        <v>66</v>
      </c>
      <c r="BD8" s="33" t="s">
        <v>67</v>
      </c>
      <c r="BE8" s="33" t="s">
        <v>68</v>
      </c>
      <c r="BF8" s="33" t="s">
        <v>69</v>
      </c>
      <c r="BG8" s="33" t="s">
        <v>70</v>
      </c>
      <c r="BH8" s="33" t="s">
        <v>71</v>
      </c>
      <c r="BI8" s="36" t="s">
        <v>72</v>
      </c>
      <c r="BJ8" s="35" t="s">
        <v>73</v>
      </c>
      <c r="BK8" s="35" t="s">
        <v>74</v>
      </c>
      <c r="BL8" s="38" t="s">
        <v>75</v>
      </c>
      <c r="BM8" s="33" t="s">
        <v>76</v>
      </c>
      <c r="BN8" s="35" t="s">
        <v>79</v>
      </c>
      <c r="BO8" s="74" t="s">
        <v>80</v>
      </c>
      <c r="BP8" s="35" t="s">
        <v>82</v>
      </c>
      <c r="BQ8" s="35" t="s">
        <v>83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5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3"/>
      <c r="BO9" s="46" t="str">
        <f>'2024 CV FIN GA 00394601000126'!BQ5</f>
        <v>685.226.575,69</v>
      </c>
      <c r="BP9" s="78"/>
      <c r="BQ9" s="7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68">
        <v>2024</v>
      </c>
      <c r="C10" s="48">
        <f>'2024 CV FIN GA 00394601000126'!E6</f>
        <v>4.78</v>
      </c>
      <c r="D10" s="49">
        <f>ROUND(IF(A10=0,1,(1+C10/100)^-1),5)</f>
        <v>0.95438000000000001</v>
      </c>
      <c r="E10" s="123">
        <f>'2024 CV FIN GA 00394601000126'!G6</f>
        <v>6909468328.0978804</v>
      </c>
      <c r="F10" s="49">
        <f>ROUND(SUM(G10:J10),5)</f>
        <v>855566447.55569005</v>
      </c>
      <c r="G10" s="123">
        <f>'2024 CV FIN GA 00394601000126'!I6</f>
        <v>505513161.08464998</v>
      </c>
      <c r="H10" s="123">
        <f>'2024 CV FIN GA 00394601000126'!J6</f>
        <v>327142464.50072002</v>
      </c>
      <c r="I10" s="123">
        <f>'2024 CV FIN GA 00394601000126'!K6</f>
        <v>52602.674709999999</v>
      </c>
      <c r="J10" s="123">
        <f>'2024 CV FIN GA 00394601000126'!L6</f>
        <v>22858219.295609999</v>
      </c>
      <c r="K10" s="123">
        <f>'2024 CV FIN GA 00394601000126'!M6</f>
        <v>124148207.34611</v>
      </c>
      <c r="L10" s="123">
        <f>'2024 CV FIN GA 00394601000126'!N6</f>
        <v>533478030.24409997</v>
      </c>
      <c r="M10" s="49">
        <f t="shared" ref="M10:M41" si="0">ROUND(SUM(N10:T10),5)</f>
        <v>1900103790.2267201</v>
      </c>
      <c r="N10" s="123">
        <f>'2024 CV FIN GA 00394601000126'!P6</f>
        <v>798762361.04340994</v>
      </c>
      <c r="O10" s="123">
        <f>'2024 CV FIN GA 00394601000126'!Q6</f>
        <v>565349823.60440004</v>
      </c>
      <c r="P10" s="123">
        <f>'2024 CV FIN GA 00394601000126'!R6</f>
        <v>210610451.45311999</v>
      </c>
      <c r="Q10" s="123">
        <f>'2024 CV FIN GA 00394601000126'!S6</f>
        <v>76223685.346420005</v>
      </c>
      <c r="R10" s="123">
        <f>'2024 CV FIN GA 00394601000126'!T6</f>
        <v>20526290.058850002</v>
      </c>
      <c r="S10" s="123">
        <f>'2024 CV FIN GA 00394601000126'!U6</f>
        <v>228631178.72051999</v>
      </c>
      <c r="T10" s="123">
        <f>'2024 CV FIN GA 00394601000126'!V6</f>
        <v>0</v>
      </c>
      <c r="U10" s="49">
        <f t="shared" ref="U10:U41" si="1">ROUND(SUM(V10:AB10),5)</f>
        <v>967325565.93420005</v>
      </c>
      <c r="V10" s="123">
        <f>'2024 CV FIN GA 00394601000126'!X6</f>
        <v>406642656.53144002</v>
      </c>
      <c r="W10" s="123">
        <f>'2024 CV FIN GA 00394601000126'!Y6</f>
        <v>287814455.65333003</v>
      </c>
      <c r="X10" s="123">
        <f>'2024 CV FIN GA 00394601000126'!Z6</f>
        <v>107219866.19438</v>
      </c>
      <c r="Y10" s="123">
        <f>'2024 CV FIN GA 00394601000126'!AA6</f>
        <v>38804785.267290004</v>
      </c>
      <c r="Z10" s="123">
        <f>'2024 CV FIN GA 00394601000126'!AB6</f>
        <v>10449747.66633</v>
      </c>
      <c r="AA10" s="123">
        <f>'2024 CV FIN GA 00394601000126'!AC6</f>
        <v>116394054.62142999</v>
      </c>
      <c r="AB10" s="123">
        <f>'2024 CV FIN GA 00394601000126'!AD6</f>
        <v>0</v>
      </c>
      <c r="AC10" s="49">
        <f t="shared" ref="AC10:AC41" si="2">ROUND(SUM(AD10:AG10),5)</f>
        <v>200277909.84917</v>
      </c>
      <c r="AD10" s="123">
        <f>'2024 CV FIN GA 00394601000126'!AF6</f>
        <v>87244742.321170002</v>
      </c>
      <c r="AE10" s="123">
        <f>'2024 CV FIN GA 00394601000126'!AG6</f>
        <v>96192813.73522</v>
      </c>
      <c r="AF10" s="123">
        <f>'2024 CV FIN GA 00394601000126'!AH6</f>
        <v>13182641.287799999</v>
      </c>
      <c r="AG10" s="123">
        <f>'2024 CV FIN GA 00394601000126'!AI6</f>
        <v>3657712.5049800002</v>
      </c>
      <c r="AH10" s="49">
        <f t="shared" ref="AH10:AH41" si="3">ROUND(SUM(AI10:AM10),5)</f>
        <v>824248.27472999995</v>
      </c>
      <c r="AI10" s="123">
        <f>'2024 CV FIN GA 00394601000126'!AK6</f>
        <v>0</v>
      </c>
      <c r="AJ10" s="123">
        <f>'2024 CV FIN GA 00394601000126'!AL6</f>
        <v>0</v>
      </c>
      <c r="AK10" s="123">
        <f>'2024 CV FIN GA 00394601000126'!AM6</f>
        <v>0</v>
      </c>
      <c r="AL10" s="123">
        <f>'2024 CV FIN GA 00394601000126'!AN6</f>
        <v>0</v>
      </c>
      <c r="AM10" s="123">
        <f>'2024 CV FIN GA 00394601000126'!AO6</f>
        <v>824248.27472999995</v>
      </c>
      <c r="AN10" s="123">
        <f>'2024 CV FIN GA 00394601000126'!AP6</f>
        <v>101151366.36169</v>
      </c>
      <c r="AO10" s="50">
        <v>0</v>
      </c>
      <c r="AP10" s="123">
        <f>'2024 CV FIN GA 00394601000126'!AR6</f>
        <v>0</v>
      </c>
      <c r="AQ10" s="123">
        <f>'2024 CV FIN GA 00394601000126'!AS6</f>
        <v>5725981763.9705601</v>
      </c>
      <c r="AR10" s="49">
        <f t="shared" ref="AR10:AR41" si="4">ROUND(F10+K10+L10+M10+U10+AC10+AH10+AN10+AO10+AP10+AQ10,5)</f>
        <v>10408857329.763</v>
      </c>
      <c r="AS10" s="49">
        <f t="shared" ref="AS10:AS41" si="5">ROUND(SUM(AT10:AY10),5)</f>
        <v>9213782905.7702904</v>
      </c>
      <c r="AT10" s="123">
        <f>'2024 CV FIN GA 00394601000126'!AV6</f>
        <v>4698355331.8278904</v>
      </c>
      <c r="AU10" s="123">
        <f>'2024 CV FIN GA 00394601000126'!AW6</f>
        <v>3099285874.7072802</v>
      </c>
      <c r="AV10" s="123">
        <f>'2024 CV FIN GA 00394601000126'!AX6</f>
        <v>502899.55070999998</v>
      </c>
      <c r="AW10" s="123">
        <f>'2024 CV FIN GA 00394601000126'!AY6</f>
        <v>191683993.08179</v>
      </c>
      <c r="AX10" s="123">
        <f>'2024 CV FIN GA 00394601000126'!AZ6</f>
        <v>1223954806.6026199</v>
      </c>
      <c r="AY10" s="123">
        <f>'2024 CV FIN GA 00394601000126'!BA6</f>
        <v>0</v>
      </c>
      <c r="AZ10" s="49">
        <f t="shared" ref="AZ10:AZ41" si="6">ROUND(SUM(BA10:BI10),5)</f>
        <v>1913055286.65007</v>
      </c>
      <c r="BA10" s="123">
        <f>'2024 CV FIN GA 00394601000126'!BC6</f>
        <v>823503843.97183001</v>
      </c>
      <c r="BB10" s="123">
        <f>'2024 CV FIN GA 00394601000126'!BD6</f>
        <v>922356412.16753995</v>
      </c>
      <c r="BC10" s="123">
        <f>'2024 CV FIN GA 00394601000126'!BE6</f>
        <v>125002353.57179999</v>
      </c>
      <c r="BD10" s="123">
        <f>'2024 CV FIN GA 00394601000126'!BF6</f>
        <v>34161396.758780003</v>
      </c>
      <c r="BE10" s="123">
        <f>'2024 CV FIN GA 00394601000126'!BG6</f>
        <v>8031280.1801199997</v>
      </c>
      <c r="BF10" s="123">
        <f>'2024 CV FIN GA 00394601000126'!BH6</f>
        <v>0</v>
      </c>
      <c r="BG10" s="123">
        <f>'2024 CV FIN GA 00394601000126'!BI6</f>
        <v>0</v>
      </c>
      <c r="BH10" s="123">
        <f>'2024 CV FIN GA 00394601000126'!BJ6</f>
        <v>0</v>
      </c>
      <c r="BI10" s="123">
        <f>'2024 CV FIN GA 00394601000126'!BK6</f>
        <v>0</v>
      </c>
      <c r="BJ10" s="49">
        <f t="shared" ref="BJ10:BJ41" si="7">ROUND(AS10+AZ10,5)</f>
        <v>11126838192.420401</v>
      </c>
      <c r="BK10" s="49">
        <f t="shared" ref="BK10:BK41" si="8">ROUND(AR10-BJ10,5)</f>
        <v>-717980862.65740001</v>
      </c>
      <c r="BL10" s="49">
        <f>$BO$9+SUMPRODUCT($D$10:D10,$BK$10:BK10)</f>
        <v>-1.2969374656677246E-2</v>
      </c>
      <c r="BM10" s="48">
        <f>'2024 CV FIN GA 00394601000126'!BO6</f>
        <v>4.78</v>
      </c>
      <c r="BN10" s="49">
        <f>IF($A$10=0,IF(BO9+BK10&lt;0,0,ROUND(BM10/100*(BO9+BK10),5)),ROUND(BM10/100*BO9,5))</f>
        <v>32753830.317979999</v>
      </c>
      <c r="BO10" s="51">
        <f t="shared" ref="BO10:BO41" si="9">IF(BO9+BK10+BN10-AQ10&gt;0,ROUND(BO9+BK10+BN10-AQ10,5),0)</f>
        <v>0</v>
      </c>
      <c r="BP10" s="79">
        <f>(1/((1+$C10/100)^($A10-0.5)))*(AS10+AZ10-AY10-BH10-F10-K10-AC10-AH10)</f>
        <v>9716507525.6133194</v>
      </c>
      <c r="BQ10" s="79">
        <f>$BP10*($A10-0.5)</f>
        <v>4858253762.8066597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0">A10+1</f>
        <v>2</v>
      </c>
      <c r="B11" s="69">
        <f>B10+1</f>
        <v>2025</v>
      </c>
      <c r="C11" s="48">
        <f>'2024 CV FIN GA 00394601000126'!E7</f>
        <v>4.78</v>
      </c>
      <c r="D11" s="49">
        <f>ROUND((1+C11/100)^-1*D10,5)</f>
        <v>0.91083999999999998</v>
      </c>
      <c r="E11" s="123">
        <f>'2024 CV FIN GA 00394601000126'!G7</f>
        <v>6507965445.3460302</v>
      </c>
      <c r="F11" s="49">
        <f t="shared" ref="F11:F41" si="11">ROUND(SUM(G11:J11),5)</f>
        <v>845570501.96237004</v>
      </c>
      <c r="G11" s="123">
        <f>'2024 CV FIN GA 00394601000126'!I7</f>
        <v>499157634.29718</v>
      </c>
      <c r="H11" s="123">
        <f>'2024 CV FIN GA 00394601000126'!J7</f>
        <v>323683866.83459997</v>
      </c>
      <c r="I11" s="123">
        <f>'2024 CV FIN GA 00394601000126'!K7</f>
        <v>50591.96931</v>
      </c>
      <c r="J11" s="123">
        <f>'2024 CV FIN GA 00394601000126'!L7</f>
        <v>22678408.861280002</v>
      </c>
      <c r="K11" s="123">
        <f>'2024 CV FIN GA 00394601000126'!M7</f>
        <v>120119684.99278</v>
      </c>
      <c r="L11" s="123">
        <f>'2024 CV FIN GA 00394601000126'!N7</f>
        <v>525950896.95815998</v>
      </c>
      <c r="M11" s="49">
        <f t="shared" si="0"/>
        <v>1789690497.46997</v>
      </c>
      <c r="N11" s="123">
        <f>'2024 CV FIN GA 00394601000126'!P7</f>
        <v>752347011.06800997</v>
      </c>
      <c r="O11" s="123">
        <f>'2024 CV FIN GA 00394601000126'!Q7</f>
        <v>532497862.61958998</v>
      </c>
      <c r="P11" s="123">
        <f>'2024 CV FIN GA 00394601000126'!R7</f>
        <v>198372070.81647</v>
      </c>
      <c r="Q11" s="123">
        <f>'2024 CV FIN GA 00394601000126'!S7</f>
        <v>71794396.731539994</v>
      </c>
      <c r="R11" s="123">
        <f>'2024 CV FIN GA 00394601000126'!T7</f>
        <v>19333526.123989999</v>
      </c>
      <c r="S11" s="123">
        <f>'2024 CV FIN GA 00394601000126'!U7</f>
        <v>215345630.11037001</v>
      </c>
      <c r="T11" s="123">
        <f>'2024 CV FIN GA 00394601000126'!V7</f>
        <v>0</v>
      </c>
      <c r="U11" s="49">
        <f t="shared" si="1"/>
        <v>911115162.34891999</v>
      </c>
      <c r="V11" s="123">
        <f>'2024 CV FIN GA 00394601000126'!X7</f>
        <v>383013023.81668001</v>
      </c>
      <c r="W11" s="123">
        <f>'2024 CV FIN GA 00394601000126'!Y7</f>
        <v>271089820.97013998</v>
      </c>
      <c r="X11" s="123">
        <f>'2024 CV FIN GA 00394601000126'!Z7</f>
        <v>100989417.87027</v>
      </c>
      <c r="Y11" s="123">
        <f>'2024 CV FIN GA 00394601000126'!AA7</f>
        <v>36549874.699720003</v>
      </c>
      <c r="Z11" s="123">
        <f>'2024 CV FIN GA 00394601000126'!AB7</f>
        <v>9842522.3903999999</v>
      </c>
      <c r="AA11" s="123">
        <f>'2024 CV FIN GA 00394601000126'!AC7</f>
        <v>109630502.60171001</v>
      </c>
      <c r="AB11" s="123">
        <f>'2024 CV FIN GA 00394601000126'!AD7</f>
        <v>0</v>
      </c>
      <c r="AC11" s="49">
        <f t="shared" si="2"/>
        <v>243759139.16824999</v>
      </c>
      <c r="AD11" s="123">
        <f>'2024 CV FIN GA 00394601000126'!AF7</f>
        <v>106955590.24751</v>
      </c>
      <c r="AE11" s="123">
        <f>'2024 CV FIN GA 00394601000126'!AG7</f>
        <v>112163429.58632</v>
      </c>
      <c r="AF11" s="123">
        <f>'2024 CV FIN GA 00394601000126'!AH7</f>
        <v>17451355.49591</v>
      </c>
      <c r="AG11" s="123">
        <f>'2024 CV FIN GA 00394601000126'!AI7</f>
        <v>7188763.8385100001</v>
      </c>
      <c r="AH11" s="49">
        <f t="shared" si="3"/>
        <v>2355120.1486599999</v>
      </c>
      <c r="AI11" s="123">
        <f>'2024 CV FIN GA 00394601000126'!AK7</f>
        <v>367841.49689000001</v>
      </c>
      <c r="AJ11" s="123">
        <f>'2024 CV FIN GA 00394601000126'!AL7</f>
        <v>293994.83542000002</v>
      </c>
      <c r="AK11" s="123">
        <f>'2024 CV FIN GA 00394601000126'!AM7</f>
        <v>55399.649239999999</v>
      </c>
      <c r="AL11" s="123">
        <f>'2024 CV FIN GA 00394601000126'!AN7</f>
        <v>12601.594999999999</v>
      </c>
      <c r="AM11" s="123">
        <f>'2024 CV FIN GA 00394601000126'!AO7</f>
        <v>1625282.5721100001</v>
      </c>
      <c r="AN11" s="123">
        <f>'2024 CV FIN GA 00394601000126'!AP7</f>
        <v>123629112.50854</v>
      </c>
      <c r="AO11" s="50">
        <v>0</v>
      </c>
      <c r="AP11" s="123">
        <f>'2024 CV FIN GA 00394601000126'!AR7</f>
        <v>0</v>
      </c>
      <c r="AQ11" s="123">
        <f>'2024 CV FIN GA 00394601000126'!AS7</f>
        <v>6859762831.0595503</v>
      </c>
      <c r="AR11" s="49">
        <f t="shared" si="4"/>
        <v>11421952946.617201</v>
      </c>
      <c r="AS11" s="49">
        <f t="shared" si="5"/>
        <v>9083780603.7679195</v>
      </c>
      <c r="AT11" s="123">
        <f>'2024 CV FIN GA 00394601000126'!AV7</f>
        <v>4641058821.4906902</v>
      </c>
      <c r="AU11" s="123">
        <f>'2024 CV FIN GA 00394601000126'!AW7</f>
        <v>3067444633.2747502</v>
      </c>
      <c r="AV11" s="123">
        <f>'2024 CV FIN GA 00394601000126'!AX7</f>
        <v>485709.46388</v>
      </c>
      <c r="AW11" s="123">
        <f>'2024 CV FIN GA 00394601000126'!AY7</f>
        <v>190088500.94237</v>
      </c>
      <c r="AX11" s="123">
        <f>'2024 CV FIN GA 00394601000126'!AZ7</f>
        <v>1184702938.59623</v>
      </c>
      <c r="AY11" s="123">
        <f>'2024 CV FIN GA 00394601000126'!BA7</f>
        <v>0</v>
      </c>
      <c r="AZ11" s="49">
        <f t="shared" si="6"/>
        <v>2338172342.8492899</v>
      </c>
      <c r="BA11" s="123">
        <f>'2024 CV FIN GA 00394601000126'!BC7</f>
        <v>1007025842.2283601</v>
      </c>
      <c r="BB11" s="123">
        <f>'2024 CV FIN GA 00394601000126'!BD7</f>
        <v>1075680391.9424901</v>
      </c>
      <c r="BC11" s="123">
        <f>'2024 CV FIN GA 00394601000126'!BE7</f>
        <v>165353138.63745999</v>
      </c>
      <c r="BD11" s="123">
        <f>'2024 CV FIN GA 00394601000126'!BF7</f>
        <v>67083816.972539999</v>
      </c>
      <c r="BE11" s="123">
        <f>'2024 CV FIN GA 00394601000126'!BG7</f>
        <v>15830331.991769999</v>
      </c>
      <c r="BF11" s="123">
        <f>'2024 CV FIN GA 00394601000126'!BH7</f>
        <v>7198821.0766700003</v>
      </c>
      <c r="BG11" s="123">
        <f>'2024 CV FIN GA 00394601000126'!BI7</f>
        <v>0</v>
      </c>
      <c r="BH11" s="123">
        <f>'2024 CV FIN GA 00394601000126'!BJ7</f>
        <v>0</v>
      </c>
      <c r="BI11" s="123">
        <f>'2024 CV FIN GA 00394601000126'!BK7</f>
        <v>0</v>
      </c>
      <c r="BJ11" s="49">
        <f t="shared" si="7"/>
        <v>11421952946.617201</v>
      </c>
      <c r="BK11" s="49">
        <f t="shared" si="8"/>
        <v>0</v>
      </c>
      <c r="BL11" s="49">
        <f>$BO$9+SUMPRODUCT($D$10:D11,$BK$10:BK11)</f>
        <v>-1.2969374656677246E-2</v>
      </c>
      <c r="BM11" s="48">
        <f>'2024 CV FIN GA 00394601000126'!BO7</f>
        <v>4.78</v>
      </c>
      <c r="BN11" s="49">
        <f t="shared" ref="BN11:BN74" si="12">IF($A$10=0,IF(BO10+BK11&lt;0,0,ROUND(BM11/100*(BO10+BK11),5)),ROUND(BM11/100*BO10,5))</f>
        <v>0</v>
      </c>
      <c r="BO11" s="51">
        <f t="shared" si="9"/>
        <v>0</v>
      </c>
      <c r="BP11" s="79">
        <f t="shared" ref="BP11:BP74" si="13">(1/((1+$C11/100)^($A11-0.5)))*(AS11+AZ11-AY11-BH11-F11-K11-AC11-AH11)</f>
        <v>9519507218.3082371</v>
      </c>
      <c r="BQ11" s="79">
        <f t="shared" ref="BQ11:BQ74" si="14">$BP11*($A11-0.5)</f>
        <v>14279260827.462357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0"/>
        <v>3</v>
      </c>
      <c r="B12" s="69">
        <f t="shared" ref="B12:B42" si="15">B11+1</f>
        <v>2026</v>
      </c>
      <c r="C12" s="48">
        <f>'2024 CV FIN GA 00394601000126'!E8</f>
        <v>4.78</v>
      </c>
      <c r="D12" s="49">
        <f t="shared" ref="D12:D75" si="16">ROUND((1+C12/100)^-1*D11,5)</f>
        <v>0.86929000000000001</v>
      </c>
      <c r="E12" s="123">
        <f>'2024 CV FIN GA 00394601000126'!G8</f>
        <v>6057309829.2183104</v>
      </c>
      <c r="F12" s="49">
        <f t="shared" si="11"/>
        <v>834287246.58208001</v>
      </c>
      <c r="G12" s="123">
        <f>'2024 CV FIN GA 00394601000126'!I8</f>
        <v>492004091.46661001</v>
      </c>
      <c r="H12" s="123">
        <f>'2024 CV FIN GA 00394601000126'!J8</f>
        <v>319762516.27828002</v>
      </c>
      <c r="I12" s="123">
        <f>'2024 CV FIN GA 00394601000126'!K8</f>
        <v>47931.952169999997</v>
      </c>
      <c r="J12" s="123">
        <f>'2024 CV FIN GA 00394601000126'!L8</f>
        <v>22472706.885019999</v>
      </c>
      <c r="K12" s="123">
        <f>'2024 CV FIN GA 00394601000126'!M8</f>
        <v>116003373.16833</v>
      </c>
      <c r="L12" s="123">
        <f>'2024 CV FIN GA 00394601000126'!N8</f>
        <v>517669515.45599997</v>
      </c>
      <c r="M12" s="49">
        <f t="shared" si="0"/>
        <v>1665760203.0348599</v>
      </c>
      <c r="N12" s="123">
        <f>'2024 CV FIN GA 00394601000126'!P8</f>
        <v>700249407.19133997</v>
      </c>
      <c r="O12" s="123">
        <f>'2024 CV FIN GA 00394601000126'!Q8</f>
        <v>495624103.16575998</v>
      </c>
      <c r="P12" s="123">
        <f>'2024 CV FIN GA 00394601000126'!R8</f>
        <v>184635444.74691999</v>
      </c>
      <c r="Q12" s="123">
        <f>'2024 CV FIN GA 00394601000126'!S8</f>
        <v>66822866.325410001</v>
      </c>
      <c r="R12" s="123">
        <f>'2024 CV FIN GA 00394601000126'!T8</f>
        <v>17994741.798760001</v>
      </c>
      <c r="S12" s="123">
        <f>'2024 CV FIN GA 00394601000126'!U8</f>
        <v>200433639.80667001</v>
      </c>
      <c r="T12" s="123">
        <f>'2024 CV FIN GA 00394601000126'!V8</f>
        <v>0</v>
      </c>
      <c r="U12" s="49">
        <f t="shared" si="1"/>
        <v>848023376.09098995</v>
      </c>
      <c r="V12" s="123">
        <f>'2024 CV FIN GA 00394601000126'!X8</f>
        <v>356490607.29763001</v>
      </c>
      <c r="W12" s="123">
        <f>'2024 CV FIN GA 00394601000126'!Y8</f>
        <v>252317725.24818</v>
      </c>
      <c r="X12" s="123">
        <f>'2024 CV FIN GA 00394601000126'!Z8</f>
        <v>93996226.416669995</v>
      </c>
      <c r="Y12" s="123">
        <f>'2024 CV FIN GA 00394601000126'!AA8</f>
        <v>34018913.76568</v>
      </c>
      <c r="Z12" s="123">
        <f>'2024 CV FIN GA 00394601000126'!AB8</f>
        <v>9160959.4611900002</v>
      </c>
      <c r="AA12" s="123">
        <f>'2024 CV FIN GA 00394601000126'!AC8</f>
        <v>102038943.90164</v>
      </c>
      <c r="AB12" s="123">
        <f>'2024 CV FIN GA 00394601000126'!AD8</f>
        <v>0</v>
      </c>
      <c r="AC12" s="49">
        <f t="shared" si="2"/>
        <v>292656412.23856997</v>
      </c>
      <c r="AD12" s="123">
        <f>'2024 CV FIN GA 00394601000126'!AF8</f>
        <v>131415109.87515</v>
      </c>
      <c r="AE12" s="123">
        <f>'2024 CV FIN GA 00394601000126'!AG8</f>
        <v>128283611.76773</v>
      </c>
      <c r="AF12" s="123">
        <f>'2024 CV FIN GA 00394601000126'!AH8</f>
        <v>22474111.137230001</v>
      </c>
      <c r="AG12" s="123">
        <f>'2024 CV FIN GA 00394601000126'!AI8</f>
        <v>10483579.458459999</v>
      </c>
      <c r="AH12" s="49">
        <f t="shared" si="3"/>
        <v>4032478.6122699999</v>
      </c>
      <c r="AI12" s="123">
        <f>'2024 CV FIN GA 00394601000126'!AK8</f>
        <v>833704.34317999997</v>
      </c>
      <c r="AJ12" s="123">
        <f>'2024 CV FIN GA 00394601000126'!AL8</f>
        <v>645977.99266999995</v>
      </c>
      <c r="AK12" s="123">
        <f>'2024 CV FIN GA 00394601000126'!AM8</f>
        <v>131738.17942</v>
      </c>
      <c r="AL12" s="123">
        <f>'2024 CV FIN GA 00394601000126'!AN8</f>
        <v>38738.598969999999</v>
      </c>
      <c r="AM12" s="123">
        <f>'2024 CV FIN GA 00394601000126'!AO8</f>
        <v>2382319.4980299999</v>
      </c>
      <c r="AN12" s="123">
        <f>'2024 CV FIN GA 00394601000126'!AP8</f>
        <v>148412828.93013</v>
      </c>
      <c r="AO12" s="50">
        <v>0</v>
      </c>
      <c r="AP12" s="123">
        <f>'2024 CV FIN GA 00394601000126'!AR8</f>
        <v>0</v>
      </c>
      <c r="AQ12" s="123">
        <f>'2024 CV FIN GA 00394601000126'!AS8</f>
        <v>7320807875.5561705</v>
      </c>
      <c r="AR12" s="49">
        <f t="shared" si="4"/>
        <v>11747653309.669399</v>
      </c>
      <c r="AS12" s="49">
        <f t="shared" si="5"/>
        <v>8940751562.2798405</v>
      </c>
      <c r="AT12" s="123">
        <f>'2024 CV FIN GA 00394601000126'!AV8</f>
        <v>4576216327.1411104</v>
      </c>
      <c r="AU12" s="123">
        <f>'2024 CV FIN GA 00394601000126'!AW8</f>
        <v>3031190514.9000301</v>
      </c>
      <c r="AV12" s="123">
        <f>'2024 CV FIN GA 00394601000126'!AX8</f>
        <v>462181.71773999999</v>
      </c>
      <c r="AW12" s="123">
        <f>'2024 CV FIN GA 00394601000126'!AY8</f>
        <v>188262049.26172999</v>
      </c>
      <c r="AX12" s="123">
        <f>'2024 CV FIN GA 00394601000126'!AZ8</f>
        <v>1144620489.2592299</v>
      </c>
      <c r="AY12" s="123">
        <f>'2024 CV FIN GA 00394601000126'!BA8</f>
        <v>0</v>
      </c>
      <c r="AZ12" s="49">
        <f t="shared" si="6"/>
        <v>2806901747.3895998</v>
      </c>
      <c r="BA12" s="123">
        <f>'2024 CV FIN GA 00394601000126'!BC8</f>
        <v>1226534892.8459201</v>
      </c>
      <c r="BB12" s="123">
        <f>'2024 CV FIN GA 00394601000126'!BD8</f>
        <v>1230354335.7158201</v>
      </c>
      <c r="BC12" s="123">
        <f>'2024 CV FIN GA 00394601000126'!BE8</f>
        <v>212688511.79238999</v>
      </c>
      <c r="BD12" s="123">
        <f>'2024 CV FIN GA 00394601000126'!BF8</f>
        <v>97866162.736200005</v>
      </c>
      <c r="BE12" s="123">
        <f>'2024 CV FIN GA 00394601000126'!BG8</f>
        <v>23221336.002409998</v>
      </c>
      <c r="BF12" s="123">
        <f>'2024 CV FIN GA 00394601000126'!BH8</f>
        <v>16236508.29686</v>
      </c>
      <c r="BG12" s="123">
        <f>'2024 CV FIN GA 00394601000126'!BI8</f>
        <v>0</v>
      </c>
      <c r="BH12" s="123">
        <f>'2024 CV FIN GA 00394601000126'!BJ8</f>
        <v>0</v>
      </c>
      <c r="BI12" s="123">
        <f>'2024 CV FIN GA 00394601000126'!BK8</f>
        <v>0</v>
      </c>
      <c r="BJ12" s="49">
        <f t="shared" si="7"/>
        <v>11747653309.669399</v>
      </c>
      <c r="BK12" s="49">
        <f t="shared" si="8"/>
        <v>0</v>
      </c>
      <c r="BL12" s="49">
        <f>$BO$9+SUMPRODUCT($D$10:D12,$BK$10:BK12)</f>
        <v>-1.2969374656677246E-2</v>
      </c>
      <c r="BM12" s="48">
        <f>'2024 CV FIN GA 00394601000126'!BO8</f>
        <v>4.78</v>
      </c>
      <c r="BN12" s="49">
        <f t="shared" si="12"/>
        <v>0</v>
      </c>
      <c r="BO12" s="51">
        <f t="shared" si="9"/>
        <v>0</v>
      </c>
      <c r="BP12" s="79">
        <f t="shared" si="13"/>
        <v>9343749400.8180084</v>
      </c>
      <c r="BQ12" s="79">
        <f t="shared" si="14"/>
        <v>23359373502.045021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0"/>
        <v>4</v>
      </c>
      <c r="B13" s="69">
        <f t="shared" si="15"/>
        <v>2027</v>
      </c>
      <c r="C13" s="48">
        <f>'2024 CV FIN GA 00394601000126'!E9</f>
        <v>4.78</v>
      </c>
      <c r="D13" s="49">
        <f t="shared" si="16"/>
        <v>0.82962999999999998</v>
      </c>
      <c r="E13" s="123">
        <f>'2024 CV FIN GA 00394601000126'!G9</f>
        <v>5488187856.26791</v>
      </c>
      <c r="F13" s="49">
        <f t="shared" si="11"/>
        <v>821731517.51081002</v>
      </c>
      <c r="G13" s="123">
        <f>'2024 CV FIN GA 00394601000126'!I9</f>
        <v>484065639.43501002</v>
      </c>
      <c r="H13" s="123">
        <f>'2024 CV FIN GA 00394601000126'!J9</f>
        <v>315380585.07976002</v>
      </c>
      <c r="I13" s="123">
        <f>'2024 CV FIN GA 00394601000126'!K9</f>
        <v>44726.544900000001</v>
      </c>
      <c r="J13" s="123">
        <f>'2024 CV FIN GA 00394601000126'!L9</f>
        <v>22240566.451140001</v>
      </c>
      <c r="K13" s="123">
        <f>'2024 CV FIN GA 00394601000126'!M9</f>
        <v>111827650.15372001</v>
      </c>
      <c r="L13" s="123">
        <f>'2024 CV FIN GA 00394601000126'!N9</f>
        <v>508651708.91556001</v>
      </c>
      <c r="M13" s="49">
        <f t="shared" si="0"/>
        <v>1509251660.4735</v>
      </c>
      <c r="N13" s="123">
        <f>'2024 CV FIN GA 00394601000126'!P9</f>
        <v>634456615.43817997</v>
      </c>
      <c r="O13" s="123">
        <f>'2024 CV FIN GA 00394601000126'!Q9</f>
        <v>449057132.77985001</v>
      </c>
      <c r="P13" s="123">
        <f>'2024 CV FIN GA 00394601000126'!R9</f>
        <v>167287795.12132001</v>
      </c>
      <c r="Q13" s="123">
        <f>'2024 CV FIN GA 00394601000126'!S9</f>
        <v>60544441.976389997</v>
      </c>
      <c r="R13" s="123">
        <f>'2024 CV FIN GA 00394601000126'!T9</f>
        <v>16304023.7665</v>
      </c>
      <c r="S13" s="123">
        <f>'2024 CV FIN GA 00394601000126'!U9</f>
        <v>181601651.39126</v>
      </c>
      <c r="T13" s="123">
        <f>'2024 CV FIN GA 00394601000126'!V9</f>
        <v>0</v>
      </c>
      <c r="U13" s="49">
        <f t="shared" si="1"/>
        <v>768346299.8779</v>
      </c>
      <c r="V13" s="123">
        <f>'2024 CV FIN GA 00394601000126'!X9</f>
        <v>322996095.13237</v>
      </c>
      <c r="W13" s="123">
        <f>'2024 CV FIN GA 00394601000126'!Y9</f>
        <v>228610903.96079999</v>
      </c>
      <c r="X13" s="123">
        <f>'2024 CV FIN GA 00394601000126'!Z9</f>
        <v>85164695.698180005</v>
      </c>
      <c r="Y13" s="123">
        <f>'2024 CV FIN GA 00394601000126'!AA9</f>
        <v>30822625.00618</v>
      </c>
      <c r="Z13" s="123">
        <f>'2024 CV FIN GA 00394601000126'!AB9</f>
        <v>8300230.28113</v>
      </c>
      <c r="AA13" s="123">
        <f>'2024 CV FIN GA 00394601000126'!AC9</f>
        <v>92451749.799239993</v>
      </c>
      <c r="AB13" s="123">
        <f>'2024 CV FIN GA 00394601000126'!AD9</f>
        <v>0</v>
      </c>
      <c r="AC13" s="49">
        <f t="shared" si="2"/>
        <v>351899774.84285998</v>
      </c>
      <c r="AD13" s="123">
        <f>'2024 CV FIN GA 00394601000126'!AF9</f>
        <v>165065146.59402999</v>
      </c>
      <c r="AE13" s="123">
        <f>'2024 CV FIN GA 00394601000126'!AG9</f>
        <v>143464256.02074999</v>
      </c>
      <c r="AF13" s="123">
        <f>'2024 CV FIN GA 00394601000126'!AH9</f>
        <v>30031266.572659999</v>
      </c>
      <c r="AG13" s="123">
        <f>'2024 CV FIN GA 00394601000126'!AI9</f>
        <v>13339105.65542</v>
      </c>
      <c r="AH13" s="49">
        <f t="shared" si="3"/>
        <v>5843830.5585200004</v>
      </c>
      <c r="AI13" s="123">
        <f>'2024 CV FIN GA 00394601000126'!AK9</f>
        <v>1424645.6113799999</v>
      </c>
      <c r="AJ13" s="123">
        <f>'2024 CV FIN GA 00394601000126'!AL9</f>
        <v>1061902.11191</v>
      </c>
      <c r="AK13" s="123">
        <f>'2024 CV FIN GA 00394601000126'!AM9</f>
        <v>233088.30958</v>
      </c>
      <c r="AL13" s="123">
        <f>'2024 CV FIN GA 00394601000126'!AN9</f>
        <v>78707.084780000005</v>
      </c>
      <c r="AM13" s="123">
        <f>'2024 CV FIN GA 00394601000126'!AO9</f>
        <v>3045487.44087</v>
      </c>
      <c r="AN13" s="123">
        <f>'2024 CV FIN GA 00394601000126'!AP9</f>
        <v>178105462.90761</v>
      </c>
      <c r="AO13" s="50">
        <v>0</v>
      </c>
      <c r="AP13" s="123">
        <f>'2024 CV FIN GA 00394601000126'!AR9</f>
        <v>0</v>
      </c>
      <c r="AQ13" s="123">
        <f>'2024 CV FIN GA 00394601000126'!AS9</f>
        <v>7897818217.5044203</v>
      </c>
      <c r="AR13" s="49">
        <f t="shared" si="4"/>
        <v>12153476122.7449</v>
      </c>
      <c r="AS13" s="49">
        <f t="shared" si="5"/>
        <v>8785003608.2134304</v>
      </c>
      <c r="AT13" s="123">
        <f>'2024 CV FIN GA 00394601000126'!AV9</f>
        <v>4504005847.8989401</v>
      </c>
      <c r="AU13" s="123">
        <f>'2024 CV FIN GA 00394601000126'!AW9</f>
        <v>2990536303.4302502</v>
      </c>
      <c r="AV13" s="123">
        <f>'2024 CV FIN GA 00394601000126'!AX9</f>
        <v>433224.07552000001</v>
      </c>
      <c r="AW13" s="123">
        <f>'2024 CV FIN GA 00394601000126'!AY9</f>
        <v>186203805.38240001</v>
      </c>
      <c r="AX13" s="123">
        <f>'2024 CV FIN GA 00394601000126'!AZ9</f>
        <v>1103824427.4263201</v>
      </c>
      <c r="AY13" s="123">
        <f>'2024 CV FIN GA 00394601000126'!BA9</f>
        <v>0</v>
      </c>
      <c r="AZ13" s="49">
        <f t="shared" si="6"/>
        <v>3368472514.5314698</v>
      </c>
      <c r="BA13" s="123">
        <f>'2024 CV FIN GA 00394601000126'!BC9</f>
        <v>1524641767.5652299</v>
      </c>
      <c r="BB13" s="123">
        <f>'2024 CV FIN GA 00394601000126'!BD9</f>
        <v>1378032106.71474</v>
      </c>
      <c r="BC13" s="123">
        <f>'2024 CV FIN GA 00394601000126'!BE9</f>
        <v>283820853.78899002</v>
      </c>
      <c r="BD13" s="123">
        <f>'2024 CV FIN GA 00394601000126'!BF9</f>
        <v>124785488.59931</v>
      </c>
      <c r="BE13" s="123">
        <f>'2024 CV FIN GA 00394601000126'!BG9</f>
        <v>29752184.65546</v>
      </c>
      <c r="BF13" s="123">
        <f>'2024 CV FIN GA 00394601000126'!BH9</f>
        <v>27440113.207740001</v>
      </c>
      <c r="BG13" s="123">
        <f>'2024 CV FIN GA 00394601000126'!BI9</f>
        <v>0</v>
      </c>
      <c r="BH13" s="123">
        <f>'2024 CV FIN GA 00394601000126'!BJ9</f>
        <v>0</v>
      </c>
      <c r="BI13" s="123">
        <f>'2024 CV FIN GA 00394601000126'!BK9</f>
        <v>0</v>
      </c>
      <c r="BJ13" s="49">
        <f t="shared" si="7"/>
        <v>12153476122.7449</v>
      </c>
      <c r="BK13" s="49">
        <f t="shared" si="8"/>
        <v>0</v>
      </c>
      <c r="BL13" s="49">
        <f>$BO$9+SUMPRODUCT($D$10:D13,$BK$10:BK13)</f>
        <v>-1.2969374656677246E-2</v>
      </c>
      <c r="BM13" s="48">
        <f>'2024 CV FIN GA 00394601000126'!BO9</f>
        <v>4.78</v>
      </c>
      <c r="BN13" s="49">
        <f t="shared" si="12"/>
        <v>0</v>
      </c>
      <c r="BO13" s="51">
        <f t="shared" si="9"/>
        <v>0</v>
      </c>
      <c r="BP13" s="79">
        <f t="shared" si="13"/>
        <v>9224489695.0936546</v>
      </c>
      <c r="BQ13" s="79">
        <f t="shared" si="14"/>
        <v>32285713932.827789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0"/>
        <v>5</v>
      </c>
      <c r="B14" s="69">
        <f t="shared" si="15"/>
        <v>2028</v>
      </c>
      <c r="C14" s="48">
        <f>'2024 CV FIN GA 00394601000126'!E10</f>
        <v>4.78</v>
      </c>
      <c r="D14" s="49">
        <f t="shared" si="16"/>
        <v>0.79178000000000004</v>
      </c>
      <c r="E14" s="123">
        <f>'2024 CV FIN GA 00394601000126'!G10</f>
        <v>4998338293.0294104</v>
      </c>
      <c r="F14" s="49">
        <f t="shared" si="11"/>
        <v>807920678.39558995</v>
      </c>
      <c r="G14" s="123">
        <f>'2024 CV FIN GA 00394601000126'!I10</f>
        <v>475358901.40404999</v>
      </c>
      <c r="H14" s="123">
        <f>'2024 CV FIN GA 00394601000126'!J10</f>
        <v>310539466.02749997</v>
      </c>
      <c r="I14" s="123">
        <f>'2024 CV FIN GA 00394601000126'!K10</f>
        <v>41099.815889999998</v>
      </c>
      <c r="J14" s="123">
        <f>'2024 CV FIN GA 00394601000126'!L10</f>
        <v>21981211.148150001</v>
      </c>
      <c r="K14" s="123">
        <f>'2024 CV FIN GA 00394601000126'!M10</f>
        <v>107668661.63429999</v>
      </c>
      <c r="L14" s="123">
        <f>'2024 CV FIN GA 00394601000126'!N10</f>
        <v>498966236.22667003</v>
      </c>
      <c r="M14" s="49">
        <f t="shared" si="0"/>
        <v>1374543030.5829301</v>
      </c>
      <c r="N14" s="123">
        <f>'2024 CV FIN GA 00394601000126'!P10</f>
        <v>577828033.45346999</v>
      </c>
      <c r="O14" s="123">
        <f>'2024 CV FIN GA 00394601000126'!Q10</f>
        <v>408976427.43189001</v>
      </c>
      <c r="P14" s="123">
        <f>'2024 CV FIN GA 00394601000126'!R10</f>
        <v>152356481.63106999</v>
      </c>
      <c r="Q14" s="123">
        <f>'2024 CV FIN GA 00394601000126'!S10</f>
        <v>55140532.8473</v>
      </c>
      <c r="R14" s="123">
        <f>'2024 CV FIN GA 00394601000126'!T10</f>
        <v>14848804.096510001</v>
      </c>
      <c r="S14" s="123">
        <f>'2024 CV FIN GA 00394601000126'!U10</f>
        <v>165392751.12268999</v>
      </c>
      <c r="T14" s="123">
        <f>'2024 CV FIN GA 00394601000126'!V10</f>
        <v>0</v>
      </c>
      <c r="U14" s="49">
        <f t="shared" si="1"/>
        <v>699767361.02449</v>
      </c>
      <c r="V14" s="123">
        <f>'2024 CV FIN GA 00394601000126'!X10</f>
        <v>294166998.84922999</v>
      </c>
      <c r="W14" s="123">
        <f>'2024 CV FIN GA 00394601000126'!Y10</f>
        <v>208206181.23819</v>
      </c>
      <c r="X14" s="123">
        <f>'2024 CV FIN GA 00394601000126'!Z10</f>
        <v>77563299.739500001</v>
      </c>
      <c r="Y14" s="123">
        <f>'2024 CV FIN GA 00394601000126'!AA10</f>
        <v>28071543.99501</v>
      </c>
      <c r="Z14" s="123">
        <f>'2024 CV FIN GA 00394601000126'!AB10</f>
        <v>7559391.1764099998</v>
      </c>
      <c r="AA14" s="123">
        <f>'2024 CV FIN GA 00394601000126'!AC10</f>
        <v>84199946.026150003</v>
      </c>
      <c r="AB14" s="123">
        <f>'2024 CV FIN GA 00394601000126'!AD10</f>
        <v>0</v>
      </c>
      <c r="AC14" s="49">
        <f t="shared" si="2"/>
        <v>400036923.98874003</v>
      </c>
      <c r="AD14" s="123">
        <f>'2024 CV FIN GA 00394601000126'!AF10</f>
        <v>191178441.37753001</v>
      </c>
      <c r="AE14" s="123">
        <f>'2024 CV FIN GA 00394601000126'!AG10</f>
        <v>157771472.95120001</v>
      </c>
      <c r="AF14" s="123">
        <f>'2024 CV FIN GA 00394601000126'!AH10</f>
        <v>35224101.533200003</v>
      </c>
      <c r="AG14" s="123">
        <f>'2024 CV FIN GA 00394601000126'!AI10</f>
        <v>15862908.126809999</v>
      </c>
      <c r="AH14" s="49">
        <f t="shared" si="3"/>
        <v>7871265.7219700003</v>
      </c>
      <c r="AI14" s="123">
        <f>'2024 CV FIN GA 00394601000126'!AK10</f>
        <v>2184980.1087199999</v>
      </c>
      <c r="AJ14" s="123">
        <f>'2024 CV FIN GA 00394601000126'!AL10</f>
        <v>1547700.0579200001</v>
      </c>
      <c r="AK14" s="123">
        <f>'2024 CV FIN GA 00394601000126'!AM10</f>
        <v>370861.90677</v>
      </c>
      <c r="AL14" s="123">
        <f>'2024 CV FIN GA 00394601000126'!AN10</f>
        <v>131470.93818</v>
      </c>
      <c r="AM14" s="123">
        <f>'2024 CV FIN GA 00394601000126'!AO10</f>
        <v>3636252.7103800001</v>
      </c>
      <c r="AN14" s="123">
        <f>'2024 CV FIN GA 00394601000126'!AP10</f>
        <v>203748675.82402</v>
      </c>
      <c r="AO14" s="50">
        <v>0</v>
      </c>
      <c r="AP14" s="123">
        <f>'2024 CV FIN GA 00394601000126'!AR10</f>
        <v>0</v>
      </c>
      <c r="AQ14" s="123">
        <f>'2024 CV FIN GA 00394601000126'!AS10</f>
        <v>8370658855.8047895</v>
      </c>
      <c r="AR14" s="49">
        <f t="shared" si="4"/>
        <v>12471181689.203501</v>
      </c>
      <c r="AS14" s="49">
        <f t="shared" si="5"/>
        <v>8617724287.1617699</v>
      </c>
      <c r="AT14" s="123">
        <f>'2024 CV FIN GA 00394601000126'!AV10</f>
        <v>4424545199.0838499</v>
      </c>
      <c r="AU14" s="123">
        <f>'2024 CV FIN GA 00394601000126'!AW10</f>
        <v>2945484365.1757302</v>
      </c>
      <c r="AV14" s="123">
        <f>'2024 CV FIN GA 00394601000126'!AX10</f>
        <v>399946.04576000001</v>
      </c>
      <c r="AW14" s="123">
        <f>'2024 CV FIN GA 00394601000126'!AY10</f>
        <v>183910066.73414999</v>
      </c>
      <c r="AX14" s="123">
        <f>'2024 CV FIN GA 00394601000126'!AZ10</f>
        <v>1063384710.12228</v>
      </c>
      <c r="AY14" s="123">
        <f>'2024 CV FIN GA 00394601000126'!BA10</f>
        <v>0</v>
      </c>
      <c r="AZ14" s="49">
        <f t="shared" si="6"/>
        <v>3853457402.0417399</v>
      </c>
      <c r="BA14" s="123">
        <f>'2024 CV FIN GA 00394601000126'!BC10</f>
        <v>1774671270.49158</v>
      </c>
      <c r="BB14" s="123">
        <f>'2024 CV FIN GA 00394601000126'!BD10</f>
        <v>1519221801.1405201</v>
      </c>
      <c r="BC14" s="123">
        <f>'2024 CV FIN GA 00394601000126'!BE10</f>
        <v>334245928.44976002</v>
      </c>
      <c r="BD14" s="123">
        <f>'2024 CV FIN GA 00394601000126'!BF10</f>
        <v>148408645.37457001</v>
      </c>
      <c r="BE14" s="123">
        <f>'2024 CV FIN GA 00394601000126'!BG10</f>
        <v>35536609.579209998</v>
      </c>
      <c r="BF14" s="123">
        <f>'2024 CV FIN GA 00394601000126'!BH10</f>
        <v>41373147.006099999</v>
      </c>
      <c r="BG14" s="123">
        <f>'2024 CV FIN GA 00394601000126'!BI10</f>
        <v>0</v>
      </c>
      <c r="BH14" s="123">
        <f>'2024 CV FIN GA 00394601000126'!BJ10</f>
        <v>0</v>
      </c>
      <c r="BI14" s="123">
        <f>'2024 CV FIN GA 00394601000126'!BK10</f>
        <v>0</v>
      </c>
      <c r="BJ14" s="49">
        <f t="shared" si="7"/>
        <v>12471181689.203501</v>
      </c>
      <c r="BK14" s="49">
        <f t="shared" si="8"/>
        <v>0</v>
      </c>
      <c r="BL14" s="49">
        <f>$BO$9+SUMPRODUCT($D$10:D14,$BK$10:BK14)</f>
        <v>-1.2969374656677246E-2</v>
      </c>
      <c r="BM14" s="48">
        <f>'2024 CV FIN GA 00394601000126'!BO10</f>
        <v>4.78</v>
      </c>
      <c r="BN14" s="49">
        <f t="shared" si="12"/>
        <v>0</v>
      </c>
      <c r="BO14" s="51">
        <f t="shared" si="9"/>
        <v>0</v>
      </c>
      <c r="BP14" s="79">
        <f t="shared" si="13"/>
        <v>9035077499.1541462</v>
      </c>
      <c r="BQ14" s="79">
        <f t="shared" si="14"/>
        <v>40657848746.193657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0"/>
        <v>6</v>
      </c>
      <c r="B15" s="69">
        <f t="shared" si="15"/>
        <v>2029</v>
      </c>
      <c r="C15" s="48">
        <f>'2024 CV FIN GA 00394601000126'!E11</f>
        <v>4.78</v>
      </c>
      <c r="D15" s="49">
        <f t="shared" si="16"/>
        <v>0.75566</v>
      </c>
      <c r="E15" s="123">
        <f>'2024 CV FIN GA 00394601000126'!G11</f>
        <v>4636778082.7789402</v>
      </c>
      <c r="F15" s="49">
        <f t="shared" si="11"/>
        <v>792866385.42779005</v>
      </c>
      <c r="G15" s="123">
        <f>'2024 CV FIN GA 00394601000126'!I11</f>
        <v>465895868.47486001</v>
      </c>
      <c r="H15" s="123">
        <f>'2024 CV FIN GA 00394601000126'!J11</f>
        <v>305239806.85886002</v>
      </c>
      <c r="I15" s="123">
        <f>'2024 CV FIN GA 00394601000126'!K11</f>
        <v>37187.887009999999</v>
      </c>
      <c r="J15" s="123">
        <f>'2024 CV FIN GA 00394601000126'!L11</f>
        <v>21693522.207060002</v>
      </c>
      <c r="K15" s="123">
        <f>'2024 CV FIN GA 00394601000126'!M11</f>
        <v>103493169.22272</v>
      </c>
      <c r="L15" s="123">
        <f>'2024 CV FIN GA 00394601000126'!N11</f>
        <v>488585282.16218001</v>
      </c>
      <c r="M15" s="49">
        <f t="shared" si="0"/>
        <v>1275113972.76407</v>
      </c>
      <c r="N15" s="123">
        <f>'2024 CV FIN GA 00394601000126'!P11</f>
        <v>536030217.25615001</v>
      </c>
      <c r="O15" s="123">
        <f>'2024 CV FIN GA 00394601000126'!Q11</f>
        <v>379392674.90837997</v>
      </c>
      <c r="P15" s="123">
        <f>'2024 CV FIN GA 00394601000126'!R11</f>
        <v>141335610.63313001</v>
      </c>
      <c r="Q15" s="123">
        <f>'2024 CV FIN GA 00394601000126'!S11</f>
        <v>51151882.723839998</v>
      </c>
      <c r="R15" s="123">
        <f>'2024 CV FIN GA 00394601000126'!T11</f>
        <v>13774699.78097</v>
      </c>
      <c r="S15" s="123">
        <f>'2024 CV FIN GA 00394601000126'!U11</f>
        <v>153428887.46160001</v>
      </c>
      <c r="T15" s="123">
        <f>'2024 CV FIN GA 00394601000126'!V11</f>
        <v>0</v>
      </c>
      <c r="U15" s="49">
        <f t="shared" si="1"/>
        <v>649148931.58939004</v>
      </c>
      <c r="V15" s="123">
        <f>'2024 CV FIN GA 00394601000126'!X11</f>
        <v>272888110.60330999</v>
      </c>
      <c r="W15" s="123">
        <f>'2024 CV FIN GA 00394601000126'!Y11</f>
        <v>193145361.77166</v>
      </c>
      <c r="X15" s="123">
        <f>'2024 CV FIN GA 00394601000126'!Z11</f>
        <v>71952674.504179999</v>
      </c>
      <c r="Y15" s="123">
        <f>'2024 CV FIN GA 00394601000126'!AA11</f>
        <v>26040958.477609999</v>
      </c>
      <c r="Z15" s="123">
        <f>'2024 CV FIN GA 00394601000126'!AB11</f>
        <v>7012574.4339500004</v>
      </c>
      <c r="AA15" s="123">
        <f>'2024 CV FIN GA 00394601000126'!AC11</f>
        <v>78109251.798679993</v>
      </c>
      <c r="AB15" s="123">
        <f>'2024 CV FIN GA 00394601000126'!AD11</f>
        <v>0</v>
      </c>
      <c r="AC15" s="49">
        <f t="shared" si="2"/>
        <v>434799512.41097999</v>
      </c>
      <c r="AD15" s="123">
        <f>'2024 CV FIN GA 00394601000126'!AF11</f>
        <v>206949934.71726</v>
      </c>
      <c r="AE15" s="123">
        <f>'2024 CV FIN GA 00394601000126'!AG11</f>
        <v>169526759.01161999</v>
      </c>
      <c r="AF15" s="123">
        <f>'2024 CV FIN GA 00394601000126'!AH11</f>
        <v>40087756.539489999</v>
      </c>
      <c r="AG15" s="123">
        <f>'2024 CV FIN GA 00394601000126'!AI11</f>
        <v>18235062.142609999</v>
      </c>
      <c r="AH15" s="49">
        <f t="shared" si="3"/>
        <v>10158650.870750001</v>
      </c>
      <c r="AI15" s="123">
        <f>'2024 CV FIN GA 00394601000126'!AK11</f>
        <v>3111174.1671899999</v>
      </c>
      <c r="AJ15" s="123">
        <f>'2024 CV FIN GA 00394601000126'!AL11</f>
        <v>2108659.73765</v>
      </c>
      <c r="AK15" s="123">
        <f>'2024 CV FIN GA 00394601000126'!AM11</f>
        <v>540441.07924999995</v>
      </c>
      <c r="AL15" s="123">
        <f>'2024 CV FIN GA 00394601000126'!AN11</f>
        <v>196366.97649999999</v>
      </c>
      <c r="AM15" s="123">
        <f>'2024 CV FIN GA 00394601000126'!AO11</f>
        <v>4202008.9101600004</v>
      </c>
      <c r="AN15" s="123">
        <f>'2024 CV FIN GA 00394601000126'!AP11</f>
        <v>222390631.92945001</v>
      </c>
      <c r="AO15" s="50">
        <v>0</v>
      </c>
      <c r="AP15" s="123">
        <f>'2024 CV FIN GA 00394601000126'!AR11</f>
        <v>0</v>
      </c>
      <c r="AQ15" s="123">
        <f>'2024 CV FIN GA 00394601000126'!AS11</f>
        <v>8667905600.3644695</v>
      </c>
      <c r="AR15" s="49">
        <f t="shared" si="4"/>
        <v>12644462136.7418</v>
      </c>
      <c r="AS15" s="49">
        <f t="shared" si="5"/>
        <v>8438433197.9650602</v>
      </c>
      <c r="AT15" s="123">
        <f>'2024 CV FIN GA 00394601000126'!AV11</f>
        <v>4337827275.35217</v>
      </c>
      <c r="AU15" s="123">
        <f>'2024 CV FIN GA 00394601000126'!AW11</f>
        <v>2896055721.1803398</v>
      </c>
      <c r="AV15" s="123">
        <f>'2024 CV FIN GA 00394601000126'!AX11</f>
        <v>363590.41482000001</v>
      </c>
      <c r="AW15" s="123">
        <f>'2024 CV FIN GA 00394601000126'!AY11</f>
        <v>181375106.31698999</v>
      </c>
      <c r="AX15" s="123">
        <f>'2024 CV FIN GA 00394601000126'!AZ11</f>
        <v>1022811504.70074</v>
      </c>
      <c r="AY15" s="123">
        <f>'2024 CV FIN GA 00394601000126'!BA11</f>
        <v>0</v>
      </c>
      <c r="AZ15" s="49">
        <f t="shared" si="6"/>
        <v>4206028938.77672</v>
      </c>
      <c r="BA15" s="123">
        <f>'2024 CV FIN GA 00394601000126'!BC11</f>
        <v>1920838399.2507901</v>
      </c>
      <c r="BB15" s="123">
        <f>'2024 CV FIN GA 00394601000126'!BD11</f>
        <v>1635151254.87902</v>
      </c>
      <c r="BC15" s="123">
        <f>'2024 CV FIN GA 00394601000126'!BE11</f>
        <v>380263139.34742999</v>
      </c>
      <c r="BD15" s="123">
        <f>'2024 CV FIN GA 00394601000126'!BF11</f>
        <v>170612245.86686999</v>
      </c>
      <c r="BE15" s="123">
        <f>'2024 CV FIN GA 00394601000126'!BG11</f>
        <v>41075772.349200003</v>
      </c>
      <c r="BF15" s="123">
        <f>'2024 CV FIN GA 00394601000126'!BH11</f>
        <v>58088127.083410002</v>
      </c>
      <c r="BG15" s="123">
        <f>'2024 CV FIN GA 00394601000126'!BI11</f>
        <v>0</v>
      </c>
      <c r="BH15" s="123">
        <f>'2024 CV FIN GA 00394601000126'!BJ11</f>
        <v>0</v>
      </c>
      <c r="BI15" s="123">
        <f>'2024 CV FIN GA 00394601000126'!BK11</f>
        <v>0</v>
      </c>
      <c r="BJ15" s="49">
        <f t="shared" si="7"/>
        <v>12644462136.7418</v>
      </c>
      <c r="BK15" s="49">
        <f t="shared" si="8"/>
        <v>0</v>
      </c>
      <c r="BL15" s="49">
        <f>$BO$9+SUMPRODUCT($D$10:D15,$BK$10:BK15)</f>
        <v>-1.2969374656677246E-2</v>
      </c>
      <c r="BM15" s="48">
        <f>'2024 CV FIN GA 00394601000126'!BO11</f>
        <v>4.78</v>
      </c>
      <c r="BN15" s="49">
        <f t="shared" si="12"/>
        <v>0</v>
      </c>
      <c r="BO15" s="51">
        <f t="shared" si="9"/>
        <v>0</v>
      </c>
      <c r="BP15" s="79">
        <f t="shared" si="13"/>
        <v>8743153615.9102383</v>
      </c>
      <c r="BQ15" s="79">
        <f t="shared" si="14"/>
        <v>48087344887.50631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0"/>
        <v>7</v>
      </c>
      <c r="B16" s="69">
        <f t="shared" si="15"/>
        <v>2030</v>
      </c>
      <c r="C16" s="48">
        <f>'2024 CV FIN GA 00394601000126'!E12</f>
        <v>4.78</v>
      </c>
      <c r="D16" s="49">
        <f t="shared" si="16"/>
        <v>0.72119</v>
      </c>
      <c r="E16" s="123">
        <f>'2024 CV FIN GA 00394601000126'!G12</f>
        <v>4296780718.0904799</v>
      </c>
      <c r="F16" s="49">
        <f t="shared" si="11"/>
        <v>776591749.32209003</v>
      </c>
      <c r="G16" s="123">
        <f>'2024 CV FIN GA 00394601000126'!I12</f>
        <v>455693749.17421001</v>
      </c>
      <c r="H16" s="123">
        <f>'2024 CV FIN GA 00394601000126'!J12</f>
        <v>299488059.48882002</v>
      </c>
      <c r="I16" s="123">
        <f>'2024 CV FIN GA 00394601000126'!K12</f>
        <v>33129.615859999998</v>
      </c>
      <c r="J16" s="123">
        <f>'2024 CV FIN GA 00394601000126'!L12</f>
        <v>21376811.043200001</v>
      </c>
      <c r="K16" s="123">
        <f>'2024 CV FIN GA 00394601000126'!M12</f>
        <v>99413036.936179996</v>
      </c>
      <c r="L16" s="123">
        <f>'2024 CV FIN GA 00394601000126'!N12</f>
        <v>477585009.14985001</v>
      </c>
      <c r="M16" s="49">
        <f t="shared" si="0"/>
        <v>1181614697.47475</v>
      </c>
      <c r="N16" s="123">
        <f>'2024 CV FIN GA 00394601000126'!P12</f>
        <v>496725152.83279002</v>
      </c>
      <c r="O16" s="123">
        <f>'2024 CV FIN GA 00394601000126'!Q12</f>
        <v>351573247.85189998</v>
      </c>
      <c r="P16" s="123">
        <f>'2024 CV FIN GA 00394601000126'!R12</f>
        <v>130972005.92873999</v>
      </c>
      <c r="Q16" s="123">
        <f>'2024 CV FIN GA 00394601000126'!S12</f>
        <v>47401109.015349999</v>
      </c>
      <c r="R16" s="123">
        <f>'2024 CV FIN GA 00394601000126'!T12</f>
        <v>12764653.24838</v>
      </c>
      <c r="S16" s="123">
        <f>'2024 CV FIN GA 00394601000126'!U12</f>
        <v>142178528.59759</v>
      </c>
      <c r="T16" s="123">
        <f>'2024 CV FIN GA 00394601000126'!V12</f>
        <v>0</v>
      </c>
      <c r="U16" s="49">
        <f t="shared" si="1"/>
        <v>601549300.53296995</v>
      </c>
      <c r="V16" s="123">
        <f>'2024 CV FIN GA 00394601000126'!X12</f>
        <v>252878259.62412</v>
      </c>
      <c r="W16" s="123">
        <f>'2024 CV FIN GA 00394601000126'!Y12</f>
        <v>178982744.36107999</v>
      </c>
      <c r="X16" s="123">
        <f>'2024 CV FIN GA 00394601000126'!Z12</f>
        <v>66676657.563759997</v>
      </c>
      <c r="Y16" s="123">
        <f>'2024 CV FIN GA 00394601000126'!AA12</f>
        <v>24131473.68056</v>
      </c>
      <c r="Z16" s="123">
        <f>'2024 CV FIN GA 00394601000126'!AB12</f>
        <v>6498368.9264500001</v>
      </c>
      <c r="AA16" s="123">
        <f>'2024 CV FIN GA 00394601000126'!AC12</f>
        <v>72381796.377000004</v>
      </c>
      <c r="AB16" s="123">
        <f>'2024 CV FIN GA 00394601000126'!AD12</f>
        <v>0</v>
      </c>
      <c r="AC16" s="49">
        <f t="shared" si="2"/>
        <v>466412082.52067</v>
      </c>
      <c r="AD16" s="123">
        <f>'2024 CV FIN GA 00394601000126'!AF12</f>
        <v>222720685.97181001</v>
      </c>
      <c r="AE16" s="123">
        <f>'2024 CV FIN GA 00394601000126'!AG12</f>
        <v>178765774.81896001</v>
      </c>
      <c r="AF16" s="123">
        <f>'2024 CV FIN GA 00394601000126'!AH12</f>
        <v>44466079.686669998</v>
      </c>
      <c r="AG16" s="123">
        <f>'2024 CV FIN GA 00394601000126'!AI12</f>
        <v>20459542.043230001</v>
      </c>
      <c r="AH16" s="49">
        <f t="shared" si="3"/>
        <v>12674490.13016</v>
      </c>
      <c r="AI16" s="123">
        <f>'2024 CV FIN GA 00394601000126'!AK12</f>
        <v>4169101.0411100001</v>
      </c>
      <c r="AJ16" s="123">
        <f>'2024 CV FIN GA 00394601000126'!AL12</f>
        <v>2745075.5581399999</v>
      </c>
      <c r="AK16" s="123">
        <f>'2024 CV FIN GA 00394601000126'!AM12</f>
        <v>740685.39916999999</v>
      </c>
      <c r="AL16" s="123">
        <f>'2024 CV FIN GA 00394601000126'!AN12</f>
        <v>273975.17264</v>
      </c>
      <c r="AM16" s="123">
        <f>'2024 CV FIN GA 00394601000126'!AO12</f>
        <v>4745652.9590999996</v>
      </c>
      <c r="AN16" s="123">
        <f>'2024 CV FIN GA 00394601000126'!AP12</f>
        <v>239545979.77765</v>
      </c>
      <c r="AO16" s="50">
        <v>0</v>
      </c>
      <c r="AP16" s="123">
        <f>'2024 CV FIN GA 00394601000126'!AR12</f>
        <v>0</v>
      </c>
      <c r="AQ16" s="123">
        <f>'2024 CV FIN GA 00394601000126'!AS12</f>
        <v>8923543962.9464798</v>
      </c>
      <c r="AR16" s="49">
        <f t="shared" si="4"/>
        <v>12778930308.7908</v>
      </c>
      <c r="AS16" s="49">
        <f t="shared" si="5"/>
        <v>8248445753.8834896</v>
      </c>
      <c r="AT16" s="123">
        <f>'2024 CV FIN GA 00394601000126'!AV12</f>
        <v>4244127543.4398198</v>
      </c>
      <c r="AU16" s="123">
        <f>'2024 CV FIN GA 00394601000126'!AW12</f>
        <v>2842285571.1114898</v>
      </c>
      <c r="AV16" s="123">
        <f>'2024 CV FIN GA 00394601000126'!AX12</f>
        <v>325452.19800999999</v>
      </c>
      <c r="AW16" s="123">
        <f>'2024 CV FIN GA 00394601000126'!AY12</f>
        <v>178594391.90922001</v>
      </c>
      <c r="AX16" s="123">
        <f>'2024 CV FIN GA 00394601000126'!AZ12</f>
        <v>983112795.22494996</v>
      </c>
      <c r="AY16" s="123">
        <f>'2024 CV FIN GA 00394601000126'!BA12</f>
        <v>0</v>
      </c>
      <c r="AZ16" s="49">
        <f t="shared" si="6"/>
        <v>4530484554.9073296</v>
      </c>
      <c r="BA16" s="123">
        <f>'2024 CV FIN GA 00394601000126'!BC12</f>
        <v>2065515509.2227099</v>
      </c>
      <c r="BB16" s="123">
        <f>'2024 CV FIN GA 00394601000126'!BD12</f>
        <v>1727869166.8095801</v>
      </c>
      <c r="BC16" s="123">
        <f>'2024 CV FIN GA 00394601000126'!BE12</f>
        <v>422047383.42666</v>
      </c>
      <c r="BD16" s="123">
        <f>'2024 CV FIN GA 00394601000126'!BF12</f>
        <v>191450490.14025</v>
      </c>
      <c r="BE16" s="123">
        <f>'2024 CV FIN GA 00394601000126'!BG12</f>
        <v>46400208.827320002</v>
      </c>
      <c r="BF16" s="123">
        <f>'2024 CV FIN GA 00394601000126'!BH12</f>
        <v>77201796.480810001</v>
      </c>
      <c r="BG16" s="123">
        <f>'2024 CV FIN GA 00394601000126'!BI12</f>
        <v>0</v>
      </c>
      <c r="BH16" s="123">
        <f>'2024 CV FIN GA 00394601000126'!BJ12</f>
        <v>0</v>
      </c>
      <c r="BI16" s="123">
        <f>'2024 CV FIN GA 00394601000126'!BK12</f>
        <v>0</v>
      </c>
      <c r="BJ16" s="49">
        <f t="shared" si="7"/>
        <v>12778930308.7908</v>
      </c>
      <c r="BK16" s="49">
        <f t="shared" si="8"/>
        <v>0</v>
      </c>
      <c r="BL16" s="49">
        <f>$BO$9+SUMPRODUCT($D$10:D16,$BK$10:BK16)</f>
        <v>-1.2969374656677246E-2</v>
      </c>
      <c r="BM16" s="48">
        <f>'2024 CV FIN GA 00394601000126'!BO12</f>
        <v>4.78</v>
      </c>
      <c r="BN16" s="49">
        <f t="shared" si="12"/>
        <v>0</v>
      </c>
      <c r="BO16" s="51">
        <f t="shared" si="9"/>
        <v>0</v>
      </c>
      <c r="BP16" s="79">
        <f t="shared" si="13"/>
        <v>8433396321.7999878</v>
      </c>
      <c r="BQ16" s="79">
        <f t="shared" si="14"/>
        <v>54817076091.699921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0"/>
        <v>8</v>
      </c>
      <c r="B17" s="69">
        <f t="shared" si="15"/>
        <v>2031</v>
      </c>
      <c r="C17" s="48">
        <f>'2024 CV FIN GA 00394601000126'!E13</f>
        <v>4.78</v>
      </c>
      <c r="D17" s="49">
        <f t="shared" si="16"/>
        <v>0.68828999999999996</v>
      </c>
      <c r="E17" s="123">
        <f>'2024 CV FIN GA 00394601000126'!G13</f>
        <v>3973363480.5121799</v>
      </c>
      <c r="F17" s="49">
        <f t="shared" si="11"/>
        <v>759121261.89358997</v>
      </c>
      <c r="G17" s="123">
        <f>'2024 CV FIN GA 00394601000126'!I13</f>
        <v>444771211.06120998</v>
      </c>
      <c r="H17" s="123">
        <f>'2024 CV FIN GA 00394601000126'!J13</f>
        <v>293291025.48839998</v>
      </c>
      <c r="I17" s="123">
        <f>'2024 CV FIN GA 00394601000126'!K13</f>
        <v>29055.10382</v>
      </c>
      <c r="J17" s="123">
        <f>'2024 CV FIN GA 00394601000126'!L13</f>
        <v>21029970.24016</v>
      </c>
      <c r="K17" s="123">
        <f>'2024 CV FIN GA 00394601000126'!M13</f>
        <v>95272387.129260004</v>
      </c>
      <c r="L17" s="123">
        <f>'2024 CV FIN GA 00394601000126'!N13</f>
        <v>465890442.88350999</v>
      </c>
      <c r="M17" s="49">
        <f t="shared" si="0"/>
        <v>1092674957.1407399</v>
      </c>
      <c r="N17" s="123">
        <f>'2024 CV FIN GA 00394601000126'!P13</f>
        <v>459336817.86646003</v>
      </c>
      <c r="O17" s="123">
        <f>'2024 CV FIN GA 00394601000126'!Q13</f>
        <v>325110447.88914001</v>
      </c>
      <c r="P17" s="123">
        <f>'2024 CV FIN GA 00394601000126'!R13</f>
        <v>121113787.15132</v>
      </c>
      <c r="Q17" s="123">
        <f>'2024 CV FIN GA 00394601000126'!S13</f>
        <v>43833243.503540002</v>
      </c>
      <c r="R17" s="123">
        <f>'2024 CV FIN GA 00394601000126'!T13</f>
        <v>11803862.09726</v>
      </c>
      <c r="S17" s="123">
        <f>'2024 CV FIN GA 00394601000126'!U13</f>
        <v>131476798.63302</v>
      </c>
      <c r="T17" s="123">
        <f>'2024 CV FIN GA 00394601000126'!V13</f>
        <v>0</v>
      </c>
      <c r="U17" s="49">
        <f t="shared" si="1"/>
        <v>556270887.27199996</v>
      </c>
      <c r="V17" s="123">
        <f>'2024 CV FIN GA 00394601000126'!X13</f>
        <v>233844198.18671</v>
      </c>
      <c r="W17" s="123">
        <f>'2024 CV FIN GA 00394601000126'!Y13</f>
        <v>165510773.47093999</v>
      </c>
      <c r="X17" s="123">
        <f>'2024 CV FIN GA 00394601000126'!Z13</f>
        <v>61657928.00434</v>
      </c>
      <c r="Y17" s="123">
        <f>'2024 CV FIN GA 00394601000126'!AA13</f>
        <v>22315105.783640001</v>
      </c>
      <c r="Z17" s="123">
        <f>'2024 CV FIN GA 00394601000126'!AB13</f>
        <v>6009238.88588</v>
      </c>
      <c r="AA17" s="123">
        <f>'2024 CV FIN GA 00394601000126'!AC13</f>
        <v>66933642.94049</v>
      </c>
      <c r="AB17" s="123">
        <f>'2024 CV FIN GA 00394601000126'!AD13</f>
        <v>0</v>
      </c>
      <c r="AC17" s="49">
        <f t="shared" si="2"/>
        <v>494357472.69013</v>
      </c>
      <c r="AD17" s="123">
        <f>'2024 CV FIN GA 00394601000126'!AF13</f>
        <v>236551018.91111001</v>
      </c>
      <c r="AE17" s="123">
        <f>'2024 CV FIN GA 00394601000126'!AG13</f>
        <v>186659553.86183</v>
      </c>
      <c r="AF17" s="123">
        <f>'2024 CV FIN GA 00394601000126'!AH13</f>
        <v>48592018.124580003</v>
      </c>
      <c r="AG17" s="123">
        <f>'2024 CV FIN GA 00394601000126'!AI13</f>
        <v>22554881.792610001</v>
      </c>
      <c r="AH17" s="49">
        <f t="shared" si="3"/>
        <v>15433313.90851</v>
      </c>
      <c r="AI17" s="123">
        <f>'2024 CV FIN GA 00394601000126'!AK13</f>
        <v>5369011.36307</v>
      </c>
      <c r="AJ17" s="123">
        <f>'2024 CV FIN GA 00394601000126'!AL13</f>
        <v>3458899.6632699999</v>
      </c>
      <c r="AK17" s="123">
        <f>'2024 CV FIN GA 00394601000126'!AM13</f>
        <v>972734.09863000002</v>
      </c>
      <c r="AL17" s="123">
        <f>'2024 CV FIN GA 00394601000126'!AN13</f>
        <v>364908.46662999998</v>
      </c>
      <c r="AM17" s="123">
        <f>'2024 CV FIN GA 00394601000126'!AO13</f>
        <v>5267760.3169099996</v>
      </c>
      <c r="AN17" s="123">
        <f>'2024 CV FIN GA 00394601000126'!AP13</f>
        <v>255320620.44837999</v>
      </c>
      <c r="AO17" s="50">
        <v>0</v>
      </c>
      <c r="AP17" s="123">
        <f>'2024 CV FIN GA 00394601000126'!AR13</f>
        <v>0</v>
      </c>
      <c r="AQ17" s="123">
        <f>'2024 CV FIN GA 00394601000126'!AS13</f>
        <v>9140952854.6116791</v>
      </c>
      <c r="AR17" s="49">
        <f t="shared" si="4"/>
        <v>12875294197.9778</v>
      </c>
      <c r="AS17" s="49">
        <f t="shared" si="5"/>
        <v>8046467061.8913097</v>
      </c>
      <c r="AT17" s="123">
        <f>'2024 CV FIN GA 00394601000126'!AV13</f>
        <v>4143626484.2066598</v>
      </c>
      <c r="AU17" s="123">
        <f>'2024 CV FIN GA 00394601000126'!AW13</f>
        <v>2784237298.7390299</v>
      </c>
      <c r="AV17" s="123">
        <f>'2024 CV FIN GA 00394601000126'!AX13</f>
        <v>286775.22126999998</v>
      </c>
      <c r="AW17" s="123">
        <f>'2024 CV FIN GA 00394601000126'!AY13</f>
        <v>175561650.2234</v>
      </c>
      <c r="AX17" s="123">
        <f>'2024 CV FIN GA 00394601000126'!AZ13</f>
        <v>942754853.50094998</v>
      </c>
      <c r="AY17" s="123">
        <f>'2024 CV FIN GA 00394601000126'!BA13</f>
        <v>0</v>
      </c>
      <c r="AZ17" s="49">
        <f t="shared" si="6"/>
        <v>4828827136.0864601</v>
      </c>
      <c r="BA17" s="123">
        <f>'2024 CV FIN GA 00394601000126'!BC13</f>
        <v>2195439565.8033099</v>
      </c>
      <c r="BB17" s="123">
        <f>'2024 CV FIN GA 00394601000126'!BD13</f>
        <v>1809877248.06827</v>
      </c>
      <c r="BC17" s="123">
        <f>'2024 CV FIN GA 00394601000126'!BE13</f>
        <v>462103790.72514999</v>
      </c>
      <c r="BD17" s="123">
        <f>'2024 CV FIN GA 00394601000126'!BF13</f>
        <v>211061747.52860999</v>
      </c>
      <c r="BE17" s="123">
        <f>'2024 CV FIN GA 00394601000126'!BG13</f>
        <v>51505112.386270002</v>
      </c>
      <c r="BF17" s="123">
        <f>'2024 CV FIN GA 00394601000126'!BH13</f>
        <v>98839671.574849993</v>
      </c>
      <c r="BG17" s="123">
        <f>'2024 CV FIN GA 00394601000126'!BI13</f>
        <v>0</v>
      </c>
      <c r="BH17" s="123">
        <f>'2024 CV FIN GA 00394601000126'!BJ13</f>
        <v>0</v>
      </c>
      <c r="BI17" s="123">
        <f>'2024 CV FIN GA 00394601000126'!BK13</f>
        <v>0</v>
      </c>
      <c r="BJ17" s="49">
        <f t="shared" si="7"/>
        <v>12875294197.9778</v>
      </c>
      <c r="BK17" s="49">
        <f t="shared" si="8"/>
        <v>0</v>
      </c>
      <c r="BL17" s="49">
        <f>$BO$9+SUMPRODUCT($D$10:D17,$BK$10:BK17)</f>
        <v>-1.2969374656677246E-2</v>
      </c>
      <c r="BM17" s="48">
        <f>'2024 CV FIN GA 00394601000126'!BO13</f>
        <v>4.78</v>
      </c>
      <c r="BN17" s="49">
        <f t="shared" si="12"/>
        <v>0</v>
      </c>
      <c r="BO17" s="51">
        <f t="shared" si="9"/>
        <v>0</v>
      </c>
      <c r="BP17" s="79">
        <f t="shared" si="13"/>
        <v>8110156583.3264961</v>
      </c>
      <c r="BQ17" s="79">
        <f t="shared" si="14"/>
        <v>60826174374.948723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0"/>
        <v>9</v>
      </c>
      <c r="B18" s="69">
        <f t="shared" si="15"/>
        <v>2032</v>
      </c>
      <c r="C18" s="48">
        <f>'2024 CV FIN GA 00394601000126'!E14</f>
        <v>4.78</v>
      </c>
      <c r="D18" s="49">
        <f t="shared" si="16"/>
        <v>0.65688999999999997</v>
      </c>
      <c r="E18" s="123">
        <f>'2024 CV FIN GA 00394601000126'!G14</f>
        <v>3664079040.86303</v>
      </c>
      <c r="F18" s="49">
        <f t="shared" si="11"/>
        <v>740498985.16420996</v>
      </c>
      <c r="G18" s="123">
        <f>'2024 CV FIN GA 00394601000126'!I14</f>
        <v>433161921.85781997</v>
      </c>
      <c r="H18" s="123">
        <f>'2024 CV FIN GA 00394601000126'!J14</f>
        <v>286662688.66135001</v>
      </c>
      <c r="I18" s="123">
        <f>'2024 CV FIN GA 00394601000126'!K14</f>
        <v>25080.852139999999</v>
      </c>
      <c r="J18" s="123">
        <f>'2024 CV FIN GA 00394601000126'!L14</f>
        <v>20649293.7929</v>
      </c>
      <c r="K18" s="123">
        <f>'2024 CV FIN GA 00394601000126'!M14</f>
        <v>91144732.662479997</v>
      </c>
      <c r="L18" s="123">
        <f>'2024 CV FIN GA 00394601000126'!N14</f>
        <v>453561072.25686002</v>
      </c>
      <c r="M18" s="49">
        <f t="shared" si="0"/>
        <v>1007621736.23721</v>
      </c>
      <c r="N18" s="123">
        <f>'2024 CV FIN GA 00394601000126'!P14</f>
        <v>423582291.24918997</v>
      </c>
      <c r="O18" s="123">
        <f>'2024 CV FIN GA 00394601000126'!Q14</f>
        <v>299804028.48083001</v>
      </c>
      <c r="P18" s="123">
        <f>'2024 CV FIN GA 00394601000126'!R14</f>
        <v>111686356.21614</v>
      </c>
      <c r="Q18" s="123">
        <f>'2024 CV FIN GA 00394601000126'!S14</f>
        <v>40421287.808700003</v>
      </c>
      <c r="R18" s="123">
        <f>'2024 CV FIN GA 00394601000126'!T14</f>
        <v>10885055.92904</v>
      </c>
      <c r="S18" s="123">
        <f>'2024 CV FIN GA 00394601000126'!U14</f>
        <v>121242716.55331001</v>
      </c>
      <c r="T18" s="123">
        <f>'2024 CV FIN GA 00394601000126'!V14</f>
        <v>0</v>
      </c>
      <c r="U18" s="49">
        <f t="shared" si="1"/>
        <v>512971065.72109997</v>
      </c>
      <c r="V18" s="123">
        <f>'2024 CV FIN GA 00394601000126'!X14</f>
        <v>215641893.727</v>
      </c>
      <c r="W18" s="123">
        <f>'2024 CV FIN GA 00394601000126'!Y14</f>
        <v>152627505.40852001</v>
      </c>
      <c r="X18" s="123">
        <f>'2024 CV FIN GA 00394601000126'!Z14</f>
        <v>56858508.619159997</v>
      </c>
      <c r="Y18" s="123">
        <f>'2024 CV FIN GA 00394601000126'!AA14</f>
        <v>20578110.157170001</v>
      </c>
      <c r="Z18" s="123">
        <f>'2024 CV FIN GA 00394601000126'!AB14</f>
        <v>5541483.0184300002</v>
      </c>
      <c r="AA18" s="123">
        <f>'2024 CV FIN GA 00394601000126'!AC14</f>
        <v>61723564.790820003</v>
      </c>
      <c r="AB18" s="123">
        <f>'2024 CV FIN GA 00394601000126'!AD14</f>
        <v>0</v>
      </c>
      <c r="AC18" s="49">
        <f t="shared" si="2"/>
        <v>519855526.43267</v>
      </c>
      <c r="AD18" s="123">
        <f>'2024 CV FIN GA 00394601000126'!AF14</f>
        <v>250242307.45675999</v>
      </c>
      <c r="AE18" s="123">
        <f>'2024 CV FIN GA 00394601000126'!AG14</f>
        <v>192844146.84152001</v>
      </c>
      <c r="AF18" s="123">
        <f>'2024 CV FIN GA 00394601000126'!AH14</f>
        <v>52248986.395730004</v>
      </c>
      <c r="AG18" s="123">
        <f>'2024 CV FIN GA 00394601000126'!AI14</f>
        <v>24520085.73866</v>
      </c>
      <c r="AH18" s="49">
        <f t="shared" si="3"/>
        <v>18450559.517110001</v>
      </c>
      <c r="AI18" s="123">
        <f>'2024 CV FIN GA 00394601000126'!AK14</f>
        <v>6718713.11943</v>
      </c>
      <c r="AJ18" s="123">
        <f>'2024 CV FIN GA 00394601000126'!AL14</f>
        <v>4254926.0698699998</v>
      </c>
      <c r="AK18" s="123">
        <f>'2024 CV FIN GA 00394601000126'!AM14</f>
        <v>1239262.5978699999</v>
      </c>
      <c r="AL18" s="123">
        <f>'2024 CV FIN GA 00394601000126'!AN14</f>
        <v>469911.71674</v>
      </c>
      <c r="AM18" s="123">
        <f>'2024 CV FIN GA 00394601000126'!AO14</f>
        <v>5767746.0131999999</v>
      </c>
      <c r="AN18" s="123">
        <f>'2024 CV FIN GA 00394601000126'!AP14</f>
        <v>269919743.32527</v>
      </c>
      <c r="AO18" s="50">
        <v>0</v>
      </c>
      <c r="AP18" s="123">
        <f>'2024 CV FIN GA 00394601000126'!AR14</f>
        <v>0</v>
      </c>
      <c r="AQ18" s="123">
        <f>'2024 CV FIN GA 00394601000126'!AS14</f>
        <v>9324438530.2358894</v>
      </c>
      <c r="AR18" s="49">
        <f t="shared" si="4"/>
        <v>12938461951.552799</v>
      </c>
      <c r="AS18" s="49">
        <f t="shared" si="5"/>
        <v>7833524564.02176</v>
      </c>
      <c r="AT18" s="123">
        <f>'2024 CV FIN GA 00394601000126'!AV14</f>
        <v>4036570040.01829</v>
      </c>
      <c r="AU18" s="123">
        <f>'2024 CV FIN GA 00394601000126'!AW14</f>
        <v>2722029091.32303</v>
      </c>
      <c r="AV18" s="123">
        <f>'2024 CV FIN GA 00394601000126'!AX14</f>
        <v>248702.59753</v>
      </c>
      <c r="AW18" s="123">
        <f>'2024 CV FIN GA 00394601000126'!AY14</f>
        <v>172249242.24214</v>
      </c>
      <c r="AX18" s="123">
        <f>'2024 CV FIN GA 00394601000126'!AZ14</f>
        <v>902427487.84077001</v>
      </c>
      <c r="AY18" s="123">
        <f>'2024 CV FIN GA 00394601000126'!BA14</f>
        <v>0</v>
      </c>
      <c r="AZ18" s="49">
        <f t="shared" si="6"/>
        <v>5104937387.5310402</v>
      </c>
      <c r="BA18" s="123">
        <f>'2024 CV FIN GA 00394601000126'!BC14</f>
        <v>2322086853.34447</v>
      </c>
      <c r="BB18" s="123">
        <f>'2024 CV FIN GA 00394601000126'!BD14</f>
        <v>1875454080.9704299</v>
      </c>
      <c r="BC18" s="123">
        <f>'2024 CV FIN GA 00394601000126'!BE14</f>
        <v>498374412.55115998</v>
      </c>
      <c r="BD18" s="123">
        <f>'2024 CV FIN GA 00394601000126'!BF14</f>
        <v>229466407.78795001</v>
      </c>
      <c r="BE18" s="123">
        <f>'2024 CV FIN GA 00394601000126'!BG14</f>
        <v>56392939.605120003</v>
      </c>
      <c r="BF18" s="123">
        <f>'2024 CV FIN GA 00394601000126'!BH14</f>
        <v>123162693.27191</v>
      </c>
      <c r="BG18" s="123">
        <f>'2024 CV FIN GA 00394601000126'!BI14</f>
        <v>0</v>
      </c>
      <c r="BH18" s="123">
        <f>'2024 CV FIN GA 00394601000126'!BJ14</f>
        <v>0</v>
      </c>
      <c r="BI18" s="123">
        <f>'2024 CV FIN GA 00394601000126'!BK14</f>
        <v>0</v>
      </c>
      <c r="BJ18" s="49">
        <f t="shared" si="7"/>
        <v>12938461951.552799</v>
      </c>
      <c r="BK18" s="49">
        <f t="shared" si="8"/>
        <v>0</v>
      </c>
      <c r="BL18" s="49">
        <f>$BO$9+SUMPRODUCT($D$10:D18,$BK$10:BK18)</f>
        <v>-1.2969374656677246E-2</v>
      </c>
      <c r="BM18" s="48">
        <f>'2024 CV FIN GA 00394601000126'!BO14</f>
        <v>4.78</v>
      </c>
      <c r="BN18" s="49">
        <f t="shared" si="12"/>
        <v>0</v>
      </c>
      <c r="BO18" s="51">
        <f t="shared" si="9"/>
        <v>0</v>
      </c>
      <c r="BP18" s="79">
        <f t="shared" si="13"/>
        <v>7778774055.086463</v>
      </c>
      <c r="BQ18" s="79">
        <f t="shared" si="14"/>
        <v>66119579468.234932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0"/>
        <v>10</v>
      </c>
      <c r="B19" s="69">
        <f t="shared" si="15"/>
        <v>2033</v>
      </c>
      <c r="C19" s="48">
        <f>'2024 CV FIN GA 00394601000126'!E15</f>
        <v>4.78</v>
      </c>
      <c r="D19" s="49">
        <f t="shared" si="16"/>
        <v>0.62692000000000003</v>
      </c>
      <c r="E19" s="123">
        <f>'2024 CV FIN GA 00394601000126'!G15</f>
        <v>3334714117.5976901</v>
      </c>
      <c r="F19" s="49">
        <f t="shared" si="11"/>
        <v>720732175.22362006</v>
      </c>
      <c r="G19" s="123">
        <f>'2024 CV FIN GA 00394601000126'!I15</f>
        <v>420857348.09757</v>
      </c>
      <c r="H19" s="123">
        <f>'2024 CV FIN GA 00394601000126'!J15</f>
        <v>279620471.40016001</v>
      </c>
      <c r="I19" s="123">
        <f>'2024 CV FIN GA 00394601000126'!K15</f>
        <v>21305.879870000001</v>
      </c>
      <c r="J19" s="123">
        <f>'2024 CV FIN GA 00394601000126'!L15</f>
        <v>20233049.846019998</v>
      </c>
      <c r="K19" s="123">
        <f>'2024 CV FIN GA 00394601000126'!M15</f>
        <v>87154869.022039995</v>
      </c>
      <c r="L19" s="123">
        <f>'2024 CV FIN GA 00394601000126'!N15</f>
        <v>440688644.38624001</v>
      </c>
      <c r="M19" s="49">
        <f t="shared" si="0"/>
        <v>917046382.33928001</v>
      </c>
      <c r="N19" s="123">
        <f>'2024 CV FIN GA 00394601000126'!P15</f>
        <v>385506379.86793</v>
      </c>
      <c r="O19" s="123">
        <f>'2024 CV FIN GA 00394601000126'!Q15</f>
        <v>272854574.13392001</v>
      </c>
      <c r="P19" s="123">
        <f>'2024 CV FIN GA 00394601000126'!R15</f>
        <v>101646843.49421</v>
      </c>
      <c r="Q19" s="123">
        <f>'2024 CV FIN GA 00394601000126'!S15</f>
        <v>36787808.779210001</v>
      </c>
      <c r="R19" s="123">
        <f>'2024 CV FIN GA 00394601000126'!T15</f>
        <v>9906595.7018400002</v>
      </c>
      <c r="S19" s="123">
        <f>'2024 CV FIN GA 00394601000126'!U15</f>
        <v>110344180.36217</v>
      </c>
      <c r="T19" s="123">
        <f>'2024 CV FIN GA 00394601000126'!V15</f>
        <v>0</v>
      </c>
      <c r="U19" s="49">
        <f t="shared" si="1"/>
        <v>466859976.46392</v>
      </c>
      <c r="V19" s="123">
        <f>'2024 CV FIN GA 00394601000126'!X15</f>
        <v>196257793.38743001</v>
      </c>
      <c r="W19" s="123">
        <f>'2024 CV FIN GA 00394601000126'!Y15</f>
        <v>138907783.19554001</v>
      </c>
      <c r="X19" s="123">
        <f>'2024 CV FIN GA 00394601000126'!Z15</f>
        <v>51747483.960720003</v>
      </c>
      <c r="Y19" s="123">
        <f>'2024 CV FIN GA 00394601000126'!AA15</f>
        <v>18728339.014880002</v>
      </c>
      <c r="Z19" s="123">
        <f>'2024 CV FIN GA 00394601000126'!AB15</f>
        <v>5043357.8118500002</v>
      </c>
      <c r="AA19" s="123">
        <f>'2024 CV FIN GA 00394601000126'!AC15</f>
        <v>56175219.093500003</v>
      </c>
      <c r="AB19" s="123">
        <f>'2024 CV FIN GA 00394601000126'!AD15</f>
        <v>0</v>
      </c>
      <c r="AC19" s="49">
        <f t="shared" si="2"/>
        <v>545973684.39909005</v>
      </c>
      <c r="AD19" s="123">
        <f>'2024 CV FIN GA 00394601000126'!AF15</f>
        <v>264610068.07168001</v>
      </c>
      <c r="AE19" s="123">
        <f>'2024 CV FIN GA 00394601000126'!AG15</f>
        <v>197728929.28884</v>
      </c>
      <c r="AF19" s="123">
        <f>'2024 CV FIN GA 00394601000126'!AH15</f>
        <v>57311210.141570002</v>
      </c>
      <c r="AG19" s="123">
        <f>'2024 CV FIN GA 00394601000126'!AI15</f>
        <v>26323476.897</v>
      </c>
      <c r="AH19" s="49">
        <f t="shared" si="3"/>
        <v>21735039.51661</v>
      </c>
      <c r="AI19" s="123">
        <f>'2024 CV FIN GA 00394601000126'!AK15</f>
        <v>8230907.1601200001</v>
      </c>
      <c r="AJ19" s="123">
        <f>'2024 CV FIN GA 00394601000126'!AL15</f>
        <v>5136557.41512</v>
      </c>
      <c r="AK19" s="123">
        <f>'2024 CV FIN GA 00394601000126'!AM15</f>
        <v>1541632.2916900001</v>
      </c>
      <c r="AL19" s="123">
        <f>'2024 CV FIN GA 00394601000126'!AN15</f>
        <v>589709.06157000002</v>
      </c>
      <c r="AM19" s="123">
        <f>'2024 CV FIN GA 00394601000126'!AO15</f>
        <v>6236233.5881099999</v>
      </c>
      <c r="AN19" s="123">
        <f>'2024 CV FIN GA 00394601000126'!AP15</f>
        <v>284975981.75322002</v>
      </c>
      <c r="AO19" s="50">
        <v>0</v>
      </c>
      <c r="AP19" s="123">
        <f>'2024 CV FIN GA 00394601000126'!AR15</f>
        <v>0</v>
      </c>
      <c r="AQ19" s="123">
        <f>'2024 CV FIN GA 00394601000126'!AS15</f>
        <v>9515729058.7630806</v>
      </c>
      <c r="AR19" s="49">
        <f t="shared" si="4"/>
        <v>13000895811.8671</v>
      </c>
      <c r="AS19" s="49">
        <f t="shared" si="5"/>
        <v>7611202839.1405897</v>
      </c>
      <c r="AT19" s="123">
        <f>'2024 CV FIN GA 00394601000126'!AV15</f>
        <v>3922989479.5171299</v>
      </c>
      <c r="AU19" s="123">
        <f>'2024 CV FIN GA 00394601000126'!AW15</f>
        <v>2655853293.3387098</v>
      </c>
      <c r="AV19" s="123">
        <f>'2024 CV FIN GA 00394601000126'!AX15</f>
        <v>212232.96466</v>
      </c>
      <c r="AW19" s="123">
        <f>'2024 CV FIN GA 00394601000126'!AY15</f>
        <v>168638647.09834</v>
      </c>
      <c r="AX19" s="123">
        <f>'2024 CV FIN GA 00394601000126'!AZ15</f>
        <v>863509186.22175002</v>
      </c>
      <c r="AY19" s="123">
        <f>'2024 CV FIN GA 00394601000126'!BA15</f>
        <v>0</v>
      </c>
      <c r="AZ19" s="49">
        <f t="shared" si="6"/>
        <v>5389692972.7264996</v>
      </c>
      <c r="BA19" s="123">
        <f>'2024 CV FIN GA 00394601000126'!BC15</f>
        <v>2456971209.3502598</v>
      </c>
      <c r="BB19" s="123">
        <f>'2024 CV FIN GA 00394601000126'!BD15</f>
        <v>1928227546.26808</v>
      </c>
      <c r="BC19" s="123">
        <f>'2024 CV FIN GA 00394601000126'!BE15</f>
        <v>546804284.21993005</v>
      </c>
      <c r="BD19" s="123">
        <f>'2024 CV FIN GA 00394601000126'!BF15</f>
        <v>246383801.83921</v>
      </c>
      <c r="BE19" s="123">
        <f>'2024 CV FIN GA 00394601000126'!BG15</f>
        <v>60974269.344149999</v>
      </c>
      <c r="BF19" s="123">
        <f>'2024 CV FIN GA 00394601000126'!BH15</f>
        <v>150331861.70486999</v>
      </c>
      <c r="BG19" s="123">
        <f>'2024 CV FIN GA 00394601000126'!BI15</f>
        <v>0</v>
      </c>
      <c r="BH19" s="123">
        <f>'2024 CV FIN GA 00394601000126'!BJ15</f>
        <v>0</v>
      </c>
      <c r="BI19" s="123">
        <f>'2024 CV FIN GA 00394601000126'!BK15</f>
        <v>0</v>
      </c>
      <c r="BJ19" s="49">
        <f t="shared" si="7"/>
        <v>13000895811.8671</v>
      </c>
      <c r="BK19" s="49">
        <f t="shared" si="8"/>
        <v>0</v>
      </c>
      <c r="BL19" s="49">
        <f>$BO$9+SUMPRODUCT($D$10:D19,$BK$10:BK19)</f>
        <v>-1.2969374656677246E-2</v>
      </c>
      <c r="BM19" s="48">
        <f>'2024 CV FIN GA 00394601000126'!BO15</f>
        <v>4.78</v>
      </c>
      <c r="BN19" s="49">
        <f t="shared" si="12"/>
        <v>0</v>
      </c>
      <c r="BO19" s="51">
        <f t="shared" si="9"/>
        <v>0</v>
      </c>
      <c r="BP19" s="79">
        <f t="shared" si="13"/>
        <v>7460353845.2337494</v>
      </c>
      <c r="BQ19" s="79">
        <f t="shared" si="14"/>
        <v>70873361529.720612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0"/>
        <v>11</v>
      </c>
      <c r="B20" s="69">
        <f t="shared" si="15"/>
        <v>2034</v>
      </c>
      <c r="C20" s="48">
        <f>'2024 CV FIN GA 00394601000126'!E16</f>
        <v>4.78</v>
      </c>
      <c r="D20" s="49">
        <f t="shared" si="16"/>
        <v>0.59831999999999996</v>
      </c>
      <c r="E20" s="123">
        <f>'2024 CV FIN GA 00394601000126'!G16</f>
        <v>3009800935.8371902</v>
      </c>
      <c r="F20" s="49">
        <f t="shared" si="11"/>
        <v>699933766.12542999</v>
      </c>
      <c r="G20" s="123">
        <f>'2024 CV FIN GA 00394601000126'!I16</f>
        <v>407944547.55509001</v>
      </c>
      <c r="H20" s="123">
        <f>'2024 CV FIN GA 00394601000126'!J16</f>
        <v>272182411.94721001</v>
      </c>
      <c r="I20" s="123">
        <f>'2024 CV FIN GA 00394601000126'!K16</f>
        <v>17806.20075</v>
      </c>
      <c r="J20" s="123">
        <f>'2024 CV FIN GA 00394601000126'!L16</f>
        <v>19789000.42238</v>
      </c>
      <c r="K20" s="123">
        <f>'2024 CV FIN GA 00394601000126'!M16</f>
        <v>83167894.973529994</v>
      </c>
      <c r="L20" s="123">
        <f>'2024 CV FIN GA 00394601000126'!N16</f>
        <v>427246868.78750002</v>
      </c>
      <c r="M20" s="49">
        <f t="shared" si="0"/>
        <v>827695257.35512996</v>
      </c>
      <c r="N20" s="123">
        <f>'2024 CV FIN GA 00394601000126'!P16</f>
        <v>347945107.73041999</v>
      </c>
      <c r="O20" s="123">
        <f>'2024 CV FIN GA 00394601000126'!Q16</f>
        <v>246269372.31049001</v>
      </c>
      <c r="P20" s="123">
        <f>'2024 CV FIN GA 00394601000126'!R16</f>
        <v>91743026.204040006</v>
      </c>
      <c r="Q20" s="123">
        <f>'2024 CV FIN GA 00394601000126'!S16</f>
        <v>33203440.350930002</v>
      </c>
      <c r="R20" s="123">
        <f>'2024 CV FIN GA 00394601000126'!T16</f>
        <v>8941360.4773600008</v>
      </c>
      <c r="S20" s="123">
        <f>'2024 CV FIN GA 00394601000126'!U16</f>
        <v>99592950.281890005</v>
      </c>
      <c r="T20" s="123">
        <f>'2024 CV FIN GA 00394601000126'!V16</f>
        <v>0</v>
      </c>
      <c r="U20" s="49">
        <f t="shared" si="1"/>
        <v>421372131.01744002</v>
      </c>
      <c r="V20" s="123">
        <f>'2024 CV FIN GA 00394601000126'!X16</f>
        <v>177135691.20833001</v>
      </c>
      <c r="W20" s="123">
        <f>'2024 CV FIN GA 00394601000126'!Y16</f>
        <v>125373498.63088</v>
      </c>
      <c r="X20" s="123">
        <f>'2024 CV FIN GA 00394601000126'!Z16</f>
        <v>46705540.612999998</v>
      </c>
      <c r="Y20" s="123">
        <f>'2024 CV FIN GA 00394601000126'!AA16</f>
        <v>16903569.63321</v>
      </c>
      <c r="Z20" s="123">
        <f>'2024 CV FIN GA 00394601000126'!AB16</f>
        <v>4551965.3339299997</v>
      </c>
      <c r="AA20" s="123">
        <f>'2024 CV FIN GA 00394601000126'!AC16</f>
        <v>50701865.59809</v>
      </c>
      <c r="AB20" s="123">
        <f>'2024 CV FIN GA 00394601000126'!AD16</f>
        <v>0</v>
      </c>
      <c r="AC20" s="49">
        <f t="shared" si="2"/>
        <v>570673205.27635002</v>
      </c>
      <c r="AD20" s="123">
        <f>'2024 CV FIN GA 00394601000126'!AF16</f>
        <v>278815088.35650998</v>
      </c>
      <c r="AE20" s="123">
        <f>'2024 CV FIN GA 00394601000126'!AG16</f>
        <v>201384391.85641</v>
      </c>
      <c r="AF20" s="123">
        <f>'2024 CV FIN GA 00394601000126'!AH16</f>
        <v>62519338.883079998</v>
      </c>
      <c r="AG20" s="123">
        <f>'2024 CV FIN GA 00394601000126'!AI16</f>
        <v>27954386.180349998</v>
      </c>
      <c r="AH20" s="49">
        <f t="shared" si="3"/>
        <v>25309922.235720001</v>
      </c>
      <c r="AI20" s="123">
        <f>'2024 CV FIN GA 00394601000126'!AK16</f>
        <v>9921015.9927200004</v>
      </c>
      <c r="AJ20" s="123">
        <f>'2024 CV FIN GA 00394601000126'!AL16</f>
        <v>6108055.3220899999</v>
      </c>
      <c r="AK20" s="123">
        <f>'2024 CV FIN GA 00394601000126'!AM16</f>
        <v>1886681.4664700001</v>
      </c>
      <c r="AL20" s="123">
        <f>'2024 CV FIN GA 00394601000126'!AN16</f>
        <v>724917.69376000005</v>
      </c>
      <c r="AM20" s="123">
        <f>'2024 CV FIN GA 00394601000126'!AO16</f>
        <v>6669251.7606800003</v>
      </c>
      <c r="AN20" s="123">
        <f>'2024 CV FIN GA 00394601000126'!AP16</f>
        <v>299437774.90432</v>
      </c>
      <c r="AO20" s="50">
        <v>0</v>
      </c>
      <c r="AP20" s="123">
        <f>'2024 CV FIN GA 00394601000126'!AR16</f>
        <v>0</v>
      </c>
      <c r="AQ20" s="123">
        <f>'2024 CV FIN GA 00394601000126'!AS16</f>
        <v>9687416934.3952808</v>
      </c>
      <c r="AR20" s="49">
        <f t="shared" si="4"/>
        <v>13042253755.0707</v>
      </c>
      <c r="AS20" s="49">
        <f t="shared" si="5"/>
        <v>7379047820.1640596</v>
      </c>
      <c r="AT20" s="123">
        <f>'2024 CV FIN GA 00394601000126'!AV16</f>
        <v>3803601467.6752601</v>
      </c>
      <c r="AU20" s="123">
        <f>'2024 CV FIN GA 00394601000126'!AW16</f>
        <v>2585839570.8955898</v>
      </c>
      <c r="AV20" s="123">
        <f>'2024 CV FIN GA 00394601000126'!AX16</f>
        <v>178161.47420999999</v>
      </c>
      <c r="AW20" s="123">
        <f>'2024 CV FIN GA 00394601000126'!AY16</f>
        <v>164806133.41005</v>
      </c>
      <c r="AX20" s="123">
        <f>'2024 CV FIN GA 00394601000126'!AZ16</f>
        <v>824622486.70895004</v>
      </c>
      <c r="AY20" s="123">
        <f>'2024 CV FIN GA 00394601000126'!BA16</f>
        <v>0</v>
      </c>
      <c r="AZ20" s="49">
        <f t="shared" si="6"/>
        <v>5663205934.9066</v>
      </c>
      <c r="BA20" s="123">
        <f>'2024 CV FIN GA 00394601000126'!BC16</f>
        <v>2589671326.2744002</v>
      </c>
      <c r="BB20" s="123">
        <f>'2024 CV FIN GA 00394601000126'!BD16</f>
        <v>1968901509.05424</v>
      </c>
      <c r="BC20" s="123">
        <f>'2024 CV FIN GA 00394601000126'!BE16</f>
        <v>597084346.12259996</v>
      </c>
      <c r="BD20" s="123">
        <f>'2024 CV FIN GA 00394601000126'!BF16</f>
        <v>261730633.21239001</v>
      </c>
      <c r="BE20" s="123">
        <f>'2024 CV FIN GA 00394601000126'!BG16</f>
        <v>65215787.072829999</v>
      </c>
      <c r="BF20" s="123">
        <f>'2024 CV FIN GA 00394601000126'!BH16</f>
        <v>180602333.17014</v>
      </c>
      <c r="BG20" s="123">
        <f>'2024 CV FIN GA 00394601000126'!BI16</f>
        <v>0</v>
      </c>
      <c r="BH20" s="123">
        <f>'2024 CV FIN GA 00394601000126'!BJ16</f>
        <v>0</v>
      </c>
      <c r="BI20" s="123">
        <f>'2024 CV FIN GA 00394601000126'!BK16</f>
        <v>0</v>
      </c>
      <c r="BJ20" s="49">
        <f t="shared" si="7"/>
        <v>13042253755.0707</v>
      </c>
      <c r="BK20" s="49">
        <f t="shared" si="8"/>
        <v>0</v>
      </c>
      <c r="BL20" s="49">
        <f>$BO$9+SUMPRODUCT($D$10:D20,$BK$10:BK20)</f>
        <v>-1.2969374656677246E-2</v>
      </c>
      <c r="BM20" s="48">
        <f>'2024 CV FIN GA 00394601000126'!BO16</f>
        <v>4.78</v>
      </c>
      <c r="BN20" s="49">
        <f t="shared" si="12"/>
        <v>0</v>
      </c>
      <c r="BO20" s="51">
        <f t="shared" si="9"/>
        <v>0</v>
      </c>
      <c r="BP20" s="79">
        <f t="shared" si="13"/>
        <v>7143210185.2094479</v>
      </c>
      <c r="BQ20" s="79">
        <f t="shared" si="14"/>
        <v>75003706944.699203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0"/>
        <v>12</v>
      </c>
      <c r="B21" s="69">
        <f t="shared" si="15"/>
        <v>2035</v>
      </c>
      <c r="C21" s="48">
        <f>'2024 CV FIN GA 00394601000126'!E17</f>
        <v>4.78</v>
      </c>
      <c r="D21" s="49">
        <f t="shared" si="16"/>
        <v>0.57103000000000004</v>
      </c>
      <c r="E21" s="123">
        <f>'2024 CV FIN GA 00394601000126'!G17</f>
        <v>2700595488.6280499</v>
      </c>
      <c r="F21" s="49">
        <f t="shared" si="11"/>
        <v>678134926.56377006</v>
      </c>
      <c r="G21" s="123">
        <f>'2024 CV FIN GA 00394601000126'!I17</f>
        <v>394427208.72460002</v>
      </c>
      <c r="H21" s="123">
        <f>'2024 CV FIN GA 00394601000126'!J17</f>
        <v>264379372.82455</v>
      </c>
      <c r="I21" s="123">
        <f>'2024 CV FIN GA 00394601000126'!K17</f>
        <v>14635.14754</v>
      </c>
      <c r="J21" s="123">
        <f>'2024 CV FIN GA 00394601000126'!L17</f>
        <v>19313709.867079999</v>
      </c>
      <c r="K21" s="123">
        <f>'2024 CV FIN GA 00394601000126'!M17</f>
        <v>79255062.74955</v>
      </c>
      <c r="L21" s="123">
        <f>'2024 CV FIN GA 00394601000126'!N17</f>
        <v>413289889.86246997</v>
      </c>
      <c r="M21" s="49">
        <f t="shared" si="0"/>
        <v>742663759.37264001</v>
      </c>
      <c r="N21" s="123">
        <f>'2024 CV FIN GA 00394601000126'!P17</f>
        <v>312199712.95730001</v>
      </c>
      <c r="O21" s="123">
        <f>'2024 CV FIN GA 00394601000126'!Q17</f>
        <v>220969416.25940999</v>
      </c>
      <c r="P21" s="123">
        <f>'2024 CV FIN GA 00394601000126'!R17</f>
        <v>82318003.071129993</v>
      </c>
      <c r="Q21" s="123">
        <f>'2024 CV FIN GA 00394601000126'!S17</f>
        <v>29792356.08275</v>
      </c>
      <c r="R21" s="123">
        <f>'2024 CV FIN GA 00394601000126'!T17</f>
        <v>8022788.9757899996</v>
      </c>
      <c r="S21" s="123">
        <f>'2024 CV FIN GA 00394601000126'!U17</f>
        <v>89361482.026260003</v>
      </c>
      <c r="T21" s="123">
        <f>'2024 CV FIN GA 00394601000126'!V17</f>
        <v>0</v>
      </c>
      <c r="U21" s="49">
        <f t="shared" si="1"/>
        <v>378083368.40811998</v>
      </c>
      <c r="V21" s="123">
        <f>'2024 CV FIN GA 00394601000126'!X17</f>
        <v>158938035.68744999</v>
      </c>
      <c r="W21" s="123">
        <f>'2024 CV FIN GA 00394601000126'!Y17</f>
        <v>112493521.00486</v>
      </c>
      <c r="X21" s="123">
        <f>'2024 CV FIN GA 00394601000126'!Z17</f>
        <v>41907347.01805</v>
      </c>
      <c r="Y21" s="123">
        <f>'2024 CV FIN GA 00394601000126'!AA17</f>
        <v>15167017.642139999</v>
      </c>
      <c r="Z21" s="123">
        <f>'2024 CV FIN GA 00394601000126'!AB17</f>
        <v>4084328.9331299998</v>
      </c>
      <c r="AA21" s="123">
        <f>'2024 CV FIN GA 00394601000126'!AC17</f>
        <v>45493118.122490004</v>
      </c>
      <c r="AB21" s="123">
        <f>'2024 CV FIN GA 00394601000126'!AD17</f>
        <v>0</v>
      </c>
      <c r="AC21" s="49">
        <f t="shared" si="2"/>
        <v>592368801.96132004</v>
      </c>
      <c r="AD21" s="123">
        <f>'2024 CV FIN GA 00394601000126'!AF17</f>
        <v>291116183.83298999</v>
      </c>
      <c r="AE21" s="123">
        <f>'2024 CV FIN GA 00394601000126'!AG17</f>
        <v>204533294.20820999</v>
      </c>
      <c r="AF21" s="123">
        <f>'2024 CV FIN GA 00394601000126'!AH17</f>
        <v>67293926.905399993</v>
      </c>
      <c r="AG21" s="123">
        <f>'2024 CV FIN GA 00394601000126'!AI17</f>
        <v>29425397.01472</v>
      </c>
      <c r="AH21" s="49">
        <f t="shared" si="3"/>
        <v>29199091.329130001</v>
      </c>
      <c r="AI21" s="123">
        <f>'2024 CV FIN GA 00394601000126'!AK17</f>
        <v>11802669.756999999</v>
      </c>
      <c r="AJ21" s="123">
        <f>'2024 CV FIN GA 00394601000126'!AL17</f>
        <v>7175347.8509999998</v>
      </c>
      <c r="AK21" s="123">
        <f>'2024 CV FIN GA 00394601000126'!AM17</f>
        <v>2278169.5312299998</v>
      </c>
      <c r="AL21" s="123">
        <f>'2024 CV FIN GA 00394601000126'!AN17</f>
        <v>876067.86401000002</v>
      </c>
      <c r="AM21" s="123">
        <f>'2024 CV FIN GA 00394601000126'!AO17</f>
        <v>7066836.32589</v>
      </c>
      <c r="AN21" s="123">
        <f>'2024 CV FIN GA 00394601000126'!AP17</f>
        <v>312788760.21552998</v>
      </c>
      <c r="AO21" s="50">
        <v>0</v>
      </c>
      <c r="AP21" s="123">
        <f>'2024 CV FIN GA 00394601000126'!AR17</f>
        <v>0</v>
      </c>
      <c r="AQ21" s="123">
        <f>'2024 CV FIN GA 00394601000126'!AS17</f>
        <v>9827921396.6966705</v>
      </c>
      <c r="AR21" s="49">
        <f t="shared" si="4"/>
        <v>13053705057.159201</v>
      </c>
      <c r="AS21" s="49">
        <f t="shared" si="5"/>
        <v>7137994643.5658903</v>
      </c>
      <c r="AT21" s="123">
        <f>'2024 CV FIN GA 00394601000126'!AV17</f>
        <v>3678438376.1307001</v>
      </c>
      <c r="AU21" s="123">
        <f>'2024 CV FIN GA 00394601000126'!AW17</f>
        <v>2512275741.7150898</v>
      </c>
      <c r="AV21" s="123">
        <f>'2024 CV FIN GA 00394601000126'!AX17</f>
        <v>147071.50618999999</v>
      </c>
      <c r="AW21" s="123">
        <f>'2024 CV FIN GA 00394601000126'!AY17</f>
        <v>160720889.44435999</v>
      </c>
      <c r="AX21" s="123">
        <f>'2024 CV FIN GA 00394601000126'!AZ17</f>
        <v>786412564.76954997</v>
      </c>
      <c r="AY21" s="123">
        <f>'2024 CV FIN GA 00394601000126'!BA17</f>
        <v>0</v>
      </c>
      <c r="AZ21" s="49">
        <f t="shared" si="6"/>
        <v>5915710413.5933399</v>
      </c>
      <c r="BA21" s="123">
        <f>'2024 CV FIN GA 00394601000126'!BC17</f>
        <v>2708313020.5185599</v>
      </c>
      <c r="BB21" s="123">
        <f>'2024 CV FIN GA 00394601000126'!BD17</f>
        <v>2004886458.0283301</v>
      </c>
      <c r="BC21" s="123">
        <f>'2024 CV FIN GA 00394601000126'!BE17</f>
        <v>643631688.38407004</v>
      </c>
      <c r="BD21" s="123">
        <f>'2024 CV FIN GA 00394601000126'!BF17</f>
        <v>275583978.47132999</v>
      </c>
      <c r="BE21" s="123">
        <f>'2024 CV FIN GA 00394601000126'!BG17</f>
        <v>69108823.452989995</v>
      </c>
      <c r="BF21" s="123">
        <f>'2024 CV FIN GA 00394601000126'!BH17</f>
        <v>214186444.73806</v>
      </c>
      <c r="BG21" s="123">
        <f>'2024 CV FIN GA 00394601000126'!BI17</f>
        <v>0</v>
      </c>
      <c r="BH21" s="123">
        <f>'2024 CV FIN GA 00394601000126'!BJ17</f>
        <v>0</v>
      </c>
      <c r="BI21" s="123">
        <f>'2024 CV FIN GA 00394601000126'!BK17</f>
        <v>0</v>
      </c>
      <c r="BJ21" s="49">
        <f t="shared" si="7"/>
        <v>13053705057.159201</v>
      </c>
      <c r="BK21" s="49">
        <f t="shared" si="8"/>
        <v>0</v>
      </c>
      <c r="BL21" s="49">
        <f>$BO$9+SUMPRODUCT($D$10:D21,$BK$10:BK21)</f>
        <v>-1.2969374656677246E-2</v>
      </c>
      <c r="BM21" s="48">
        <f>'2024 CV FIN GA 00394601000126'!BO17</f>
        <v>4.78</v>
      </c>
      <c r="BN21" s="49">
        <f t="shared" si="12"/>
        <v>0</v>
      </c>
      <c r="BO21" s="51">
        <f t="shared" si="9"/>
        <v>0</v>
      </c>
      <c r="BP21" s="79">
        <f t="shared" si="13"/>
        <v>6824108952.4373465</v>
      </c>
      <c r="BQ21" s="79">
        <f t="shared" si="14"/>
        <v>78477252953.02948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0"/>
        <v>13</v>
      </c>
      <c r="B22" s="69">
        <f t="shared" si="15"/>
        <v>2036</v>
      </c>
      <c r="C22" s="48">
        <f>'2024 CV FIN GA 00394601000126'!E18</f>
        <v>4.78</v>
      </c>
      <c r="D22" s="49">
        <f t="shared" si="16"/>
        <v>0.54498000000000002</v>
      </c>
      <c r="E22" s="123">
        <f>'2024 CV FIN GA 00394601000126'!G18</f>
        <v>2386219980.4486198</v>
      </c>
      <c r="F22" s="49">
        <f t="shared" si="11"/>
        <v>655387950.59287</v>
      </c>
      <c r="G22" s="123">
        <f>'2024 CV FIN GA 00394601000126'!I18</f>
        <v>380332739.89221001</v>
      </c>
      <c r="H22" s="123">
        <f>'2024 CV FIN GA 00394601000126'!J18</f>
        <v>256237192.7299</v>
      </c>
      <c r="I22" s="123">
        <f>'2024 CV FIN GA 00394601000126'!K18</f>
        <v>11825.015820000001</v>
      </c>
      <c r="J22" s="123">
        <f>'2024 CV FIN GA 00394601000126'!L18</f>
        <v>18806192.954939999</v>
      </c>
      <c r="K22" s="123">
        <f>'2024 CV FIN GA 00394601000126'!M18</f>
        <v>75368037.929020002</v>
      </c>
      <c r="L22" s="123">
        <f>'2024 CV FIN GA 00394601000126'!N18</f>
        <v>398827323.51605999</v>
      </c>
      <c r="M22" s="49">
        <f t="shared" si="0"/>
        <v>656210494.62329996</v>
      </c>
      <c r="N22" s="123">
        <f>'2024 CV FIN GA 00394601000126'!P18</f>
        <v>275856638.31775999</v>
      </c>
      <c r="O22" s="123">
        <f>'2024 CV FIN GA 00394601000126'!Q18</f>
        <v>195246433.00584</v>
      </c>
      <c r="P22" s="123">
        <f>'2024 CV FIN GA 00394601000126'!R18</f>
        <v>72735389.104399994</v>
      </c>
      <c r="Q22" s="123">
        <f>'2024 CV FIN GA 00394601000126'!S18</f>
        <v>26324236.876139998</v>
      </c>
      <c r="R22" s="123">
        <f>'2024 CV FIN GA 00394601000126'!T18</f>
        <v>7088858.5252999999</v>
      </c>
      <c r="S22" s="123">
        <f>'2024 CV FIN GA 00394601000126'!U18</f>
        <v>78958938.793860003</v>
      </c>
      <c r="T22" s="123">
        <f>'2024 CV FIN GA 00394601000126'!V18</f>
        <v>0</v>
      </c>
      <c r="U22" s="49">
        <f t="shared" si="1"/>
        <v>334070797.26297998</v>
      </c>
      <c r="V22" s="123">
        <f>'2024 CV FIN GA 00394601000126'!X18</f>
        <v>140436106.78004</v>
      </c>
      <c r="W22" s="123">
        <f>'2024 CV FIN GA 00394601000126'!Y18</f>
        <v>99398184.075760007</v>
      </c>
      <c r="X22" s="123">
        <f>'2024 CV FIN GA 00394601000126'!Z18</f>
        <v>37028925.362259999</v>
      </c>
      <c r="Y22" s="123">
        <f>'2024 CV FIN GA 00394601000126'!AA18</f>
        <v>13401429.68241</v>
      </c>
      <c r="Z22" s="123">
        <f>'2024 CV FIN GA 00394601000126'!AB18</f>
        <v>3608873.4310599999</v>
      </c>
      <c r="AA22" s="123">
        <f>'2024 CV FIN GA 00394601000126'!AC18</f>
        <v>40197277.931450002</v>
      </c>
      <c r="AB22" s="123">
        <f>'2024 CV FIN GA 00394601000126'!AD18</f>
        <v>0</v>
      </c>
      <c r="AC22" s="49">
        <f t="shared" si="2"/>
        <v>613176979.52701998</v>
      </c>
      <c r="AD22" s="123">
        <f>'2024 CV FIN GA 00394601000126'!AF18</f>
        <v>303292579.24522001</v>
      </c>
      <c r="AE22" s="123">
        <f>'2024 CV FIN GA 00394601000126'!AG18</f>
        <v>207136192.45238999</v>
      </c>
      <c r="AF22" s="123">
        <f>'2024 CV FIN GA 00394601000126'!AH18</f>
        <v>72017550.198210001</v>
      </c>
      <c r="AG22" s="123">
        <f>'2024 CV FIN GA 00394601000126'!AI18</f>
        <v>30730657.631200001</v>
      </c>
      <c r="AH22" s="49">
        <f t="shared" si="3"/>
        <v>33416168.2542</v>
      </c>
      <c r="AI22" s="123">
        <f>'2024 CV FIN GA 00394601000126'!AK18</f>
        <v>13885101.351679999</v>
      </c>
      <c r="AJ22" s="123">
        <f>'2024 CV FIN GA 00394601000126'!AL18</f>
        <v>8344082.9003900001</v>
      </c>
      <c r="AK22" s="123">
        <f>'2024 CV FIN GA 00394601000126'!AM18</f>
        <v>2719077.3447699999</v>
      </c>
      <c r="AL22" s="123">
        <f>'2024 CV FIN GA 00394601000126'!AN18</f>
        <v>1043783.10886</v>
      </c>
      <c r="AM22" s="123">
        <f>'2024 CV FIN GA 00394601000126'!AO18</f>
        <v>7424123.5484999996</v>
      </c>
      <c r="AN22" s="123">
        <f>'2024 CV FIN GA 00394601000126'!AP18</f>
        <v>325968638.42237002</v>
      </c>
      <c r="AO22" s="50">
        <v>0</v>
      </c>
      <c r="AP22" s="123">
        <f>'2024 CV FIN GA 00394601000126'!AR18</f>
        <v>0</v>
      </c>
      <c r="AQ22" s="123">
        <f>'2024 CV FIN GA 00394601000126'!AS18</f>
        <v>9960761775.3251801</v>
      </c>
      <c r="AR22" s="49">
        <f t="shared" si="4"/>
        <v>13053188165.452999</v>
      </c>
      <c r="AS22" s="49">
        <f t="shared" si="5"/>
        <v>6888209387.1512699</v>
      </c>
      <c r="AT22" s="123">
        <f>'2024 CV FIN GA 00394601000126'!AV18</f>
        <v>3547891409.2032099</v>
      </c>
      <c r="AU22" s="123">
        <f>'2024 CV FIN GA 00394601000126'!AW18</f>
        <v>2435414173.7533998</v>
      </c>
      <c r="AV22" s="123">
        <f>'2024 CV FIN GA 00394601000126'!AX18</f>
        <v>119341.42939</v>
      </c>
      <c r="AW22" s="123">
        <f>'2024 CV FIN GA 00394601000126'!AY18</f>
        <v>156377945.30833</v>
      </c>
      <c r="AX22" s="123">
        <f>'2024 CV FIN GA 00394601000126'!AZ18</f>
        <v>748406517.45694005</v>
      </c>
      <c r="AY22" s="123">
        <f>'2024 CV FIN GA 00394601000126'!BA18</f>
        <v>0</v>
      </c>
      <c r="AZ22" s="49">
        <f t="shared" si="6"/>
        <v>6164978778.3017302</v>
      </c>
      <c r="BA22" s="123">
        <f>'2024 CV FIN GA 00394601000126'!BC18</f>
        <v>2826620635.3541298</v>
      </c>
      <c r="BB22" s="123">
        <f>'2024 CV FIN GA 00394601000126'!BD18</f>
        <v>2035602474.0204101</v>
      </c>
      <c r="BC22" s="123">
        <f>'2024 CV FIN GA 00394601000126'!BE18</f>
        <v>691014913.52925003</v>
      </c>
      <c r="BD22" s="123">
        <f>'2024 CV FIN GA 00394601000126'!BF18</f>
        <v>287870735.16294998</v>
      </c>
      <c r="BE22" s="123">
        <f>'2024 CV FIN GA 00394601000126'!BG18</f>
        <v>72602753.953539997</v>
      </c>
      <c r="BF22" s="123">
        <f>'2024 CV FIN GA 00394601000126'!BH18</f>
        <v>251267266.28145</v>
      </c>
      <c r="BG22" s="123">
        <f>'2024 CV FIN GA 00394601000126'!BI18</f>
        <v>0</v>
      </c>
      <c r="BH22" s="123">
        <f>'2024 CV FIN GA 00394601000126'!BJ18</f>
        <v>0</v>
      </c>
      <c r="BI22" s="123">
        <f>'2024 CV FIN GA 00394601000126'!BK18</f>
        <v>0</v>
      </c>
      <c r="BJ22" s="49">
        <f t="shared" si="7"/>
        <v>13053188165.452999</v>
      </c>
      <c r="BK22" s="49">
        <f t="shared" si="8"/>
        <v>0</v>
      </c>
      <c r="BL22" s="49">
        <f>$BO$9+SUMPRODUCT($D$10:D22,$BK$10:BK22)</f>
        <v>-1.2969374656677246E-2</v>
      </c>
      <c r="BM22" s="48">
        <f>'2024 CV FIN GA 00394601000126'!BO18</f>
        <v>4.78</v>
      </c>
      <c r="BN22" s="49">
        <f t="shared" si="12"/>
        <v>0</v>
      </c>
      <c r="BO22" s="51">
        <f t="shared" si="9"/>
        <v>0</v>
      </c>
      <c r="BP22" s="79">
        <f t="shared" si="13"/>
        <v>6513406338.948926</v>
      </c>
      <c r="BQ22" s="79">
        <f t="shared" si="14"/>
        <v>81417579236.861572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0"/>
        <v>14</v>
      </c>
      <c r="B23" s="69">
        <f t="shared" si="15"/>
        <v>2037</v>
      </c>
      <c r="C23" s="48">
        <f>'2024 CV FIN GA 00394601000126'!E19</f>
        <v>4.78</v>
      </c>
      <c r="D23" s="49">
        <f t="shared" si="16"/>
        <v>0.52012000000000003</v>
      </c>
      <c r="E23" s="123">
        <f>'2024 CV FIN GA 00394601000126'!G19</f>
        <v>2082941839.1591699</v>
      </c>
      <c r="F23" s="49">
        <f t="shared" si="11"/>
        <v>631774509.69385004</v>
      </c>
      <c r="G23" s="123">
        <f>'2024 CV FIN GA 00394601000126'!I19</f>
        <v>365706621.67028999</v>
      </c>
      <c r="H23" s="123">
        <f>'2024 CV FIN GA 00394601000126'!J19</f>
        <v>247791752.04570001</v>
      </c>
      <c r="I23" s="123">
        <f>'2024 CV FIN GA 00394601000126'!K19</f>
        <v>9389.2446</v>
      </c>
      <c r="J23" s="123">
        <f>'2024 CV FIN GA 00394601000126'!L19</f>
        <v>18266746.733259998</v>
      </c>
      <c r="K23" s="123">
        <f>'2024 CV FIN GA 00394601000126'!M19</f>
        <v>71607689.843439996</v>
      </c>
      <c r="L23" s="123">
        <f>'2024 CV FIN GA 00394601000126'!N19</f>
        <v>383953184.44239998</v>
      </c>
      <c r="M23" s="49">
        <f t="shared" si="0"/>
        <v>572809005.76871002</v>
      </c>
      <c r="N23" s="123">
        <f>'2024 CV FIN GA 00394601000126'!P19</f>
        <v>240796463.97639999</v>
      </c>
      <c r="O23" s="123">
        <f>'2024 CV FIN GA 00394601000126'!Q19</f>
        <v>170431463.81582999</v>
      </c>
      <c r="P23" s="123">
        <f>'2024 CV FIN GA 00394601000126'!R19</f>
        <v>63491038.711609997</v>
      </c>
      <c r="Q23" s="123">
        <f>'2024 CV FIN GA 00394601000126'!S19</f>
        <v>22978541.30068</v>
      </c>
      <c r="R23" s="123">
        <f>'2024 CV FIN GA 00394601000126'!T19</f>
        <v>6187895.5566600002</v>
      </c>
      <c r="S23" s="123">
        <f>'2024 CV FIN GA 00394601000126'!U19</f>
        <v>68923602.407529995</v>
      </c>
      <c r="T23" s="123">
        <f>'2024 CV FIN GA 00394601000126'!V19</f>
        <v>0</v>
      </c>
      <c r="U23" s="49">
        <f t="shared" si="1"/>
        <v>291611857.48243999</v>
      </c>
      <c r="V23" s="123">
        <f>'2024 CV FIN GA 00394601000126'!X19</f>
        <v>122587290.7517</v>
      </c>
      <c r="W23" s="123">
        <f>'2024 CV FIN GA 00394601000126'!Y19</f>
        <v>86765108.851750001</v>
      </c>
      <c r="X23" s="123">
        <f>'2024 CV FIN GA 00394601000126'!Z19</f>
        <v>32322710.616840001</v>
      </c>
      <c r="Y23" s="123">
        <f>'2024 CV FIN GA 00394601000126'!AA19</f>
        <v>11698166.480359999</v>
      </c>
      <c r="Z23" s="123">
        <f>'2024 CV FIN GA 00394601000126'!AB19</f>
        <v>3150201.3742999998</v>
      </c>
      <c r="AA23" s="123">
        <f>'2024 CV FIN GA 00394601000126'!AC19</f>
        <v>35088379.40749</v>
      </c>
      <c r="AB23" s="123">
        <f>'2024 CV FIN GA 00394601000126'!AD19</f>
        <v>0</v>
      </c>
      <c r="AC23" s="49">
        <f t="shared" si="2"/>
        <v>631853717.57317996</v>
      </c>
      <c r="AD23" s="123">
        <f>'2024 CV FIN GA 00394601000126'!AF19</f>
        <v>314343168.34873003</v>
      </c>
      <c r="AE23" s="123">
        <f>'2024 CV FIN GA 00394601000126'!AG19</f>
        <v>209004750.34841999</v>
      </c>
      <c r="AF23" s="123">
        <f>'2024 CV FIN GA 00394601000126'!AH19</f>
        <v>76639164.488539994</v>
      </c>
      <c r="AG23" s="123">
        <f>'2024 CV FIN GA 00394601000126'!AI19</f>
        <v>31866634.387490001</v>
      </c>
      <c r="AH23" s="49">
        <f t="shared" si="3"/>
        <v>37984328.367509998</v>
      </c>
      <c r="AI23" s="123">
        <f>'2024 CV FIN GA 00394601000126'!AK19</f>
        <v>16182698.72098</v>
      </c>
      <c r="AJ23" s="123">
        <f>'2024 CV FIN GA 00394601000126'!AL19</f>
        <v>9621324.3554200009</v>
      </c>
      <c r="AK23" s="123">
        <f>'2024 CV FIN GA 00394601000126'!AM19</f>
        <v>3213203.9762499998</v>
      </c>
      <c r="AL23" s="123">
        <f>'2024 CV FIN GA 00394601000126'!AN19</f>
        <v>1228648.39695</v>
      </c>
      <c r="AM23" s="123">
        <f>'2024 CV FIN GA 00394601000126'!AO19</f>
        <v>7738452.9179100003</v>
      </c>
      <c r="AN23" s="123">
        <f>'2024 CV FIN GA 00394601000126'!AP19</f>
        <v>338296180.71345001</v>
      </c>
      <c r="AO23" s="50">
        <v>0</v>
      </c>
      <c r="AP23" s="123">
        <f>'2024 CV FIN GA 00394601000126'!AR19</f>
        <v>0</v>
      </c>
      <c r="AQ23" s="123">
        <f>'2024 CV FIN GA 00394601000126'!AS19</f>
        <v>10069552406.2138</v>
      </c>
      <c r="AR23" s="49">
        <f t="shared" si="4"/>
        <v>13029442880.098801</v>
      </c>
      <c r="AS23" s="49">
        <f t="shared" si="5"/>
        <v>6631315793.4784603</v>
      </c>
      <c r="AT23" s="123">
        <f>'2024 CV FIN GA 00394601000126'!AV19</f>
        <v>3412264198.4928298</v>
      </c>
      <c r="AU23" s="123">
        <f>'2024 CV FIN GA 00394601000126'!AW19</f>
        <v>2355585573.3046899</v>
      </c>
      <c r="AV23" s="123">
        <f>'2024 CV FIN GA 00394601000126'!AX19</f>
        <v>95160.404729999995</v>
      </c>
      <c r="AW23" s="123">
        <f>'2024 CV FIN GA 00394601000126'!AY19</f>
        <v>151782439.22999001</v>
      </c>
      <c r="AX23" s="123">
        <f>'2024 CV FIN GA 00394601000126'!AZ19</f>
        <v>711588422.04621994</v>
      </c>
      <c r="AY23" s="123">
        <f>'2024 CV FIN GA 00394601000126'!BA19</f>
        <v>0</v>
      </c>
      <c r="AZ23" s="49">
        <f t="shared" si="6"/>
        <v>6398127086.6203098</v>
      </c>
      <c r="BA23" s="123">
        <f>'2024 CV FIN GA 00394601000126'!BC19</f>
        <v>2935840797.77596</v>
      </c>
      <c r="BB23" s="123">
        <f>'2024 CV FIN GA 00394601000126'!BD19</f>
        <v>2058646565.7070999</v>
      </c>
      <c r="BC23" s="123">
        <f>'2024 CV FIN GA 00394601000126'!BE19</f>
        <v>737347510.32474995</v>
      </c>
      <c r="BD23" s="123">
        <f>'2024 CV FIN GA 00394601000126'!BF19</f>
        <v>298545752.63669997</v>
      </c>
      <c r="BE23" s="123">
        <f>'2024 CV FIN GA 00394601000126'!BG19</f>
        <v>75671974.673749998</v>
      </c>
      <c r="BF23" s="123">
        <f>'2024 CV FIN GA 00394601000126'!BH19</f>
        <v>292074485.50204998</v>
      </c>
      <c r="BG23" s="123">
        <f>'2024 CV FIN GA 00394601000126'!BI19</f>
        <v>0</v>
      </c>
      <c r="BH23" s="123">
        <f>'2024 CV FIN GA 00394601000126'!BJ19</f>
        <v>0</v>
      </c>
      <c r="BI23" s="123">
        <f>'2024 CV FIN GA 00394601000126'!BK19</f>
        <v>0</v>
      </c>
      <c r="BJ23" s="49">
        <f t="shared" si="7"/>
        <v>13029442880.098801</v>
      </c>
      <c r="BK23" s="49">
        <f t="shared" si="8"/>
        <v>0</v>
      </c>
      <c r="BL23" s="49">
        <f>$BO$9+SUMPRODUCT($D$10:D23,$BK$10:BK23)</f>
        <v>-1.2969374656677246E-2</v>
      </c>
      <c r="BM23" s="48">
        <f>'2024 CV FIN GA 00394601000126'!BO19</f>
        <v>4.78</v>
      </c>
      <c r="BN23" s="49">
        <f t="shared" si="12"/>
        <v>0</v>
      </c>
      <c r="BO23" s="51">
        <f t="shared" si="9"/>
        <v>0</v>
      </c>
      <c r="BP23" s="79">
        <f t="shared" si="13"/>
        <v>6205824839.5076828</v>
      </c>
      <c r="BQ23" s="79">
        <f t="shared" si="14"/>
        <v>83778635333.353714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0"/>
        <v>15</v>
      </c>
      <c r="B24" s="69">
        <f t="shared" si="15"/>
        <v>2038</v>
      </c>
      <c r="C24" s="48">
        <f>'2024 CV FIN GA 00394601000126'!E20</f>
        <v>4.78</v>
      </c>
      <c r="D24" s="49">
        <f t="shared" si="16"/>
        <v>0.49639</v>
      </c>
      <c r="E24" s="123">
        <f>'2024 CV FIN GA 00394601000126'!G20</f>
        <v>1795091297.1921899</v>
      </c>
      <c r="F24" s="49">
        <f t="shared" si="11"/>
        <v>607357189.56880999</v>
      </c>
      <c r="G24" s="123">
        <f>'2024 CV FIN GA 00394601000126'!I20</f>
        <v>350576910.54724002</v>
      </c>
      <c r="H24" s="123">
        <f>'2024 CV FIN GA 00394601000126'!J20</f>
        <v>239077040.89568999</v>
      </c>
      <c r="I24" s="123">
        <f>'2024 CV FIN GA 00394601000126'!K20</f>
        <v>7323.1454100000001</v>
      </c>
      <c r="J24" s="123">
        <f>'2024 CV FIN GA 00394601000126'!L20</f>
        <v>17695914.980470002</v>
      </c>
      <c r="K24" s="123">
        <f>'2024 CV FIN GA 00394601000126'!M20</f>
        <v>67879165.489250004</v>
      </c>
      <c r="L24" s="123">
        <f>'2024 CV FIN GA 00394601000126'!N20</f>
        <v>368657579.19431001</v>
      </c>
      <c r="M24" s="49">
        <f t="shared" si="0"/>
        <v>493650106.72780001</v>
      </c>
      <c r="N24" s="123">
        <f>'2024 CV FIN GA 00394601000126'!P20</f>
        <v>207519782.23894</v>
      </c>
      <c r="O24" s="123">
        <f>'2024 CV FIN GA 00394601000126'!Q20</f>
        <v>146878819.03942999</v>
      </c>
      <c r="P24" s="123">
        <f>'2024 CV FIN GA 00394601000126'!R20</f>
        <v>54716943.55466</v>
      </c>
      <c r="Q24" s="123">
        <f>'2024 CV FIN GA 00394601000126'!S20</f>
        <v>19803039.497099999</v>
      </c>
      <c r="R24" s="123">
        <f>'2024 CV FIN GA 00394601000126'!T20</f>
        <v>5332764.0997299999</v>
      </c>
      <c r="S24" s="123">
        <f>'2024 CV FIN GA 00394601000126'!U20</f>
        <v>59398758.297940001</v>
      </c>
      <c r="T24" s="123">
        <f>'2024 CV FIN GA 00394601000126'!V20</f>
        <v>0</v>
      </c>
      <c r="U24" s="49">
        <f t="shared" si="1"/>
        <v>251312781.60703</v>
      </c>
      <c r="V24" s="123">
        <f>'2024 CV FIN GA 00394601000126'!X20</f>
        <v>105646434.59443</v>
      </c>
      <c r="W24" s="123">
        <f>'2024 CV FIN GA 00394601000126'!Y20</f>
        <v>74774671.511030003</v>
      </c>
      <c r="X24" s="123">
        <f>'2024 CV FIN GA 00394601000126'!Z20</f>
        <v>27855898.536929999</v>
      </c>
      <c r="Y24" s="123">
        <f>'2024 CV FIN GA 00394601000126'!AA20</f>
        <v>10081547.380349999</v>
      </c>
      <c r="Z24" s="123">
        <f>'2024 CV FIN GA 00394601000126'!AB20</f>
        <v>2714861.7234999998</v>
      </c>
      <c r="AA24" s="123">
        <f>'2024 CV FIN GA 00394601000126'!AC20</f>
        <v>30239367.860789999</v>
      </c>
      <c r="AB24" s="123">
        <f>'2024 CV FIN GA 00394601000126'!AD20</f>
        <v>0</v>
      </c>
      <c r="AC24" s="49">
        <f t="shared" si="2"/>
        <v>648348038.16770005</v>
      </c>
      <c r="AD24" s="123">
        <f>'2024 CV FIN GA 00394601000126'!AF20</f>
        <v>324363699.88213998</v>
      </c>
      <c r="AE24" s="123">
        <f>'2024 CV FIN GA 00394601000126'!AG20</f>
        <v>210032763.52902001</v>
      </c>
      <c r="AF24" s="123">
        <f>'2024 CV FIN GA 00394601000126'!AH20</f>
        <v>81128484.841849998</v>
      </c>
      <c r="AG24" s="123">
        <f>'2024 CV FIN GA 00394601000126'!AI20</f>
        <v>32823089.914689999</v>
      </c>
      <c r="AH24" s="49">
        <f t="shared" si="3"/>
        <v>42922725.619209997</v>
      </c>
      <c r="AI24" s="123">
        <f>'2024 CV FIN GA 00394601000126'!AK20</f>
        <v>18705601.680920001</v>
      </c>
      <c r="AJ24" s="123">
        <f>'2024 CV FIN GA 00394601000126'!AL20</f>
        <v>11013133.26503</v>
      </c>
      <c r="AK24" s="123">
        <f>'2024 CV FIN GA 00394601000126'!AM20</f>
        <v>3764478.5564999999</v>
      </c>
      <c r="AL24" s="123">
        <f>'2024 CV FIN GA 00394601000126'!AN20</f>
        <v>1431135.52933</v>
      </c>
      <c r="AM24" s="123">
        <f>'2024 CV FIN GA 00394601000126'!AO20</f>
        <v>8008376.5874300003</v>
      </c>
      <c r="AN24" s="123">
        <f>'2024 CV FIN GA 00394601000126'!AP20</f>
        <v>349638140.6505</v>
      </c>
      <c r="AO24" s="50">
        <v>0</v>
      </c>
      <c r="AP24" s="123">
        <f>'2024 CV FIN GA 00394601000126'!AR20</f>
        <v>0</v>
      </c>
      <c r="AQ24" s="123">
        <f>'2024 CV FIN GA 00394601000126'!AS20</f>
        <v>10150012539.9156</v>
      </c>
      <c r="AR24" s="49">
        <f t="shared" si="4"/>
        <v>12979778266.940201</v>
      </c>
      <c r="AS24" s="49">
        <f t="shared" si="5"/>
        <v>6367142991.26614</v>
      </c>
      <c r="AT24" s="123">
        <f>'2024 CV FIN GA 00394601000126'!AV20</f>
        <v>3271902212.47891</v>
      </c>
      <c r="AU24" s="123">
        <f>'2024 CV FIN GA 00394601000126'!AW20</f>
        <v>2273130163.20646</v>
      </c>
      <c r="AV24" s="123">
        <f>'2024 CV FIN GA 00394601000126'!AX20</f>
        <v>74531.688699999999</v>
      </c>
      <c r="AW24" s="123">
        <f>'2024 CV FIN GA 00394601000126'!AY20</f>
        <v>146940758.32330999</v>
      </c>
      <c r="AX24" s="123">
        <f>'2024 CV FIN GA 00394601000126'!AZ20</f>
        <v>675095325.56876004</v>
      </c>
      <c r="AY24" s="123">
        <f>'2024 CV FIN GA 00394601000126'!BA20</f>
        <v>0</v>
      </c>
      <c r="AZ24" s="49">
        <f t="shared" si="6"/>
        <v>6612635275.6740198</v>
      </c>
      <c r="BA24" s="123">
        <f>'2024 CV FIN GA 00394601000126'!BC20</f>
        <v>3034783709.0058398</v>
      </c>
      <c r="BB24" s="123">
        <f>'2024 CV FIN GA 00394601000126'!BD20</f>
        <v>2072740899.8714199</v>
      </c>
      <c r="BC24" s="123">
        <f>'2024 CV FIN GA 00394601000126'!BE20</f>
        <v>782468038.41216004</v>
      </c>
      <c r="BD24" s="123">
        <f>'2024 CV FIN GA 00394601000126'!BF20</f>
        <v>307531393.07402998</v>
      </c>
      <c r="BE24" s="123">
        <f>'2024 CV FIN GA 00394601000126'!BG20</f>
        <v>78307293.990490004</v>
      </c>
      <c r="BF24" s="123">
        <f>'2024 CV FIN GA 00394601000126'!BH20</f>
        <v>336803941.32007998</v>
      </c>
      <c r="BG24" s="123">
        <f>'2024 CV FIN GA 00394601000126'!BI20</f>
        <v>0</v>
      </c>
      <c r="BH24" s="123">
        <f>'2024 CV FIN GA 00394601000126'!BJ20</f>
        <v>0</v>
      </c>
      <c r="BI24" s="123">
        <f>'2024 CV FIN GA 00394601000126'!BK20</f>
        <v>0</v>
      </c>
      <c r="BJ24" s="49">
        <f t="shared" si="7"/>
        <v>12979778266.940201</v>
      </c>
      <c r="BK24" s="49">
        <f t="shared" si="8"/>
        <v>0</v>
      </c>
      <c r="BL24" s="49">
        <f>$BO$9+SUMPRODUCT($D$10:D24,$BK$10:BK24)</f>
        <v>-1.2969374656677246E-2</v>
      </c>
      <c r="BM24" s="48">
        <f>'2024 CV FIN GA 00394601000126'!BO20</f>
        <v>4.78</v>
      </c>
      <c r="BN24" s="49">
        <f t="shared" si="12"/>
        <v>0</v>
      </c>
      <c r="BO24" s="51">
        <f t="shared" si="9"/>
        <v>0</v>
      </c>
      <c r="BP24" s="79">
        <f t="shared" si="13"/>
        <v>5900894518.8060093</v>
      </c>
      <c r="BQ24" s="79">
        <f t="shared" si="14"/>
        <v>85562970522.687134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0"/>
        <v>16</v>
      </c>
      <c r="B25" s="69">
        <f t="shared" si="15"/>
        <v>2039</v>
      </c>
      <c r="C25" s="48">
        <f>'2024 CV FIN GA 00394601000126'!E21</f>
        <v>4.78</v>
      </c>
      <c r="D25" s="49">
        <f t="shared" si="16"/>
        <v>0.47373999999999999</v>
      </c>
      <c r="E25" s="123">
        <f>'2024 CV FIN GA 00394601000126'!G21</f>
        <v>1521661537.6077001</v>
      </c>
      <c r="F25" s="49">
        <f t="shared" si="11"/>
        <v>582224932.17561996</v>
      </c>
      <c r="G25" s="123">
        <f>'2024 CV FIN GA 00394601000126'!I21</f>
        <v>334989963.50391001</v>
      </c>
      <c r="H25" s="123">
        <f>'2024 CV FIN GA 00394601000126'!J21</f>
        <v>230134955.82989001</v>
      </c>
      <c r="I25" s="123">
        <f>'2024 CV FIN GA 00394601000126'!K21</f>
        <v>5607.5767800000003</v>
      </c>
      <c r="J25" s="123">
        <f>'2024 CV FIN GA 00394601000126'!L21</f>
        <v>17094405.265039999</v>
      </c>
      <c r="K25" s="123">
        <f>'2024 CV FIN GA 00394601000126'!M21</f>
        <v>64333110.208590001</v>
      </c>
      <c r="L25" s="123">
        <f>'2024 CV FIN GA 00394601000126'!N21</f>
        <v>353062796.08844</v>
      </c>
      <c r="M25" s="49">
        <f t="shared" si="0"/>
        <v>418456922.84208</v>
      </c>
      <c r="N25" s="123">
        <f>'2024 CV FIN GA 00394601000126'!P21</f>
        <v>175910201.01297</v>
      </c>
      <c r="O25" s="123">
        <f>'2024 CV FIN GA 00394601000126'!Q21</f>
        <v>124506118.41924</v>
      </c>
      <c r="P25" s="123">
        <f>'2024 CV FIN GA 00394601000126'!R21</f>
        <v>46382414.416919999</v>
      </c>
      <c r="Q25" s="123">
        <f>'2024 CV FIN GA 00394601000126'!S21</f>
        <v>16786624.489569999</v>
      </c>
      <c r="R25" s="123">
        <f>'2024 CV FIN GA 00394601000126'!T21</f>
        <v>4520473.1549800001</v>
      </c>
      <c r="S25" s="123">
        <f>'2024 CV FIN GA 00394601000126'!U21</f>
        <v>50351091.348399997</v>
      </c>
      <c r="T25" s="123">
        <f>'2024 CV FIN GA 00394601000126'!V21</f>
        <v>0</v>
      </c>
      <c r="U25" s="49">
        <f t="shared" si="1"/>
        <v>213032615.26519001</v>
      </c>
      <c r="V25" s="123">
        <f>'2024 CV FIN GA 00394601000126'!X21</f>
        <v>89554284.152119994</v>
      </c>
      <c r="W25" s="123">
        <f>'2024 CV FIN GA 00394601000126'!Y21</f>
        <v>63384933.013470002</v>
      </c>
      <c r="X25" s="123">
        <f>'2024 CV FIN GA 00394601000126'!Z21</f>
        <v>23612865.52135</v>
      </c>
      <c r="Y25" s="123">
        <f>'2024 CV FIN GA 00394601000126'!AA21</f>
        <v>8545917.9219700005</v>
      </c>
      <c r="Z25" s="123">
        <f>'2024 CV FIN GA 00394601000126'!AB21</f>
        <v>2301331.7879900001</v>
      </c>
      <c r="AA25" s="123">
        <f>'2024 CV FIN GA 00394601000126'!AC21</f>
        <v>25633282.86829</v>
      </c>
      <c r="AB25" s="123">
        <f>'2024 CV FIN GA 00394601000126'!AD21</f>
        <v>0</v>
      </c>
      <c r="AC25" s="49">
        <f t="shared" si="2"/>
        <v>662760363.98405004</v>
      </c>
      <c r="AD25" s="123">
        <f>'2024 CV FIN GA 00394601000126'!AF21</f>
        <v>333332704.16453999</v>
      </c>
      <c r="AE25" s="123">
        <f>'2024 CV FIN GA 00394601000126'!AG21</f>
        <v>210359060.40593001</v>
      </c>
      <c r="AF25" s="123">
        <f>'2024 CV FIN GA 00394601000126'!AH21</f>
        <v>85473335.590939999</v>
      </c>
      <c r="AG25" s="123">
        <f>'2024 CV FIN GA 00394601000126'!AI21</f>
        <v>33595263.822640002</v>
      </c>
      <c r="AH25" s="49">
        <f t="shared" si="3"/>
        <v>48251947.333319999</v>
      </c>
      <c r="AI25" s="123">
        <f>'2024 CV FIN GA 00394601000126'!AK21</f>
        <v>21463658.459089998</v>
      </c>
      <c r="AJ25" s="123">
        <f>'2024 CV FIN GA 00394601000126'!AL21</f>
        <v>12527199.02351</v>
      </c>
      <c r="AK25" s="123">
        <f>'2024 CV FIN GA 00394601000126'!AM21</f>
        <v>4376509.4208500003</v>
      </c>
      <c r="AL25" s="123">
        <f>'2024 CV FIN GA 00394601000126'!AN21</f>
        <v>1651711.9293500001</v>
      </c>
      <c r="AM25" s="123">
        <f>'2024 CV FIN GA 00394601000126'!AO21</f>
        <v>8232868.5005200002</v>
      </c>
      <c r="AN25" s="123">
        <f>'2024 CV FIN GA 00394601000126'!AP21</f>
        <v>360064396.42969</v>
      </c>
      <c r="AO25" s="50">
        <v>0</v>
      </c>
      <c r="AP25" s="123">
        <f>'2024 CV FIN GA 00394601000126'!AR21</f>
        <v>0</v>
      </c>
      <c r="AQ25" s="123">
        <f>'2024 CV FIN GA 00394601000126'!AS21</f>
        <v>10205440894.545099</v>
      </c>
      <c r="AR25" s="49">
        <f t="shared" si="4"/>
        <v>12907627978.872101</v>
      </c>
      <c r="AS25" s="49">
        <f t="shared" si="5"/>
        <v>6097803041.2511196</v>
      </c>
      <c r="AT25" s="123">
        <f>'2024 CV FIN GA 00394601000126'!AV21</f>
        <v>3127176468.0967798</v>
      </c>
      <c r="AU25" s="123">
        <f>'2024 CV FIN GA 00394601000126'!AW21</f>
        <v>2188412688.7097998</v>
      </c>
      <c r="AV25" s="123">
        <f>'2024 CV FIN GA 00394601000126'!AX21</f>
        <v>57306.716800000002</v>
      </c>
      <c r="AW25" s="123">
        <f>'2024 CV FIN GA 00394601000126'!AY21</f>
        <v>141860660.43083999</v>
      </c>
      <c r="AX25" s="123">
        <f>'2024 CV FIN GA 00394601000126'!AZ21</f>
        <v>640295917.29690003</v>
      </c>
      <c r="AY25" s="123">
        <f>'2024 CV FIN GA 00394601000126'!BA21</f>
        <v>0</v>
      </c>
      <c r="AZ25" s="49">
        <f t="shared" si="6"/>
        <v>6809824937.6210003</v>
      </c>
      <c r="BA25" s="123">
        <f>'2024 CV FIN GA 00394601000126'!BC21</f>
        <v>3123936123.56288</v>
      </c>
      <c r="BB25" s="123">
        <f>'2024 CV FIN GA 00394601000126'!BD21</f>
        <v>2079414895.3292</v>
      </c>
      <c r="BC25" s="123">
        <f>'2024 CV FIN GA 00394601000126'!BE21</f>
        <v>825559365.13139999</v>
      </c>
      <c r="BD25" s="123">
        <f>'2024 CV FIN GA 00394601000126'!BF21</f>
        <v>314789261.92289001</v>
      </c>
      <c r="BE25" s="123">
        <f>'2024 CV FIN GA 00394601000126'!BG21</f>
        <v>80497862.847000003</v>
      </c>
      <c r="BF25" s="123">
        <f>'2024 CV FIN GA 00394601000126'!BH21</f>
        <v>385627428.82762998</v>
      </c>
      <c r="BG25" s="123">
        <f>'2024 CV FIN GA 00394601000126'!BI21</f>
        <v>0</v>
      </c>
      <c r="BH25" s="123">
        <f>'2024 CV FIN GA 00394601000126'!BJ21</f>
        <v>0</v>
      </c>
      <c r="BI25" s="123">
        <f>'2024 CV FIN GA 00394601000126'!BK21</f>
        <v>0</v>
      </c>
      <c r="BJ25" s="49">
        <f t="shared" si="7"/>
        <v>12907627978.872101</v>
      </c>
      <c r="BK25" s="49">
        <f t="shared" si="8"/>
        <v>0</v>
      </c>
      <c r="BL25" s="49">
        <f>$BO$9+SUMPRODUCT($D$10:D25,$BK$10:BK25)</f>
        <v>-1.2969374656677246E-2</v>
      </c>
      <c r="BM25" s="48">
        <f>'2024 CV FIN GA 00394601000126'!BO21</f>
        <v>4.78</v>
      </c>
      <c r="BN25" s="49">
        <f t="shared" si="12"/>
        <v>0</v>
      </c>
      <c r="BO25" s="51">
        <f t="shared" si="9"/>
        <v>0</v>
      </c>
      <c r="BP25" s="79">
        <f t="shared" si="13"/>
        <v>5601044746.8152466</v>
      </c>
      <c r="BQ25" s="79">
        <f t="shared" si="14"/>
        <v>86816193575.636322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0"/>
        <v>17</v>
      </c>
      <c r="B26" s="69">
        <f t="shared" si="15"/>
        <v>2040</v>
      </c>
      <c r="C26" s="48">
        <f>'2024 CV FIN GA 00394601000126'!E22</f>
        <v>4.78</v>
      </c>
      <c r="D26" s="49">
        <f t="shared" si="16"/>
        <v>0.45212999999999998</v>
      </c>
      <c r="E26" s="123">
        <f>'2024 CV FIN GA 00394601000126'!G22</f>
        <v>1261333736.79445</v>
      </c>
      <c r="F26" s="49">
        <f t="shared" si="11"/>
        <v>556427911.21273005</v>
      </c>
      <c r="G26" s="123">
        <f>'2024 CV FIN GA 00394601000126'!I22</f>
        <v>318959333.66273999</v>
      </c>
      <c r="H26" s="123">
        <f>'2024 CV FIN GA 00394601000126'!J22</f>
        <v>221004212.79512</v>
      </c>
      <c r="I26" s="123">
        <f>'2024 CV FIN GA 00394601000126'!K22</f>
        <v>4213.2085100000004</v>
      </c>
      <c r="J26" s="123">
        <f>'2024 CV FIN GA 00394601000126'!L22</f>
        <v>16460151.546359999</v>
      </c>
      <c r="K26" s="123">
        <f>'2024 CV FIN GA 00394601000126'!M22</f>
        <v>60873732.810350001</v>
      </c>
      <c r="L26" s="123">
        <f>'2024 CV FIN GA 00394601000126'!N22</f>
        <v>337153648.49860001</v>
      </c>
      <c r="M26" s="49">
        <f t="shared" si="0"/>
        <v>346866777.61843997</v>
      </c>
      <c r="N26" s="123">
        <f>'2024 CV FIN GA 00394601000126'!P22</f>
        <v>145815258.97854</v>
      </c>
      <c r="O26" s="123">
        <f>'2024 CV FIN GA 00394601000126'!Q22</f>
        <v>103205452.53868</v>
      </c>
      <c r="P26" s="123">
        <f>'2024 CV FIN GA 00394601000126'!R22</f>
        <v>38447251.67334</v>
      </c>
      <c r="Q26" s="123">
        <f>'2024 CV FIN GA 00394601000126'!S22</f>
        <v>13914747.315549999</v>
      </c>
      <c r="R26" s="123">
        <f>'2024 CV FIN GA 00394601000126'!T22</f>
        <v>3747104.8296400001</v>
      </c>
      <c r="S26" s="123">
        <f>'2024 CV FIN GA 00394601000126'!U22</f>
        <v>41736962.282690004</v>
      </c>
      <c r="T26" s="123">
        <f>'2024 CV FIN GA 00394601000126'!V22</f>
        <v>0</v>
      </c>
      <c r="U26" s="49">
        <f t="shared" si="1"/>
        <v>176586723.15132001</v>
      </c>
      <c r="V26" s="123">
        <f>'2024 CV FIN GA 00394601000126'!X22</f>
        <v>74233222.752759993</v>
      </c>
      <c r="W26" s="123">
        <f>'2024 CV FIN GA 00394601000126'!Y22</f>
        <v>52540957.656089999</v>
      </c>
      <c r="X26" s="123">
        <f>'2024 CV FIN GA 00394601000126'!Z22</f>
        <v>19573146.306439999</v>
      </c>
      <c r="Y26" s="123">
        <f>'2024 CV FIN GA 00394601000126'!AA22</f>
        <v>7083871.3606500002</v>
      </c>
      <c r="Z26" s="123">
        <f>'2024 CV FIN GA 00394601000126'!AB22</f>
        <v>1907617.0041799999</v>
      </c>
      <c r="AA26" s="123">
        <f>'2024 CV FIN GA 00394601000126'!AC22</f>
        <v>21247908.071199998</v>
      </c>
      <c r="AB26" s="123">
        <f>'2024 CV FIN GA 00394601000126'!AD22</f>
        <v>0</v>
      </c>
      <c r="AC26" s="49">
        <f t="shared" si="2"/>
        <v>675109874.50841999</v>
      </c>
      <c r="AD26" s="123">
        <f>'2024 CV FIN GA 00394601000126'!AF22</f>
        <v>341355884.59798002</v>
      </c>
      <c r="AE26" s="123">
        <f>'2024 CV FIN GA 00394601000126'!AG22</f>
        <v>209939576.3053</v>
      </c>
      <c r="AF26" s="123">
        <f>'2024 CV FIN GA 00394601000126'!AH22</f>
        <v>89638316.688380003</v>
      </c>
      <c r="AG26" s="123">
        <f>'2024 CV FIN GA 00394601000126'!AI22</f>
        <v>34176096.916759998</v>
      </c>
      <c r="AH26" s="49">
        <f t="shared" si="3"/>
        <v>53987664.720320001</v>
      </c>
      <c r="AI26" s="123">
        <f>'2024 CV FIN GA 00394601000126'!AK22</f>
        <v>24463696.934870001</v>
      </c>
      <c r="AJ26" s="123">
        <f>'2024 CV FIN GA 00394601000126'!AL22</f>
        <v>14169937.53816</v>
      </c>
      <c r="AK26" s="123">
        <f>'2024 CV FIN GA 00394601000126'!AM22</f>
        <v>5052107.48716</v>
      </c>
      <c r="AL26" s="123">
        <f>'2024 CV FIN GA 00394601000126'!AN22</f>
        <v>1890600.5284899999</v>
      </c>
      <c r="AM26" s="123">
        <f>'2024 CV FIN GA 00394601000126'!AO22</f>
        <v>8411322.2316399999</v>
      </c>
      <c r="AN26" s="123">
        <f>'2024 CV FIN GA 00394601000126'!AP22</f>
        <v>369640682.77305001</v>
      </c>
      <c r="AO26" s="50">
        <v>0</v>
      </c>
      <c r="AP26" s="123">
        <f>'2024 CV FIN GA 00394601000126'!AR22</f>
        <v>0</v>
      </c>
      <c r="AQ26" s="123">
        <f>'2024 CV FIN GA 00394601000126'!AS22</f>
        <v>10237325937.466</v>
      </c>
      <c r="AR26" s="49">
        <f t="shared" si="4"/>
        <v>12813972952.759199</v>
      </c>
      <c r="AS26" s="49">
        <f t="shared" si="5"/>
        <v>5823033652.82549</v>
      </c>
      <c r="AT26" s="123">
        <f>'2024 CV FIN GA 00394601000126'!AV22</f>
        <v>2978330034.7932701</v>
      </c>
      <c r="AU26" s="123">
        <f>'2024 CV FIN GA 00394601000126'!AW22</f>
        <v>2101823045.9303801</v>
      </c>
      <c r="AV26" s="123">
        <f>'2024 CV FIN GA 00394601000126'!AX22</f>
        <v>43228.477449999998</v>
      </c>
      <c r="AW26" s="123">
        <f>'2024 CV FIN GA 00394601000126'!AY22</f>
        <v>136527080.36427</v>
      </c>
      <c r="AX26" s="123">
        <f>'2024 CV FIN GA 00394601000126'!AZ22</f>
        <v>606310263.26012003</v>
      </c>
      <c r="AY26" s="123">
        <f>'2024 CV FIN GA 00394601000126'!BA22</f>
        <v>0</v>
      </c>
      <c r="AZ26" s="49">
        <f t="shared" si="6"/>
        <v>6990939299.9336996</v>
      </c>
      <c r="BA26" s="123">
        <f>'2024 CV FIN GA 00394601000126'!BC22</f>
        <v>3205002503.098</v>
      </c>
      <c r="BB26" s="123">
        <f>'2024 CV FIN GA 00394601000126'!BD22</f>
        <v>2077992184.92398</v>
      </c>
      <c r="BC26" s="123">
        <f>'2024 CV FIN GA 00394601000126'!BE22</f>
        <v>866760721.03067994</v>
      </c>
      <c r="BD26" s="123">
        <f>'2024 CV FIN GA 00394601000126'!BF22</f>
        <v>320246578.57085001</v>
      </c>
      <c r="BE26" s="123">
        <f>'2024 CV FIN GA 00394601000126'!BG22</f>
        <v>82237187.668939993</v>
      </c>
      <c r="BF26" s="123">
        <f>'2024 CV FIN GA 00394601000126'!BH22</f>
        <v>438700124.64125001</v>
      </c>
      <c r="BG26" s="123">
        <f>'2024 CV FIN GA 00394601000126'!BI22</f>
        <v>0</v>
      </c>
      <c r="BH26" s="123">
        <f>'2024 CV FIN GA 00394601000126'!BJ22</f>
        <v>0</v>
      </c>
      <c r="BI26" s="123">
        <f>'2024 CV FIN GA 00394601000126'!BK22</f>
        <v>0</v>
      </c>
      <c r="BJ26" s="49">
        <f t="shared" si="7"/>
        <v>12813972952.759199</v>
      </c>
      <c r="BK26" s="49">
        <f t="shared" si="8"/>
        <v>0</v>
      </c>
      <c r="BL26" s="49">
        <f>$BO$9+SUMPRODUCT($D$10:D26,$BK$10:BK26)</f>
        <v>-1.2969374656677246E-2</v>
      </c>
      <c r="BM26" s="48">
        <f>'2024 CV FIN GA 00394601000126'!BO22</f>
        <v>4.78</v>
      </c>
      <c r="BN26" s="49">
        <f t="shared" si="12"/>
        <v>0</v>
      </c>
      <c r="BO26" s="51">
        <f t="shared" si="9"/>
        <v>0</v>
      </c>
      <c r="BP26" s="79">
        <f t="shared" si="13"/>
        <v>5307353801.2220211</v>
      </c>
      <c r="BQ26" s="79">
        <f t="shared" si="14"/>
        <v>87571337720.163345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0"/>
        <v>18</v>
      </c>
      <c r="B27" s="69">
        <f t="shared" si="15"/>
        <v>2041</v>
      </c>
      <c r="C27" s="48">
        <f>'2024 CV FIN GA 00394601000126'!E23</f>
        <v>4.78</v>
      </c>
      <c r="D27" s="49">
        <f t="shared" si="16"/>
        <v>0.43149999999999999</v>
      </c>
      <c r="E27" s="123">
        <f>'2024 CV FIN GA 00394601000126'!G23</f>
        <v>1020203824.32939</v>
      </c>
      <c r="F27" s="49">
        <f t="shared" si="11"/>
        <v>530102377.98671001</v>
      </c>
      <c r="G27" s="123">
        <f>'2024 CV FIN GA 00394601000126'!I23</f>
        <v>302574024.43128002</v>
      </c>
      <c r="H27" s="123">
        <f>'2024 CV FIN GA 00394601000126'!J23</f>
        <v>211725688.51938999</v>
      </c>
      <c r="I27" s="123">
        <f>'2024 CV FIN GA 00394601000126'!K23</f>
        <v>3103.32825</v>
      </c>
      <c r="J27" s="123">
        <f>'2024 CV FIN GA 00394601000126'!L23</f>
        <v>15799561.70779</v>
      </c>
      <c r="K27" s="123">
        <f>'2024 CV FIN GA 00394601000126'!M23</f>
        <v>57495825.872809999</v>
      </c>
      <c r="L27" s="123">
        <f>'2024 CV FIN GA 00394601000126'!N23</f>
        <v>320995235.25393999</v>
      </c>
      <c r="M27" s="49">
        <f t="shared" si="0"/>
        <v>280556051.69055003</v>
      </c>
      <c r="N27" s="123">
        <f>'2024 CV FIN GA 00394601000126'!P23</f>
        <v>117939670.14119001</v>
      </c>
      <c r="O27" s="123">
        <f>'2024 CV FIN GA 00394601000126'!Q23</f>
        <v>83475605.464410007</v>
      </c>
      <c r="P27" s="123">
        <f>'2024 CV FIN GA 00394601000126'!R23</f>
        <v>31097267.95366</v>
      </c>
      <c r="Q27" s="123">
        <f>'2024 CV FIN GA 00394601000126'!S23</f>
        <v>11254656.88563</v>
      </c>
      <c r="R27" s="123">
        <f>'2024 CV FIN GA 00394601000126'!T23</f>
        <v>3030768.5950600002</v>
      </c>
      <c r="S27" s="123">
        <f>'2024 CV FIN GA 00394601000126'!U23</f>
        <v>33758082.650600001</v>
      </c>
      <c r="T27" s="123">
        <f>'2024 CV FIN GA 00394601000126'!V23</f>
        <v>0</v>
      </c>
      <c r="U27" s="49">
        <f t="shared" si="1"/>
        <v>142828535.40619001</v>
      </c>
      <c r="V27" s="123">
        <f>'2024 CV FIN GA 00394601000126'!X23</f>
        <v>60042013.890100002</v>
      </c>
      <c r="W27" s="123">
        <f>'2024 CV FIN GA 00394601000126'!Y23</f>
        <v>42496671.872819997</v>
      </c>
      <c r="X27" s="123">
        <f>'2024 CV FIN GA 00394601000126'!Z23</f>
        <v>15831336.41278</v>
      </c>
      <c r="Y27" s="123">
        <f>'2024 CV FIN GA 00394601000126'!AA23</f>
        <v>5729643.5054200003</v>
      </c>
      <c r="Z27" s="123">
        <f>'2024 CV FIN GA 00394601000126'!AB23</f>
        <v>1542936.7393</v>
      </c>
      <c r="AA27" s="123">
        <f>'2024 CV FIN GA 00394601000126'!AC23</f>
        <v>17185932.985769998</v>
      </c>
      <c r="AB27" s="123">
        <f>'2024 CV FIN GA 00394601000126'!AD23</f>
        <v>0</v>
      </c>
      <c r="AC27" s="49">
        <f t="shared" si="2"/>
        <v>684973960.66552997</v>
      </c>
      <c r="AD27" s="123">
        <f>'2024 CV FIN GA 00394601000126'!AF23</f>
        <v>348309330.91435999</v>
      </c>
      <c r="AE27" s="123">
        <f>'2024 CV FIN GA 00394601000126'!AG23</f>
        <v>209126188.62386</v>
      </c>
      <c r="AF27" s="123">
        <f>'2024 CV FIN GA 00394601000126'!AH23</f>
        <v>92972404.522159994</v>
      </c>
      <c r="AG27" s="123">
        <f>'2024 CV FIN GA 00394601000126'!AI23</f>
        <v>34566036.605149999</v>
      </c>
      <c r="AH27" s="49">
        <f t="shared" si="3"/>
        <v>60148710.075960003</v>
      </c>
      <c r="AI27" s="123">
        <f>'2024 CV FIN GA 00394601000126'!AK23</f>
        <v>27712072.49509</v>
      </c>
      <c r="AJ27" s="123">
        <f>'2024 CV FIN GA 00394601000126'!AL23</f>
        <v>15948277.24052</v>
      </c>
      <c r="AK27" s="123">
        <f>'2024 CV FIN GA 00394601000126'!AM23</f>
        <v>5794332.6107200002</v>
      </c>
      <c r="AL27" s="123">
        <f>'2024 CV FIN GA 00394601000126'!AN23</f>
        <v>2147935.0996599998</v>
      </c>
      <c r="AM27" s="123">
        <f>'2024 CV FIN GA 00394601000126'!AO23</f>
        <v>8546092.6299699992</v>
      </c>
      <c r="AN27" s="123">
        <f>'2024 CV FIN GA 00394601000126'!AP23</f>
        <v>378109747.98180002</v>
      </c>
      <c r="AO27" s="50">
        <v>0</v>
      </c>
      <c r="AP27" s="123">
        <f>'2024 CV FIN GA 00394601000126'!AR23</f>
        <v>0</v>
      </c>
      <c r="AQ27" s="123">
        <f>'2024 CV FIN GA 00394601000126'!AS23</f>
        <v>10239861726.548201</v>
      </c>
      <c r="AR27" s="49">
        <f t="shared" si="4"/>
        <v>12695072171.481701</v>
      </c>
      <c r="AS27" s="49">
        <f t="shared" si="5"/>
        <v>5543959158.0991297</v>
      </c>
      <c r="AT27" s="123">
        <f>'2024 CV FIN GA 00394601000126'!AV23</f>
        <v>2826109461.02565</v>
      </c>
      <c r="AU27" s="123">
        <f>'2024 CV FIN GA 00394601000126'!AW23</f>
        <v>2013738664.5685999</v>
      </c>
      <c r="AV27" s="123">
        <f>'2024 CV FIN GA 00394601000126'!AX23</f>
        <v>31959.94743</v>
      </c>
      <c r="AW27" s="123">
        <f>'2024 CV FIN GA 00394601000126'!AY23</f>
        <v>130991549.50041001</v>
      </c>
      <c r="AX27" s="123">
        <f>'2024 CV FIN GA 00394601000126'!AZ23</f>
        <v>573087523.05703998</v>
      </c>
      <c r="AY27" s="123">
        <f>'2024 CV FIN GA 00394601000126'!BA23</f>
        <v>0</v>
      </c>
      <c r="AZ27" s="49">
        <f t="shared" si="6"/>
        <v>7151113013.3825903</v>
      </c>
      <c r="BA27" s="123">
        <f>'2024 CV FIN GA 00394601000126'!BC23</f>
        <v>3274583569.1080399</v>
      </c>
      <c r="BB27" s="123">
        <f>'2024 CV FIN GA 00394601000126'!BD23</f>
        <v>2072482542.3926699</v>
      </c>
      <c r="BC27" s="123">
        <f>'2024 CV FIN GA 00394601000126'!BE23</f>
        <v>900424023.00297999</v>
      </c>
      <c r="BD27" s="123">
        <f>'2024 CV FIN GA 00394601000126'!BF23</f>
        <v>323922021.78053999</v>
      </c>
      <c r="BE27" s="123">
        <f>'2024 CV FIN GA 00394601000126'!BG23</f>
        <v>83553513.162180007</v>
      </c>
      <c r="BF27" s="123">
        <f>'2024 CV FIN GA 00394601000126'!BH23</f>
        <v>496147343.93618</v>
      </c>
      <c r="BG27" s="123">
        <f>'2024 CV FIN GA 00394601000126'!BI23</f>
        <v>0</v>
      </c>
      <c r="BH27" s="123">
        <f>'2024 CV FIN GA 00394601000126'!BJ23</f>
        <v>0</v>
      </c>
      <c r="BI27" s="123">
        <f>'2024 CV FIN GA 00394601000126'!BK23</f>
        <v>0</v>
      </c>
      <c r="BJ27" s="49">
        <f t="shared" si="7"/>
        <v>12695072171.481701</v>
      </c>
      <c r="BK27" s="49">
        <f t="shared" si="8"/>
        <v>0</v>
      </c>
      <c r="BL27" s="49">
        <f>$BO$9+SUMPRODUCT($D$10:D27,$BK$10:BK27)</f>
        <v>-1.2969374656677246E-2</v>
      </c>
      <c r="BM27" s="48">
        <f>'2024 CV FIN GA 00394601000126'!BO23</f>
        <v>4.78</v>
      </c>
      <c r="BN27" s="49">
        <f t="shared" si="12"/>
        <v>0</v>
      </c>
      <c r="BO27" s="51">
        <f t="shared" si="9"/>
        <v>0</v>
      </c>
      <c r="BP27" s="79">
        <f t="shared" si="13"/>
        <v>5018758700.824295</v>
      </c>
      <c r="BQ27" s="79">
        <f t="shared" si="14"/>
        <v>87828277264.425171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0"/>
        <v>19</v>
      </c>
      <c r="B28" s="69">
        <f t="shared" si="15"/>
        <v>2042</v>
      </c>
      <c r="C28" s="48">
        <f>'2024 CV FIN GA 00394601000126'!E24</f>
        <v>4.78</v>
      </c>
      <c r="D28" s="49">
        <f t="shared" si="16"/>
        <v>0.41182000000000002</v>
      </c>
      <c r="E28" s="123">
        <f>'2024 CV FIN GA 00394601000126'!G24</f>
        <v>796696318.50528002</v>
      </c>
      <c r="F28" s="49">
        <f t="shared" si="11"/>
        <v>503323145.91055</v>
      </c>
      <c r="G28" s="123">
        <f>'2024 CV FIN GA 00394601000126'!I24</f>
        <v>285870829.69033003</v>
      </c>
      <c r="H28" s="123">
        <f>'2024 CV FIN GA 00394601000126'!J24</f>
        <v>202338472.39689001</v>
      </c>
      <c r="I28" s="123">
        <f>'2024 CV FIN GA 00394601000126'!K24</f>
        <v>2238.0602800000001</v>
      </c>
      <c r="J28" s="123">
        <f>'2024 CV FIN GA 00394601000126'!L24</f>
        <v>15111605.763049999</v>
      </c>
      <c r="K28" s="123">
        <f>'2024 CV FIN GA 00394601000126'!M24</f>
        <v>54238035.411559999</v>
      </c>
      <c r="L28" s="123">
        <f>'2024 CV FIN GA 00394601000126'!N24</f>
        <v>304651932.77963001</v>
      </c>
      <c r="M28" s="49">
        <f t="shared" si="0"/>
        <v>219091487.58892</v>
      </c>
      <c r="N28" s="123">
        <f>'2024 CV FIN GA 00394601000126'!P24</f>
        <v>92101302.47157</v>
      </c>
      <c r="O28" s="123">
        <f>'2024 CV FIN GA 00394601000126'!Q24</f>
        <v>65187667.378339998</v>
      </c>
      <c r="P28" s="123">
        <f>'2024 CV FIN GA 00394601000126'!R24</f>
        <v>24284440.32793</v>
      </c>
      <c r="Q28" s="123">
        <f>'2024 CV FIN GA 00394601000126'!S24</f>
        <v>8788972.8434599992</v>
      </c>
      <c r="R28" s="123">
        <f>'2024 CV FIN GA 00394601000126'!T24</f>
        <v>2366784.0918999999</v>
      </c>
      <c r="S28" s="123">
        <f>'2024 CV FIN GA 00394601000126'!U24</f>
        <v>26362320.47572</v>
      </c>
      <c r="T28" s="123">
        <f>'2024 CV FIN GA 00394601000126'!V24</f>
        <v>0</v>
      </c>
      <c r="U28" s="49">
        <f t="shared" si="1"/>
        <v>111537484.59081</v>
      </c>
      <c r="V28" s="123">
        <f>'2024 CV FIN GA 00394601000126'!X24</f>
        <v>46887935.803740002</v>
      </c>
      <c r="W28" s="123">
        <f>'2024 CV FIN GA 00394601000126'!Y24</f>
        <v>33186448.847180001</v>
      </c>
      <c r="X28" s="123">
        <f>'2024 CV FIN GA 00394601000126'!Z24</f>
        <v>12362987.80332</v>
      </c>
      <c r="Y28" s="123">
        <f>'2024 CV FIN GA 00394601000126'!AA24</f>
        <v>4474386.1748599997</v>
      </c>
      <c r="Z28" s="123">
        <f>'2024 CV FIN GA 00394601000126'!AB24</f>
        <v>1204908.2649699999</v>
      </c>
      <c r="AA28" s="123">
        <f>'2024 CV FIN GA 00394601000126'!AC24</f>
        <v>13420817.69674</v>
      </c>
      <c r="AB28" s="123">
        <f>'2024 CV FIN GA 00394601000126'!AD24</f>
        <v>0</v>
      </c>
      <c r="AC28" s="49">
        <f t="shared" si="2"/>
        <v>692430774.62616003</v>
      </c>
      <c r="AD28" s="123">
        <f>'2024 CV FIN GA 00394601000126'!AF24</f>
        <v>353557000.44998002</v>
      </c>
      <c r="AE28" s="123">
        <f>'2024 CV FIN GA 00394601000126'!AG24</f>
        <v>207450312.00147</v>
      </c>
      <c r="AF28" s="123">
        <f>'2024 CV FIN GA 00394601000126'!AH24</f>
        <v>96662526.310660005</v>
      </c>
      <c r="AG28" s="123">
        <f>'2024 CV FIN GA 00394601000126'!AI24</f>
        <v>34760935.864050001</v>
      </c>
      <c r="AH28" s="49">
        <f t="shared" si="3"/>
        <v>66742487.060050003</v>
      </c>
      <c r="AI28" s="123">
        <f>'2024 CV FIN GA 00394601000126'!AK24</f>
        <v>31209509.846340001</v>
      </c>
      <c r="AJ28" s="123">
        <f>'2024 CV FIN GA 00394601000126'!AL24</f>
        <v>17869262.07206</v>
      </c>
      <c r="AK28" s="123">
        <f>'2024 CV FIN GA 00394601000126'!AM24</f>
        <v>6603560.4825400002</v>
      </c>
      <c r="AL28" s="123">
        <f>'2024 CV FIN GA 00394601000126'!AN24</f>
        <v>2423664.7816499998</v>
      </c>
      <c r="AM28" s="123">
        <f>'2024 CV FIN GA 00394601000126'!AO24</f>
        <v>8636489.8774599992</v>
      </c>
      <c r="AN28" s="123">
        <f>'2024 CV FIN GA 00394601000126'!AP24</f>
        <v>385521582.22580999</v>
      </c>
      <c r="AO28" s="50">
        <v>0</v>
      </c>
      <c r="AP28" s="123">
        <f>'2024 CV FIN GA 00394601000126'!AR24</f>
        <v>0</v>
      </c>
      <c r="AQ28" s="123">
        <f>'2024 CV FIN GA 00394601000126'!AS24</f>
        <v>10215446014.151899</v>
      </c>
      <c r="AR28" s="49">
        <f t="shared" si="4"/>
        <v>12552982944.3454</v>
      </c>
      <c r="AS28" s="49">
        <f t="shared" si="5"/>
        <v>5261691412.4288301</v>
      </c>
      <c r="AT28" s="123">
        <f>'2024 CV FIN GA 00394601000126'!AV24</f>
        <v>2670872476.4800301</v>
      </c>
      <c r="AU28" s="123">
        <f>'2024 CV FIN GA 00394601000126'!AW24</f>
        <v>1924553211.44596</v>
      </c>
      <c r="AV28" s="123">
        <f>'2024 CV FIN GA 00394601000126'!AX24</f>
        <v>23126.51151</v>
      </c>
      <c r="AW28" s="123">
        <f>'2024 CV FIN GA 00394601000126'!AY24</f>
        <v>125246192.96378</v>
      </c>
      <c r="AX28" s="123">
        <f>'2024 CV FIN GA 00394601000126'!AZ24</f>
        <v>540996405.02754998</v>
      </c>
      <c r="AY28" s="123">
        <f>'2024 CV FIN GA 00394601000126'!BA24</f>
        <v>0</v>
      </c>
      <c r="AZ28" s="49">
        <f t="shared" si="6"/>
        <v>7291291531.9165897</v>
      </c>
      <c r="BA28" s="123">
        <f>'2024 CV FIN GA 00394601000126'!BC24</f>
        <v>3328026629.68223</v>
      </c>
      <c r="BB28" s="123">
        <f>'2024 CV FIN GA 00394601000126'!BD24</f>
        <v>2057839275.5391901</v>
      </c>
      <c r="BC28" s="123">
        <f>'2024 CV FIN GA 00394601000126'!BE24</f>
        <v>937186683.36633003</v>
      </c>
      <c r="BD28" s="123">
        <f>'2024 CV FIN GA 00394601000126'!BF24</f>
        <v>325786420.03400999</v>
      </c>
      <c r="BE28" s="123">
        <f>'2024 CV FIN GA 00394601000126'!BG24</f>
        <v>84437760.277689993</v>
      </c>
      <c r="BF28" s="123">
        <f>'2024 CV FIN GA 00394601000126'!BH24</f>
        <v>558014763.01714003</v>
      </c>
      <c r="BG28" s="123">
        <f>'2024 CV FIN GA 00394601000126'!BI24</f>
        <v>0</v>
      </c>
      <c r="BH28" s="123">
        <f>'2024 CV FIN GA 00394601000126'!BJ24</f>
        <v>0</v>
      </c>
      <c r="BI28" s="123">
        <f>'2024 CV FIN GA 00394601000126'!BK24</f>
        <v>0</v>
      </c>
      <c r="BJ28" s="49">
        <f t="shared" si="7"/>
        <v>12552982944.3454</v>
      </c>
      <c r="BK28" s="49">
        <f t="shared" si="8"/>
        <v>0</v>
      </c>
      <c r="BL28" s="49">
        <f>$BO$9+SUMPRODUCT($D$10:D28,$BK$10:BK28)</f>
        <v>-1.2969374656677246E-2</v>
      </c>
      <c r="BM28" s="48">
        <f>'2024 CV FIN GA 00394601000126'!BO24</f>
        <v>4.78</v>
      </c>
      <c r="BN28" s="49">
        <f t="shared" si="12"/>
        <v>0</v>
      </c>
      <c r="BO28" s="51">
        <f t="shared" si="9"/>
        <v>0</v>
      </c>
      <c r="BP28" s="79">
        <f t="shared" si="13"/>
        <v>4736647266.4347086</v>
      </c>
      <c r="BQ28" s="79">
        <f t="shared" si="14"/>
        <v>87627974429.042114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0"/>
        <v>20</v>
      </c>
      <c r="B29" s="69">
        <f t="shared" si="15"/>
        <v>2043</v>
      </c>
      <c r="C29" s="48">
        <f>'2024 CV FIN GA 00394601000126'!E25</f>
        <v>4.78</v>
      </c>
      <c r="D29" s="49">
        <f t="shared" si="16"/>
        <v>0.39302999999999999</v>
      </c>
      <c r="E29" s="123">
        <f>'2024 CV FIN GA 00394601000126'!G25</f>
        <v>602240581.47204006</v>
      </c>
      <c r="F29" s="49">
        <f t="shared" si="11"/>
        <v>476187436.59167999</v>
      </c>
      <c r="G29" s="123">
        <f>'2024 CV FIN GA 00394601000126'!I25</f>
        <v>268910641.46575999</v>
      </c>
      <c r="H29" s="123">
        <f>'2024 CV FIN GA 00394601000126'!J25</f>
        <v>192877195.05831999</v>
      </c>
      <c r="I29" s="123">
        <f>'2024 CV FIN GA 00394601000126'!K25</f>
        <v>1577.59833</v>
      </c>
      <c r="J29" s="123">
        <f>'2024 CV FIN GA 00394601000126'!L25</f>
        <v>14398022.46927</v>
      </c>
      <c r="K29" s="123">
        <f>'2024 CV FIN GA 00394601000126'!M25</f>
        <v>51085710.951820001</v>
      </c>
      <c r="L29" s="123">
        <f>'2024 CV FIN GA 00394601000126'!N25</f>
        <v>288173794.33292001</v>
      </c>
      <c r="M29" s="49">
        <f t="shared" si="0"/>
        <v>165616159.90478</v>
      </c>
      <c r="N29" s="123">
        <f>'2024 CV FIN GA 00394601000126'!P25</f>
        <v>69621436.256760001</v>
      </c>
      <c r="O29" s="123">
        <f>'2024 CV FIN GA 00394601000126'!Q25</f>
        <v>49276817.019050002</v>
      </c>
      <c r="P29" s="123">
        <f>'2024 CV FIN GA 00394601000126'!R25</f>
        <v>18357152.059209999</v>
      </c>
      <c r="Q29" s="123">
        <f>'2024 CV FIN GA 00394601000126'!S25</f>
        <v>6643781.31647</v>
      </c>
      <c r="R29" s="123">
        <f>'2024 CV FIN GA 00394601000126'!T25</f>
        <v>1789105.07632</v>
      </c>
      <c r="S29" s="123">
        <f>'2024 CV FIN GA 00394601000126'!U25</f>
        <v>19927868.176970001</v>
      </c>
      <c r="T29" s="123">
        <f>'2024 CV FIN GA 00394601000126'!V25</f>
        <v>0</v>
      </c>
      <c r="U29" s="49">
        <f t="shared" si="1"/>
        <v>84313681.406130001</v>
      </c>
      <c r="V29" s="123">
        <f>'2024 CV FIN GA 00394601000126'!X25</f>
        <v>35443640.276189998</v>
      </c>
      <c r="W29" s="123">
        <f>'2024 CV FIN GA 00394601000126'!Y25</f>
        <v>25086379.573350001</v>
      </c>
      <c r="X29" s="123">
        <f>'2024 CV FIN GA 00394601000126'!Z25</f>
        <v>9345459.2301499993</v>
      </c>
      <c r="Y29" s="123">
        <f>'2024 CV FIN GA 00394601000126'!AA25</f>
        <v>3382288.6702100001</v>
      </c>
      <c r="Z29" s="123">
        <f>'2024 CV FIN GA 00394601000126'!AB25</f>
        <v>910817.12977</v>
      </c>
      <c r="AA29" s="123">
        <f>'2024 CV FIN GA 00394601000126'!AC25</f>
        <v>10145096.526459999</v>
      </c>
      <c r="AB29" s="123">
        <f>'2024 CV FIN GA 00394601000126'!AD25</f>
        <v>0</v>
      </c>
      <c r="AC29" s="49">
        <f t="shared" si="2"/>
        <v>696633169.15558004</v>
      </c>
      <c r="AD29" s="123">
        <f>'2024 CV FIN GA 00394601000126'!AF25</f>
        <v>356853002.65438998</v>
      </c>
      <c r="AE29" s="123">
        <f>'2024 CV FIN GA 00394601000126'!AG25</f>
        <v>205188347.12915999</v>
      </c>
      <c r="AF29" s="123">
        <f>'2024 CV FIN GA 00394601000126'!AH25</f>
        <v>99819671.059970006</v>
      </c>
      <c r="AG29" s="123">
        <f>'2024 CV FIN GA 00394601000126'!AI25</f>
        <v>34772148.312059999</v>
      </c>
      <c r="AH29" s="49">
        <f t="shared" si="3"/>
        <v>73774995.509320006</v>
      </c>
      <c r="AI29" s="123">
        <f>'2024 CV FIN GA 00394601000126'!AK25</f>
        <v>34952377.50389</v>
      </c>
      <c r="AJ29" s="123">
        <f>'2024 CV FIN GA 00394601000126'!AL25</f>
        <v>19936354.38081</v>
      </c>
      <c r="AK29" s="123">
        <f>'2024 CV FIN GA 00394601000126'!AM25</f>
        <v>7483129.67796</v>
      </c>
      <c r="AL29" s="123">
        <f>'2024 CV FIN GA 00394601000126'!AN25</f>
        <v>2717602.8790000002</v>
      </c>
      <c r="AM29" s="123">
        <f>'2024 CV FIN GA 00394601000126'!AO25</f>
        <v>8685531.0676600002</v>
      </c>
      <c r="AN29" s="123">
        <f>'2024 CV FIN GA 00394601000126'!AP25</f>
        <v>391402811.57989001</v>
      </c>
      <c r="AO29" s="50">
        <v>0</v>
      </c>
      <c r="AP29" s="123">
        <f>'2024 CV FIN GA 00394601000126'!AR25</f>
        <v>0</v>
      </c>
      <c r="AQ29" s="123">
        <f>'2024 CV FIN GA 00394601000126'!AS25</f>
        <v>10152429164.5061</v>
      </c>
      <c r="AR29" s="49">
        <f t="shared" si="4"/>
        <v>12379616923.9382</v>
      </c>
      <c r="AS29" s="49">
        <f t="shared" si="5"/>
        <v>4977094893.4874296</v>
      </c>
      <c r="AT29" s="123">
        <f>'2024 CV FIN GA 00394601000126'!AV25</f>
        <v>2513258151.6712599</v>
      </c>
      <c r="AU29" s="123">
        <f>'2024 CV FIN GA 00394601000126'!AW25</f>
        <v>1834609205.1698799</v>
      </c>
      <c r="AV29" s="123">
        <f>'2024 CV FIN GA 00394601000126'!AX25</f>
        <v>16348.282639999999</v>
      </c>
      <c r="AW29" s="123">
        <f>'2024 CV FIN GA 00394601000126'!AY25</f>
        <v>119303868.34832001</v>
      </c>
      <c r="AX29" s="123">
        <f>'2024 CV FIN GA 00394601000126'!AZ25</f>
        <v>509907320.01533002</v>
      </c>
      <c r="AY29" s="123">
        <f>'2024 CV FIN GA 00394601000126'!BA25</f>
        <v>0</v>
      </c>
      <c r="AZ29" s="49">
        <f t="shared" si="6"/>
        <v>7402522030.45082</v>
      </c>
      <c r="BA29" s="123">
        <f>'2024 CV FIN GA 00394601000126'!BC25</f>
        <v>3362206359.64078</v>
      </c>
      <c r="BB29" s="123">
        <f>'2024 CV FIN GA 00394601000126'!BD25</f>
        <v>2036964442.7149701</v>
      </c>
      <c r="BC29" s="123">
        <f>'2024 CV FIN GA 00394601000126'!BE25</f>
        <v>968124302.57520998</v>
      </c>
      <c r="BD29" s="123">
        <f>'2024 CV FIN GA 00394601000126'!BF25</f>
        <v>325959019.03571999</v>
      </c>
      <c r="BE29" s="123">
        <f>'2024 CV FIN GA 00394601000126'!BG25</f>
        <v>84925986.213280007</v>
      </c>
      <c r="BF29" s="123">
        <f>'2024 CV FIN GA 00394601000126'!BH25</f>
        <v>624341920.27085996</v>
      </c>
      <c r="BG29" s="123">
        <f>'2024 CV FIN GA 00394601000126'!BI25</f>
        <v>0</v>
      </c>
      <c r="BH29" s="123">
        <f>'2024 CV FIN GA 00394601000126'!BJ25</f>
        <v>0</v>
      </c>
      <c r="BI29" s="123">
        <f>'2024 CV FIN GA 00394601000126'!BK25</f>
        <v>0</v>
      </c>
      <c r="BJ29" s="49">
        <f t="shared" si="7"/>
        <v>12379616923.9382</v>
      </c>
      <c r="BK29" s="49">
        <f t="shared" si="8"/>
        <v>0</v>
      </c>
      <c r="BL29" s="49">
        <f>$BO$9+SUMPRODUCT($D$10:D29,$BK$10:BK29)</f>
        <v>-1.2969374656677246E-2</v>
      </c>
      <c r="BM29" s="48">
        <f>'2024 CV FIN GA 00394601000126'!BO25</f>
        <v>4.78</v>
      </c>
      <c r="BN29" s="49">
        <f t="shared" si="12"/>
        <v>0</v>
      </c>
      <c r="BO29" s="51">
        <f t="shared" si="9"/>
        <v>0</v>
      </c>
      <c r="BP29" s="79">
        <f t="shared" si="13"/>
        <v>4458481175.4719448</v>
      </c>
      <c r="BQ29" s="79">
        <f t="shared" si="14"/>
        <v>86940382921.702927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0"/>
        <v>21</v>
      </c>
      <c r="B30" s="69">
        <f t="shared" si="15"/>
        <v>2044</v>
      </c>
      <c r="C30" s="48">
        <f>'2024 CV FIN GA 00394601000126'!E26</f>
        <v>4.78</v>
      </c>
      <c r="D30" s="49">
        <f t="shared" si="16"/>
        <v>0.37509999999999999</v>
      </c>
      <c r="E30" s="123">
        <f>'2024 CV FIN GA 00394601000126'!G26</f>
        <v>447587724.47342002</v>
      </c>
      <c r="F30" s="49">
        <f t="shared" si="11"/>
        <v>448807091.94735003</v>
      </c>
      <c r="G30" s="123">
        <f>'2024 CV FIN GA 00394601000126'!I26</f>
        <v>251768431.90691</v>
      </c>
      <c r="H30" s="123">
        <f>'2024 CV FIN GA 00394601000126'!J26</f>
        <v>183376637.60993001</v>
      </c>
      <c r="I30" s="123">
        <f>'2024 CV FIN GA 00394601000126'!K26</f>
        <v>1084.45982</v>
      </c>
      <c r="J30" s="123">
        <f>'2024 CV FIN GA 00394601000126'!L26</f>
        <v>13660937.970690001</v>
      </c>
      <c r="K30" s="123">
        <f>'2024 CV FIN GA 00394601000126'!M26</f>
        <v>48043903.828610003</v>
      </c>
      <c r="L30" s="123">
        <f>'2024 CV FIN GA 00394601000126'!N26</f>
        <v>271621722.14047998</v>
      </c>
      <c r="M30" s="49">
        <f t="shared" si="0"/>
        <v>123086624.23017</v>
      </c>
      <c r="N30" s="123">
        <f>'2024 CV FIN GA 00394601000126'!P26</f>
        <v>51742943.24797</v>
      </c>
      <c r="O30" s="123">
        <f>'2024 CV FIN GA 00394601000126'!Q26</f>
        <v>36622736.954960003</v>
      </c>
      <c r="P30" s="123">
        <f>'2024 CV FIN GA 00394601000126'!R26</f>
        <v>13643112.355389999</v>
      </c>
      <c r="Q30" s="123">
        <f>'2024 CV FIN GA 00394601000126'!S26</f>
        <v>4937686.1221599998</v>
      </c>
      <c r="R30" s="123">
        <f>'2024 CV FIN GA 00394601000126'!T26</f>
        <v>1329670.39185</v>
      </c>
      <c r="S30" s="123">
        <f>'2024 CV FIN GA 00394601000126'!U26</f>
        <v>14810475.15784</v>
      </c>
      <c r="T30" s="123">
        <f>'2024 CV FIN GA 00394601000126'!V26</f>
        <v>0</v>
      </c>
      <c r="U30" s="49">
        <f t="shared" si="1"/>
        <v>62662281.426320001</v>
      </c>
      <c r="V30" s="123">
        <f>'2024 CV FIN GA 00394601000126'!X26</f>
        <v>26341862.017170001</v>
      </c>
      <c r="W30" s="123">
        <f>'2024 CV FIN GA 00394601000126'!Y26</f>
        <v>18644302.449809998</v>
      </c>
      <c r="X30" s="123">
        <f>'2024 CV FIN GA 00394601000126'!Z26</f>
        <v>6945584.4718399998</v>
      </c>
      <c r="Y30" s="123">
        <f>'2024 CV FIN GA 00394601000126'!AA26</f>
        <v>2513731.11674</v>
      </c>
      <c r="Z30" s="123">
        <f>'2024 CV FIN GA 00394601000126'!AB26</f>
        <v>676923.10858</v>
      </c>
      <c r="AA30" s="123">
        <f>'2024 CV FIN GA 00394601000126'!AC26</f>
        <v>7539878.2621799996</v>
      </c>
      <c r="AB30" s="123">
        <f>'2024 CV FIN GA 00394601000126'!AD26</f>
        <v>0</v>
      </c>
      <c r="AC30" s="49">
        <f t="shared" si="2"/>
        <v>696304211.68244004</v>
      </c>
      <c r="AD30" s="123">
        <f>'2024 CV FIN GA 00394601000126'!AF26</f>
        <v>357285787.34277999</v>
      </c>
      <c r="AE30" s="123">
        <f>'2024 CV FIN GA 00394601000126'!AG26</f>
        <v>202364529.89818001</v>
      </c>
      <c r="AF30" s="123">
        <f>'2024 CV FIN GA 00394601000126'!AH26</f>
        <v>102027946.9633</v>
      </c>
      <c r="AG30" s="123">
        <f>'2024 CV FIN GA 00394601000126'!AI26</f>
        <v>34625947.478179999</v>
      </c>
      <c r="AH30" s="49">
        <f t="shared" si="3"/>
        <v>81250856.323840007</v>
      </c>
      <c r="AI30" s="123">
        <f>'2024 CV FIN GA 00394601000126'!AK26</f>
        <v>38934409.041979998</v>
      </c>
      <c r="AJ30" s="123">
        <f>'2024 CV FIN GA 00394601000126'!AL26</f>
        <v>22154650.343079999</v>
      </c>
      <c r="AK30" s="123">
        <f>'2024 CV FIN GA 00394601000126'!AM26</f>
        <v>8433741.2298000008</v>
      </c>
      <c r="AL30" s="123">
        <f>'2024 CV FIN GA 00394601000126'!AN26</f>
        <v>3029350.3676</v>
      </c>
      <c r="AM30" s="123">
        <f>'2024 CV FIN GA 00394601000126'!AO26</f>
        <v>8698705.3413800001</v>
      </c>
      <c r="AN30" s="123">
        <f>'2024 CV FIN GA 00394601000126'!AP26</f>
        <v>395288461.16362</v>
      </c>
      <c r="AO30" s="50">
        <v>0</v>
      </c>
      <c r="AP30" s="123">
        <f>'2024 CV FIN GA 00394601000126'!AR26</f>
        <v>0</v>
      </c>
      <c r="AQ30" s="123">
        <f>'2024 CV FIN GA 00394601000126'!AS26</f>
        <v>10040166833.7918</v>
      </c>
      <c r="AR30" s="49">
        <f t="shared" si="4"/>
        <v>12167231986.534599</v>
      </c>
      <c r="AS30" s="49">
        <f t="shared" si="5"/>
        <v>4691221453.2033997</v>
      </c>
      <c r="AT30" s="123">
        <f>'2024 CV FIN GA 00394601000126'!AV26</f>
        <v>2353905300.6036</v>
      </c>
      <c r="AU30" s="123">
        <f>'2024 CV FIN GA 00394601000126'!AW26</f>
        <v>1744243264.6038899</v>
      </c>
      <c r="AV30" s="123">
        <f>'2024 CV FIN GA 00394601000126'!AX26</f>
        <v>11262.68225</v>
      </c>
      <c r="AW30" s="123">
        <f>'2024 CV FIN GA 00394601000126'!AY26</f>
        <v>113180615.58265001</v>
      </c>
      <c r="AX30" s="123">
        <f>'2024 CV FIN GA 00394601000126'!AZ26</f>
        <v>479881009.73101002</v>
      </c>
      <c r="AY30" s="123">
        <f>'2024 CV FIN GA 00394601000126'!BA26</f>
        <v>0</v>
      </c>
      <c r="AZ30" s="49">
        <f t="shared" si="6"/>
        <v>7476010533.3312197</v>
      </c>
      <c r="BA30" s="123">
        <f>'2024 CV FIN GA 00394601000126'!BC26</f>
        <v>3370492472.93259</v>
      </c>
      <c r="BB30" s="123">
        <f>'2024 CV FIN GA 00394601000126'!BD26</f>
        <v>2010210797.3004601</v>
      </c>
      <c r="BC30" s="123">
        <f>'2024 CV FIN GA 00394601000126'!BE26</f>
        <v>990514795.32720995</v>
      </c>
      <c r="BD30" s="123">
        <f>'2024 CV FIN GA 00394601000126'!BF26</f>
        <v>324658586.73993999</v>
      </c>
      <c r="BE30" s="123">
        <f>'2024 CV FIN GA 00394601000126'!BG26</f>
        <v>85064997.147770002</v>
      </c>
      <c r="BF30" s="123">
        <f>'2024 CV FIN GA 00394601000126'!BH26</f>
        <v>695068883.88325</v>
      </c>
      <c r="BG30" s="123">
        <f>'2024 CV FIN GA 00394601000126'!BI26</f>
        <v>0</v>
      </c>
      <c r="BH30" s="123">
        <f>'2024 CV FIN GA 00394601000126'!BJ26</f>
        <v>0</v>
      </c>
      <c r="BI30" s="123">
        <f>'2024 CV FIN GA 00394601000126'!BK26</f>
        <v>0</v>
      </c>
      <c r="BJ30" s="49">
        <f t="shared" si="7"/>
        <v>12167231986.534599</v>
      </c>
      <c r="BK30" s="49">
        <f t="shared" si="8"/>
        <v>0</v>
      </c>
      <c r="BL30" s="49">
        <f>$BO$9+SUMPRODUCT($D$10:D30,$BK$10:BK30)</f>
        <v>-1.2969374656677246E-2</v>
      </c>
      <c r="BM30" s="48">
        <f>'2024 CV FIN GA 00394601000126'!BO26</f>
        <v>4.78</v>
      </c>
      <c r="BN30" s="49">
        <f t="shared" si="12"/>
        <v>0</v>
      </c>
      <c r="BO30" s="51">
        <f t="shared" si="9"/>
        <v>0</v>
      </c>
      <c r="BP30" s="79">
        <f t="shared" si="13"/>
        <v>4182476254.3655043</v>
      </c>
      <c r="BQ30" s="79">
        <f t="shared" si="14"/>
        <v>85740763214.492844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0"/>
        <v>22</v>
      </c>
      <c r="B31" s="69">
        <f t="shared" si="15"/>
        <v>2045</v>
      </c>
      <c r="C31" s="48">
        <f>'2024 CV FIN GA 00394601000126'!E27</f>
        <v>4.78</v>
      </c>
      <c r="D31" s="49">
        <f t="shared" si="16"/>
        <v>0.35798999999999997</v>
      </c>
      <c r="E31" s="123">
        <f>'2024 CV FIN GA 00394601000126'!G27</f>
        <v>321119563.89709002</v>
      </c>
      <c r="F31" s="49">
        <f t="shared" si="11"/>
        <v>421295299.42422998</v>
      </c>
      <c r="G31" s="123">
        <f>'2024 CV FIN GA 00394601000126'!I27</f>
        <v>234526736.12171999</v>
      </c>
      <c r="H31" s="123">
        <f>'2024 CV FIN GA 00394601000126'!J27</f>
        <v>173864869.39772001</v>
      </c>
      <c r="I31" s="123">
        <f>'2024 CV FIN GA 00394601000126'!K27</f>
        <v>724.85258999999996</v>
      </c>
      <c r="J31" s="123">
        <f>'2024 CV FIN GA 00394601000126'!L27</f>
        <v>12902969.052200001</v>
      </c>
      <c r="K31" s="123">
        <f>'2024 CV FIN GA 00394601000126'!M27</f>
        <v>45109223.997819997</v>
      </c>
      <c r="L31" s="123">
        <f>'2024 CV FIN GA 00394601000126'!N27</f>
        <v>255056891.66670001</v>
      </c>
      <c r="M31" s="49">
        <f t="shared" si="0"/>
        <v>88307880.071679994</v>
      </c>
      <c r="N31" s="123">
        <f>'2024 CV FIN GA 00394601000126'!P27</f>
        <v>37122714.636749998</v>
      </c>
      <c r="O31" s="123">
        <f>'2024 CV FIN GA 00394601000126'!Q27</f>
        <v>26274798.607420001</v>
      </c>
      <c r="P31" s="123">
        <f>'2024 CV FIN GA 00394601000126'!R27</f>
        <v>9788182.4058400001</v>
      </c>
      <c r="Q31" s="123">
        <f>'2024 CV FIN GA 00394601000126'!S27</f>
        <v>3542518.0976</v>
      </c>
      <c r="R31" s="123">
        <f>'2024 CV FIN GA 00394601000126'!T27</f>
        <v>953965.34134000004</v>
      </c>
      <c r="S31" s="123">
        <f>'2024 CV FIN GA 00394601000126'!U27</f>
        <v>10625700.982729999</v>
      </c>
      <c r="T31" s="123">
        <f>'2024 CV FIN GA 00394601000126'!V27</f>
        <v>0</v>
      </c>
      <c r="U31" s="49">
        <f t="shared" si="1"/>
        <v>44956738.94562</v>
      </c>
      <c r="V31" s="123">
        <f>'2024 CV FIN GA 00394601000126'!X27</f>
        <v>18898836.54236</v>
      </c>
      <c r="W31" s="123">
        <f>'2024 CV FIN GA 00394601000126'!Y27</f>
        <v>13376261.109239999</v>
      </c>
      <c r="X31" s="123">
        <f>'2024 CV FIN GA 00394601000126'!Z27</f>
        <v>4983074.6793400003</v>
      </c>
      <c r="Y31" s="123">
        <f>'2024 CV FIN GA 00394601000126'!AA27</f>
        <v>1803463.75878</v>
      </c>
      <c r="Z31" s="123">
        <f>'2024 CV FIN GA 00394601000126'!AB27</f>
        <v>485655.08286999998</v>
      </c>
      <c r="AA31" s="123">
        <f>'2024 CV FIN GA 00394601000126'!AC27</f>
        <v>5409447.7730299998</v>
      </c>
      <c r="AB31" s="123">
        <f>'2024 CV FIN GA 00394601000126'!AD27</f>
        <v>0</v>
      </c>
      <c r="AC31" s="49">
        <f t="shared" si="2"/>
        <v>692671050.82860005</v>
      </c>
      <c r="AD31" s="123">
        <f>'2024 CV FIN GA 00394601000126'!AF27</f>
        <v>356380413.67676002</v>
      </c>
      <c r="AE31" s="123">
        <f>'2024 CV FIN GA 00394601000126'!AG27</f>
        <v>199062631.79756999</v>
      </c>
      <c r="AF31" s="123">
        <f>'2024 CV FIN GA 00394601000126'!AH27</f>
        <v>102897211.13269</v>
      </c>
      <c r="AG31" s="123">
        <f>'2024 CV FIN GA 00394601000126'!AI27</f>
        <v>34330794.221579999</v>
      </c>
      <c r="AH31" s="49">
        <f t="shared" si="3"/>
        <v>89159107.793870002</v>
      </c>
      <c r="AI31" s="123">
        <f>'2024 CV FIN GA 00394601000126'!AK27</f>
        <v>43139923.839230001</v>
      </c>
      <c r="AJ31" s="123">
        <f>'2024 CV FIN GA 00394601000126'!AL27</f>
        <v>24525812.227729999</v>
      </c>
      <c r="AK31" s="123">
        <f>'2024 CV FIN GA 00394601000126'!AM27</f>
        <v>9454314.1141500007</v>
      </c>
      <c r="AL31" s="123">
        <f>'2024 CV FIN GA 00394601000126'!AN27</f>
        <v>3358249.6697200001</v>
      </c>
      <c r="AM31" s="123">
        <f>'2024 CV FIN GA 00394601000126'!AO27</f>
        <v>8680807.9430400003</v>
      </c>
      <c r="AN31" s="123">
        <f>'2024 CV FIN GA 00394601000126'!AP27</f>
        <v>397661680.15445</v>
      </c>
      <c r="AO31" s="50">
        <v>0</v>
      </c>
      <c r="AP31" s="123">
        <f>'2024 CV FIN GA 00394601000126'!AR27</f>
        <v>0</v>
      </c>
      <c r="AQ31" s="123">
        <f>'2024 CV FIN GA 00394601000126'!AS27</f>
        <v>9891804532.7614307</v>
      </c>
      <c r="AR31" s="49">
        <f t="shared" si="4"/>
        <v>11926022405.6444</v>
      </c>
      <c r="AS31" s="49">
        <f t="shared" si="5"/>
        <v>4405127662.6373196</v>
      </c>
      <c r="AT31" s="123">
        <f>'2024 CV FIN GA 00394601000126'!AV27</f>
        <v>2193611260.83356</v>
      </c>
      <c r="AU31" s="123">
        <f>'2024 CV FIN GA 00394601000126'!AW27</f>
        <v>1653737128.1681499</v>
      </c>
      <c r="AV31" s="123">
        <f>'2024 CV FIN GA 00394601000126'!AX27</f>
        <v>7538.5326400000004</v>
      </c>
      <c r="AW31" s="123">
        <f>'2024 CV FIN GA 00394601000126'!AY27</f>
        <v>106895918.2502</v>
      </c>
      <c r="AX31" s="123">
        <f>'2024 CV FIN GA 00394601000126'!AZ27</f>
        <v>450875816.85276997</v>
      </c>
      <c r="AY31" s="123">
        <f>'2024 CV FIN GA 00394601000126'!BA27</f>
        <v>0</v>
      </c>
      <c r="AZ31" s="49">
        <f t="shared" si="6"/>
        <v>7520894743.0070601</v>
      </c>
      <c r="BA31" s="123">
        <f>'2024 CV FIN GA 00394601000126'!BC27</f>
        <v>3365477177.6342502</v>
      </c>
      <c r="BB31" s="123">
        <f>'2024 CV FIN GA 00394601000126'!BD27</f>
        <v>1978630443.1824901</v>
      </c>
      <c r="BC31" s="123">
        <f>'2024 CV FIN GA 00394601000126'!BE27</f>
        <v>999869361.04878998</v>
      </c>
      <c r="BD31" s="123">
        <f>'2024 CV FIN GA 00394601000126'!BF27</f>
        <v>321972772.78507</v>
      </c>
      <c r="BE31" s="123">
        <f>'2024 CV FIN GA 00394601000126'!BG27</f>
        <v>84903180.261739999</v>
      </c>
      <c r="BF31" s="123">
        <f>'2024 CV FIN GA 00394601000126'!BH27</f>
        <v>770041808.09472001</v>
      </c>
      <c r="BG31" s="123">
        <f>'2024 CV FIN GA 00394601000126'!BI27</f>
        <v>0</v>
      </c>
      <c r="BH31" s="123">
        <f>'2024 CV FIN GA 00394601000126'!BJ27</f>
        <v>0</v>
      </c>
      <c r="BI31" s="123">
        <f>'2024 CV FIN GA 00394601000126'!BK27</f>
        <v>0</v>
      </c>
      <c r="BJ31" s="49">
        <f t="shared" si="7"/>
        <v>11926022405.6444</v>
      </c>
      <c r="BK31" s="49">
        <f t="shared" si="8"/>
        <v>0</v>
      </c>
      <c r="BL31" s="49">
        <f>$BO$9+SUMPRODUCT($D$10:D31,$BK$10:BK31)</f>
        <v>-1.2969374656677246E-2</v>
      </c>
      <c r="BM31" s="48">
        <f>'2024 CV FIN GA 00394601000126'!BO27</f>
        <v>4.78</v>
      </c>
      <c r="BN31" s="49">
        <f t="shared" si="12"/>
        <v>0</v>
      </c>
      <c r="BO31" s="51">
        <f t="shared" si="9"/>
        <v>0</v>
      </c>
      <c r="BP31" s="79">
        <f t="shared" si="13"/>
        <v>3912873514.4533768</v>
      </c>
      <c r="BQ31" s="79">
        <f t="shared" si="14"/>
        <v>84126780560.747604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0"/>
        <v>23</v>
      </c>
      <c r="B32" s="69">
        <f t="shared" si="15"/>
        <v>2046</v>
      </c>
      <c r="C32" s="48">
        <f>'2024 CV FIN GA 00394601000126'!E28</f>
        <v>4.78</v>
      </c>
      <c r="D32" s="49">
        <f t="shared" si="16"/>
        <v>0.34166000000000002</v>
      </c>
      <c r="E32" s="123">
        <f>'2024 CV FIN GA 00394601000126'!G28</f>
        <v>226122430.21518999</v>
      </c>
      <c r="F32" s="49">
        <f t="shared" si="11"/>
        <v>393770096.00937003</v>
      </c>
      <c r="G32" s="123">
        <f>'2024 CV FIN GA 00394601000126'!I28</f>
        <v>217278204.45723</v>
      </c>
      <c r="H32" s="123">
        <f>'2024 CV FIN GA 00394601000126'!J28</f>
        <v>164364152.65625</v>
      </c>
      <c r="I32" s="123">
        <f>'2024 CV FIN GA 00394601000126'!K28</f>
        <v>469.33613000000003</v>
      </c>
      <c r="J32" s="123">
        <f>'2024 CV FIN GA 00394601000126'!L28</f>
        <v>12127269.559760001</v>
      </c>
      <c r="K32" s="123">
        <f>'2024 CV FIN GA 00394601000126'!M28</f>
        <v>42282384.687179998</v>
      </c>
      <c r="L32" s="123">
        <f>'2024 CV FIN GA 00394601000126'!N28</f>
        <v>238540981.22874999</v>
      </c>
      <c r="M32" s="49">
        <f t="shared" si="0"/>
        <v>62183668.30917</v>
      </c>
      <c r="N32" s="123">
        <f>'2024 CV FIN GA 00394601000126'!P28</f>
        <v>26140663.458730001</v>
      </c>
      <c r="O32" s="123">
        <f>'2024 CV FIN GA 00394601000126'!Q28</f>
        <v>18501897.68079</v>
      </c>
      <c r="P32" s="123">
        <f>'2024 CV FIN GA 00394601000126'!R28</f>
        <v>6892534.25153</v>
      </c>
      <c r="Q32" s="123">
        <f>'2024 CV FIN GA 00394601000126'!S28</f>
        <v>2494531.2941700001</v>
      </c>
      <c r="R32" s="123">
        <f>'2024 CV FIN GA 00394601000126'!T28</f>
        <v>671752.78488000005</v>
      </c>
      <c r="S32" s="123">
        <f>'2024 CV FIN GA 00394601000126'!U28</f>
        <v>7482288.8390699998</v>
      </c>
      <c r="T32" s="123">
        <f>'2024 CV FIN GA 00394601000126'!V28</f>
        <v>0</v>
      </c>
      <c r="U32" s="49">
        <f t="shared" si="1"/>
        <v>31657140.230149999</v>
      </c>
      <c r="V32" s="123">
        <f>'2024 CV FIN GA 00394601000126'!X28</f>
        <v>13307974.12445</v>
      </c>
      <c r="W32" s="123">
        <f>'2024 CV FIN GA 00394601000126'!Y28</f>
        <v>9419147.9102299996</v>
      </c>
      <c r="X32" s="123">
        <f>'2024 CV FIN GA 00394601000126'!Z28</f>
        <v>3508926.5280599999</v>
      </c>
      <c r="Y32" s="123">
        <f>'2024 CV FIN GA 00394601000126'!AA28</f>
        <v>1269943.2043000001</v>
      </c>
      <c r="Z32" s="123">
        <f>'2024 CV FIN GA 00394601000126'!AB28</f>
        <v>341983.23593999998</v>
      </c>
      <c r="AA32" s="123">
        <f>'2024 CV FIN GA 00394601000126'!AC28</f>
        <v>3809165.2271699999</v>
      </c>
      <c r="AB32" s="123">
        <f>'2024 CV FIN GA 00394601000126'!AD28</f>
        <v>0</v>
      </c>
      <c r="AC32" s="49">
        <f t="shared" si="2"/>
        <v>685421753.49760997</v>
      </c>
      <c r="AD32" s="123">
        <f>'2024 CV FIN GA 00394601000126'!AF28</f>
        <v>352845891.49755001</v>
      </c>
      <c r="AE32" s="123">
        <f>'2024 CV FIN GA 00394601000126'!AG28</f>
        <v>195429283.77857</v>
      </c>
      <c r="AF32" s="123">
        <f>'2024 CV FIN GA 00394601000126'!AH28</f>
        <v>103229703.74715</v>
      </c>
      <c r="AG32" s="123">
        <f>'2024 CV FIN GA 00394601000126'!AI28</f>
        <v>33916874.474339999</v>
      </c>
      <c r="AH32" s="49">
        <f t="shared" si="3"/>
        <v>97486975.045379996</v>
      </c>
      <c r="AI32" s="123">
        <f>'2024 CV FIN GA 00394601000126'!AK28</f>
        <v>47553671.089840002</v>
      </c>
      <c r="AJ32" s="123">
        <f>'2024 CV FIN GA 00394601000126'!AL28</f>
        <v>27050768.635200001</v>
      </c>
      <c r="AK32" s="123">
        <f>'2024 CV FIN GA 00394601000126'!AM28</f>
        <v>10540968.83224</v>
      </c>
      <c r="AL32" s="123">
        <f>'2024 CV FIN GA 00394601000126'!AN28</f>
        <v>3703538.3833599999</v>
      </c>
      <c r="AM32" s="123">
        <f>'2024 CV FIN GA 00394601000126'!AO28</f>
        <v>8638028.1047399994</v>
      </c>
      <c r="AN32" s="123">
        <f>'2024 CV FIN GA 00394601000126'!AP28</f>
        <v>398377422.27139997</v>
      </c>
      <c r="AO32" s="50">
        <v>0</v>
      </c>
      <c r="AP32" s="123">
        <f>'2024 CV FIN GA 00394601000126'!AR28</f>
        <v>0</v>
      </c>
      <c r="AQ32" s="123">
        <f>'2024 CV FIN GA 00394601000126'!AS28</f>
        <v>9704589784.98979</v>
      </c>
      <c r="AR32" s="49">
        <f t="shared" si="4"/>
        <v>11654310206.268801</v>
      </c>
      <c r="AS32" s="49">
        <f t="shared" si="5"/>
        <v>4119878777.6986699</v>
      </c>
      <c r="AT32" s="123">
        <f>'2024 CV FIN GA 00394601000126'!AV28</f>
        <v>2033191941.28531</v>
      </c>
      <c r="AU32" s="123">
        <f>'2024 CV FIN GA 00394601000126'!AW28</f>
        <v>1563309753.31288</v>
      </c>
      <c r="AV32" s="123">
        <f>'2024 CV FIN GA 00394601000126'!AX28</f>
        <v>4883.4944699999996</v>
      </c>
      <c r="AW32" s="123">
        <f>'2024 CV FIN GA 00394601000126'!AY28</f>
        <v>100473942.85609999</v>
      </c>
      <c r="AX32" s="123">
        <f>'2024 CV FIN GA 00394601000126'!AZ28</f>
        <v>422898256.74991</v>
      </c>
      <c r="AY32" s="123">
        <f>'2024 CV FIN GA 00394601000126'!BA28</f>
        <v>0</v>
      </c>
      <c r="AZ32" s="49">
        <f t="shared" si="6"/>
        <v>7534431428.5700998</v>
      </c>
      <c r="BA32" s="123">
        <f>'2024 CV FIN GA 00394601000126'!BC28</f>
        <v>3335127663.99089</v>
      </c>
      <c r="BB32" s="123">
        <f>'2024 CV FIN GA 00394601000126'!BD28</f>
        <v>1943660250.1515501</v>
      </c>
      <c r="BC32" s="123">
        <f>'2024 CV FIN GA 00394601000126'!BE28</f>
        <v>1003927892.14063</v>
      </c>
      <c r="BD32" s="123">
        <f>'2024 CV FIN GA 00394601000126'!BF28</f>
        <v>318174066.31743997</v>
      </c>
      <c r="BE32" s="123">
        <f>'2024 CV FIN GA 00394601000126'!BG28</f>
        <v>84499100.293369994</v>
      </c>
      <c r="BF32" s="123">
        <f>'2024 CV FIN GA 00394601000126'!BH28</f>
        <v>849042455.67622006</v>
      </c>
      <c r="BG32" s="123">
        <f>'2024 CV FIN GA 00394601000126'!BI28</f>
        <v>0</v>
      </c>
      <c r="BH32" s="123">
        <f>'2024 CV FIN GA 00394601000126'!BJ28</f>
        <v>0</v>
      </c>
      <c r="BI32" s="123">
        <f>'2024 CV FIN GA 00394601000126'!BK28</f>
        <v>0</v>
      </c>
      <c r="BJ32" s="49">
        <f t="shared" si="7"/>
        <v>11654310206.268801</v>
      </c>
      <c r="BK32" s="49">
        <f t="shared" si="8"/>
        <v>0</v>
      </c>
      <c r="BL32" s="49">
        <f>$BO$9+SUMPRODUCT($D$10:D32,$BK$10:BK32)</f>
        <v>-1.2969374656677246E-2</v>
      </c>
      <c r="BM32" s="48">
        <f>'2024 CV FIN GA 00394601000126'!BO28</f>
        <v>4.78</v>
      </c>
      <c r="BN32" s="49">
        <f t="shared" si="12"/>
        <v>0</v>
      </c>
      <c r="BO32" s="51">
        <f t="shared" si="9"/>
        <v>0</v>
      </c>
      <c r="BP32" s="79">
        <f t="shared" si="13"/>
        <v>3649581870.4897861</v>
      </c>
      <c r="BQ32" s="79">
        <f t="shared" si="14"/>
        <v>82115592086.020187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0"/>
        <v>24</v>
      </c>
      <c r="B33" s="69">
        <f t="shared" si="15"/>
        <v>2047</v>
      </c>
      <c r="C33" s="48">
        <f>'2024 CV FIN GA 00394601000126'!E29</f>
        <v>4.78</v>
      </c>
      <c r="D33" s="49">
        <f t="shared" si="16"/>
        <v>0.32607000000000003</v>
      </c>
      <c r="E33" s="123">
        <f>'2024 CV FIN GA 00394601000126'!G29</f>
        <v>154801031.75088999</v>
      </c>
      <c r="F33" s="49">
        <f t="shared" si="11"/>
        <v>366355144.04835999</v>
      </c>
      <c r="G33" s="123">
        <f>'2024 CV FIN GA 00394601000126'!I29</f>
        <v>200121248.74513</v>
      </c>
      <c r="H33" s="123">
        <f>'2024 CV FIN GA 00394601000126'!J29</f>
        <v>154895957.64355999</v>
      </c>
      <c r="I33" s="123">
        <f>'2024 CV FIN GA 00394601000126'!K29</f>
        <v>292.98383000000001</v>
      </c>
      <c r="J33" s="123">
        <f>'2024 CV FIN GA 00394601000126'!L29</f>
        <v>11337644.67584</v>
      </c>
      <c r="K33" s="123">
        <f>'2024 CV FIN GA 00394601000126'!M29</f>
        <v>39563865.379129998</v>
      </c>
      <c r="L33" s="123">
        <f>'2024 CV FIN GA 00394601000126'!N29</f>
        <v>222145809.96893999</v>
      </c>
      <c r="M33" s="49">
        <f t="shared" si="0"/>
        <v>42570283.731490001</v>
      </c>
      <c r="N33" s="123">
        <f>'2024 CV FIN GA 00394601000126'!P29</f>
        <v>17895622.606800001</v>
      </c>
      <c r="O33" s="123">
        <f>'2024 CV FIN GA 00394601000126'!Q29</f>
        <v>12666204.089579999</v>
      </c>
      <c r="P33" s="123">
        <f>'2024 CV FIN GA 00394601000126'!R29</f>
        <v>4718556.2816599999</v>
      </c>
      <c r="Q33" s="123">
        <f>'2024 CV FIN GA 00394601000126'!S29</f>
        <v>1707729.82452</v>
      </c>
      <c r="R33" s="123">
        <f>'2024 CV FIN GA 00394601000126'!T29</f>
        <v>459874.87433999998</v>
      </c>
      <c r="S33" s="123">
        <f>'2024 CV FIN GA 00394601000126'!U29</f>
        <v>5122296.0545899998</v>
      </c>
      <c r="T33" s="123">
        <f>'2024 CV FIN GA 00394601000126'!V29</f>
        <v>0</v>
      </c>
      <c r="U33" s="49">
        <f t="shared" si="1"/>
        <v>21672144.445149999</v>
      </c>
      <c r="V33" s="123">
        <f>'2024 CV FIN GA 00394601000126'!X29</f>
        <v>9110498.7816499993</v>
      </c>
      <c r="W33" s="123">
        <f>'2024 CV FIN GA 00394601000126'!Y29</f>
        <v>6448249.3547</v>
      </c>
      <c r="X33" s="123">
        <f>'2024 CV FIN GA 00394601000126'!Z29</f>
        <v>2402174.1070300001</v>
      </c>
      <c r="Y33" s="123">
        <f>'2024 CV FIN GA 00394601000126'!AA29</f>
        <v>869389.72884999996</v>
      </c>
      <c r="Z33" s="123">
        <f>'2024 CV FIN GA 00394601000126'!AB29</f>
        <v>234118.11785000001</v>
      </c>
      <c r="AA33" s="123">
        <f>'2024 CV FIN GA 00394601000126'!AC29</f>
        <v>2607714.35507</v>
      </c>
      <c r="AB33" s="123">
        <f>'2024 CV FIN GA 00394601000126'!AD29</f>
        <v>0</v>
      </c>
      <c r="AC33" s="49">
        <f t="shared" si="2"/>
        <v>675263414.88864994</v>
      </c>
      <c r="AD33" s="123">
        <f>'2024 CV FIN GA 00394601000126'!AF29</f>
        <v>347773531.31152999</v>
      </c>
      <c r="AE33" s="123">
        <f>'2024 CV FIN GA 00394601000126'!AG29</f>
        <v>191289092.86912</v>
      </c>
      <c r="AF33" s="123">
        <f>'2024 CV FIN GA 00394601000126'!AH29</f>
        <v>102805147.55879</v>
      </c>
      <c r="AG33" s="123">
        <f>'2024 CV FIN GA 00394601000126'!AI29</f>
        <v>33395643.149209999</v>
      </c>
      <c r="AH33" s="49">
        <f t="shared" si="3"/>
        <v>106202505.23693</v>
      </c>
      <c r="AI33" s="123">
        <f>'2024 CV FIN GA 00394601000126'!AK29</f>
        <v>52147831.064669997</v>
      </c>
      <c r="AJ33" s="123">
        <f>'2024 CV FIN GA 00394601000126'!AL29</f>
        <v>29724897.500950001</v>
      </c>
      <c r="AK33" s="123">
        <f>'2024 CV FIN GA 00394601000126'!AM29</f>
        <v>11691191.31428</v>
      </c>
      <c r="AL33" s="123">
        <f>'2024 CV FIN GA 00394601000126'!AN29</f>
        <v>4064205.6162399999</v>
      </c>
      <c r="AM33" s="123">
        <f>'2024 CV FIN GA 00394601000126'!AO29</f>
        <v>8574379.7407900002</v>
      </c>
      <c r="AN33" s="123">
        <f>'2024 CV FIN GA 00394601000126'!AP29</f>
        <v>397746664.75959003</v>
      </c>
      <c r="AO33" s="50">
        <v>0</v>
      </c>
      <c r="AP33" s="123">
        <f>'2024 CV FIN GA 00394601000126'!AR29</f>
        <v>0</v>
      </c>
      <c r="AQ33" s="123">
        <f>'2024 CV FIN GA 00394601000126'!AS29</f>
        <v>9487697405.2395592</v>
      </c>
      <c r="AR33" s="49">
        <f t="shared" si="4"/>
        <v>11359217237.6978</v>
      </c>
      <c r="AS33" s="49">
        <f t="shared" si="5"/>
        <v>3836715198.08179</v>
      </c>
      <c r="AT33" s="123">
        <f>'2024 CV FIN GA 00394601000126'!AV29</f>
        <v>1873625237.3284199</v>
      </c>
      <c r="AU33" s="123">
        <f>'2024 CV FIN GA 00394601000126'!AW29</f>
        <v>1473183932.32181</v>
      </c>
      <c r="AV33" s="123">
        <f>'2024 CV FIN GA 00394601000126'!AX29</f>
        <v>3046.8601100000001</v>
      </c>
      <c r="AW33" s="123">
        <f>'2024 CV FIN GA 00394601000126'!AY29</f>
        <v>93943622.193120003</v>
      </c>
      <c r="AX33" s="123">
        <f>'2024 CV FIN GA 00394601000126'!AZ29</f>
        <v>395959359.37832999</v>
      </c>
      <c r="AY33" s="123">
        <f>'2024 CV FIN GA 00394601000126'!BA29</f>
        <v>0</v>
      </c>
      <c r="AZ33" s="49">
        <f t="shared" si="6"/>
        <v>7522502039.6160002</v>
      </c>
      <c r="BA33" s="123">
        <f>'2024 CV FIN GA 00394601000126'!BC29</f>
        <v>3289394286.0827699</v>
      </c>
      <c r="BB33" s="123">
        <f>'2024 CV FIN GA 00394601000126'!BD29</f>
        <v>1903498898.15324</v>
      </c>
      <c r="BC33" s="123">
        <f>'2024 CV FIN GA 00394601000126'!BE29</f>
        <v>1000595036.65718</v>
      </c>
      <c r="BD33" s="123">
        <f>'2024 CV FIN GA 00394601000126'!BF29</f>
        <v>313381555.54676002</v>
      </c>
      <c r="BE33" s="123">
        <f>'2024 CV FIN GA 00394601000126'!BG29</f>
        <v>83891401.06904</v>
      </c>
      <c r="BF33" s="123">
        <f>'2024 CV FIN GA 00394601000126'!BH29</f>
        <v>931740862.10701001</v>
      </c>
      <c r="BG33" s="123">
        <f>'2024 CV FIN GA 00394601000126'!BI29</f>
        <v>0</v>
      </c>
      <c r="BH33" s="123">
        <f>'2024 CV FIN GA 00394601000126'!BJ29</f>
        <v>0</v>
      </c>
      <c r="BI33" s="123">
        <f>'2024 CV FIN GA 00394601000126'!BK29</f>
        <v>0</v>
      </c>
      <c r="BJ33" s="49">
        <f t="shared" si="7"/>
        <v>11359217237.6978</v>
      </c>
      <c r="BK33" s="49">
        <f t="shared" si="8"/>
        <v>0</v>
      </c>
      <c r="BL33" s="49">
        <f>$BO$9+SUMPRODUCT($D$10:D33,$BK$10:BK33)</f>
        <v>-1.2969374656677246E-2</v>
      </c>
      <c r="BM33" s="48">
        <f>'2024 CV FIN GA 00394601000126'!BO29</f>
        <v>4.78</v>
      </c>
      <c r="BN33" s="49">
        <f t="shared" si="12"/>
        <v>0</v>
      </c>
      <c r="BO33" s="51">
        <f t="shared" si="9"/>
        <v>0</v>
      </c>
      <c r="BP33" s="79">
        <f t="shared" si="13"/>
        <v>3395134081.2776847</v>
      </c>
      <c r="BQ33" s="79">
        <f t="shared" si="14"/>
        <v>79785650910.025589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0"/>
        <v>25</v>
      </c>
      <c r="B34" s="69">
        <f t="shared" si="15"/>
        <v>2048</v>
      </c>
      <c r="C34" s="48">
        <f>'2024 CV FIN GA 00394601000126'!E30</f>
        <v>4.78</v>
      </c>
      <c r="D34" s="49">
        <f t="shared" si="16"/>
        <v>0.31119000000000002</v>
      </c>
      <c r="E34" s="123">
        <f>'2024 CV FIN GA 00394601000126'!G30</f>
        <v>98864568.934019998</v>
      </c>
      <c r="F34" s="49">
        <f t="shared" si="11"/>
        <v>339182320.92311001</v>
      </c>
      <c r="G34" s="123">
        <f>'2024 CV FIN GA 00394601000126'!I30</f>
        <v>183167665.79682001</v>
      </c>
      <c r="H34" s="123">
        <f>'2024 CV FIN GA 00394601000126'!J30</f>
        <v>145475967.93092</v>
      </c>
      <c r="I34" s="123">
        <f>'2024 CV FIN GA 00394601000126'!K30</f>
        <v>175.24146999999999</v>
      </c>
      <c r="J34" s="123">
        <f>'2024 CV FIN GA 00394601000126'!L30</f>
        <v>10538511.9539</v>
      </c>
      <c r="K34" s="123">
        <f>'2024 CV FIN GA 00394601000126'!M30</f>
        <v>36953657.608819999</v>
      </c>
      <c r="L34" s="123">
        <f>'2024 CV FIN GA 00394601000126'!N30</f>
        <v>205938218.54620001</v>
      </c>
      <c r="M34" s="49">
        <f t="shared" si="0"/>
        <v>27187756.45685</v>
      </c>
      <c r="N34" s="123">
        <f>'2024 CV FIN GA 00394601000126'!P30</f>
        <v>11429142.26615</v>
      </c>
      <c r="O34" s="123">
        <f>'2024 CV FIN GA 00394601000126'!Q30</f>
        <v>8089344.0643300004</v>
      </c>
      <c r="P34" s="123">
        <f>'2024 CV FIN GA 00394601000126'!R30</f>
        <v>3013533.0979399998</v>
      </c>
      <c r="Q34" s="123">
        <f>'2024 CV FIN GA 00394601000126'!S30</f>
        <v>1090651.4707800001</v>
      </c>
      <c r="R34" s="123">
        <f>'2024 CV FIN GA 00394601000126'!T30</f>
        <v>293701.73248000001</v>
      </c>
      <c r="S34" s="123">
        <f>'2024 CV FIN GA 00394601000126'!U30</f>
        <v>3271383.8251700001</v>
      </c>
      <c r="T34" s="123">
        <f>'2024 CV FIN GA 00394601000126'!V30</f>
        <v>0</v>
      </c>
      <c r="U34" s="49">
        <f t="shared" si="1"/>
        <v>13841039.650769999</v>
      </c>
      <c r="V34" s="123">
        <f>'2024 CV FIN GA 00394601000126'!X30</f>
        <v>5818472.4264099998</v>
      </c>
      <c r="W34" s="123">
        <f>'2024 CV FIN GA 00394601000126'!Y30</f>
        <v>4118211.5236599999</v>
      </c>
      <c r="X34" s="123">
        <f>'2024 CV FIN GA 00394601000126'!Z30</f>
        <v>1534162.3044100001</v>
      </c>
      <c r="Y34" s="123">
        <f>'2024 CV FIN GA 00394601000126'!AA30</f>
        <v>555240.74875999999</v>
      </c>
      <c r="Z34" s="123">
        <f>'2024 CV FIN GA 00394601000126'!AB30</f>
        <v>149520.88198999999</v>
      </c>
      <c r="AA34" s="123">
        <f>'2024 CV FIN GA 00394601000126'!AC30</f>
        <v>1665431.7655400001</v>
      </c>
      <c r="AB34" s="123">
        <f>'2024 CV FIN GA 00394601000126'!AD30</f>
        <v>0</v>
      </c>
      <c r="AC34" s="49">
        <f t="shared" si="2"/>
        <v>662785270.66197002</v>
      </c>
      <c r="AD34" s="123">
        <f>'2024 CV FIN GA 00394601000126'!AF30</f>
        <v>341368350.24373001</v>
      </c>
      <c r="AE34" s="123">
        <f>'2024 CV FIN GA 00394601000126'!AG30</f>
        <v>186711179.69869</v>
      </c>
      <c r="AF34" s="123">
        <f>'2024 CV FIN GA 00394601000126'!AH30</f>
        <v>101928408.81335001</v>
      </c>
      <c r="AG34" s="123">
        <f>'2024 CV FIN GA 00394601000126'!AI30</f>
        <v>32777331.906199999</v>
      </c>
      <c r="AH34" s="49">
        <f t="shared" si="3"/>
        <v>115268744.05348</v>
      </c>
      <c r="AI34" s="123">
        <f>'2024 CV FIN GA 00394601000126'!AK30</f>
        <v>56893547.763839997</v>
      </c>
      <c r="AJ34" s="123">
        <f>'2024 CV FIN GA 00394601000126'!AL30</f>
        <v>32543062.93764</v>
      </c>
      <c r="AK34" s="123">
        <f>'2024 CV FIN GA 00394601000126'!AM30</f>
        <v>12901002.300310001</v>
      </c>
      <c r="AL34" s="123">
        <f>'2024 CV FIN GA 00394601000126'!AN30</f>
        <v>4438957.5248800004</v>
      </c>
      <c r="AM34" s="123">
        <f>'2024 CV FIN GA 00394601000126'!AO30</f>
        <v>8492173.5268099997</v>
      </c>
      <c r="AN34" s="123">
        <f>'2024 CV FIN GA 00394601000126'!AP30</f>
        <v>396092991.10031003</v>
      </c>
      <c r="AO34" s="50">
        <v>0</v>
      </c>
      <c r="AP34" s="123">
        <f>'2024 CV FIN GA 00394601000126'!AR30</f>
        <v>0</v>
      </c>
      <c r="AQ34" s="123">
        <f>'2024 CV FIN GA 00394601000126'!AS30</f>
        <v>9250767785.2408905</v>
      </c>
      <c r="AR34" s="49">
        <f t="shared" si="4"/>
        <v>11048017784.242399</v>
      </c>
      <c r="AS34" s="49">
        <f t="shared" si="5"/>
        <v>3556791339.3126001</v>
      </c>
      <c r="AT34" s="123">
        <f>'2024 CV FIN GA 00394601000126'!AV30</f>
        <v>1715877603.9595799</v>
      </c>
      <c r="AU34" s="123">
        <f>'2024 CV FIN GA 00394601000126'!AW30</f>
        <v>1383514764.3306799</v>
      </c>
      <c r="AV34" s="123">
        <f>'2024 CV FIN GA 00394601000126'!AX30</f>
        <v>1819.39363</v>
      </c>
      <c r="AW34" s="123">
        <f>'2024 CV FIN GA 00394601000126'!AY30</f>
        <v>87339950.720190004</v>
      </c>
      <c r="AX34" s="123">
        <f>'2024 CV FIN GA 00394601000126'!AZ30</f>
        <v>370057200.90851998</v>
      </c>
      <c r="AY34" s="123">
        <f>'2024 CV FIN GA 00394601000126'!BA30</f>
        <v>0</v>
      </c>
      <c r="AZ34" s="49">
        <f t="shared" si="6"/>
        <v>7491226444.9298401</v>
      </c>
      <c r="BA34" s="123">
        <f>'2024 CV FIN GA 00394601000126'!BC30</f>
        <v>3231220759.5831599</v>
      </c>
      <c r="BB34" s="123">
        <f>'2024 CV FIN GA 00394601000126'!BD30</f>
        <v>1858861333.53862</v>
      </c>
      <c r="BC34" s="123">
        <f>'2024 CV FIN GA 00394601000126'!BE30</f>
        <v>992613042.63619006</v>
      </c>
      <c r="BD34" s="123">
        <f>'2024 CV FIN GA 00394601000126'!BF30</f>
        <v>307683795.28197998</v>
      </c>
      <c r="BE34" s="123">
        <f>'2024 CV FIN GA 00394601000126'!BG30</f>
        <v>83105651.021219999</v>
      </c>
      <c r="BF34" s="123">
        <f>'2024 CV FIN GA 00394601000126'!BH30</f>
        <v>1017741862.86867</v>
      </c>
      <c r="BG34" s="123">
        <f>'2024 CV FIN GA 00394601000126'!BI30</f>
        <v>0</v>
      </c>
      <c r="BH34" s="123">
        <f>'2024 CV FIN GA 00394601000126'!BJ30</f>
        <v>0</v>
      </c>
      <c r="BI34" s="123">
        <f>'2024 CV FIN GA 00394601000126'!BK30</f>
        <v>0</v>
      </c>
      <c r="BJ34" s="49">
        <f t="shared" si="7"/>
        <v>11048017784.242399</v>
      </c>
      <c r="BK34" s="49">
        <f t="shared" si="8"/>
        <v>0</v>
      </c>
      <c r="BL34" s="49">
        <f>$BO$9+SUMPRODUCT($D$10:D34,$BK$10:BK34)</f>
        <v>-1.2969374656677246E-2</v>
      </c>
      <c r="BM34" s="48">
        <f>'2024 CV FIN GA 00394601000126'!BO30</f>
        <v>4.78</v>
      </c>
      <c r="BN34" s="49">
        <f t="shared" si="12"/>
        <v>0</v>
      </c>
      <c r="BO34" s="51">
        <f t="shared" si="9"/>
        <v>0</v>
      </c>
      <c r="BP34" s="79">
        <f t="shared" si="13"/>
        <v>3151691432.5935812</v>
      </c>
      <c r="BQ34" s="79">
        <f t="shared" si="14"/>
        <v>77216440098.54274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0"/>
        <v>26</v>
      </c>
      <c r="B35" s="69">
        <f t="shared" si="15"/>
        <v>2049</v>
      </c>
      <c r="C35" s="48">
        <f>'2024 CV FIN GA 00394601000126'!E31</f>
        <v>4.78</v>
      </c>
      <c r="D35" s="49">
        <f t="shared" si="16"/>
        <v>0.29698999999999998</v>
      </c>
      <c r="E35" s="123">
        <f>'2024 CV FIN GA 00394601000126'!G31</f>
        <v>58777208.821769997</v>
      </c>
      <c r="F35" s="49">
        <f t="shared" si="11"/>
        <v>312383741.79496002</v>
      </c>
      <c r="G35" s="123">
        <f>'2024 CV FIN GA 00394601000126'!I31</f>
        <v>166529581.78336</v>
      </c>
      <c r="H35" s="123">
        <f>'2024 CV FIN GA 00394601000126'!J31</f>
        <v>136119053.21349999</v>
      </c>
      <c r="I35" s="123">
        <f>'2024 CV FIN GA 00394601000126'!K31</f>
        <v>99.613</v>
      </c>
      <c r="J35" s="123">
        <f>'2024 CV FIN GA 00394601000126'!L31</f>
        <v>9735007.1851000004</v>
      </c>
      <c r="K35" s="123">
        <f>'2024 CV FIN GA 00394601000126'!M31</f>
        <v>34451539.622830003</v>
      </c>
      <c r="L35" s="123">
        <f>'2024 CV FIN GA 00394601000126'!N31</f>
        <v>189992122.31755</v>
      </c>
      <c r="M35" s="49">
        <f t="shared" si="0"/>
        <v>16163732.426000001</v>
      </c>
      <c r="N35" s="123">
        <f>'2024 CV FIN GA 00394601000126'!P31</f>
        <v>6794882.0176400002</v>
      </c>
      <c r="O35" s="123">
        <f>'2024 CV FIN GA 00394601000126'!Q31</f>
        <v>4809296.9041099995</v>
      </c>
      <c r="P35" s="123">
        <f>'2024 CV FIN GA 00394601000126'!R31</f>
        <v>1791613.1744599999</v>
      </c>
      <c r="Q35" s="123">
        <f>'2024 CV FIN GA 00394601000126'!S31</f>
        <v>648416.81848999998</v>
      </c>
      <c r="R35" s="123">
        <f>'2024 CV FIN GA 00394601000126'!T31</f>
        <v>174612.28271999999</v>
      </c>
      <c r="S35" s="123">
        <f>'2024 CV FIN GA 00394601000126'!U31</f>
        <v>1944911.2285800001</v>
      </c>
      <c r="T35" s="123">
        <f>'2024 CV FIN GA 00394601000126'!V31</f>
        <v>0</v>
      </c>
      <c r="U35" s="49">
        <f t="shared" si="1"/>
        <v>8228809.2350599999</v>
      </c>
      <c r="V35" s="123">
        <f>'2024 CV FIN GA 00394601000126'!X31</f>
        <v>3459212.66353</v>
      </c>
      <c r="W35" s="123">
        <f>'2024 CV FIN GA 00394601000126'!Y31</f>
        <v>2448369.3330000001</v>
      </c>
      <c r="X35" s="123">
        <f>'2024 CV FIN GA 00394601000126'!Z31</f>
        <v>912093.97971999994</v>
      </c>
      <c r="Y35" s="123">
        <f>'2024 CV FIN GA 00394601000126'!AA31</f>
        <v>330103.10759999999</v>
      </c>
      <c r="Z35" s="123">
        <f>'2024 CV FIN GA 00394601000126'!AB31</f>
        <v>88893.525750000001</v>
      </c>
      <c r="AA35" s="123">
        <f>'2024 CV FIN GA 00394601000126'!AC31</f>
        <v>990136.62546000001</v>
      </c>
      <c r="AB35" s="123">
        <f>'2024 CV FIN GA 00394601000126'!AD31</f>
        <v>0</v>
      </c>
      <c r="AC35" s="49">
        <f t="shared" si="2"/>
        <v>647970612.29032004</v>
      </c>
      <c r="AD35" s="123">
        <f>'2024 CV FIN GA 00394601000126'!AF31</f>
        <v>333486981.95333999</v>
      </c>
      <c r="AE35" s="123">
        <f>'2024 CV FIN GA 00394601000126'!AG31</f>
        <v>181765956.68415999</v>
      </c>
      <c r="AF35" s="123">
        <f>'2024 CV FIN GA 00394601000126'!AH31</f>
        <v>100642840.30272999</v>
      </c>
      <c r="AG35" s="123">
        <f>'2024 CV FIN GA 00394601000126'!AI31</f>
        <v>32074833.350090001</v>
      </c>
      <c r="AH35" s="49">
        <f t="shared" si="3"/>
        <v>124634555.27761</v>
      </c>
      <c r="AI35" s="123">
        <f>'2024 CV FIN GA 00394601000126'!AK31</f>
        <v>61754704.751019999</v>
      </c>
      <c r="AJ35" s="123">
        <f>'2024 CV FIN GA 00394601000126'!AL31</f>
        <v>35494207.73511</v>
      </c>
      <c r="AK35" s="123">
        <f>'2024 CV FIN GA 00394601000126'!AM31</f>
        <v>14165159.38209</v>
      </c>
      <c r="AL35" s="123">
        <f>'2024 CV FIN GA 00394601000126'!AN31</f>
        <v>4826201.6750100004</v>
      </c>
      <c r="AM35" s="123">
        <f>'2024 CV FIN GA 00394601000126'!AO31</f>
        <v>8394281.7343799993</v>
      </c>
      <c r="AN35" s="123">
        <f>'2024 CV FIN GA 00394601000126'!AP31</f>
        <v>393377138.81905001</v>
      </c>
      <c r="AO35" s="50">
        <v>0</v>
      </c>
      <c r="AP35" s="123">
        <f>'2024 CV FIN GA 00394601000126'!AR31</f>
        <v>0</v>
      </c>
      <c r="AQ35" s="123">
        <f>'2024 CV FIN GA 00394601000126'!AS31</f>
        <v>8994043634.6461201</v>
      </c>
      <c r="AR35" s="49">
        <f t="shared" si="4"/>
        <v>10721245886.429501</v>
      </c>
      <c r="AS35" s="49">
        <f t="shared" si="5"/>
        <v>3281383805.13905</v>
      </c>
      <c r="AT35" s="123">
        <f>'2024 CV FIN GA 00394601000126'!AV31</f>
        <v>1561030977.2487099</v>
      </c>
      <c r="AU35" s="123">
        <f>'2024 CV FIN GA 00394601000126'!AW31</f>
        <v>1294454206.22036</v>
      </c>
      <c r="AV35" s="123">
        <f>'2024 CV FIN GA 00394601000126'!AX31</f>
        <v>1031.3354300000001</v>
      </c>
      <c r="AW35" s="123">
        <f>'2024 CV FIN GA 00394601000126'!AY31</f>
        <v>80703166.934870005</v>
      </c>
      <c r="AX35" s="123">
        <f>'2024 CV FIN GA 00394601000126'!AZ31</f>
        <v>345194423.39968002</v>
      </c>
      <c r="AY35" s="123">
        <f>'2024 CV FIN GA 00394601000126'!BA31</f>
        <v>0</v>
      </c>
      <c r="AZ35" s="49">
        <f t="shared" si="6"/>
        <v>7439862081.2904196</v>
      </c>
      <c r="BA35" s="123">
        <f>'2024 CV FIN GA 00394601000126'!BC31</f>
        <v>3158700082.06949</v>
      </c>
      <c r="BB35" s="123">
        <f>'2024 CV FIN GA 00394601000126'!BD31</f>
        <v>1810604506.92822</v>
      </c>
      <c r="BC35" s="123">
        <f>'2024 CV FIN GA 00394601000126'!BE31</f>
        <v>980663071.52748001</v>
      </c>
      <c r="BD35" s="123">
        <f>'2024 CV FIN GA 00394601000126'!BF31</f>
        <v>301201806.14819002</v>
      </c>
      <c r="BE35" s="123">
        <f>'2024 CV FIN GA 00394601000126'!BG31</f>
        <v>82166503.568039998</v>
      </c>
      <c r="BF35" s="123">
        <f>'2024 CV FIN GA 00394601000126'!BH31</f>
        <v>1106526111.049</v>
      </c>
      <c r="BG35" s="123">
        <f>'2024 CV FIN GA 00394601000126'!BI31</f>
        <v>0</v>
      </c>
      <c r="BH35" s="123">
        <f>'2024 CV FIN GA 00394601000126'!BJ31</f>
        <v>0</v>
      </c>
      <c r="BI35" s="123">
        <f>'2024 CV FIN GA 00394601000126'!BK31</f>
        <v>0</v>
      </c>
      <c r="BJ35" s="49">
        <f t="shared" si="7"/>
        <v>10721245886.429501</v>
      </c>
      <c r="BK35" s="49">
        <f t="shared" si="8"/>
        <v>0</v>
      </c>
      <c r="BL35" s="49">
        <f>$BO$9+SUMPRODUCT($D$10:D35,$BK$10:BK35)</f>
        <v>-1.2969374656677246E-2</v>
      </c>
      <c r="BM35" s="48">
        <f>'2024 CV FIN GA 00394601000126'!BO31</f>
        <v>4.78</v>
      </c>
      <c r="BN35" s="49">
        <f t="shared" si="12"/>
        <v>0</v>
      </c>
      <c r="BO35" s="51">
        <f t="shared" si="9"/>
        <v>0</v>
      </c>
      <c r="BP35" s="79">
        <f t="shared" si="13"/>
        <v>2919132792.7801299</v>
      </c>
      <c r="BQ35" s="79">
        <f t="shared" si="14"/>
        <v>74437886215.893311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0"/>
        <v>27</v>
      </c>
      <c r="B36" s="69">
        <f t="shared" si="15"/>
        <v>2050</v>
      </c>
      <c r="C36" s="48">
        <f>'2024 CV FIN GA 00394601000126'!E32</f>
        <v>4.78</v>
      </c>
      <c r="D36" s="49">
        <f t="shared" si="16"/>
        <v>0.28344000000000003</v>
      </c>
      <c r="E36" s="123">
        <f>'2024 CV FIN GA 00394601000126'!G32</f>
        <v>29634499.55748</v>
      </c>
      <c r="F36" s="49">
        <f t="shared" si="11"/>
        <v>286099180.31150001</v>
      </c>
      <c r="G36" s="123">
        <f>'2024 CV FIN GA 00394601000126'!I32</f>
        <v>150327024.04359999</v>
      </c>
      <c r="H36" s="123">
        <f>'2024 CV FIN GA 00394601000126'!J32</f>
        <v>126839280.43653999</v>
      </c>
      <c r="I36" s="123">
        <f>'2024 CV FIN GA 00394601000126'!K32</f>
        <v>53.23516</v>
      </c>
      <c r="J36" s="123">
        <f>'2024 CV FIN GA 00394601000126'!L32</f>
        <v>8932822.5962000005</v>
      </c>
      <c r="K36" s="123">
        <f>'2024 CV FIN GA 00394601000126'!M32</f>
        <v>32057023.66626</v>
      </c>
      <c r="L36" s="123">
        <f>'2024 CV FIN GA 00394601000126'!N32</f>
        <v>174380618.71847999</v>
      </c>
      <c r="M36" s="49">
        <f t="shared" si="0"/>
        <v>8149487.3783</v>
      </c>
      <c r="N36" s="123">
        <f>'2024 CV FIN GA 00394601000126'!P32</f>
        <v>3425867.4779099999</v>
      </c>
      <c r="O36" s="123">
        <f>'2024 CV FIN GA 00394601000126'!Q32</f>
        <v>2424768.2023900002</v>
      </c>
      <c r="P36" s="123">
        <f>'2024 CV FIN GA 00394601000126'!R32</f>
        <v>903301.82207999995</v>
      </c>
      <c r="Q36" s="123">
        <f>'2024 CV FIN GA 00394601000126'!S32</f>
        <v>326921.06865999999</v>
      </c>
      <c r="R36" s="123">
        <f>'2024 CV FIN GA 00394601000126'!T32</f>
        <v>88036.633900000001</v>
      </c>
      <c r="S36" s="123">
        <f>'2024 CV FIN GA 00394601000126'!U32</f>
        <v>980592.17336000002</v>
      </c>
      <c r="T36" s="123">
        <f>'2024 CV FIN GA 00394601000126'!V32</f>
        <v>0</v>
      </c>
      <c r="U36" s="49">
        <f t="shared" si="1"/>
        <v>4148829.9380399999</v>
      </c>
      <c r="V36" s="123">
        <f>'2024 CV FIN GA 00394601000126'!X32</f>
        <v>1744077.98875</v>
      </c>
      <c r="W36" s="123">
        <f>'2024 CV FIN GA 00394601000126'!Y32</f>
        <v>1234427.4484900001</v>
      </c>
      <c r="X36" s="123">
        <f>'2024 CV FIN GA 00394601000126'!Z32</f>
        <v>459862.74579000002</v>
      </c>
      <c r="Y36" s="123">
        <f>'2024 CV FIN GA 00394601000126'!AA32</f>
        <v>166432.54404000001</v>
      </c>
      <c r="Z36" s="123">
        <f>'2024 CV FIN GA 00394601000126'!AB32</f>
        <v>44818.649989999998</v>
      </c>
      <c r="AA36" s="123">
        <f>'2024 CV FIN GA 00394601000126'!AC32</f>
        <v>499210.56098000001</v>
      </c>
      <c r="AB36" s="123">
        <f>'2024 CV FIN GA 00394601000126'!AD32</f>
        <v>0</v>
      </c>
      <c r="AC36" s="49">
        <f t="shared" si="2"/>
        <v>631194743.72891998</v>
      </c>
      <c r="AD36" s="123">
        <f>'2024 CV FIN GA 00394601000126'!AF32</f>
        <v>324632579.16929001</v>
      </c>
      <c r="AE36" s="123">
        <f>'2024 CV FIN GA 00394601000126'!AG32</f>
        <v>176514464.88406</v>
      </c>
      <c r="AF36" s="123">
        <f>'2024 CV FIN GA 00394601000126'!AH32</f>
        <v>98752524.438119993</v>
      </c>
      <c r="AG36" s="123">
        <f>'2024 CV FIN GA 00394601000126'!AI32</f>
        <v>31295175.23745</v>
      </c>
      <c r="AH36" s="49">
        <f t="shared" si="3"/>
        <v>134240617.57354</v>
      </c>
      <c r="AI36" s="123">
        <f>'2024 CV FIN GA 00394601000126'!AK32</f>
        <v>66691743.410010003</v>
      </c>
      <c r="AJ36" s="123">
        <f>'2024 CV FIN GA 00394601000126'!AL32</f>
        <v>38564955.699089997</v>
      </c>
      <c r="AK36" s="123">
        <f>'2024 CV FIN GA 00394601000126'!AM32</f>
        <v>15478137.44156</v>
      </c>
      <c r="AL36" s="123">
        <f>'2024 CV FIN GA 00394601000126'!AN32</f>
        <v>5223973.9209500002</v>
      </c>
      <c r="AM36" s="123">
        <f>'2024 CV FIN GA 00394601000126'!AO32</f>
        <v>8281807.1019299999</v>
      </c>
      <c r="AN36" s="123">
        <f>'2024 CV FIN GA 00394601000126'!AP32</f>
        <v>389780442.07498002</v>
      </c>
      <c r="AO36" s="50">
        <v>0</v>
      </c>
      <c r="AP36" s="123">
        <f>'2024 CV FIN GA 00394601000126'!AR32</f>
        <v>0</v>
      </c>
      <c r="AQ36" s="123">
        <f>'2024 CV FIN GA 00394601000126'!AS32</f>
        <v>8723542614.3582802</v>
      </c>
      <c r="AR36" s="49">
        <f t="shared" si="4"/>
        <v>10383593557.748301</v>
      </c>
      <c r="AS36" s="49">
        <f t="shared" si="5"/>
        <v>3011755072.8580298</v>
      </c>
      <c r="AT36" s="123">
        <f>'2024 CV FIN GA 00394601000126'!AV32</f>
        <v>1410161624.3814099</v>
      </c>
      <c r="AU36" s="123">
        <f>'2024 CV FIN GA 00394601000126'!AW32</f>
        <v>1206143249.0434599</v>
      </c>
      <c r="AV36" s="123">
        <f>'2024 CV FIN GA 00394601000126'!AX32</f>
        <v>549.06650000000002</v>
      </c>
      <c r="AW36" s="123">
        <f>'2024 CV FIN GA 00394601000126'!AY32</f>
        <v>74078880.025460005</v>
      </c>
      <c r="AX36" s="123">
        <f>'2024 CV FIN GA 00394601000126'!AZ32</f>
        <v>321370770.34119999</v>
      </c>
      <c r="AY36" s="123">
        <f>'2024 CV FIN GA 00394601000126'!BA32</f>
        <v>0</v>
      </c>
      <c r="AZ36" s="49">
        <f t="shared" si="6"/>
        <v>7371838484.8903103</v>
      </c>
      <c r="BA36" s="123">
        <f>'2024 CV FIN GA 00394601000126'!BC32</f>
        <v>3076951589.5404401</v>
      </c>
      <c r="BB36" s="123">
        <f>'2024 CV FIN GA 00394601000126'!BD32</f>
        <v>1759290484.3540499</v>
      </c>
      <c r="BC36" s="123">
        <f>'2024 CV FIN GA 00394601000126'!BE32</f>
        <v>963018174.76837003</v>
      </c>
      <c r="BD36" s="123">
        <f>'2024 CV FIN GA 00394601000126'!BF32</f>
        <v>294001703.27719998</v>
      </c>
      <c r="BE36" s="123">
        <f>'2024 CV FIN GA 00394601000126'!BG32</f>
        <v>81087124.660999998</v>
      </c>
      <c r="BF36" s="123">
        <f>'2024 CV FIN GA 00394601000126'!BH32</f>
        <v>1197489408.2892499</v>
      </c>
      <c r="BG36" s="123">
        <f>'2024 CV FIN GA 00394601000126'!BI32</f>
        <v>0</v>
      </c>
      <c r="BH36" s="123">
        <f>'2024 CV FIN GA 00394601000126'!BJ32</f>
        <v>0</v>
      </c>
      <c r="BI36" s="123">
        <f>'2024 CV FIN GA 00394601000126'!BK32</f>
        <v>0</v>
      </c>
      <c r="BJ36" s="49">
        <f t="shared" si="7"/>
        <v>10383593557.748301</v>
      </c>
      <c r="BK36" s="49">
        <f t="shared" si="8"/>
        <v>0</v>
      </c>
      <c r="BL36" s="49">
        <f>$BO$9+SUMPRODUCT($D$10:D36,$BK$10:BK36)</f>
        <v>-1.2969374656677246E-2</v>
      </c>
      <c r="BM36" s="48">
        <f>'2024 CV FIN GA 00394601000126'!BO32</f>
        <v>4.78</v>
      </c>
      <c r="BN36" s="49">
        <f t="shared" si="12"/>
        <v>0</v>
      </c>
      <c r="BO36" s="51">
        <f t="shared" si="9"/>
        <v>0</v>
      </c>
      <c r="BP36" s="79">
        <f t="shared" si="13"/>
        <v>2698395460.890893</v>
      </c>
      <c r="BQ36" s="79">
        <f t="shared" si="14"/>
        <v>71507479713.608658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0"/>
        <v>28</v>
      </c>
      <c r="B37" s="69">
        <f t="shared" si="15"/>
        <v>2051</v>
      </c>
      <c r="C37" s="48">
        <f>'2024 CV FIN GA 00394601000126'!E33</f>
        <v>4.78</v>
      </c>
      <c r="D37" s="49">
        <f t="shared" si="16"/>
        <v>0.27050999999999997</v>
      </c>
      <c r="E37" s="123">
        <f>'2024 CV FIN GA 00394601000126'!G33</f>
        <v>15497259.18534</v>
      </c>
      <c r="F37" s="49">
        <f t="shared" si="11"/>
        <v>260464852.2403</v>
      </c>
      <c r="G37" s="123">
        <f>'2024 CV FIN GA 00394601000126'!I33</f>
        <v>134674663.84678999</v>
      </c>
      <c r="H37" s="123">
        <f>'2024 CV FIN GA 00394601000126'!J33</f>
        <v>117652049.40644</v>
      </c>
      <c r="I37" s="123">
        <f>'2024 CV FIN GA 00394601000126'!K33</f>
        <v>26.37303</v>
      </c>
      <c r="J37" s="123">
        <f>'2024 CV FIN GA 00394601000126'!L33</f>
        <v>8138112.6140400004</v>
      </c>
      <c r="K37" s="123">
        <f>'2024 CV FIN GA 00394601000126'!M33</f>
        <v>29769760.884679999</v>
      </c>
      <c r="L37" s="123">
        <f>'2024 CV FIN GA 00394601000126'!N33</f>
        <v>159178583.41190001</v>
      </c>
      <c r="M37" s="49">
        <f t="shared" si="0"/>
        <v>4261746.2759699998</v>
      </c>
      <c r="N37" s="123">
        <f>'2024 CV FIN GA 00394601000126'!P33</f>
        <v>1791545.56455</v>
      </c>
      <c r="O37" s="123">
        <f>'2024 CV FIN GA 00394601000126'!Q33</f>
        <v>1268024.1562399999</v>
      </c>
      <c r="P37" s="123">
        <f>'2024 CV FIN GA 00394601000126'!R33</f>
        <v>472378.56783000001</v>
      </c>
      <c r="Q37" s="123">
        <f>'2024 CV FIN GA 00394601000126'!S33</f>
        <v>170962.24366000001</v>
      </c>
      <c r="R37" s="123">
        <f>'2024 CV FIN GA 00394601000126'!T33</f>
        <v>46038.45362</v>
      </c>
      <c r="S37" s="123">
        <f>'2024 CV FIN GA 00394601000126'!U33</f>
        <v>512797.29006999999</v>
      </c>
      <c r="T37" s="123">
        <f>'2024 CV FIN GA 00394601000126'!V33</f>
        <v>0</v>
      </c>
      <c r="U37" s="49">
        <f t="shared" si="1"/>
        <v>2169616.2859499999</v>
      </c>
      <c r="V37" s="123">
        <f>'2024 CV FIN GA 00394601000126'!X33</f>
        <v>912059.56013</v>
      </c>
      <c r="W37" s="123">
        <f>'2024 CV FIN GA 00394601000126'!Y33</f>
        <v>645539.57045</v>
      </c>
      <c r="X37" s="123">
        <f>'2024 CV FIN GA 00394601000126'!Z33</f>
        <v>240483.63453000001</v>
      </c>
      <c r="Y37" s="123">
        <f>'2024 CV FIN GA 00394601000126'!AA33</f>
        <v>87035.324049999996</v>
      </c>
      <c r="Z37" s="123">
        <f>'2024 CV FIN GA 00394601000126'!AB33</f>
        <v>23437.75821</v>
      </c>
      <c r="AA37" s="123">
        <f>'2024 CV FIN GA 00394601000126'!AC33</f>
        <v>261060.43857999999</v>
      </c>
      <c r="AB37" s="123">
        <f>'2024 CV FIN GA 00394601000126'!AD33</f>
        <v>0</v>
      </c>
      <c r="AC37" s="49">
        <f t="shared" si="2"/>
        <v>612192203.39665997</v>
      </c>
      <c r="AD37" s="123">
        <f>'2024 CV FIN GA 00394601000126'!AF33</f>
        <v>314306024.84397</v>
      </c>
      <c r="AE37" s="123">
        <f>'2024 CV FIN GA 00394601000126'!AG33</f>
        <v>170928756.18568999</v>
      </c>
      <c r="AF37" s="123">
        <f>'2024 CV FIN GA 00394601000126'!AH33</f>
        <v>96502312.471359998</v>
      </c>
      <c r="AG37" s="123">
        <f>'2024 CV FIN GA 00394601000126'!AI33</f>
        <v>30455109.895640001</v>
      </c>
      <c r="AH37" s="49">
        <f t="shared" si="3"/>
        <v>144004871.11721</v>
      </c>
      <c r="AI37" s="123">
        <f>'2024 CV FIN GA 00394601000126'!AK33</f>
        <v>71650753.484650001</v>
      </c>
      <c r="AJ37" s="123">
        <f>'2024 CV FIN GA 00394601000126'!AL33</f>
        <v>41734905.35503</v>
      </c>
      <c r="AK37" s="123">
        <f>'2024 CV FIN GA 00394601000126'!AM33</f>
        <v>16831350.258370001</v>
      </c>
      <c r="AL37" s="123">
        <f>'2024 CV FIN GA 00394601000126'!AN33</f>
        <v>5629902.4650499998</v>
      </c>
      <c r="AM37" s="123">
        <f>'2024 CV FIN GA 00394601000126'!AO33</f>
        <v>8157959.5541099999</v>
      </c>
      <c r="AN37" s="123">
        <f>'2024 CV FIN GA 00394601000126'!AP33</f>
        <v>385107253.82365</v>
      </c>
      <c r="AO37" s="50">
        <v>0</v>
      </c>
      <c r="AP37" s="123">
        <f>'2024 CV FIN GA 00394601000126'!AR33</f>
        <v>0</v>
      </c>
      <c r="AQ37" s="123">
        <f>'2024 CV FIN GA 00394601000126'!AS33</f>
        <v>8435504867.2144804</v>
      </c>
      <c r="AR37" s="49">
        <f t="shared" si="4"/>
        <v>10032653754.650801</v>
      </c>
      <c r="AS37" s="49">
        <f t="shared" si="5"/>
        <v>2749198331.8116999</v>
      </c>
      <c r="AT37" s="123">
        <f>'2024 CV FIN GA 00394601000126'!AV33</f>
        <v>1264356124.26948</v>
      </c>
      <c r="AU37" s="123">
        <f>'2024 CV FIN GA 00394601000126'!AW33</f>
        <v>1118737556.2590699</v>
      </c>
      <c r="AV37" s="123">
        <f>'2024 CV FIN GA 00394601000126'!AX33</f>
        <v>270.74182999999999</v>
      </c>
      <c r="AW37" s="123">
        <f>'2024 CV FIN GA 00394601000126'!AY33</f>
        <v>67516625.395669997</v>
      </c>
      <c r="AX37" s="123">
        <f>'2024 CV FIN GA 00394601000126'!AZ33</f>
        <v>298587755.14565003</v>
      </c>
      <c r="AY37" s="123">
        <f>'2024 CV FIN GA 00394601000126'!BA33</f>
        <v>0</v>
      </c>
      <c r="AZ37" s="49">
        <f t="shared" si="6"/>
        <v>7283455422.8390598</v>
      </c>
      <c r="BA37" s="123">
        <f>'2024 CV FIN GA 00394601000126'!BC33</f>
        <v>2981103017.0095801</v>
      </c>
      <c r="BB37" s="123">
        <f>'2024 CV FIN GA 00394601000126'!BD33</f>
        <v>1704739400.5816901</v>
      </c>
      <c r="BC37" s="123">
        <f>'2024 CV FIN GA 00394601000126'!BE33</f>
        <v>941599504.99843001</v>
      </c>
      <c r="BD37" s="123">
        <f>'2024 CV FIN GA 00394601000126'!BF33</f>
        <v>286234666.82093</v>
      </c>
      <c r="BE37" s="123">
        <f>'2024 CV FIN GA 00394601000126'!BG33</f>
        <v>79895961.201440006</v>
      </c>
      <c r="BF37" s="123">
        <f>'2024 CV FIN GA 00394601000126'!BH33</f>
        <v>1289882872.22699</v>
      </c>
      <c r="BG37" s="123">
        <f>'2024 CV FIN GA 00394601000126'!BI33</f>
        <v>0</v>
      </c>
      <c r="BH37" s="123">
        <f>'2024 CV FIN GA 00394601000126'!BJ33</f>
        <v>0</v>
      </c>
      <c r="BI37" s="123">
        <f>'2024 CV FIN GA 00394601000126'!BK33</f>
        <v>0</v>
      </c>
      <c r="BJ37" s="49">
        <f t="shared" si="7"/>
        <v>10032653754.650801</v>
      </c>
      <c r="BK37" s="49">
        <f t="shared" si="8"/>
        <v>0</v>
      </c>
      <c r="BL37" s="49">
        <f>$BO$9+SUMPRODUCT($D$10:D37,$BK$10:BK37)</f>
        <v>-1.2969374656677246E-2</v>
      </c>
      <c r="BM37" s="48">
        <f>'2024 CV FIN GA 00394601000126'!BO33</f>
        <v>4.78</v>
      </c>
      <c r="BN37" s="49">
        <f t="shared" si="12"/>
        <v>0</v>
      </c>
      <c r="BO37" s="51">
        <f t="shared" si="9"/>
        <v>0</v>
      </c>
      <c r="BP37" s="79">
        <f t="shared" si="13"/>
        <v>2488406393.8488979</v>
      </c>
      <c r="BQ37" s="79">
        <f t="shared" si="14"/>
        <v>68431175830.844696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0"/>
        <v>29</v>
      </c>
      <c r="B38" s="69">
        <f t="shared" si="15"/>
        <v>2052</v>
      </c>
      <c r="C38" s="48">
        <f>'2024 CV FIN GA 00394601000126'!E34</f>
        <v>4.78</v>
      </c>
      <c r="D38" s="49">
        <f t="shared" si="16"/>
        <v>0.25817000000000001</v>
      </c>
      <c r="E38" s="123">
        <f>'2024 CV FIN GA 00394601000126'!G34</f>
        <v>7560793.6920800004</v>
      </c>
      <c r="F38" s="49">
        <f t="shared" si="11"/>
        <v>235622404.23208001</v>
      </c>
      <c r="G38" s="123">
        <f>'2024 CV FIN GA 00394601000126'!I34</f>
        <v>119687222.09694999</v>
      </c>
      <c r="H38" s="123">
        <f>'2024 CV FIN GA 00394601000126'!J34</f>
        <v>108577804.27472</v>
      </c>
      <c r="I38" s="123">
        <f>'2024 CV FIN GA 00394601000126'!K34</f>
        <v>11.889519999999999</v>
      </c>
      <c r="J38" s="123">
        <f>'2024 CV FIN GA 00394601000126'!L34</f>
        <v>7357365.9708900005</v>
      </c>
      <c r="K38" s="123">
        <f>'2024 CV FIN GA 00394601000126'!M34</f>
        <v>27589560.177700002</v>
      </c>
      <c r="L38" s="123">
        <f>'2024 CV FIN GA 00394601000126'!N34</f>
        <v>144460094.21116</v>
      </c>
      <c r="M38" s="49">
        <f t="shared" si="0"/>
        <v>2079218.2653300001</v>
      </c>
      <c r="N38" s="123">
        <f>'2024 CV FIN GA 00394601000126'!P34</f>
        <v>874058.19580999995</v>
      </c>
      <c r="O38" s="123">
        <f>'2024 CV FIN GA 00394601000126'!Q34</f>
        <v>618642.87918000005</v>
      </c>
      <c r="P38" s="123">
        <f>'2024 CV FIN GA 00394601000126'!R34</f>
        <v>230463.77770999999</v>
      </c>
      <c r="Q38" s="123">
        <f>'2024 CV FIN GA 00394601000126'!S34</f>
        <v>83408.958840000007</v>
      </c>
      <c r="R38" s="123">
        <f>'2024 CV FIN GA 00394601000126'!T34</f>
        <v>22461.213660000001</v>
      </c>
      <c r="S38" s="123">
        <f>'2024 CV FIN GA 00394601000126'!U34</f>
        <v>250183.24012999999</v>
      </c>
      <c r="T38" s="123">
        <f>'2024 CV FIN GA 00394601000126'!V34</f>
        <v>0</v>
      </c>
      <c r="U38" s="49">
        <f t="shared" si="1"/>
        <v>1058511.1168899999</v>
      </c>
      <c r="V38" s="123">
        <f>'2024 CV FIN GA 00394601000126'!X34</f>
        <v>444975.08149999997</v>
      </c>
      <c r="W38" s="123">
        <f>'2024 CV FIN GA 00394601000126'!Y34</f>
        <v>314945.46577000001</v>
      </c>
      <c r="X38" s="123">
        <f>'2024 CV FIN GA 00394601000126'!Z34</f>
        <v>117327.0141</v>
      </c>
      <c r="Y38" s="123">
        <f>'2024 CV FIN GA 00394601000126'!AA34</f>
        <v>42462.742680000003</v>
      </c>
      <c r="Z38" s="123">
        <f>'2024 CV FIN GA 00394601000126'!AB34</f>
        <v>11434.79968</v>
      </c>
      <c r="AA38" s="123">
        <f>'2024 CV FIN GA 00394601000126'!AC34</f>
        <v>127366.01316</v>
      </c>
      <c r="AB38" s="123">
        <f>'2024 CV FIN GA 00394601000126'!AD34</f>
        <v>0</v>
      </c>
      <c r="AC38" s="49">
        <f t="shared" si="2"/>
        <v>591718058.42111003</v>
      </c>
      <c r="AD38" s="123">
        <f>'2024 CV FIN GA 00394601000126'!AF34</f>
        <v>303182985.60336</v>
      </c>
      <c r="AE38" s="123">
        <f>'2024 CV FIN GA 00394601000126'!AG34</f>
        <v>165053376.22027001</v>
      </c>
      <c r="AF38" s="123">
        <f>'2024 CV FIN GA 00394601000126'!AH34</f>
        <v>93920684.856670007</v>
      </c>
      <c r="AG38" s="123">
        <f>'2024 CV FIN GA 00394601000126'!AI34</f>
        <v>29561011.740809999</v>
      </c>
      <c r="AH38" s="49">
        <f t="shared" si="3"/>
        <v>153836220.16756001</v>
      </c>
      <c r="AI38" s="123">
        <f>'2024 CV FIN GA 00394601000126'!AK34</f>
        <v>76575800.465369999</v>
      </c>
      <c r="AJ38" s="123">
        <f>'2024 CV FIN GA 00394601000126'!AL34</f>
        <v>44980711.801250003</v>
      </c>
      <c r="AK38" s="123">
        <f>'2024 CV FIN GA 00394601000126'!AM34</f>
        <v>18215027.780099999</v>
      </c>
      <c r="AL38" s="123">
        <f>'2024 CV FIN GA 00394601000126'!AN34</f>
        <v>6041367.4268699996</v>
      </c>
      <c r="AM38" s="123">
        <f>'2024 CV FIN GA 00394601000126'!AO34</f>
        <v>8023312.6939700004</v>
      </c>
      <c r="AN38" s="123">
        <f>'2024 CV FIN GA 00394601000126'!AP34</f>
        <v>379700220.10838002</v>
      </c>
      <c r="AO38" s="50">
        <v>0</v>
      </c>
      <c r="AP38" s="123">
        <f>'2024 CV FIN GA 00394601000126'!AR34</f>
        <v>0</v>
      </c>
      <c r="AQ38" s="123">
        <f>'2024 CV FIN GA 00394601000126'!AS34</f>
        <v>8140121995.1497297</v>
      </c>
      <c r="AR38" s="49">
        <f t="shared" si="4"/>
        <v>9676186281.8499393</v>
      </c>
      <c r="AS38" s="49">
        <f t="shared" si="5"/>
        <v>2494992991.5570898</v>
      </c>
      <c r="AT38" s="123">
        <f>'2024 CV FIN GA 00394601000126'!AV34</f>
        <v>1124648086.38535</v>
      </c>
      <c r="AU38" s="123">
        <f>'2024 CV FIN GA 00394601000126'!AW34</f>
        <v>1032433127.61847</v>
      </c>
      <c r="AV38" s="123">
        <f>'2024 CV FIN GA 00394601000126'!AX34</f>
        <v>121.4145</v>
      </c>
      <c r="AW38" s="123">
        <f>'2024 CV FIN GA 00394601000126'!AY34</f>
        <v>61068946.036020003</v>
      </c>
      <c r="AX38" s="123">
        <f>'2024 CV FIN GA 00394601000126'!AZ34</f>
        <v>276842710.10275</v>
      </c>
      <c r="AY38" s="123">
        <f>'2024 CV FIN GA 00394601000126'!BA34</f>
        <v>0</v>
      </c>
      <c r="AZ38" s="49">
        <f t="shared" si="6"/>
        <v>7181193290.2928495</v>
      </c>
      <c r="BA38" s="123">
        <f>'2024 CV FIN GA 00394601000126'!BC34</f>
        <v>2877593396.2228599</v>
      </c>
      <c r="BB38" s="123">
        <f>'2024 CV FIN GA 00394601000126'!BD34</f>
        <v>1647260504.7934</v>
      </c>
      <c r="BC38" s="123">
        <f>'2024 CV FIN GA 00394601000126'!BE34</f>
        <v>916958628.59937</v>
      </c>
      <c r="BD38" s="123">
        <f>'2024 CV FIN GA 00394601000126'!BF34</f>
        <v>277961861.25972998</v>
      </c>
      <c r="BE38" s="123">
        <f>'2024 CV FIN GA 00394601000126'!BG34</f>
        <v>78600912.621549994</v>
      </c>
      <c r="BF38" s="123">
        <f>'2024 CV FIN GA 00394601000126'!BH34</f>
        <v>1382817986.7959399</v>
      </c>
      <c r="BG38" s="123">
        <f>'2024 CV FIN GA 00394601000126'!BI34</f>
        <v>0</v>
      </c>
      <c r="BH38" s="123">
        <f>'2024 CV FIN GA 00394601000126'!BJ34</f>
        <v>0</v>
      </c>
      <c r="BI38" s="123">
        <f>'2024 CV FIN GA 00394601000126'!BK34</f>
        <v>0</v>
      </c>
      <c r="BJ38" s="49">
        <f t="shared" si="7"/>
        <v>9676186281.8499393</v>
      </c>
      <c r="BK38" s="49">
        <f t="shared" si="8"/>
        <v>0</v>
      </c>
      <c r="BL38" s="49">
        <f>$BO$9+SUMPRODUCT($D$10:D38,$BK$10:BK38)</f>
        <v>-1.2969374656677246E-2</v>
      </c>
      <c r="BM38" s="48">
        <f>'2024 CV FIN GA 00394601000126'!BO34</f>
        <v>4.78</v>
      </c>
      <c r="BN38" s="49">
        <f t="shared" si="12"/>
        <v>0</v>
      </c>
      <c r="BO38" s="51">
        <f t="shared" si="9"/>
        <v>0</v>
      </c>
      <c r="BP38" s="79">
        <f t="shared" si="13"/>
        <v>2290633519.4705234</v>
      </c>
      <c r="BQ38" s="79">
        <f t="shared" si="14"/>
        <v>65283055304.909912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0"/>
        <v>30</v>
      </c>
      <c r="B39" s="69">
        <f t="shared" si="15"/>
        <v>2053</v>
      </c>
      <c r="C39" s="48">
        <f>'2024 CV FIN GA 00394601000126'!E35</f>
        <v>4.78</v>
      </c>
      <c r="D39" s="49">
        <f t="shared" si="16"/>
        <v>0.24639</v>
      </c>
      <c r="E39" s="123">
        <f>'2024 CV FIN GA 00394601000126'!G35</f>
        <v>3931993.8104699999</v>
      </c>
      <c r="F39" s="49">
        <f t="shared" si="11"/>
        <v>211707597.88670999</v>
      </c>
      <c r="G39" s="123">
        <f>'2024 CV FIN GA 00394601000126'!I35</f>
        <v>105470023.32998</v>
      </c>
      <c r="H39" s="123">
        <f>'2024 CV FIN GA 00394601000126'!J35</f>
        <v>99640324.02313</v>
      </c>
      <c r="I39" s="123">
        <f>'2024 CV FIN GA 00394601000126'!K35</f>
        <v>4.7554699999999999</v>
      </c>
      <c r="J39" s="123">
        <f>'2024 CV FIN GA 00394601000126'!L35</f>
        <v>6597245.7781300005</v>
      </c>
      <c r="K39" s="123">
        <f>'2024 CV FIN GA 00394601000126'!M35</f>
        <v>25515903.522149999</v>
      </c>
      <c r="L39" s="123">
        <f>'2024 CV FIN GA 00394601000126'!N35</f>
        <v>130299009.19679999</v>
      </c>
      <c r="M39" s="49">
        <f t="shared" si="0"/>
        <v>1081298.29788</v>
      </c>
      <c r="N39" s="123">
        <f>'2024 CV FIN GA 00394601000126'!P35</f>
        <v>454554.31743</v>
      </c>
      <c r="O39" s="123">
        <f>'2024 CV FIN GA 00394601000126'!Q35</f>
        <v>321725.47895000002</v>
      </c>
      <c r="P39" s="123">
        <f>'2024 CV FIN GA 00394601000126'!R35</f>
        <v>119852.78058999999</v>
      </c>
      <c r="Q39" s="123">
        <f>'2024 CV FIN GA 00394601000126'!S35</f>
        <v>43376.862699999998</v>
      </c>
      <c r="R39" s="123">
        <f>'2024 CV FIN GA 00394601000126'!T35</f>
        <v>11680.963229999999</v>
      </c>
      <c r="S39" s="123">
        <f>'2024 CV FIN GA 00394601000126'!U35</f>
        <v>130107.89498</v>
      </c>
      <c r="T39" s="123">
        <f>'2024 CV FIN GA 00394601000126'!V35</f>
        <v>0</v>
      </c>
      <c r="U39" s="49">
        <f t="shared" si="1"/>
        <v>550479.13347999996</v>
      </c>
      <c r="V39" s="123">
        <f>'2024 CV FIN GA 00394601000126'!X35</f>
        <v>231409.47068999999</v>
      </c>
      <c r="W39" s="123">
        <f>'2024 CV FIN GA 00394601000126'!Y35</f>
        <v>163787.51655999999</v>
      </c>
      <c r="X39" s="123">
        <f>'2024 CV FIN GA 00394601000126'!Z35</f>
        <v>61015.961029999999</v>
      </c>
      <c r="Y39" s="123">
        <f>'2024 CV FIN GA 00394601000126'!AA35</f>
        <v>22082.766469999999</v>
      </c>
      <c r="Z39" s="123">
        <f>'2024 CV FIN GA 00394601000126'!AB35</f>
        <v>5946.6721900000002</v>
      </c>
      <c r="AA39" s="123">
        <f>'2024 CV FIN GA 00394601000126'!AC35</f>
        <v>66236.746539999993</v>
      </c>
      <c r="AB39" s="123">
        <f>'2024 CV FIN GA 00394601000126'!AD35</f>
        <v>0</v>
      </c>
      <c r="AC39" s="49">
        <f t="shared" si="2"/>
        <v>569969647.02304995</v>
      </c>
      <c r="AD39" s="123">
        <f>'2024 CV FIN GA 00394601000126'!AF35</f>
        <v>291315801.15332001</v>
      </c>
      <c r="AE39" s="123">
        <f>'2024 CV FIN GA 00394601000126'!AG35</f>
        <v>158885878.64618999</v>
      </c>
      <c r="AF39" s="123">
        <f>'2024 CV FIN GA 00394601000126'!AH35</f>
        <v>91149183.850569993</v>
      </c>
      <c r="AG39" s="123">
        <f>'2024 CV FIN GA 00394601000126'!AI35</f>
        <v>28618783.37297</v>
      </c>
      <c r="AH39" s="49">
        <f t="shared" si="3"/>
        <v>163629900.37636</v>
      </c>
      <c r="AI39" s="123">
        <f>'2024 CV FIN GA 00394601000126'!AK35</f>
        <v>81404769.155479997</v>
      </c>
      <c r="AJ39" s="123">
        <f>'2024 CV FIN GA 00394601000126'!AL35</f>
        <v>48273599.902819999</v>
      </c>
      <c r="AK39" s="123">
        <f>'2024 CV FIN GA 00394601000126'!AM35</f>
        <v>19617923.701749999</v>
      </c>
      <c r="AL39" s="123">
        <f>'2024 CV FIN GA 00394601000126'!AN35</f>
        <v>6455042.8854400003</v>
      </c>
      <c r="AM39" s="123">
        <f>'2024 CV FIN GA 00394601000126'!AO35</f>
        <v>7878564.7308700001</v>
      </c>
      <c r="AN39" s="123">
        <f>'2024 CV FIN GA 00394601000126'!AP35</f>
        <v>373614008.51121998</v>
      </c>
      <c r="AO39" s="50">
        <v>0</v>
      </c>
      <c r="AP39" s="123">
        <f>'2024 CV FIN GA 00394601000126'!AR35</f>
        <v>0</v>
      </c>
      <c r="AQ39" s="123">
        <f>'2024 CV FIN GA 00394601000126'!AS35</f>
        <v>7840132826.8130903</v>
      </c>
      <c r="AR39" s="49">
        <f t="shared" si="4"/>
        <v>9316500670.7607403</v>
      </c>
      <c r="AS39" s="49">
        <f t="shared" si="5"/>
        <v>2250414666.6114101</v>
      </c>
      <c r="AT39" s="123">
        <f>'2024 CV FIN GA 00394601000126'!AV35</f>
        <v>992032694.91319001</v>
      </c>
      <c r="AU39" s="123">
        <f>'2024 CV FIN GA 00394601000126'!AW35</f>
        <v>947452742.57986999</v>
      </c>
      <c r="AV39" s="123">
        <f>'2024 CV FIN GA 00394601000126'!AX35</f>
        <v>48.296109999999999</v>
      </c>
      <c r="AW39" s="123">
        <f>'2024 CV FIN GA 00394601000126'!AY35</f>
        <v>54790108.367650002</v>
      </c>
      <c r="AX39" s="123">
        <f>'2024 CV FIN GA 00394601000126'!AZ35</f>
        <v>256139072.45458999</v>
      </c>
      <c r="AY39" s="123">
        <f>'2024 CV FIN GA 00394601000126'!BA35</f>
        <v>0</v>
      </c>
      <c r="AZ39" s="49">
        <f t="shared" si="6"/>
        <v>7066086004.1493301</v>
      </c>
      <c r="BA39" s="123">
        <f>'2024 CV FIN GA 00394601000126'!BC35</f>
        <v>2767004288.0180802</v>
      </c>
      <c r="BB39" s="123">
        <f>'2024 CV FIN GA 00394601000126'!BD35</f>
        <v>1586953323.1029301</v>
      </c>
      <c r="BC39" s="123">
        <f>'2024 CV FIN GA 00394601000126'!BE35</f>
        <v>890379341.75786996</v>
      </c>
      <c r="BD39" s="123">
        <f>'2024 CV FIN GA 00394601000126'!BF35</f>
        <v>269233492.91873997</v>
      </c>
      <c r="BE39" s="123">
        <f>'2024 CV FIN GA 00394601000126'!BG35</f>
        <v>77207178.101119995</v>
      </c>
      <c r="BF39" s="123">
        <f>'2024 CV FIN GA 00394601000126'!BH35</f>
        <v>1475308380.2505901</v>
      </c>
      <c r="BG39" s="123">
        <f>'2024 CV FIN GA 00394601000126'!BI35</f>
        <v>0</v>
      </c>
      <c r="BH39" s="123">
        <f>'2024 CV FIN GA 00394601000126'!BJ35</f>
        <v>0</v>
      </c>
      <c r="BI39" s="123">
        <f>'2024 CV FIN GA 00394601000126'!BK35</f>
        <v>0</v>
      </c>
      <c r="BJ39" s="49">
        <f t="shared" si="7"/>
        <v>9316500670.7607403</v>
      </c>
      <c r="BK39" s="49">
        <f t="shared" si="8"/>
        <v>0</v>
      </c>
      <c r="BL39" s="49">
        <f>$BO$9+SUMPRODUCT($D$10:D39,$BK$10:BK39)</f>
        <v>-1.2969374656677246E-2</v>
      </c>
      <c r="BM39" s="48">
        <f>'2024 CV FIN GA 00394601000126'!BO35</f>
        <v>4.78</v>
      </c>
      <c r="BN39" s="49">
        <f t="shared" si="12"/>
        <v>0</v>
      </c>
      <c r="BO39" s="51">
        <f t="shared" si="9"/>
        <v>0</v>
      </c>
      <c r="BP39" s="79">
        <f t="shared" si="13"/>
        <v>2104984869.0456104</v>
      </c>
      <c r="BQ39" s="79">
        <f t="shared" si="14"/>
        <v>62097053636.845505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0"/>
        <v>31</v>
      </c>
      <c r="B40" s="69">
        <f t="shared" si="15"/>
        <v>2054</v>
      </c>
      <c r="C40" s="48">
        <f>'2024 CV FIN GA 00394601000126'!E36</f>
        <v>4.78</v>
      </c>
      <c r="D40" s="49">
        <f t="shared" si="16"/>
        <v>0.23515</v>
      </c>
      <c r="E40" s="123">
        <f>'2024 CV FIN GA 00394601000126'!G36</f>
        <v>1731785.89173</v>
      </c>
      <c r="F40" s="49">
        <f t="shared" si="11"/>
        <v>188852493.10707</v>
      </c>
      <c r="G40" s="123">
        <f>'2024 CV FIN GA 00394601000126'!I36</f>
        <v>92117726.49921</v>
      </c>
      <c r="H40" s="123">
        <f>'2024 CV FIN GA 00394601000126'!J36</f>
        <v>90870337.916419998</v>
      </c>
      <c r="I40" s="123">
        <f>'2024 CV FIN GA 00394601000126'!K36</f>
        <v>1.6245400000000001</v>
      </c>
      <c r="J40" s="123">
        <f>'2024 CV FIN GA 00394601000126'!L36</f>
        <v>5864427.0669</v>
      </c>
      <c r="K40" s="123">
        <f>'2024 CV FIN GA 00394601000126'!M36</f>
        <v>23548476.436039999</v>
      </c>
      <c r="L40" s="123">
        <f>'2024 CV FIN GA 00394601000126'!N36</f>
        <v>116766253.4754</v>
      </c>
      <c r="M40" s="49">
        <f t="shared" si="0"/>
        <v>476241.12023</v>
      </c>
      <c r="N40" s="123">
        <f>'2024 CV FIN GA 00394601000126'!P36</f>
        <v>200201.42246</v>
      </c>
      <c r="O40" s="123">
        <f>'2024 CV FIN GA 00394601000126'!Q36</f>
        <v>141699.01386000001</v>
      </c>
      <c r="P40" s="123">
        <f>'2024 CV FIN GA 00394601000126'!R36</f>
        <v>52787.304490000002</v>
      </c>
      <c r="Q40" s="123">
        <f>'2024 CV FIN GA 00394601000126'!S36</f>
        <v>19104.66864</v>
      </c>
      <c r="R40" s="123">
        <f>'2024 CV FIN GA 00394601000126'!T36</f>
        <v>5144.6996900000004</v>
      </c>
      <c r="S40" s="123">
        <f>'2024 CV FIN GA 00394601000126'!U36</f>
        <v>57304.01109</v>
      </c>
      <c r="T40" s="123">
        <f>'2024 CV FIN GA 00394601000126'!V36</f>
        <v>0</v>
      </c>
      <c r="U40" s="49">
        <f t="shared" si="1"/>
        <v>242450.02484</v>
      </c>
      <c r="V40" s="123">
        <f>'2024 CV FIN GA 00394601000126'!X36</f>
        <v>101920.72416</v>
      </c>
      <c r="W40" s="123">
        <f>'2024 CV FIN GA 00394601000126'!Y36</f>
        <v>72137.679780000006</v>
      </c>
      <c r="X40" s="123">
        <f>'2024 CV FIN GA 00394601000126'!Z36</f>
        <v>26873.536830000001</v>
      </c>
      <c r="Y40" s="123">
        <f>'2024 CV FIN GA 00394601000126'!AA36</f>
        <v>9726.0131299999994</v>
      </c>
      <c r="Z40" s="123">
        <f>'2024 CV FIN GA 00394601000126'!AB36</f>
        <v>2619.1198399999998</v>
      </c>
      <c r="AA40" s="123">
        <f>'2024 CV FIN GA 00394601000126'!AC36</f>
        <v>29172.951099999998</v>
      </c>
      <c r="AB40" s="123">
        <f>'2024 CV FIN GA 00394601000126'!AD36</f>
        <v>0</v>
      </c>
      <c r="AC40" s="49">
        <f t="shared" si="2"/>
        <v>547254770.07786</v>
      </c>
      <c r="AD40" s="123">
        <f>'2024 CV FIN GA 00394601000126'!AF36</f>
        <v>279005588.26398998</v>
      </c>
      <c r="AE40" s="123">
        <f>'2024 CV FIN GA 00394601000126'!AG36</f>
        <v>152442260.23414001</v>
      </c>
      <c r="AF40" s="123">
        <f>'2024 CV FIN GA 00394601000126'!AH36</f>
        <v>88175728.226370007</v>
      </c>
      <c r="AG40" s="123">
        <f>'2024 CV FIN GA 00394601000126'!AI36</f>
        <v>27631193.353360001</v>
      </c>
      <c r="AH40" s="49">
        <f t="shared" si="3"/>
        <v>173261052.50913</v>
      </c>
      <c r="AI40" s="123">
        <f>'2024 CV FIN GA 00394601000126'!AK36</f>
        <v>86063384.344960004</v>
      </c>
      <c r="AJ40" s="123">
        <f>'2024 CV FIN GA 00394601000126'!AL36</f>
        <v>51579268.260389999</v>
      </c>
      <c r="AK40" s="123">
        <f>'2024 CV FIN GA 00394601000126'!AM36</f>
        <v>21027152.959890001</v>
      </c>
      <c r="AL40" s="123">
        <f>'2024 CV FIN GA 00394601000126'!AN36</f>
        <v>6867509.5342100002</v>
      </c>
      <c r="AM40" s="123">
        <f>'2024 CV FIN GA 00394601000126'!AO36</f>
        <v>7723737.4096799996</v>
      </c>
      <c r="AN40" s="123">
        <f>'2024 CV FIN GA 00394601000126'!AP36</f>
        <v>366940321.14454001</v>
      </c>
      <c r="AO40" s="50">
        <v>0</v>
      </c>
      <c r="AP40" s="123">
        <f>'2024 CV FIN GA 00394601000126'!AR36</f>
        <v>0</v>
      </c>
      <c r="AQ40" s="123">
        <f>'2024 CV FIN GA 00394601000126'!AS36</f>
        <v>7539214165.6115599</v>
      </c>
      <c r="AR40" s="49">
        <f t="shared" si="4"/>
        <v>8956556223.50667</v>
      </c>
      <c r="AS40" s="49">
        <f t="shared" si="5"/>
        <v>2016688315.63732</v>
      </c>
      <c r="AT40" s="123">
        <f>'2024 CV FIN GA 00394601000126'!AV36</f>
        <v>867387395.67066002</v>
      </c>
      <c r="AU40" s="123">
        <f>'2024 CV FIN GA 00394601000126'!AW36</f>
        <v>864093055.65496004</v>
      </c>
      <c r="AV40" s="123">
        <f>'2024 CV FIN GA 00394601000126'!AX36</f>
        <v>16.413309999999999</v>
      </c>
      <c r="AW40" s="123">
        <f>'2024 CV FIN GA 00394601000126'!AY36</f>
        <v>48734519.892499998</v>
      </c>
      <c r="AX40" s="123">
        <f>'2024 CV FIN GA 00394601000126'!AZ36</f>
        <v>236473328.00589001</v>
      </c>
      <c r="AY40" s="123">
        <f>'2024 CV FIN GA 00394601000126'!BA36</f>
        <v>0</v>
      </c>
      <c r="AZ40" s="49">
        <f t="shared" si="6"/>
        <v>6939867907.8693504</v>
      </c>
      <c r="BA40" s="123">
        <f>'2024 CV FIN GA 00394601000126'!BC36</f>
        <v>2652163670.4846902</v>
      </c>
      <c r="BB40" s="123">
        <f>'2024 CV FIN GA 00394601000126'!BD36</f>
        <v>1523910814.95259</v>
      </c>
      <c r="BC40" s="123">
        <f>'2024 CV FIN GA 00394601000126'!BE36</f>
        <v>861764553.15682006</v>
      </c>
      <c r="BD40" s="123">
        <f>'2024 CV FIN GA 00394601000126'!BF36</f>
        <v>260076214.68678999</v>
      </c>
      <c r="BE40" s="123">
        <f>'2024 CV FIN GA 00394601000126'!BG36</f>
        <v>75715051.246490002</v>
      </c>
      <c r="BF40" s="123">
        <f>'2024 CV FIN GA 00394601000126'!BH36</f>
        <v>1566237603.34197</v>
      </c>
      <c r="BG40" s="123">
        <f>'2024 CV FIN GA 00394601000126'!BI36</f>
        <v>0</v>
      </c>
      <c r="BH40" s="123">
        <f>'2024 CV FIN GA 00394601000126'!BJ36</f>
        <v>0</v>
      </c>
      <c r="BI40" s="123">
        <f>'2024 CV FIN GA 00394601000126'!BK36</f>
        <v>0</v>
      </c>
      <c r="BJ40" s="49">
        <f t="shared" si="7"/>
        <v>8956556223.50667</v>
      </c>
      <c r="BK40" s="49">
        <f t="shared" si="8"/>
        <v>0</v>
      </c>
      <c r="BL40" s="49">
        <f>$BO$9+SUMPRODUCT($D$10:D40,$BK$10:BK40)</f>
        <v>-1.2969374656677246E-2</v>
      </c>
      <c r="BM40" s="48">
        <f>'2024 CV FIN GA 00394601000126'!BO36</f>
        <v>4.78</v>
      </c>
      <c r="BN40" s="49">
        <f t="shared" si="12"/>
        <v>0</v>
      </c>
      <c r="BO40" s="51">
        <f t="shared" si="9"/>
        <v>0</v>
      </c>
      <c r="BP40" s="79">
        <f t="shared" si="13"/>
        <v>1931436274.1083198</v>
      </c>
      <c r="BQ40" s="79">
        <f t="shared" si="14"/>
        <v>58908806360.303749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0"/>
        <v>32</v>
      </c>
      <c r="B41" s="69">
        <f t="shared" si="15"/>
        <v>2055</v>
      </c>
      <c r="C41" s="48">
        <f>'2024 CV FIN GA 00394601000126'!E37</f>
        <v>4.78</v>
      </c>
      <c r="D41" s="49">
        <f t="shared" si="16"/>
        <v>0.22442000000000001</v>
      </c>
      <c r="E41" s="123">
        <f>'2024 CV FIN GA 00394601000126'!G37</f>
        <v>593263.99624999997</v>
      </c>
      <c r="F41" s="49">
        <f t="shared" si="11"/>
        <v>167180412.60795</v>
      </c>
      <c r="G41" s="123">
        <f>'2024 CV FIN GA 00394601000126'!I37</f>
        <v>79710854.771650001</v>
      </c>
      <c r="H41" s="123">
        <f>'2024 CV FIN GA 00394601000126'!J37</f>
        <v>82304199.631160006</v>
      </c>
      <c r="I41" s="123">
        <f>'2024 CV FIN GA 00394601000126'!K37</f>
        <v>0.44490000000000002</v>
      </c>
      <c r="J41" s="123">
        <f>'2024 CV FIN GA 00394601000126'!L37</f>
        <v>5165357.7602399997</v>
      </c>
      <c r="K41" s="123">
        <f>'2024 CV FIN GA 00394601000126'!M37</f>
        <v>21686625.137960002</v>
      </c>
      <c r="L41" s="123">
        <f>'2024 CV FIN GA 00394601000126'!N37</f>
        <v>103927878.06715</v>
      </c>
      <c r="M41" s="49">
        <f t="shared" si="0"/>
        <v>163147.59898000001</v>
      </c>
      <c r="N41" s="123">
        <f>'2024 CV FIN GA 00394601000126'!P37</f>
        <v>68583.706860000006</v>
      </c>
      <c r="O41" s="123">
        <f>'2024 CV FIN GA 00394601000126'!Q37</f>
        <v>48542.330569999998</v>
      </c>
      <c r="P41" s="123">
        <f>'2024 CV FIN GA 00394601000126'!R37</f>
        <v>18083.532940000001</v>
      </c>
      <c r="Q41" s="123">
        <f>'2024 CV FIN GA 00394601000126'!S37</f>
        <v>6544.7536700000001</v>
      </c>
      <c r="R41" s="123">
        <f>'2024 CV FIN GA 00394601000126'!T37</f>
        <v>1762.4378999999999</v>
      </c>
      <c r="S41" s="123">
        <f>'2024 CV FIN GA 00394601000126'!U37</f>
        <v>19630.837039999999</v>
      </c>
      <c r="T41" s="123">
        <f>'2024 CV FIN GA 00394601000126'!V37</f>
        <v>0</v>
      </c>
      <c r="U41" s="49">
        <f t="shared" si="1"/>
        <v>83056.959459999998</v>
      </c>
      <c r="V41" s="123">
        <f>'2024 CV FIN GA 00394601000126'!X37</f>
        <v>34915.341670000002</v>
      </c>
      <c r="W41" s="123">
        <f>'2024 CV FIN GA 00394601000126'!Y37</f>
        <v>24712.459200000001</v>
      </c>
      <c r="X41" s="123">
        <f>'2024 CV FIN GA 00394601000126'!Z37</f>
        <v>9206.1622200000002</v>
      </c>
      <c r="Y41" s="123">
        <f>'2024 CV FIN GA 00394601000126'!AA37</f>
        <v>3331.8745899999999</v>
      </c>
      <c r="Z41" s="123">
        <f>'2024 CV FIN GA 00394601000126'!AB37</f>
        <v>897.24111000000005</v>
      </c>
      <c r="AA41" s="123">
        <f>'2024 CV FIN GA 00394601000126'!AC37</f>
        <v>9993.8806700000005</v>
      </c>
      <c r="AB41" s="123">
        <f>'2024 CV FIN GA 00394601000126'!AD37</f>
        <v>0</v>
      </c>
      <c r="AC41" s="49">
        <f t="shared" si="2"/>
        <v>523679644.73154002</v>
      </c>
      <c r="AD41" s="123">
        <f>'2024 CV FIN GA 00394601000126'!AF37</f>
        <v>266301445.62977001</v>
      </c>
      <c r="AE41" s="123">
        <f>'2024 CV FIN GA 00394601000126'!AG37</f>
        <v>145745043.38455001</v>
      </c>
      <c r="AF41" s="123">
        <f>'2024 CV FIN GA 00394601000126'!AH37</f>
        <v>85032527.549840003</v>
      </c>
      <c r="AG41" s="123">
        <f>'2024 CV FIN GA 00394601000126'!AI37</f>
        <v>26600628.167380001</v>
      </c>
      <c r="AH41" s="49">
        <f t="shared" si="3"/>
        <v>182598632.31652001</v>
      </c>
      <c r="AI41" s="123">
        <f>'2024 CV FIN GA 00394601000126'!AK37</f>
        <v>90481698.991290003</v>
      </c>
      <c r="AJ41" s="123">
        <f>'2024 CV FIN GA 00394601000126'!AL37</f>
        <v>54856148.112410001</v>
      </c>
      <c r="AK41" s="123">
        <f>'2024 CV FIN GA 00394601000126'!AM37</f>
        <v>22427415.373920001</v>
      </c>
      <c r="AL41" s="123">
        <f>'2024 CV FIN GA 00394601000126'!AN37</f>
        <v>7274728.4930999996</v>
      </c>
      <c r="AM41" s="123">
        <f>'2024 CV FIN GA 00394601000126'!AO37</f>
        <v>7558641.3458000002</v>
      </c>
      <c r="AN41" s="123">
        <f>'2024 CV FIN GA 00394601000126'!AP37</f>
        <v>359672467.72557002</v>
      </c>
      <c r="AO41" s="50">
        <v>0</v>
      </c>
      <c r="AP41" s="123">
        <f>'2024 CV FIN GA 00394601000126'!AR37</f>
        <v>0</v>
      </c>
      <c r="AQ41" s="123">
        <f>'2024 CV FIN GA 00394601000126'!AS37</f>
        <v>7238375320.5320301</v>
      </c>
      <c r="AR41" s="49">
        <f t="shared" si="4"/>
        <v>8597367185.6771603</v>
      </c>
      <c r="AS41" s="49">
        <f t="shared" si="5"/>
        <v>1794954716.1856201</v>
      </c>
      <c r="AT41" s="123">
        <f>'2024 CV FIN GA 00394601000126'!AV37</f>
        <v>751457967.58323002</v>
      </c>
      <c r="AU41" s="123">
        <f>'2024 CV FIN GA 00394601000126'!AW37</f>
        <v>782696918.91490996</v>
      </c>
      <c r="AV41" s="123">
        <f>'2024 CV FIN GA 00394601000126'!AX37</f>
        <v>4.4764400000000002</v>
      </c>
      <c r="AW41" s="123">
        <f>'2024 CV FIN GA 00394601000126'!AY37</f>
        <v>42955066.684050001</v>
      </c>
      <c r="AX41" s="123">
        <f>'2024 CV FIN GA 00394601000126'!AZ37</f>
        <v>217844758.52699</v>
      </c>
      <c r="AY41" s="123">
        <f>'2024 CV FIN GA 00394601000126'!BA37</f>
        <v>0</v>
      </c>
      <c r="AZ41" s="49">
        <f t="shared" si="6"/>
        <v>6802412469.49154</v>
      </c>
      <c r="BA41" s="123">
        <f>'2024 CV FIN GA 00394601000126'!BC37</f>
        <v>2533510074.1485801</v>
      </c>
      <c r="BB41" s="123">
        <f>'2024 CV FIN GA 00394601000126'!BD37</f>
        <v>1458363429.4675901</v>
      </c>
      <c r="BC41" s="123">
        <f>'2024 CV FIN GA 00394601000126'!BE37</f>
        <v>831516483.44474995</v>
      </c>
      <c r="BD41" s="123">
        <f>'2024 CV FIN GA 00394601000126'!BF37</f>
        <v>250516084.39947</v>
      </c>
      <c r="BE41" s="123">
        <f>'2024 CV FIN GA 00394601000126'!BG37</f>
        <v>74123170.068379998</v>
      </c>
      <c r="BF41" s="123">
        <f>'2024 CV FIN GA 00394601000126'!BH37</f>
        <v>1654383227.96277</v>
      </c>
      <c r="BG41" s="123">
        <f>'2024 CV FIN GA 00394601000126'!BI37</f>
        <v>0</v>
      </c>
      <c r="BH41" s="123">
        <f>'2024 CV FIN GA 00394601000126'!BJ37</f>
        <v>0</v>
      </c>
      <c r="BI41" s="123">
        <f>'2024 CV FIN GA 00394601000126'!BK37</f>
        <v>0</v>
      </c>
      <c r="BJ41" s="49">
        <f t="shared" si="7"/>
        <v>8597367185.6771603</v>
      </c>
      <c r="BK41" s="49">
        <f t="shared" si="8"/>
        <v>0</v>
      </c>
      <c r="BL41" s="49">
        <f>$BO$9+SUMPRODUCT($D$10:D41,$BK$10:BK41)</f>
        <v>-1.2969374656677246E-2</v>
      </c>
      <c r="BM41" s="48">
        <f>'2024 CV FIN GA 00394601000126'!BO37</f>
        <v>4.78</v>
      </c>
      <c r="BN41" s="49">
        <f t="shared" si="12"/>
        <v>0</v>
      </c>
      <c r="BO41" s="51">
        <f t="shared" si="9"/>
        <v>0</v>
      </c>
      <c r="BP41" s="79">
        <f t="shared" si="13"/>
        <v>1769483878.7695544</v>
      </c>
      <c r="BQ41" s="79">
        <f t="shared" si="14"/>
        <v>55738742181.240959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0"/>
        <v>33</v>
      </c>
      <c r="B42" s="69">
        <f t="shared" si="15"/>
        <v>2056</v>
      </c>
      <c r="C42" s="48">
        <f>'2024 CV FIN GA 00394601000126'!E38</f>
        <v>4.78</v>
      </c>
      <c r="D42" s="49">
        <f t="shared" si="16"/>
        <v>0.21418000000000001</v>
      </c>
      <c r="E42" s="123">
        <f>'2024 CV FIN GA 00394601000126'!G38</f>
        <v>168505.25907999999</v>
      </c>
      <c r="F42" s="49">
        <f t="shared" ref="F42:F73" si="17">ROUND(SUM(G42:J42),5)</f>
        <v>146803364.71816</v>
      </c>
      <c r="G42" s="123">
        <f>'2024 CV FIN GA 00394601000126'!I38</f>
        <v>68311218.160500005</v>
      </c>
      <c r="H42" s="123">
        <f>'2024 CV FIN GA 00394601000126'!J38</f>
        <v>73986134.352669999</v>
      </c>
      <c r="I42" s="123">
        <f>'2024 CV FIN GA 00394601000126'!K38</f>
        <v>8.6669999999999997E-2</v>
      </c>
      <c r="J42" s="123">
        <f>'2024 CV FIN GA 00394601000126'!L38</f>
        <v>4506012.1183200004</v>
      </c>
      <c r="K42" s="123">
        <f>'2024 CV FIN GA 00394601000126'!M38</f>
        <v>19929610.55675</v>
      </c>
      <c r="L42" s="123">
        <f>'2024 CV FIN GA 00394601000126'!N38</f>
        <v>91844929.904650003</v>
      </c>
      <c r="M42" s="49">
        <f t="shared" ref="M42:M73" si="18">ROUND(SUM(N42:T42),5)</f>
        <v>46338.946250000001</v>
      </c>
      <c r="N42" s="123">
        <f>'2024 CV FIN GA 00394601000126'!P38</f>
        <v>19479.886470000001</v>
      </c>
      <c r="O42" s="123">
        <f>'2024 CV FIN GA 00394601000126'!Q38</f>
        <v>13787.51794</v>
      </c>
      <c r="P42" s="123">
        <f>'2024 CV FIN GA 00394601000126'!R38</f>
        <v>5136.2806799999998</v>
      </c>
      <c r="Q42" s="123">
        <f>'2024 CV FIN GA 00394601000126'!S38</f>
        <v>1858.91175</v>
      </c>
      <c r="R42" s="123">
        <f>'2024 CV FIN GA 00394601000126'!T38</f>
        <v>500.58668</v>
      </c>
      <c r="S42" s="123">
        <f>'2024 CV FIN GA 00394601000126'!U38</f>
        <v>5575.7627300000004</v>
      </c>
      <c r="T42" s="123">
        <f>'2024 CV FIN GA 00394601000126'!V38</f>
        <v>0</v>
      </c>
      <c r="U42" s="49">
        <f t="shared" ref="U42:U73" si="19">ROUND(SUM(V42:AB42),5)</f>
        <v>23590.736270000001</v>
      </c>
      <c r="V42" s="123">
        <f>'2024 CV FIN GA 00394601000126'!X38</f>
        <v>9917.0331100000003</v>
      </c>
      <c r="W42" s="123">
        <f>'2024 CV FIN GA 00394601000126'!Y38</f>
        <v>7019.1000400000003</v>
      </c>
      <c r="X42" s="123">
        <f>'2024 CV FIN GA 00394601000126'!Z38</f>
        <v>2614.8337999999999</v>
      </c>
      <c r="Y42" s="123">
        <f>'2024 CV FIN GA 00394601000126'!AA38</f>
        <v>946.35506999999996</v>
      </c>
      <c r="Z42" s="123">
        <f>'2024 CV FIN GA 00394601000126'!AB38</f>
        <v>254.84413000000001</v>
      </c>
      <c r="AA42" s="123">
        <f>'2024 CV FIN GA 00394601000126'!AC38</f>
        <v>2838.5701199999999</v>
      </c>
      <c r="AB42" s="123">
        <f>'2024 CV FIN GA 00394601000126'!AD38</f>
        <v>0</v>
      </c>
      <c r="AC42" s="49">
        <f t="shared" ref="AC42:AC73" si="20">ROUND(SUM(AD42:AG42),5)</f>
        <v>499361267.96613997</v>
      </c>
      <c r="AD42" s="123">
        <f>'2024 CV FIN GA 00394601000126'!AF38</f>
        <v>253231069.72645</v>
      </c>
      <c r="AE42" s="123">
        <f>'2024 CV FIN GA 00394601000126'!AG38</f>
        <v>138819744.23309001</v>
      </c>
      <c r="AF42" s="123">
        <f>'2024 CV FIN GA 00394601000126'!AH38</f>
        <v>81779499.689960003</v>
      </c>
      <c r="AG42" s="123">
        <f>'2024 CV FIN GA 00394601000126'!AI38</f>
        <v>25530954.316640001</v>
      </c>
      <c r="AH42" s="49">
        <f t="shared" ref="AH42:AH73" si="21">ROUND(SUM(AI42:AM42),5)</f>
        <v>191495820.27584001</v>
      </c>
      <c r="AI42" s="123">
        <f>'2024 CV FIN GA 00394601000126'!AK38</f>
        <v>94578988.310100004</v>
      </c>
      <c r="AJ42" s="123">
        <f>'2024 CV FIN GA 00394601000126'!AL38</f>
        <v>58058495.281879999</v>
      </c>
      <c r="AK42" s="123">
        <f>'2024 CV FIN GA 00394601000126'!AM38</f>
        <v>23802744.870099999</v>
      </c>
      <c r="AL42" s="123">
        <f>'2024 CV FIN GA 00394601000126'!AN38</f>
        <v>7672419.2963500004</v>
      </c>
      <c r="AM42" s="123">
        <f>'2024 CV FIN GA 00394601000126'!AO38</f>
        <v>7383172.5174099999</v>
      </c>
      <c r="AN42" s="123">
        <f>'2024 CV FIN GA 00394601000126'!AP38</f>
        <v>351801226.98005003</v>
      </c>
      <c r="AO42" s="50">
        <v>0</v>
      </c>
      <c r="AP42" s="123">
        <f>'2024 CV FIN GA 00394601000126'!AR38</f>
        <v>0</v>
      </c>
      <c r="AQ42" s="123">
        <f>'2024 CV FIN GA 00394601000126'!AS38</f>
        <v>6938507358.26507</v>
      </c>
      <c r="AR42" s="49">
        <f t="shared" ref="AR42:AR73" si="22">ROUND(F42+K42+L42+M42+U42+AC42+AH42+AN42+AO42+AP42+AQ42,5)</f>
        <v>8239813508.3491802</v>
      </c>
      <c r="AS42" s="49">
        <f t="shared" ref="AS42:AS73" si="23">ROUND(SUM(AT42:AY42),5)</f>
        <v>1586268219.4240899</v>
      </c>
      <c r="AT42" s="123">
        <f>'2024 CV FIN GA 00394601000126'!AV38</f>
        <v>644834513.29172003</v>
      </c>
      <c r="AU42" s="123">
        <f>'2024 CV FIN GA 00394601000126'!AW38</f>
        <v>703684214.56482005</v>
      </c>
      <c r="AV42" s="123">
        <f>'2024 CV FIN GA 00394601000126'!AX38</f>
        <v>0.86999000000000004</v>
      </c>
      <c r="AW42" s="123">
        <f>'2024 CV FIN GA 00394601000126'!AY38</f>
        <v>37500910.602420002</v>
      </c>
      <c r="AX42" s="123">
        <f>'2024 CV FIN GA 00394601000126'!AZ38</f>
        <v>200248580.09514001</v>
      </c>
      <c r="AY42" s="123">
        <f>'2024 CV FIN GA 00394601000126'!BA38</f>
        <v>0</v>
      </c>
      <c r="AZ42" s="49">
        <f t="shared" ref="AZ42:AZ73" si="24">ROUND(SUM(BA42:BI42),5)</f>
        <v>6653545288.9250898</v>
      </c>
      <c r="BA42" s="123">
        <f>'2024 CV FIN GA 00394601000126'!BC38</f>
        <v>2411402408.64465</v>
      </c>
      <c r="BB42" s="123">
        <f>'2024 CV FIN GA 00394601000126'!BD38</f>
        <v>1390508166.79057</v>
      </c>
      <c r="BC42" s="123">
        <f>'2024 CV FIN GA 00394601000126'!BE38</f>
        <v>800194877.73371005</v>
      </c>
      <c r="BD42" s="123">
        <f>'2024 CV FIN GA 00394601000126'!BF38</f>
        <v>240583530.95811</v>
      </c>
      <c r="BE42" s="123">
        <f>'2024 CV FIN GA 00394601000126'!BG38</f>
        <v>72430858.840470001</v>
      </c>
      <c r="BF42" s="123">
        <f>'2024 CV FIN GA 00394601000126'!BH38</f>
        <v>1738425445.9575801</v>
      </c>
      <c r="BG42" s="123">
        <f>'2024 CV FIN GA 00394601000126'!BI38</f>
        <v>0</v>
      </c>
      <c r="BH42" s="123">
        <f>'2024 CV FIN GA 00394601000126'!BJ38</f>
        <v>0</v>
      </c>
      <c r="BI42" s="123">
        <f>'2024 CV FIN GA 00394601000126'!BK38</f>
        <v>0</v>
      </c>
      <c r="BJ42" s="49">
        <f t="shared" ref="BJ42:BJ73" si="25">ROUND(AS42+AZ42,5)</f>
        <v>8239813508.3491802</v>
      </c>
      <c r="BK42" s="49">
        <f t="shared" ref="BK42:BK73" si="26">ROUND(AR42-BJ42,5)</f>
        <v>0</v>
      </c>
      <c r="BL42" s="49">
        <f>$BO$9+SUMPRODUCT($D$10:D42,$BK$10:BK42)</f>
        <v>-1.2969374656677246E-2</v>
      </c>
      <c r="BM42" s="48">
        <f>'2024 CV FIN GA 00394601000126'!BO38</f>
        <v>4.78</v>
      </c>
      <c r="BN42" s="49">
        <f t="shared" si="12"/>
        <v>0</v>
      </c>
      <c r="BO42" s="51">
        <f t="shared" ref="BO42:BO73" si="27">IF(BO41+BK42+BN42-AQ42&gt;0,ROUND(BO41+BK42+BN42-AQ42,5),0)</f>
        <v>0</v>
      </c>
      <c r="BP42" s="79">
        <f t="shared" si="13"/>
        <v>1618599409.5436037</v>
      </c>
      <c r="BQ42" s="79">
        <f t="shared" si="14"/>
        <v>52604480810.167122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28">A42+1</f>
        <v>34</v>
      </c>
      <c r="B43" s="69">
        <f t="shared" ref="B43:B74" si="29">B42+1</f>
        <v>2057</v>
      </c>
      <c r="C43" s="48">
        <f>'2024 CV FIN GA 00394601000126'!E39</f>
        <v>4.78</v>
      </c>
      <c r="D43" s="49">
        <f t="shared" si="16"/>
        <v>0.20441000000000001</v>
      </c>
      <c r="E43" s="123">
        <f>'2024 CV FIN GA 00394601000126'!G39</f>
        <v>103180.90135</v>
      </c>
      <c r="F43" s="49">
        <f t="shared" si="17"/>
        <v>127816508.59892</v>
      </c>
      <c r="G43" s="123">
        <f>'2024 CV FIN GA 00394601000126'!I39</f>
        <v>57960042.697080001</v>
      </c>
      <c r="H43" s="123">
        <f>'2024 CV FIN GA 00394601000126'!J39</f>
        <v>65964847.961450003</v>
      </c>
      <c r="I43" s="123">
        <f>'2024 CV FIN GA 00394601000126'!K39</f>
        <v>8.9499999999999996E-3</v>
      </c>
      <c r="J43" s="123">
        <f>'2024 CV FIN GA 00394601000126'!L39</f>
        <v>3891617.93144</v>
      </c>
      <c r="K43" s="123">
        <f>'2024 CV FIN GA 00394601000126'!M39</f>
        <v>18276156.39184</v>
      </c>
      <c r="L43" s="123">
        <f>'2024 CV FIN GA 00394601000126'!N39</f>
        <v>80567701.456809998</v>
      </c>
      <c r="M43" s="49">
        <f t="shared" si="18"/>
        <v>28374.747869999999</v>
      </c>
      <c r="N43" s="123">
        <f>'2024 CV FIN GA 00394601000126'!P39</f>
        <v>11928.12767</v>
      </c>
      <c r="O43" s="123">
        <f>'2024 CV FIN GA 00394601000126'!Q39</f>
        <v>8442.5170799999996</v>
      </c>
      <c r="P43" s="123">
        <f>'2024 CV FIN GA 00394601000126'!R39</f>
        <v>3145.1010700000002</v>
      </c>
      <c r="Q43" s="123">
        <f>'2024 CV FIN GA 00394601000126'!S39</f>
        <v>1138.26827</v>
      </c>
      <c r="R43" s="123">
        <f>'2024 CV FIN GA 00394601000126'!T39</f>
        <v>306.52447000000001</v>
      </c>
      <c r="S43" s="123">
        <f>'2024 CV FIN GA 00394601000126'!U39</f>
        <v>3414.2093100000002</v>
      </c>
      <c r="T43" s="123">
        <f>'2024 CV FIN GA 00394601000126'!V39</f>
        <v>0</v>
      </c>
      <c r="U43" s="49">
        <f t="shared" si="19"/>
        <v>14445.32619</v>
      </c>
      <c r="V43" s="123">
        <f>'2024 CV FIN GA 00394601000126'!X39</f>
        <v>6072.5013600000002</v>
      </c>
      <c r="W43" s="123">
        <f>'2024 CV FIN GA 00394601000126'!Y39</f>
        <v>4298.0087000000003</v>
      </c>
      <c r="X43" s="123">
        <f>'2024 CV FIN GA 00394601000126'!Z39</f>
        <v>1601.1423600000001</v>
      </c>
      <c r="Y43" s="123">
        <f>'2024 CV FIN GA 00394601000126'!AA39</f>
        <v>579.48203000000001</v>
      </c>
      <c r="Z43" s="123">
        <f>'2024 CV FIN GA 00394601000126'!AB39</f>
        <v>156.04882000000001</v>
      </c>
      <c r="AA43" s="123">
        <f>'2024 CV FIN GA 00394601000126'!AC39</f>
        <v>1738.14292</v>
      </c>
      <c r="AB43" s="123">
        <f>'2024 CV FIN GA 00394601000126'!AD39</f>
        <v>0</v>
      </c>
      <c r="AC43" s="49">
        <f t="shared" si="20"/>
        <v>474456780.83020002</v>
      </c>
      <c r="AD43" s="123">
        <f>'2024 CV FIN GA 00394601000126'!AF39</f>
        <v>239943681.4928</v>
      </c>
      <c r="AE43" s="123">
        <f>'2024 CV FIN GA 00394601000126'!AG39</f>
        <v>131692590.09105</v>
      </c>
      <c r="AF43" s="123">
        <f>'2024 CV FIN GA 00394601000126'!AH39</f>
        <v>78395147.165079996</v>
      </c>
      <c r="AG43" s="123">
        <f>'2024 CV FIN GA 00394601000126'!AI39</f>
        <v>24425362.081270002</v>
      </c>
      <c r="AH43" s="49">
        <f t="shared" si="21"/>
        <v>199806442.18608999</v>
      </c>
      <c r="AI43" s="123">
        <f>'2024 CV FIN GA 00394601000126'!AK39</f>
        <v>98280331.646569997</v>
      </c>
      <c r="AJ43" s="123">
        <f>'2024 CV FIN GA 00394601000126'!AL39</f>
        <v>61137564.802510001</v>
      </c>
      <c r="AK43" s="123">
        <f>'2024 CV FIN GA 00394601000126'!AM39</f>
        <v>25135104.983440001</v>
      </c>
      <c r="AL43" s="123">
        <f>'2024 CV FIN GA 00394601000126'!AN39</f>
        <v>8056031.9560599998</v>
      </c>
      <c r="AM43" s="123">
        <f>'2024 CV FIN GA 00394601000126'!AO39</f>
        <v>7197408.7975099999</v>
      </c>
      <c r="AN43" s="123">
        <f>'2024 CV FIN GA 00394601000126'!AP39</f>
        <v>343327328.57907999</v>
      </c>
      <c r="AO43" s="50">
        <v>0</v>
      </c>
      <c r="AP43" s="123">
        <f>'2024 CV FIN GA 00394601000126'!AR39</f>
        <v>0</v>
      </c>
      <c r="AQ43" s="123">
        <f>'2024 CV FIN GA 00394601000126'!AS39</f>
        <v>6640483862.6619101</v>
      </c>
      <c r="AR43" s="49">
        <f t="shared" si="22"/>
        <v>7884777600.7789097</v>
      </c>
      <c r="AS43" s="49">
        <f t="shared" si="23"/>
        <v>1391497434.4872601</v>
      </c>
      <c r="AT43" s="123">
        <f>'2024 CV FIN GA 00394601000126'!AV39</f>
        <v>547902619.53368998</v>
      </c>
      <c r="AU43" s="123">
        <f>'2024 CV FIN GA 00394601000126'!AW39</f>
        <v>627502540.78034997</v>
      </c>
      <c r="AV43" s="123">
        <f>'2024 CV FIN GA 00394601000126'!AX39</f>
        <v>8.9880000000000002E-2</v>
      </c>
      <c r="AW43" s="123">
        <f>'2024 CV FIN GA 00394601000126'!AY39</f>
        <v>32415151.039999999</v>
      </c>
      <c r="AX43" s="123">
        <f>'2024 CV FIN GA 00394601000126'!AZ39</f>
        <v>183677123.04334</v>
      </c>
      <c r="AY43" s="123">
        <f>'2024 CV FIN GA 00394601000126'!BA39</f>
        <v>0</v>
      </c>
      <c r="AZ43" s="49">
        <f t="shared" si="24"/>
        <v>6493280166.2916498</v>
      </c>
      <c r="BA43" s="123">
        <f>'2024 CV FIN GA 00394601000126'!BC39</f>
        <v>2287128151.9885101</v>
      </c>
      <c r="BB43" s="123">
        <f>'2024 CV FIN GA 00394601000126'!BD39</f>
        <v>1320643707.8669901</v>
      </c>
      <c r="BC43" s="123">
        <f>'2024 CV FIN GA 00394601000126'!BE39</f>
        <v>767552601.68537998</v>
      </c>
      <c r="BD43" s="123">
        <f>'2024 CV FIN GA 00394601000126'!BF39</f>
        <v>230308926.59814</v>
      </c>
      <c r="BE43" s="123">
        <f>'2024 CV FIN GA 00394601000126'!BG39</f>
        <v>70636696.819820002</v>
      </c>
      <c r="BF43" s="123">
        <f>'2024 CV FIN GA 00394601000126'!BH39</f>
        <v>1817010081.3328099</v>
      </c>
      <c r="BG43" s="123">
        <f>'2024 CV FIN GA 00394601000126'!BI39</f>
        <v>0</v>
      </c>
      <c r="BH43" s="123">
        <f>'2024 CV FIN GA 00394601000126'!BJ39</f>
        <v>0</v>
      </c>
      <c r="BI43" s="123">
        <f>'2024 CV FIN GA 00394601000126'!BK39</f>
        <v>0</v>
      </c>
      <c r="BJ43" s="49">
        <f t="shared" si="25"/>
        <v>7884777600.7789097</v>
      </c>
      <c r="BK43" s="49">
        <f t="shared" si="26"/>
        <v>0</v>
      </c>
      <c r="BL43" s="49">
        <f>$BO$9+SUMPRODUCT($D$10:D43,$BK$10:BK43)</f>
        <v>-1.2969374656677246E-2</v>
      </c>
      <c r="BM43" s="48">
        <f>'2024 CV FIN GA 00394601000126'!BO39</f>
        <v>4.78</v>
      </c>
      <c r="BN43" s="49">
        <f t="shared" si="12"/>
        <v>0</v>
      </c>
      <c r="BO43" s="51">
        <f t="shared" si="27"/>
        <v>0</v>
      </c>
      <c r="BP43" s="79">
        <f t="shared" si="13"/>
        <v>1478258598.9062984</v>
      </c>
      <c r="BQ43" s="79">
        <f t="shared" si="14"/>
        <v>49521663063.361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28"/>
        <v>35</v>
      </c>
      <c r="B44" s="69">
        <f t="shared" si="29"/>
        <v>2058</v>
      </c>
      <c r="C44" s="48">
        <f>'2024 CV FIN GA 00394601000126'!E40</f>
        <v>4.78</v>
      </c>
      <c r="D44" s="49">
        <f t="shared" si="16"/>
        <v>0.19508</v>
      </c>
      <c r="E44" s="123">
        <f>'2024 CV FIN GA 00394601000126'!G40</f>
        <v>0</v>
      </c>
      <c r="F44" s="49">
        <f t="shared" si="17"/>
        <v>110293946.90544</v>
      </c>
      <c r="G44" s="123">
        <f>'2024 CV FIN GA 00394601000126'!I40</f>
        <v>48675405.966069996</v>
      </c>
      <c r="H44" s="123">
        <f>'2024 CV FIN GA 00394601000126'!J40</f>
        <v>58292171.198239997</v>
      </c>
      <c r="I44" s="123">
        <f>'2024 CV FIN GA 00394601000126'!K40</f>
        <v>0</v>
      </c>
      <c r="J44" s="123">
        <f>'2024 CV FIN GA 00394601000126'!L40</f>
        <v>3326369.74113</v>
      </c>
      <c r="K44" s="123">
        <f>'2024 CV FIN GA 00394601000126'!M40</f>
        <v>16725021.292239999</v>
      </c>
      <c r="L44" s="123">
        <f>'2024 CV FIN GA 00394601000126'!N40</f>
        <v>70137706.902199998</v>
      </c>
      <c r="M44" s="49">
        <f t="shared" si="18"/>
        <v>0</v>
      </c>
      <c r="N44" s="123">
        <f>'2024 CV FIN GA 00394601000126'!P40</f>
        <v>0</v>
      </c>
      <c r="O44" s="123">
        <f>'2024 CV FIN GA 00394601000126'!Q40</f>
        <v>0</v>
      </c>
      <c r="P44" s="123">
        <f>'2024 CV FIN GA 00394601000126'!R40</f>
        <v>0</v>
      </c>
      <c r="Q44" s="123">
        <f>'2024 CV FIN GA 00394601000126'!S40</f>
        <v>0</v>
      </c>
      <c r="R44" s="123">
        <f>'2024 CV FIN GA 00394601000126'!T40</f>
        <v>0</v>
      </c>
      <c r="S44" s="123">
        <f>'2024 CV FIN GA 00394601000126'!U40</f>
        <v>0</v>
      </c>
      <c r="T44" s="123">
        <f>'2024 CV FIN GA 00394601000126'!V40</f>
        <v>0</v>
      </c>
      <c r="U44" s="49">
        <f t="shared" si="19"/>
        <v>0</v>
      </c>
      <c r="V44" s="123">
        <f>'2024 CV FIN GA 00394601000126'!X40</f>
        <v>0</v>
      </c>
      <c r="W44" s="123">
        <f>'2024 CV FIN GA 00394601000126'!Y40</f>
        <v>0</v>
      </c>
      <c r="X44" s="123">
        <f>'2024 CV FIN GA 00394601000126'!Z40</f>
        <v>0</v>
      </c>
      <c r="Y44" s="123">
        <f>'2024 CV FIN GA 00394601000126'!AA40</f>
        <v>0</v>
      </c>
      <c r="Z44" s="123">
        <f>'2024 CV FIN GA 00394601000126'!AB40</f>
        <v>0</v>
      </c>
      <c r="AA44" s="123">
        <f>'2024 CV FIN GA 00394601000126'!AC40</f>
        <v>0</v>
      </c>
      <c r="AB44" s="123">
        <f>'2024 CV FIN GA 00394601000126'!AD40</f>
        <v>0</v>
      </c>
      <c r="AC44" s="49">
        <f t="shared" si="20"/>
        <v>449113854.97899997</v>
      </c>
      <c r="AD44" s="123">
        <f>'2024 CV FIN GA 00394601000126'!AF40</f>
        <v>226508280.48532</v>
      </c>
      <c r="AE44" s="123">
        <f>'2024 CV FIN GA 00394601000126'!AG40</f>
        <v>124398715.60043</v>
      </c>
      <c r="AF44" s="123">
        <f>'2024 CV FIN GA 00394601000126'!AH40</f>
        <v>74919418.929470003</v>
      </c>
      <c r="AG44" s="123">
        <f>'2024 CV FIN GA 00394601000126'!AI40</f>
        <v>23287439.963780001</v>
      </c>
      <c r="AH44" s="49">
        <f t="shared" si="21"/>
        <v>207373300.98579001</v>
      </c>
      <c r="AI44" s="123">
        <f>'2024 CV FIN GA 00394601000126'!AK40</f>
        <v>101511425.51036</v>
      </c>
      <c r="AJ44" s="123">
        <f>'2024 CV FIN GA 00394601000126'!AL40</f>
        <v>64033696.284089997</v>
      </c>
      <c r="AK44" s="123">
        <f>'2024 CV FIN GA 00394601000126'!AM40</f>
        <v>26406571.855760001</v>
      </c>
      <c r="AL44" s="123">
        <f>'2024 CV FIN GA 00394601000126'!AN40</f>
        <v>8420508.5377399996</v>
      </c>
      <c r="AM44" s="123">
        <f>'2024 CV FIN GA 00394601000126'!AO40</f>
        <v>7001098.7978400001</v>
      </c>
      <c r="AN44" s="123">
        <f>'2024 CV FIN GA 00394601000126'!AP40</f>
        <v>334260401.06928998</v>
      </c>
      <c r="AO44" s="50">
        <v>0</v>
      </c>
      <c r="AP44" s="123">
        <f>'2024 CV FIN GA 00394601000126'!AR40</f>
        <v>0</v>
      </c>
      <c r="AQ44" s="123">
        <f>'2024 CV FIN GA 00394601000126'!AS40</f>
        <v>6345254331.4854097</v>
      </c>
      <c r="AR44" s="49">
        <f t="shared" si="22"/>
        <v>7533158563.6193705</v>
      </c>
      <c r="AS44" s="49">
        <f t="shared" si="23"/>
        <v>1211359359.27807</v>
      </c>
      <c r="AT44" s="123">
        <f>'2024 CV FIN GA 00394601000126'!AV40</f>
        <v>460857824.34135997</v>
      </c>
      <c r="AU44" s="123">
        <f>'2024 CV FIN GA 00394601000126'!AW40</f>
        <v>554651118.49592996</v>
      </c>
      <c r="AV44" s="123">
        <f>'2024 CV FIN GA 00394601000126'!AX40</f>
        <v>0</v>
      </c>
      <c r="AW44" s="123">
        <f>'2024 CV FIN GA 00394601000126'!AY40</f>
        <v>27732585.2632</v>
      </c>
      <c r="AX44" s="123">
        <f>'2024 CV FIN GA 00394601000126'!AZ40</f>
        <v>168117831.17758</v>
      </c>
      <c r="AY44" s="123">
        <f>'2024 CV FIN GA 00394601000126'!BA40</f>
        <v>0</v>
      </c>
      <c r="AZ44" s="49">
        <f t="shared" si="24"/>
        <v>6321799204.3413</v>
      </c>
      <c r="BA44" s="123">
        <f>'2024 CV FIN GA 00394601000126'!BC40</f>
        <v>2161481871.4222002</v>
      </c>
      <c r="BB44" s="123">
        <f>'2024 CV FIN GA 00394601000126'!BD40</f>
        <v>1249103413.87573</v>
      </c>
      <c r="BC44" s="123">
        <f>'2024 CV FIN GA 00394601000126'!BE40</f>
        <v>733991491.38279998</v>
      </c>
      <c r="BD44" s="123">
        <f>'2024 CV FIN GA 00394601000126'!BF40</f>
        <v>219726196.75598001</v>
      </c>
      <c r="BE44" s="123">
        <f>'2024 CV FIN GA 00394601000126'!BG40</f>
        <v>68739874.958470002</v>
      </c>
      <c r="BF44" s="123">
        <f>'2024 CV FIN GA 00394601000126'!BH40</f>
        <v>1888756355.94612</v>
      </c>
      <c r="BG44" s="123">
        <f>'2024 CV FIN GA 00394601000126'!BI40</f>
        <v>0</v>
      </c>
      <c r="BH44" s="123">
        <f>'2024 CV FIN GA 00394601000126'!BJ40</f>
        <v>0</v>
      </c>
      <c r="BI44" s="123">
        <f>'2024 CV FIN GA 00394601000126'!BK40</f>
        <v>0</v>
      </c>
      <c r="BJ44" s="49">
        <f t="shared" si="25"/>
        <v>7533158563.6193705</v>
      </c>
      <c r="BK44" s="49">
        <f t="shared" si="26"/>
        <v>0</v>
      </c>
      <c r="BL44" s="49">
        <f>$BO$9+SUMPRODUCT($D$10:D44,$BK$10:BK44)</f>
        <v>-1.2969374656677246E-2</v>
      </c>
      <c r="BM44" s="48">
        <f>'2024 CV FIN GA 00394601000126'!BO40</f>
        <v>4.78</v>
      </c>
      <c r="BN44" s="49">
        <f t="shared" si="12"/>
        <v>0</v>
      </c>
      <c r="BO44" s="51">
        <f t="shared" si="27"/>
        <v>0</v>
      </c>
      <c r="BP44" s="79">
        <f t="shared" si="13"/>
        <v>1347959405.4489405</v>
      </c>
      <c r="BQ44" s="79">
        <f t="shared" si="14"/>
        <v>46504599487.988449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28"/>
        <v>36</v>
      </c>
      <c r="B45" s="69">
        <f t="shared" si="29"/>
        <v>2059</v>
      </c>
      <c r="C45" s="48">
        <f>'2024 CV FIN GA 00394601000126'!E41</f>
        <v>4.78</v>
      </c>
      <c r="D45" s="49">
        <f t="shared" si="16"/>
        <v>0.18618000000000001</v>
      </c>
      <c r="E45" s="123">
        <f>'2024 CV FIN GA 00394601000126'!G41</f>
        <v>0</v>
      </c>
      <c r="F45" s="49">
        <f t="shared" si="17"/>
        <v>94288253.137270004</v>
      </c>
      <c r="G45" s="123">
        <f>'2024 CV FIN GA 00394601000126'!I41</f>
        <v>40453385.343230002</v>
      </c>
      <c r="H45" s="123">
        <f>'2024 CV FIN GA 00394601000126'!J41</f>
        <v>51021626.763729997</v>
      </c>
      <c r="I45" s="123">
        <f>'2024 CV FIN GA 00394601000126'!K41</f>
        <v>0</v>
      </c>
      <c r="J45" s="123">
        <f>'2024 CV FIN GA 00394601000126'!L41</f>
        <v>2813241.0303099998</v>
      </c>
      <c r="K45" s="123">
        <f>'2024 CV FIN GA 00394601000126'!M41</f>
        <v>15274257.31642</v>
      </c>
      <c r="L45" s="123">
        <f>'2024 CV FIN GA 00394601000126'!N41</f>
        <v>60582732.652460001</v>
      </c>
      <c r="M45" s="49">
        <f t="shared" si="18"/>
        <v>0</v>
      </c>
      <c r="N45" s="123">
        <f>'2024 CV FIN GA 00394601000126'!P41</f>
        <v>0</v>
      </c>
      <c r="O45" s="123">
        <f>'2024 CV FIN GA 00394601000126'!Q41</f>
        <v>0</v>
      </c>
      <c r="P45" s="123">
        <f>'2024 CV FIN GA 00394601000126'!R41</f>
        <v>0</v>
      </c>
      <c r="Q45" s="123">
        <f>'2024 CV FIN GA 00394601000126'!S41</f>
        <v>0</v>
      </c>
      <c r="R45" s="123">
        <f>'2024 CV FIN GA 00394601000126'!T41</f>
        <v>0</v>
      </c>
      <c r="S45" s="123">
        <f>'2024 CV FIN GA 00394601000126'!U41</f>
        <v>0</v>
      </c>
      <c r="T45" s="123">
        <f>'2024 CV FIN GA 00394601000126'!V41</f>
        <v>0</v>
      </c>
      <c r="U45" s="49">
        <f t="shared" si="19"/>
        <v>0</v>
      </c>
      <c r="V45" s="123">
        <f>'2024 CV FIN GA 00394601000126'!X41</f>
        <v>0</v>
      </c>
      <c r="W45" s="123">
        <f>'2024 CV FIN GA 00394601000126'!Y41</f>
        <v>0</v>
      </c>
      <c r="X45" s="123">
        <f>'2024 CV FIN GA 00394601000126'!Z41</f>
        <v>0</v>
      </c>
      <c r="Y45" s="123">
        <f>'2024 CV FIN GA 00394601000126'!AA41</f>
        <v>0</v>
      </c>
      <c r="Z45" s="123">
        <f>'2024 CV FIN GA 00394601000126'!AB41</f>
        <v>0</v>
      </c>
      <c r="AA45" s="123">
        <f>'2024 CV FIN GA 00394601000126'!AC41</f>
        <v>0</v>
      </c>
      <c r="AB45" s="123">
        <f>'2024 CV FIN GA 00394601000126'!AD41</f>
        <v>0</v>
      </c>
      <c r="AC45" s="49">
        <f t="shared" si="20"/>
        <v>423478274.00014001</v>
      </c>
      <c r="AD45" s="123">
        <f>'2024 CV FIN GA 00394601000126'!AF41</f>
        <v>213010609.99002999</v>
      </c>
      <c r="AE45" s="123">
        <f>'2024 CV FIN GA 00394601000126'!AG41</f>
        <v>116980586.98923001</v>
      </c>
      <c r="AF45" s="123">
        <f>'2024 CV FIN GA 00394601000126'!AH41</f>
        <v>71364666.888960004</v>
      </c>
      <c r="AG45" s="123">
        <f>'2024 CV FIN GA 00394601000126'!AI41</f>
        <v>22122410.131919999</v>
      </c>
      <c r="AH45" s="49">
        <f t="shared" si="21"/>
        <v>214052134.62393001</v>
      </c>
      <c r="AI45" s="123">
        <f>'2024 CV FIN GA 00394601000126'!AK41</f>
        <v>104205582.91632999</v>
      </c>
      <c r="AJ45" s="123">
        <f>'2024 CV FIN GA 00394601000126'!AL41</f>
        <v>66692287.982019998</v>
      </c>
      <c r="AK45" s="123">
        <f>'2024 CV FIN GA 00394601000126'!AM41</f>
        <v>27599264.231490001</v>
      </c>
      <c r="AL45" s="123">
        <f>'2024 CV FIN GA 00394601000126'!AN41</f>
        <v>8760834.1501800008</v>
      </c>
      <c r="AM45" s="123">
        <f>'2024 CV FIN GA 00394601000126'!AO41</f>
        <v>6794165.3439100003</v>
      </c>
      <c r="AN45" s="123">
        <f>'2024 CV FIN GA 00394601000126'!AP41</f>
        <v>324592150.33129001</v>
      </c>
      <c r="AO45" s="50">
        <v>0</v>
      </c>
      <c r="AP45" s="123">
        <f>'2024 CV FIN GA 00394601000126'!AR41</f>
        <v>0</v>
      </c>
      <c r="AQ45" s="123">
        <f>'2024 CV FIN GA 00394601000126'!AS41</f>
        <v>6053011633.2934799</v>
      </c>
      <c r="AR45" s="49">
        <f t="shared" si="22"/>
        <v>7185279435.35499</v>
      </c>
      <c r="AS45" s="49">
        <f t="shared" si="23"/>
        <v>1046333897.27903</v>
      </c>
      <c r="AT45" s="123">
        <f>'2024 CV FIN GA 00394601000126'!AV41</f>
        <v>383673245.40359002</v>
      </c>
      <c r="AU45" s="123">
        <f>'2024 CV FIN GA 00394601000126'!AW41</f>
        <v>485628065.65038002</v>
      </c>
      <c r="AV45" s="123">
        <f>'2024 CV FIN GA 00394601000126'!AX41</f>
        <v>0</v>
      </c>
      <c r="AW45" s="123">
        <f>'2024 CV FIN GA 00394601000126'!AY41</f>
        <v>23478067.546190001</v>
      </c>
      <c r="AX45" s="123">
        <f>'2024 CV FIN GA 00394601000126'!AZ41</f>
        <v>153554518.67886999</v>
      </c>
      <c r="AY45" s="123">
        <f>'2024 CV FIN GA 00394601000126'!BA41</f>
        <v>0</v>
      </c>
      <c r="AZ45" s="49">
        <f t="shared" si="24"/>
        <v>6138945538.0759602</v>
      </c>
      <c r="BA45" s="123">
        <f>'2024 CV FIN GA 00394601000126'!BC41</f>
        <v>2035079397.5999801</v>
      </c>
      <c r="BB45" s="123">
        <f>'2024 CV FIN GA 00394601000126'!BD41</f>
        <v>1176274410.61796</v>
      </c>
      <c r="BC45" s="123">
        <f>'2024 CV FIN GA 00394601000126'!BE41</f>
        <v>699640938.01321995</v>
      </c>
      <c r="BD45" s="123">
        <f>'2024 CV FIN GA 00394601000126'!BF41</f>
        <v>208877987.12637001</v>
      </c>
      <c r="BE45" s="123">
        <f>'2024 CV FIN GA 00394601000126'!BG41</f>
        <v>66738748.25107</v>
      </c>
      <c r="BF45" s="123">
        <f>'2024 CV FIN GA 00394601000126'!BH41</f>
        <v>1952334056.46736</v>
      </c>
      <c r="BG45" s="123">
        <f>'2024 CV FIN GA 00394601000126'!BI41</f>
        <v>0</v>
      </c>
      <c r="BH45" s="123">
        <f>'2024 CV FIN GA 00394601000126'!BJ41</f>
        <v>0</v>
      </c>
      <c r="BI45" s="123">
        <f>'2024 CV FIN GA 00394601000126'!BK41</f>
        <v>0</v>
      </c>
      <c r="BJ45" s="49">
        <f t="shared" si="25"/>
        <v>7185279435.35499</v>
      </c>
      <c r="BK45" s="49">
        <f t="shared" si="26"/>
        <v>0</v>
      </c>
      <c r="BL45" s="49">
        <f>$BO$9+SUMPRODUCT($D$10:D45,$BK$10:BK45)</f>
        <v>-1.2969374656677246E-2</v>
      </c>
      <c r="BM45" s="48">
        <f>'2024 CV FIN GA 00394601000126'!BO41</f>
        <v>4.78</v>
      </c>
      <c r="BN45" s="49">
        <f t="shared" si="12"/>
        <v>0</v>
      </c>
      <c r="BO45" s="51">
        <f t="shared" si="27"/>
        <v>0</v>
      </c>
      <c r="BP45" s="79">
        <f t="shared" si="13"/>
        <v>1227101715.3560963</v>
      </c>
      <c r="BQ45" s="79">
        <f t="shared" si="14"/>
        <v>43562110895.141418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28"/>
        <v>37</v>
      </c>
      <c r="B46" s="69">
        <f t="shared" si="29"/>
        <v>2060</v>
      </c>
      <c r="C46" s="48">
        <f>'2024 CV FIN GA 00394601000126'!E42</f>
        <v>4.78</v>
      </c>
      <c r="D46" s="49">
        <f t="shared" si="16"/>
        <v>0.17768999999999999</v>
      </c>
      <c r="E46" s="123">
        <f>'2024 CV FIN GA 00394601000126'!G42</f>
        <v>0</v>
      </c>
      <c r="F46" s="49">
        <f t="shared" si="17"/>
        <v>79825122.738089994</v>
      </c>
      <c r="G46" s="123">
        <f>'2024 CV FIN GA 00394601000126'!I42</f>
        <v>33266467.501350001</v>
      </c>
      <c r="H46" s="123">
        <f>'2024 CV FIN GA 00394601000126'!J42</f>
        <v>44204850.226170003</v>
      </c>
      <c r="I46" s="123">
        <f>'2024 CV FIN GA 00394601000126'!K42</f>
        <v>0</v>
      </c>
      <c r="J46" s="123">
        <f>'2024 CV FIN GA 00394601000126'!L42</f>
        <v>2353805.0105699999</v>
      </c>
      <c r="K46" s="123">
        <f>'2024 CV FIN GA 00394601000126'!M42</f>
        <v>13921641.030479999</v>
      </c>
      <c r="L46" s="123">
        <f>'2024 CV FIN GA 00394601000126'!N42</f>
        <v>51916831.584179997</v>
      </c>
      <c r="M46" s="49">
        <f t="shared" si="18"/>
        <v>0</v>
      </c>
      <c r="N46" s="123">
        <f>'2024 CV FIN GA 00394601000126'!P42</f>
        <v>0</v>
      </c>
      <c r="O46" s="123">
        <f>'2024 CV FIN GA 00394601000126'!Q42</f>
        <v>0</v>
      </c>
      <c r="P46" s="123">
        <f>'2024 CV FIN GA 00394601000126'!R42</f>
        <v>0</v>
      </c>
      <c r="Q46" s="123">
        <f>'2024 CV FIN GA 00394601000126'!S42</f>
        <v>0</v>
      </c>
      <c r="R46" s="123">
        <f>'2024 CV FIN GA 00394601000126'!T42</f>
        <v>0</v>
      </c>
      <c r="S46" s="123">
        <f>'2024 CV FIN GA 00394601000126'!U42</f>
        <v>0</v>
      </c>
      <c r="T46" s="123">
        <f>'2024 CV FIN GA 00394601000126'!V42</f>
        <v>0</v>
      </c>
      <c r="U46" s="49">
        <f t="shared" si="19"/>
        <v>0</v>
      </c>
      <c r="V46" s="123">
        <f>'2024 CV FIN GA 00394601000126'!X42</f>
        <v>0</v>
      </c>
      <c r="W46" s="123">
        <f>'2024 CV FIN GA 00394601000126'!Y42</f>
        <v>0</v>
      </c>
      <c r="X46" s="123">
        <f>'2024 CV FIN GA 00394601000126'!Z42</f>
        <v>0</v>
      </c>
      <c r="Y46" s="123">
        <f>'2024 CV FIN GA 00394601000126'!AA42</f>
        <v>0</v>
      </c>
      <c r="Z46" s="123">
        <f>'2024 CV FIN GA 00394601000126'!AB42</f>
        <v>0</v>
      </c>
      <c r="AA46" s="123">
        <f>'2024 CV FIN GA 00394601000126'!AC42</f>
        <v>0</v>
      </c>
      <c r="AB46" s="123">
        <f>'2024 CV FIN GA 00394601000126'!AD42</f>
        <v>0</v>
      </c>
      <c r="AC46" s="49">
        <f t="shared" si="20"/>
        <v>397698023.21718001</v>
      </c>
      <c r="AD46" s="123">
        <f>'2024 CV FIN GA 00394601000126'!AF42</f>
        <v>199533782.00723001</v>
      </c>
      <c r="AE46" s="123">
        <f>'2024 CV FIN GA 00394601000126'!AG42</f>
        <v>109482441.43467</v>
      </c>
      <c r="AF46" s="123">
        <f>'2024 CV FIN GA 00394601000126'!AH42</f>
        <v>67747207.057669997</v>
      </c>
      <c r="AG46" s="123">
        <f>'2024 CV FIN GA 00394601000126'!AI42</f>
        <v>20934592.717610002</v>
      </c>
      <c r="AH46" s="49">
        <f t="shared" si="21"/>
        <v>219698632.79053</v>
      </c>
      <c r="AI46" s="123">
        <f>'2024 CV FIN GA 00394601000126'!AK42</f>
        <v>106302723.82292999</v>
      </c>
      <c r="AJ46" s="123">
        <f>'2024 CV FIN GA 00394601000126'!AL42</f>
        <v>69052032.387370005</v>
      </c>
      <c r="AK46" s="123">
        <f>'2024 CV FIN GA 00394601000126'!AM42</f>
        <v>28695408.391290002</v>
      </c>
      <c r="AL46" s="123">
        <f>'2024 CV FIN GA 00394601000126'!AN42</f>
        <v>9071701.7177700009</v>
      </c>
      <c r="AM46" s="123">
        <f>'2024 CV FIN GA 00394601000126'!AO42</f>
        <v>6576766.4711699998</v>
      </c>
      <c r="AN46" s="123">
        <f>'2024 CV FIN GA 00394601000126'!AP42</f>
        <v>314332845.92842001</v>
      </c>
      <c r="AO46" s="50">
        <v>0</v>
      </c>
      <c r="AP46" s="123">
        <f>'2024 CV FIN GA 00394601000126'!AR42</f>
        <v>0</v>
      </c>
      <c r="AQ46" s="123">
        <f>'2024 CV FIN GA 00394601000126'!AS42</f>
        <v>5764184054.3066502</v>
      </c>
      <c r="AR46" s="49">
        <f t="shared" si="22"/>
        <v>6841577151.5955296</v>
      </c>
      <c r="AS46" s="49">
        <f t="shared" si="23"/>
        <v>896663757.93063998</v>
      </c>
      <c r="AT46" s="123">
        <f>'2024 CV FIN GA 00394601000126'!AV42</f>
        <v>316114682.12761003</v>
      </c>
      <c r="AU46" s="123">
        <f>'2024 CV FIN GA 00394601000126'!AW42</f>
        <v>420915263.06138003</v>
      </c>
      <c r="AV46" s="123">
        <f>'2024 CV FIN GA 00394601000126'!AX42</f>
        <v>0</v>
      </c>
      <c r="AW46" s="123">
        <f>'2024 CV FIN GA 00394601000126'!AY42</f>
        <v>19665019.004640002</v>
      </c>
      <c r="AX46" s="123">
        <f>'2024 CV FIN GA 00394601000126'!AZ42</f>
        <v>139968793.73701</v>
      </c>
      <c r="AY46" s="123">
        <f>'2024 CV FIN GA 00394601000126'!BA42</f>
        <v>0</v>
      </c>
      <c r="AZ46" s="49">
        <f t="shared" si="24"/>
        <v>5944913393.6648903</v>
      </c>
      <c r="BA46" s="123">
        <f>'2024 CV FIN GA 00394601000126'!BC42</f>
        <v>1908774397.80667</v>
      </c>
      <c r="BB46" s="123">
        <f>'2024 CV FIN GA 00394601000126'!BD42</f>
        <v>1102593689.5559499</v>
      </c>
      <c r="BC46" s="123">
        <f>'2024 CV FIN GA 00394601000126'!BE42</f>
        <v>664646323.41943002</v>
      </c>
      <c r="BD46" s="123">
        <f>'2024 CV FIN GA 00394601000126'!BF42</f>
        <v>197807315.51778999</v>
      </c>
      <c r="BE46" s="123">
        <f>'2024 CV FIN GA 00394601000126'!BG42</f>
        <v>64634823.945929997</v>
      </c>
      <c r="BF46" s="123">
        <f>'2024 CV FIN GA 00394601000126'!BH42</f>
        <v>2006456843.4191201</v>
      </c>
      <c r="BG46" s="123">
        <f>'2024 CV FIN GA 00394601000126'!BI42</f>
        <v>0</v>
      </c>
      <c r="BH46" s="123">
        <f>'2024 CV FIN GA 00394601000126'!BJ42</f>
        <v>0</v>
      </c>
      <c r="BI46" s="123">
        <f>'2024 CV FIN GA 00394601000126'!BK42</f>
        <v>0</v>
      </c>
      <c r="BJ46" s="49">
        <f t="shared" si="25"/>
        <v>6841577151.5955296</v>
      </c>
      <c r="BK46" s="49">
        <f t="shared" si="26"/>
        <v>0</v>
      </c>
      <c r="BL46" s="49">
        <f>$BO$9+SUMPRODUCT($D$10:D46,$BK$10:BK46)</f>
        <v>-1.2969374656677246E-2</v>
      </c>
      <c r="BM46" s="48">
        <f>'2024 CV FIN GA 00394601000126'!BO42</f>
        <v>4.78</v>
      </c>
      <c r="BN46" s="49">
        <f t="shared" si="12"/>
        <v>0</v>
      </c>
      <c r="BO46" s="51">
        <f t="shared" si="27"/>
        <v>0</v>
      </c>
      <c r="BP46" s="79">
        <f t="shared" si="13"/>
        <v>1115141085.8883362</v>
      </c>
      <c r="BQ46" s="79">
        <f t="shared" si="14"/>
        <v>40702649634.924271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28"/>
        <v>38</v>
      </c>
      <c r="B47" s="69">
        <f t="shared" si="29"/>
        <v>2061</v>
      </c>
      <c r="C47" s="48">
        <f>'2024 CV FIN GA 00394601000126'!E43</f>
        <v>4.78</v>
      </c>
      <c r="D47" s="49">
        <f t="shared" si="16"/>
        <v>0.16958000000000001</v>
      </c>
      <c r="E47" s="123">
        <f>'2024 CV FIN GA 00394601000126'!G43</f>
        <v>0</v>
      </c>
      <c r="F47" s="49">
        <f t="shared" si="17"/>
        <v>66902668.51128</v>
      </c>
      <c r="G47" s="123">
        <f>'2024 CV FIN GA 00394601000126'!I43</f>
        <v>27067248.864259999</v>
      </c>
      <c r="H47" s="123">
        <f>'2024 CV FIN GA 00394601000126'!J43</f>
        <v>37887253.469099998</v>
      </c>
      <c r="I47" s="123">
        <f>'2024 CV FIN GA 00394601000126'!K43</f>
        <v>0</v>
      </c>
      <c r="J47" s="123">
        <f>'2024 CV FIN GA 00394601000126'!L43</f>
        <v>1948166.1779199999</v>
      </c>
      <c r="K47" s="123">
        <f>'2024 CV FIN GA 00394601000126'!M43</f>
        <v>12664403.46661</v>
      </c>
      <c r="L47" s="123">
        <f>'2024 CV FIN GA 00394601000126'!N43</f>
        <v>44138741.28046</v>
      </c>
      <c r="M47" s="49">
        <f t="shared" si="18"/>
        <v>0</v>
      </c>
      <c r="N47" s="123">
        <f>'2024 CV FIN GA 00394601000126'!P43</f>
        <v>0</v>
      </c>
      <c r="O47" s="123">
        <f>'2024 CV FIN GA 00394601000126'!Q43</f>
        <v>0</v>
      </c>
      <c r="P47" s="123">
        <f>'2024 CV FIN GA 00394601000126'!R43</f>
        <v>0</v>
      </c>
      <c r="Q47" s="123">
        <f>'2024 CV FIN GA 00394601000126'!S43</f>
        <v>0</v>
      </c>
      <c r="R47" s="123">
        <f>'2024 CV FIN GA 00394601000126'!T43</f>
        <v>0</v>
      </c>
      <c r="S47" s="123">
        <f>'2024 CV FIN GA 00394601000126'!U43</f>
        <v>0</v>
      </c>
      <c r="T47" s="123">
        <f>'2024 CV FIN GA 00394601000126'!V43</f>
        <v>0</v>
      </c>
      <c r="U47" s="49">
        <f t="shared" si="19"/>
        <v>0</v>
      </c>
      <c r="V47" s="123">
        <f>'2024 CV FIN GA 00394601000126'!X43</f>
        <v>0</v>
      </c>
      <c r="W47" s="123">
        <f>'2024 CV FIN GA 00394601000126'!Y43</f>
        <v>0</v>
      </c>
      <c r="X47" s="123">
        <f>'2024 CV FIN GA 00394601000126'!Z43</f>
        <v>0</v>
      </c>
      <c r="Y47" s="123">
        <f>'2024 CV FIN GA 00394601000126'!AA43</f>
        <v>0</v>
      </c>
      <c r="Z47" s="123">
        <f>'2024 CV FIN GA 00394601000126'!AB43</f>
        <v>0</v>
      </c>
      <c r="AA47" s="123">
        <f>'2024 CV FIN GA 00394601000126'!AC43</f>
        <v>0</v>
      </c>
      <c r="AB47" s="123">
        <f>'2024 CV FIN GA 00394601000126'!AD43</f>
        <v>0</v>
      </c>
      <c r="AC47" s="49">
        <f t="shared" si="20"/>
        <v>371927827.47983998</v>
      </c>
      <c r="AD47" s="123">
        <f>'2024 CV FIN GA 00394601000126'!AF43</f>
        <v>186156937.49656999</v>
      </c>
      <c r="AE47" s="123">
        <f>'2024 CV FIN GA 00394601000126'!AG43</f>
        <v>101957922.48602</v>
      </c>
      <c r="AF47" s="123">
        <f>'2024 CV FIN GA 00394601000126'!AH43</f>
        <v>64083025.097659998</v>
      </c>
      <c r="AG47" s="123">
        <f>'2024 CV FIN GA 00394601000126'!AI43</f>
        <v>19729942.399590001</v>
      </c>
      <c r="AH47" s="49">
        <f t="shared" si="21"/>
        <v>224188094.15228999</v>
      </c>
      <c r="AI47" s="123">
        <f>'2024 CV FIN GA 00394601000126'!AK43</f>
        <v>107761898.74934</v>
      </c>
      <c r="AJ47" s="123">
        <f>'2024 CV FIN GA 00394601000126'!AL43</f>
        <v>71051781.348450005</v>
      </c>
      <c r="AK47" s="123">
        <f>'2024 CV FIN GA 00394601000126'!AM43</f>
        <v>29677428.349610001</v>
      </c>
      <c r="AL47" s="123">
        <f>'2024 CV FIN GA 00394601000126'!AN43</f>
        <v>9348049.8797600009</v>
      </c>
      <c r="AM47" s="123">
        <f>'2024 CV FIN GA 00394601000126'!AO43</f>
        <v>6348935.8251299998</v>
      </c>
      <c r="AN47" s="123">
        <f>'2024 CV FIN GA 00394601000126'!AP43</f>
        <v>303497516.30721998</v>
      </c>
      <c r="AO47" s="50">
        <v>0</v>
      </c>
      <c r="AP47" s="123">
        <f>'2024 CV FIN GA 00394601000126'!AR43</f>
        <v>0</v>
      </c>
      <c r="AQ47" s="123">
        <f>'2024 CV FIN GA 00394601000126'!AS43</f>
        <v>5478994887.7053204</v>
      </c>
      <c r="AR47" s="49">
        <f t="shared" si="22"/>
        <v>6502314138.9030199</v>
      </c>
      <c r="AS47" s="49">
        <f t="shared" si="23"/>
        <v>762327137.83174002</v>
      </c>
      <c r="AT47" s="123">
        <f>'2024 CV FIN GA 00394601000126'!AV43</f>
        <v>257754460.79879999</v>
      </c>
      <c r="AU47" s="123">
        <f>'2024 CV FIN GA 00394601000126'!AW43</f>
        <v>360942827.70705998</v>
      </c>
      <c r="AV47" s="123">
        <f>'2024 CV FIN GA 00394601000126'!AX43</f>
        <v>0</v>
      </c>
      <c r="AW47" s="123">
        <f>'2024 CV FIN GA 00394601000126'!AY43</f>
        <v>16294856.859650001</v>
      </c>
      <c r="AX47" s="123">
        <f>'2024 CV FIN GA 00394601000126'!AZ43</f>
        <v>127334992.46623001</v>
      </c>
      <c r="AY47" s="123">
        <f>'2024 CV FIN GA 00394601000126'!BA43</f>
        <v>0</v>
      </c>
      <c r="AZ47" s="49">
        <f t="shared" si="24"/>
        <v>5739987001.0712795</v>
      </c>
      <c r="BA47" s="123">
        <f>'2024 CV FIN GA 00394601000126'!BC43</f>
        <v>1783272173.5946701</v>
      </c>
      <c r="BB47" s="123">
        <f>'2024 CV FIN GA 00394601000126'!BD43</f>
        <v>1028536821.34656</v>
      </c>
      <c r="BC47" s="123">
        <f>'2024 CV FIN GA 00394601000126'!BE43</f>
        <v>629164377.80894005</v>
      </c>
      <c r="BD47" s="123">
        <f>'2024 CV FIN GA 00394601000126'!BF43</f>
        <v>186565955.50169</v>
      </c>
      <c r="BE47" s="123">
        <f>'2024 CV FIN GA 00394601000126'!BG43</f>
        <v>62428437.915349998</v>
      </c>
      <c r="BF47" s="123">
        <f>'2024 CV FIN GA 00394601000126'!BH43</f>
        <v>2050019234.9040699</v>
      </c>
      <c r="BG47" s="123">
        <f>'2024 CV FIN GA 00394601000126'!BI43</f>
        <v>0</v>
      </c>
      <c r="BH47" s="123">
        <f>'2024 CV FIN GA 00394601000126'!BJ43</f>
        <v>0</v>
      </c>
      <c r="BI47" s="123">
        <f>'2024 CV FIN GA 00394601000126'!BK43</f>
        <v>0</v>
      </c>
      <c r="BJ47" s="49">
        <f t="shared" si="25"/>
        <v>6502314138.9030199</v>
      </c>
      <c r="BK47" s="49">
        <f t="shared" si="26"/>
        <v>0</v>
      </c>
      <c r="BL47" s="49">
        <f>$BO$9+SUMPRODUCT($D$10:D47,$BK$10:BK47)</f>
        <v>-1.2969374656677246E-2</v>
      </c>
      <c r="BM47" s="48">
        <f>'2024 CV FIN GA 00394601000126'!BO43</f>
        <v>4.78</v>
      </c>
      <c r="BN47" s="49">
        <f t="shared" si="12"/>
        <v>0</v>
      </c>
      <c r="BO47" s="51">
        <f t="shared" si="27"/>
        <v>0</v>
      </c>
      <c r="BP47" s="79">
        <f t="shared" si="13"/>
        <v>1011527622.287758</v>
      </c>
      <c r="BQ47" s="79">
        <f t="shared" si="14"/>
        <v>37932285835.790924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28"/>
        <v>39</v>
      </c>
      <c r="B48" s="69">
        <f t="shared" si="29"/>
        <v>2062</v>
      </c>
      <c r="C48" s="48">
        <f>'2024 CV FIN GA 00394601000126'!E44</f>
        <v>4.78</v>
      </c>
      <c r="D48" s="49">
        <f t="shared" si="16"/>
        <v>0.16184000000000001</v>
      </c>
      <c r="E48" s="123">
        <f>'2024 CV FIN GA 00394601000126'!G44</f>
        <v>0</v>
      </c>
      <c r="F48" s="49">
        <f t="shared" si="17"/>
        <v>55492062.288330004</v>
      </c>
      <c r="G48" s="123">
        <f>'2024 CV FIN GA 00394601000126'!I44</f>
        <v>21790987.823229998</v>
      </c>
      <c r="H48" s="123">
        <f>'2024 CV FIN GA 00394601000126'!J44</f>
        <v>32106062.641789999</v>
      </c>
      <c r="I48" s="123">
        <f>'2024 CV FIN GA 00394601000126'!K44</f>
        <v>0</v>
      </c>
      <c r="J48" s="123">
        <f>'2024 CV FIN GA 00394601000126'!L44</f>
        <v>1595011.8233099999</v>
      </c>
      <c r="K48" s="123">
        <f>'2024 CV FIN GA 00394601000126'!M44</f>
        <v>11499518.02413</v>
      </c>
      <c r="L48" s="123">
        <f>'2024 CV FIN GA 00394601000126'!N44</f>
        <v>37232295.355389997</v>
      </c>
      <c r="M48" s="49">
        <f t="shared" si="18"/>
        <v>0</v>
      </c>
      <c r="N48" s="123">
        <f>'2024 CV FIN GA 00394601000126'!P44</f>
        <v>0</v>
      </c>
      <c r="O48" s="123">
        <f>'2024 CV FIN GA 00394601000126'!Q44</f>
        <v>0</v>
      </c>
      <c r="P48" s="123">
        <f>'2024 CV FIN GA 00394601000126'!R44</f>
        <v>0</v>
      </c>
      <c r="Q48" s="123">
        <f>'2024 CV FIN GA 00394601000126'!S44</f>
        <v>0</v>
      </c>
      <c r="R48" s="123">
        <f>'2024 CV FIN GA 00394601000126'!T44</f>
        <v>0</v>
      </c>
      <c r="S48" s="123">
        <f>'2024 CV FIN GA 00394601000126'!U44</f>
        <v>0</v>
      </c>
      <c r="T48" s="123">
        <f>'2024 CV FIN GA 00394601000126'!V44</f>
        <v>0</v>
      </c>
      <c r="U48" s="49">
        <f t="shared" si="19"/>
        <v>0</v>
      </c>
      <c r="V48" s="123">
        <f>'2024 CV FIN GA 00394601000126'!X44</f>
        <v>0</v>
      </c>
      <c r="W48" s="123">
        <f>'2024 CV FIN GA 00394601000126'!Y44</f>
        <v>0</v>
      </c>
      <c r="X48" s="123">
        <f>'2024 CV FIN GA 00394601000126'!Z44</f>
        <v>0</v>
      </c>
      <c r="Y48" s="123">
        <f>'2024 CV FIN GA 00394601000126'!AA44</f>
        <v>0</v>
      </c>
      <c r="Z48" s="123">
        <f>'2024 CV FIN GA 00394601000126'!AB44</f>
        <v>0</v>
      </c>
      <c r="AA48" s="123">
        <f>'2024 CV FIN GA 00394601000126'!AC44</f>
        <v>0</v>
      </c>
      <c r="AB48" s="123">
        <f>'2024 CV FIN GA 00394601000126'!AD44</f>
        <v>0</v>
      </c>
      <c r="AC48" s="49">
        <f t="shared" si="20"/>
        <v>346331710.01902002</v>
      </c>
      <c r="AD48" s="123">
        <f>'2024 CV FIN GA 00394601000126'!AF44</f>
        <v>172974162.75143999</v>
      </c>
      <c r="AE48" s="123">
        <f>'2024 CV FIN GA 00394601000126'!AG44</f>
        <v>94452799.330050007</v>
      </c>
      <c r="AF48" s="123">
        <f>'2024 CV FIN GA 00394601000126'!AH44</f>
        <v>60390183.678240001</v>
      </c>
      <c r="AG48" s="123">
        <f>'2024 CV FIN GA 00394601000126'!AI44</f>
        <v>18514564.259289999</v>
      </c>
      <c r="AH48" s="49">
        <f t="shared" si="21"/>
        <v>227414429.08611</v>
      </c>
      <c r="AI48" s="123">
        <f>'2024 CV FIN GA 00394601000126'!AK44</f>
        <v>108551973.46468</v>
      </c>
      <c r="AJ48" s="123">
        <f>'2024 CV FIN GA 00394601000126'!AL44</f>
        <v>72636256.125029996</v>
      </c>
      <c r="AK48" s="123">
        <f>'2024 CV FIN GA 00394601000126'!AM44</f>
        <v>30530417.16934</v>
      </c>
      <c r="AL48" s="123">
        <f>'2024 CV FIN GA 00394601000126'!AN44</f>
        <v>9584741.7607000005</v>
      </c>
      <c r="AM48" s="123">
        <f>'2024 CV FIN GA 00394601000126'!AO44</f>
        <v>6111040.5663599996</v>
      </c>
      <c r="AN48" s="123">
        <f>'2024 CV FIN GA 00394601000126'!AP44</f>
        <v>292115001.98659998</v>
      </c>
      <c r="AO48" s="50">
        <v>0</v>
      </c>
      <c r="AP48" s="123">
        <f>'2024 CV FIN GA 00394601000126'!AR44</f>
        <v>0</v>
      </c>
      <c r="AQ48" s="123">
        <f>'2024 CV FIN GA 00394601000126'!AS44</f>
        <v>5197671623.2134399</v>
      </c>
      <c r="AR48" s="49">
        <f t="shared" si="22"/>
        <v>6167756639.9730196</v>
      </c>
      <c r="AS48" s="49">
        <f t="shared" si="23"/>
        <v>643044824.79077005</v>
      </c>
      <c r="AT48" s="123">
        <f>'2024 CV FIN GA 00394601000126'!AV44</f>
        <v>208005941.66942999</v>
      </c>
      <c r="AU48" s="123">
        <f>'2024 CV FIN GA 00394601000126'!AW44</f>
        <v>306056959.12195998</v>
      </c>
      <c r="AV48" s="123">
        <f>'2024 CV FIN GA 00394601000126'!AX44</f>
        <v>0</v>
      </c>
      <c r="AW48" s="123">
        <f>'2024 CV FIN GA 00394601000126'!AY44</f>
        <v>13357371.588439999</v>
      </c>
      <c r="AX48" s="123">
        <f>'2024 CV FIN GA 00394601000126'!AZ44</f>
        <v>115624552.41094001</v>
      </c>
      <c r="AY48" s="123">
        <f>'2024 CV FIN GA 00394601000126'!BA44</f>
        <v>0</v>
      </c>
      <c r="AZ48" s="49">
        <f t="shared" si="24"/>
        <v>5524711815.18225</v>
      </c>
      <c r="BA48" s="123">
        <f>'2024 CV FIN GA 00394601000126'!BC44</f>
        <v>1659386581.8032999</v>
      </c>
      <c r="BB48" s="123">
        <f>'2024 CV FIN GA 00394601000126'!BD44</f>
        <v>954593433.42767</v>
      </c>
      <c r="BC48" s="123">
        <f>'2024 CV FIN GA 00394601000126'!BE44</f>
        <v>593360216.36767006</v>
      </c>
      <c r="BD48" s="123">
        <f>'2024 CV FIN GA 00394601000126'!BF44</f>
        <v>175210344.39160001</v>
      </c>
      <c r="BE48" s="123">
        <f>'2024 CV FIN GA 00394601000126'!BG44</f>
        <v>60122383.459919997</v>
      </c>
      <c r="BF48" s="123">
        <f>'2024 CV FIN GA 00394601000126'!BH44</f>
        <v>2082038855.73209</v>
      </c>
      <c r="BG48" s="123">
        <f>'2024 CV FIN GA 00394601000126'!BI44</f>
        <v>0</v>
      </c>
      <c r="BH48" s="123">
        <f>'2024 CV FIN GA 00394601000126'!BJ44</f>
        <v>0</v>
      </c>
      <c r="BI48" s="123">
        <f>'2024 CV FIN GA 00394601000126'!BK44</f>
        <v>0</v>
      </c>
      <c r="BJ48" s="49">
        <f t="shared" si="25"/>
        <v>6167756639.9730196</v>
      </c>
      <c r="BK48" s="49">
        <f t="shared" si="26"/>
        <v>0</v>
      </c>
      <c r="BL48" s="49">
        <f>$BO$9+SUMPRODUCT($D$10:D48,$BK$10:BK48)</f>
        <v>-1.2969374656677246E-2</v>
      </c>
      <c r="BM48" s="48">
        <f>'2024 CV FIN GA 00394601000126'!BO44</f>
        <v>4.78</v>
      </c>
      <c r="BN48" s="49">
        <f t="shared" si="12"/>
        <v>0</v>
      </c>
      <c r="BO48" s="51">
        <f t="shared" si="27"/>
        <v>0</v>
      </c>
      <c r="BP48" s="79">
        <f t="shared" si="13"/>
        <v>915741250.75830793</v>
      </c>
      <c r="BQ48" s="79">
        <f t="shared" si="14"/>
        <v>35256038154.194855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28"/>
        <v>40</v>
      </c>
      <c r="B49" s="69">
        <f t="shared" si="29"/>
        <v>2063</v>
      </c>
      <c r="C49" s="48">
        <f>'2024 CV FIN GA 00394601000126'!E45</f>
        <v>4.78</v>
      </c>
      <c r="D49" s="49">
        <f t="shared" si="16"/>
        <v>0.15445999999999999</v>
      </c>
      <c r="E49" s="123">
        <f>'2024 CV FIN GA 00394601000126'!G45</f>
        <v>0</v>
      </c>
      <c r="F49" s="49">
        <f t="shared" si="17"/>
        <v>45538354.285870001</v>
      </c>
      <c r="G49" s="123">
        <f>'2024 CV FIN GA 00394601000126'!I45</f>
        <v>17359828.905480001</v>
      </c>
      <c r="H49" s="123">
        <f>'2024 CV FIN GA 00394601000126'!J45</f>
        <v>26886693.808710001</v>
      </c>
      <c r="I49" s="123">
        <f>'2024 CV FIN GA 00394601000126'!K45</f>
        <v>0</v>
      </c>
      <c r="J49" s="123">
        <f>'2024 CV FIN GA 00394601000126'!L45</f>
        <v>1291831.5716800001</v>
      </c>
      <c r="K49" s="123">
        <f>'2024 CV FIN GA 00394601000126'!M45</f>
        <v>10423416.432159999</v>
      </c>
      <c r="L49" s="123">
        <f>'2024 CV FIN GA 00394601000126'!N45</f>
        <v>31166672.062070001</v>
      </c>
      <c r="M49" s="49">
        <f t="shared" si="18"/>
        <v>0</v>
      </c>
      <c r="N49" s="123">
        <f>'2024 CV FIN GA 00394601000126'!P45</f>
        <v>0</v>
      </c>
      <c r="O49" s="123">
        <f>'2024 CV FIN GA 00394601000126'!Q45</f>
        <v>0</v>
      </c>
      <c r="P49" s="123">
        <f>'2024 CV FIN GA 00394601000126'!R45</f>
        <v>0</v>
      </c>
      <c r="Q49" s="123">
        <f>'2024 CV FIN GA 00394601000126'!S45</f>
        <v>0</v>
      </c>
      <c r="R49" s="123">
        <f>'2024 CV FIN GA 00394601000126'!T45</f>
        <v>0</v>
      </c>
      <c r="S49" s="123">
        <f>'2024 CV FIN GA 00394601000126'!U45</f>
        <v>0</v>
      </c>
      <c r="T49" s="123">
        <f>'2024 CV FIN GA 00394601000126'!V45</f>
        <v>0</v>
      </c>
      <c r="U49" s="49">
        <f t="shared" si="19"/>
        <v>0</v>
      </c>
      <c r="V49" s="123">
        <f>'2024 CV FIN GA 00394601000126'!X45</f>
        <v>0</v>
      </c>
      <c r="W49" s="123">
        <f>'2024 CV FIN GA 00394601000126'!Y45</f>
        <v>0</v>
      </c>
      <c r="X49" s="123">
        <f>'2024 CV FIN GA 00394601000126'!Z45</f>
        <v>0</v>
      </c>
      <c r="Y49" s="123">
        <f>'2024 CV FIN GA 00394601000126'!AA45</f>
        <v>0</v>
      </c>
      <c r="Z49" s="123">
        <f>'2024 CV FIN GA 00394601000126'!AB45</f>
        <v>0</v>
      </c>
      <c r="AA49" s="123">
        <f>'2024 CV FIN GA 00394601000126'!AC45</f>
        <v>0</v>
      </c>
      <c r="AB49" s="123">
        <f>'2024 CV FIN GA 00394601000126'!AD45</f>
        <v>0</v>
      </c>
      <c r="AC49" s="49">
        <f t="shared" si="20"/>
        <v>321053370.49909002</v>
      </c>
      <c r="AD49" s="123">
        <f>'2024 CV FIN GA 00394601000126'!AF45</f>
        <v>160048024.81194001</v>
      </c>
      <c r="AE49" s="123">
        <f>'2024 CV FIN GA 00394601000126'!AG45</f>
        <v>87025593.962929994</v>
      </c>
      <c r="AF49" s="123">
        <f>'2024 CV FIN GA 00394601000126'!AH45</f>
        <v>56685281.939240001</v>
      </c>
      <c r="AG49" s="123">
        <f>'2024 CV FIN GA 00394601000126'!AI45</f>
        <v>17294469.784979999</v>
      </c>
      <c r="AH49" s="49">
        <f t="shared" si="21"/>
        <v>229300029.45427999</v>
      </c>
      <c r="AI49" s="123">
        <f>'2024 CV FIN GA 00394601000126'!AK45</f>
        <v>108668145.44919001</v>
      </c>
      <c r="AJ49" s="123">
        <f>'2024 CV FIN GA 00394601000126'!AL45</f>
        <v>73750915.701389998</v>
      </c>
      <c r="AK49" s="123">
        <f>'2024 CV FIN GA 00394601000126'!AM45</f>
        <v>31240649.867800001</v>
      </c>
      <c r="AL49" s="123">
        <f>'2024 CV FIN GA 00394601000126'!AN45</f>
        <v>9776667.8198199999</v>
      </c>
      <c r="AM49" s="123">
        <f>'2024 CV FIN GA 00394601000126'!AO45</f>
        <v>5863650.6160800001</v>
      </c>
      <c r="AN49" s="123">
        <f>'2024 CV FIN GA 00394601000126'!AP45</f>
        <v>280221329.88257003</v>
      </c>
      <c r="AO49" s="50">
        <v>0</v>
      </c>
      <c r="AP49" s="123">
        <f>'2024 CV FIN GA 00394601000126'!AR45</f>
        <v>0</v>
      </c>
      <c r="AQ49" s="123">
        <f>'2024 CV FIN GA 00394601000126'!AS45</f>
        <v>4920350524.7143002</v>
      </c>
      <c r="AR49" s="49">
        <f t="shared" si="22"/>
        <v>5838053697.3303404</v>
      </c>
      <c r="AS49" s="49">
        <f t="shared" si="23"/>
        <v>538284491.57291996</v>
      </c>
      <c r="AT49" s="123">
        <f>'2024 CV FIN GA 00394601000126'!AV45</f>
        <v>166154280.99272001</v>
      </c>
      <c r="AU49" s="123">
        <f>'2024 CV FIN GA 00394601000126'!AW45</f>
        <v>256494750.05588999</v>
      </c>
      <c r="AV49" s="123">
        <f>'2024 CV FIN GA 00394601000126'!AX45</f>
        <v>0</v>
      </c>
      <c r="AW49" s="123">
        <f>'2024 CV FIN GA 00394601000126'!AY45</f>
        <v>10832429.91429</v>
      </c>
      <c r="AX49" s="123">
        <f>'2024 CV FIN GA 00394601000126'!AZ45</f>
        <v>104803030.61002</v>
      </c>
      <c r="AY49" s="123">
        <f>'2024 CV FIN GA 00394601000126'!BA45</f>
        <v>0</v>
      </c>
      <c r="AZ49" s="49">
        <f t="shared" si="24"/>
        <v>5299769205.7574196</v>
      </c>
      <c r="BA49" s="123">
        <f>'2024 CV FIN GA 00394601000126'!BC45</f>
        <v>1537763926.5464101</v>
      </c>
      <c r="BB49" s="123">
        <f>'2024 CV FIN GA 00394601000126'!BD45</f>
        <v>881286499.61548996</v>
      </c>
      <c r="BC49" s="123">
        <f>'2024 CV FIN GA 00394601000126'!BE45</f>
        <v>557395975.74000001</v>
      </c>
      <c r="BD49" s="123">
        <f>'2024 CV FIN GA 00394601000126'!BF45</f>
        <v>163798838.50692001</v>
      </c>
      <c r="BE49" s="123">
        <f>'2024 CV FIN GA 00394601000126'!BG45</f>
        <v>57720428.583049998</v>
      </c>
      <c r="BF49" s="123">
        <f>'2024 CV FIN GA 00394601000126'!BH45</f>
        <v>2101803536.7655499</v>
      </c>
      <c r="BG49" s="123">
        <f>'2024 CV FIN GA 00394601000126'!BI45</f>
        <v>0</v>
      </c>
      <c r="BH49" s="123">
        <f>'2024 CV FIN GA 00394601000126'!BJ45</f>
        <v>0</v>
      </c>
      <c r="BI49" s="123">
        <f>'2024 CV FIN GA 00394601000126'!BK45</f>
        <v>0</v>
      </c>
      <c r="BJ49" s="49">
        <f t="shared" si="25"/>
        <v>5838053697.3303404</v>
      </c>
      <c r="BK49" s="49">
        <f t="shared" si="26"/>
        <v>0</v>
      </c>
      <c r="BL49" s="49">
        <f>$BO$9+SUMPRODUCT($D$10:D49,$BK$10:BK49)</f>
        <v>-1.2969374656677246E-2</v>
      </c>
      <c r="BM49" s="48">
        <f>'2024 CV FIN GA 00394601000126'!BO45</f>
        <v>4.78</v>
      </c>
      <c r="BN49" s="49">
        <f t="shared" si="12"/>
        <v>0</v>
      </c>
      <c r="BO49" s="51">
        <f t="shared" si="27"/>
        <v>0</v>
      </c>
      <c r="BP49" s="79">
        <f t="shared" si="13"/>
        <v>827274167.31327748</v>
      </c>
      <c r="BQ49" s="79">
        <f t="shared" si="14"/>
        <v>32677329608.874462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28"/>
        <v>41</v>
      </c>
      <c r="B50" s="69">
        <f t="shared" si="29"/>
        <v>2064</v>
      </c>
      <c r="C50" s="48">
        <f>'2024 CV FIN GA 00394601000126'!E46</f>
        <v>4.78</v>
      </c>
      <c r="D50" s="49">
        <f t="shared" si="16"/>
        <v>0.14741000000000001</v>
      </c>
      <c r="E50" s="123">
        <f>'2024 CV FIN GA 00394601000126'!G46</f>
        <v>0</v>
      </c>
      <c r="F50" s="49">
        <f t="shared" si="17"/>
        <v>36963313.992530003</v>
      </c>
      <c r="G50" s="123">
        <f>'2024 CV FIN GA 00394601000126'!I46</f>
        <v>13687448.19716</v>
      </c>
      <c r="H50" s="123">
        <f>'2024 CV FIN GA 00394601000126'!J46</f>
        <v>22240731.181049999</v>
      </c>
      <c r="I50" s="123">
        <f>'2024 CV FIN GA 00394601000126'!K46</f>
        <v>0</v>
      </c>
      <c r="J50" s="123">
        <f>'2024 CV FIN GA 00394601000126'!L46</f>
        <v>1035134.6143200001</v>
      </c>
      <c r="K50" s="123">
        <f>'2024 CV FIN GA 00394601000126'!M46</f>
        <v>9432255.2801200002</v>
      </c>
      <c r="L50" s="123">
        <f>'2024 CV FIN GA 00394601000126'!N46</f>
        <v>25898370.392820001</v>
      </c>
      <c r="M50" s="49">
        <f t="shared" si="18"/>
        <v>0</v>
      </c>
      <c r="N50" s="123">
        <f>'2024 CV FIN GA 00394601000126'!P46</f>
        <v>0</v>
      </c>
      <c r="O50" s="123">
        <f>'2024 CV FIN GA 00394601000126'!Q46</f>
        <v>0</v>
      </c>
      <c r="P50" s="123">
        <f>'2024 CV FIN GA 00394601000126'!R46</f>
        <v>0</v>
      </c>
      <c r="Q50" s="123">
        <f>'2024 CV FIN GA 00394601000126'!S46</f>
        <v>0</v>
      </c>
      <c r="R50" s="123">
        <f>'2024 CV FIN GA 00394601000126'!T46</f>
        <v>0</v>
      </c>
      <c r="S50" s="123">
        <f>'2024 CV FIN GA 00394601000126'!U46</f>
        <v>0</v>
      </c>
      <c r="T50" s="123">
        <f>'2024 CV FIN GA 00394601000126'!V46</f>
        <v>0</v>
      </c>
      <c r="U50" s="49">
        <f t="shared" si="19"/>
        <v>0</v>
      </c>
      <c r="V50" s="123">
        <f>'2024 CV FIN GA 00394601000126'!X46</f>
        <v>0</v>
      </c>
      <c r="W50" s="123">
        <f>'2024 CV FIN GA 00394601000126'!Y46</f>
        <v>0</v>
      </c>
      <c r="X50" s="123">
        <f>'2024 CV FIN GA 00394601000126'!Z46</f>
        <v>0</v>
      </c>
      <c r="Y50" s="123">
        <f>'2024 CV FIN GA 00394601000126'!AA46</f>
        <v>0</v>
      </c>
      <c r="Z50" s="123">
        <f>'2024 CV FIN GA 00394601000126'!AB46</f>
        <v>0</v>
      </c>
      <c r="AA50" s="123">
        <f>'2024 CV FIN GA 00394601000126'!AC46</f>
        <v>0</v>
      </c>
      <c r="AB50" s="123">
        <f>'2024 CV FIN GA 00394601000126'!AD46</f>
        <v>0</v>
      </c>
      <c r="AC50" s="49">
        <f t="shared" si="20"/>
        <v>296238672.29162002</v>
      </c>
      <c r="AD50" s="123">
        <f>'2024 CV FIN GA 00394601000126'!AF46</f>
        <v>147449757.31363001</v>
      </c>
      <c r="AE50" s="123">
        <f>'2024 CV FIN GA 00394601000126'!AG46</f>
        <v>79725210.644030005</v>
      </c>
      <c r="AF50" s="123">
        <f>'2024 CV FIN GA 00394601000126'!AH46</f>
        <v>52987034.707610004</v>
      </c>
      <c r="AG50" s="123">
        <f>'2024 CV FIN GA 00394601000126'!AI46</f>
        <v>16076669.626350001</v>
      </c>
      <c r="AH50" s="49">
        <f t="shared" si="21"/>
        <v>229781956.15899</v>
      </c>
      <c r="AI50" s="123">
        <f>'2024 CV FIN GA 00394601000126'!AK46</f>
        <v>108107986.44526</v>
      </c>
      <c r="AJ50" s="123">
        <f>'2024 CV FIN GA 00394601000126'!AL46</f>
        <v>74350594.780809999</v>
      </c>
      <c r="AK50" s="123">
        <f>'2024 CV FIN GA 00394601000126'!AM46</f>
        <v>31797002.74478</v>
      </c>
      <c r="AL50" s="123">
        <f>'2024 CV FIN GA 00394601000126'!AN46</f>
        <v>9919328.8198099993</v>
      </c>
      <c r="AM50" s="123">
        <f>'2024 CV FIN GA 00394601000126'!AO46</f>
        <v>5607043.36833</v>
      </c>
      <c r="AN50" s="123">
        <f>'2024 CV FIN GA 00394601000126'!AP46</f>
        <v>267860220.26361001</v>
      </c>
      <c r="AO50" s="50">
        <v>0</v>
      </c>
      <c r="AP50" s="123">
        <f>'2024 CV FIN GA 00394601000126'!AR46</f>
        <v>0</v>
      </c>
      <c r="AQ50" s="123">
        <f>'2024 CV FIN GA 00394601000126'!AS46</f>
        <v>4647106082.4287004</v>
      </c>
      <c r="AR50" s="49">
        <f t="shared" si="22"/>
        <v>5513280870.8083897</v>
      </c>
      <c r="AS50" s="49">
        <f t="shared" si="23"/>
        <v>447294825.43728</v>
      </c>
      <c r="AT50" s="123">
        <f>'2024 CV FIN GA 00394601000126'!AV46</f>
        <v>131404642.19049001</v>
      </c>
      <c r="AU50" s="123">
        <f>'2024 CV FIN GA 00394601000126'!AW46</f>
        <v>212364245.98097</v>
      </c>
      <c r="AV50" s="123">
        <f>'2024 CV FIN GA 00394601000126'!AX46</f>
        <v>0</v>
      </c>
      <c r="AW50" s="123">
        <f>'2024 CV FIN GA 00394601000126'!AY46</f>
        <v>8691787.2143099997</v>
      </c>
      <c r="AX50" s="123">
        <f>'2024 CV FIN GA 00394601000126'!AZ46</f>
        <v>94834150.051510006</v>
      </c>
      <c r="AY50" s="123">
        <f>'2024 CV FIN GA 00394601000126'!BA46</f>
        <v>0</v>
      </c>
      <c r="AZ50" s="49">
        <f t="shared" si="24"/>
        <v>5065986045.37111</v>
      </c>
      <c r="BA50" s="123">
        <f>'2024 CV FIN GA 00394601000126'!BC46</f>
        <v>1419007110.34389</v>
      </c>
      <c r="BB50" s="123">
        <f>'2024 CV FIN GA 00394601000126'!BD46</f>
        <v>809123192.67309999</v>
      </c>
      <c r="BC50" s="123">
        <f>'2024 CV FIN GA 00394601000126'!BE46</f>
        <v>521447565.53015</v>
      </c>
      <c r="BD50" s="123">
        <f>'2024 CV FIN GA 00394601000126'!BF46</f>
        <v>152395713.64177001</v>
      </c>
      <c r="BE50" s="123">
        <f>'2024 CV FIN GA 00394601000126'!BG46</f>
        <v>55227257.793470003</v>
      </c>
      <c r="BF50" s="123">
        <f>'2024 CV FIN GA 00394601000126'!BH46</f>
        <v>2108785205.38873</v>
      </c>
      <c r="BG50" s="123">
        <f>'2024 CV FIN GA 00394601000126'!BI46</f>
        <v>0</v>
      </c>
      <c r="BH50" s="123">
        <f>'2024 CV FIN GA 00394601000126'!BJ46</f>
        <v>0</v>
      </c>
      <c r="BI50" s="123">
        <f>'2024 CV FIN GA 00394601000126'!BK46</f>
        <v>0</v>
      </c>
      <c r="BJ50" s="49">
        <f t="shared" si="25"/>
        <v>5513280870.8083897</v>
      </c>
      <c r="BK50" s="49">
        <f t="shared" si="26"/>
        <v>0</v>
      </c>
      <c r="BL50" s="49">
        <f>$BO$9+SUMPRODUCT($D$10:D50,$BK$10:BK50)</f>
        <v>-1.2969374656677246E-2</v>
      </c>
      <c r="BM50" s="48">
        <f>'2024 CV FIN GA 00394601000126'!BO46</f>
        <v>4.78</v>
      </c>
      <c r="BN50" s="49">
        <f t="shared" si="12"/>
        <v>0</v>
      </c>
      <c r="BO50" s="51">
        <f t="shared" si="27"/>
        <v>0</v>
      </c>
      <c r="BP50" s="79">
        <f t="shared" si="13"/>
        <v>745637939.22260296</v>
      </c>
      <c r="BQ50" s="79">
        <f t="shared" si="14"/>
        <v>30198336538.515419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28"/>
        <v>42</v>
      </c>
      <c r="B51" s="69">
        <f t="shared" si="29"/>
        <v>2065</v>
      </c>
      <c r="C51" s="48">
        <f>'2024 CV FIN GA 00394601000126'!E47</f>
        <v>4.78</v>
      </c>
      <c r="D51" s="49">
        <f t="shared" si="16"/>
        <v>0.14069000000000001</v>
      </c>
      <c r="E51" s="123">
        <f>'2024 CV FIN GA 00394601000126'!G47</f>
        <v>0</v>
      </c>
      <c r="F51" s="49">
        <f t="shared" si="17"/>
        <v>29669299.57336</v>
      </c>
      <c r="G51" s="123">
        <f>'2024 CV FIN GA 00394601000126'!I47</f>
        <v>10683505.40557</v>
      </c>
      <c r="H51" s="123">
        <f>'2024 CV FIN GA 00394601000126'!J47</f>
        <v>18165058.10689</v>
      </c>
      <c r="I51" s="123">
        <f>'2024 CV FIN GA 00394601000126'!K47</f>
        <v>0</v>
      </c>
      <c r="J51" s="123">
        <f>'2024 CV FIN GA 00394601000126'!L47</f>
        <v>820736.06090000004</v>
      </c>
      <c r="K51" s="123">
        <f>'2024 CV FIN GA 00394601000126'!M47</f>
        <v>8521843.89016</v>
      </c>
      <c r="L51" s="123">
        <f>'2024 CV FIN GA 00394601000126'!N47</f>
        <v>21372894.66313</v>
      </c>
      <c r="M51" s="49">
        <f t="shared" si="18"/>
        <v>0</v>
      </c>
      <c r="N51" s="123">
        <f>'2024 CV FIN GA 00394601000126'!P47</f>
        <v>0</v>
      </c>
      <c r="O51" s="123">
        <f>'2024 CV FIN GA 00394601000126'!Q47</f>
        <v>0</v>
      </c>
      <c r="P51" s="123">
        <f>'2024 CV FIN GA 00394601000126'!R47</f>
        <v>0</v>
      </c>
      <c r="Q51" s="123">
        <f>'2024 CV FIN GA 00394601000126'!S47</f>
        <v>0</v>
      </c>
      <c r="R51" s="123">
        <f>'2024 CV FIN GA 00394601000126'!T47</f>
        <v>0</v>
      </c>
      <c r="S51" s="123">
        <f>'2024 CV FIN GA 00394601000126'!U47</f>
        <v>0</v>
      </c>
      <c r="T51" s="123">
        <f>'2024 CV FIN GA 00394601000126'!V47</f>
        <v>0</v>
      </c>
      <c r="U51" s="49">
        <f t="shared" si="19"/>
        <v>0</v>
      </c>
      <c r="V51" s="123">
        <f>'2024 CV FIN GA 00394601000126'!X47</f>
        <v>0</v>
      </c>
      <c r="W51" s="123">
        <f>'2024 CV FIN GA 00394601000126'!Y47</f>
        <v>0</v>
      </c>
      <c r="X51" s="123">
        <f>'2024 CV FIN GA 00394601000126'!Z47</f>
        <v>0</v>
      </c>
      <c r="Y51" s="123">
        <f>'2024 CV FIN GA 00394601000126'!AA47</f>
        <v>0</v>
      </c>
      <c r="Z51" s="123">
        <f>'2024 CV FIN GA 00394601000126'!AB47</f>
        <v>0</v>
      </c>
      <c r="AA51" s="123">
        <f>'2024 CV FIN GA 00394601000126'!AC47</f>
        <v>0</v>
      </c>
      <c r="AB51" s="123">
        <f>'2024 CV FIN GA 00394601000126'!AD47</f>
        <v>0</v>
      </c>
      <c r="AC51" s="49">
        <f t="shared" si="20"/>
        <v>272033403.76532</v>
      </c>
      <c r="AD51" s="123">
        <f>'2024 CV FIN GA 00394601000126'!AF47</f>
        <v>135241884.84411001</v>
      </c>
      <c r="AE51" s="123">
        <f>'2024 CV FIN GA 00394601000126'!AG47</f>
        <v>72609953.207220003</v>
      </c>
      <c r="AF51" s="123">
        <f>'2024 CV FIN GA 00394601000126'!AH47</f>
        <v>49312886.529289998</v>
      </c>
      <c r="AG51" s="123">
        <f>'2024 CV FIN GA 00394601000126'!AI47</f>
        <v>14868679.184699999</v>
      </c>
      <c r="AH51" s="49">
        <f t="shared" si="21"/>
        <v>228840060.33438</v>
      </c>
      <c r="AI51" s="123">
        <f>'2024 CV FIN GA 00394601000126'!AK47</f>
        <v>106901910.14549001</v>
      </c>
      <c r="AJ51" s="123">
        <f>'2024 CV FIN GA 00394601000126'!AL47</f>
        <v>74397111.182980001</v>
      </c>
      <c r="AK51" s="123">
        <f>'2024 CV FIN GA 00394601000126'!AM47</f>
        <v>32190465.758990001</v>
      </c>
      <c r="AL51" s="123">
        <f>'2024 CV FIN GA 00394601000126'!AN47</f>
        <v>10008562.241830001</v>
      </c>
      <c r="AM51" s="123">
        <f>'2024 CV FIN GA 00394601000126'!AO47</f>
        <v>5342011.0050900001</v>
      </c>
      <c r="AN51" s="123">
        <f>'2024 CV FIN GA 00394601000126'!AP47</f>
        <v>255091989.98238</v>
      </c>
      <c r="AO51" s="50">
        <v>0</v>
      </c>
      <c r="AP51" s="123">
        <f>'2024 CV FIN GA 00394601000126'!AR47</f>
        <v>0</v>
      </c>
      <c r="AQ51" s="123">
        <f>'2024 CV FIN GA 00394601000126'!AS47</f>
        <v>4378108225.07409</v>
      </c>
      <c r="AR51" s="49">
        <f t="shared" si="22"/>
        <v>5193637717.2828197</v>
      </c>
      <c r="AS51" s="49">
        <f t="shared" si="23"/>
        <v>369134622.85194999</v>
      </c>
      <c r="AT51" s="123">
        <f>'2024 CV FIN GA 00394601000126'!AV47</f>
        <v>102922839.95817</v>
      </c>
      <c r="AU51" s="123">
        <f>'2024 CV FIN GA 00394601000126'!AW47</f>
        <v>173633976.25266001</v>
      </c>
      <c r="AV51" s="123">
        <f>'2024 CV FIN GA 00394601000126'!AX47</f>
        <v>0</v>
      </c>
      <c r="AW51" s="123">
        <f>'2024 CV FIN GA 00394601000126'!AY47</f>
        <v>6901418.5594699997</v>
      </c>
      <c r="AX51" s="123">
        <f>'2024 CV FIN GA 00394601000126'!AZ47</f>
        <v>85676388.081650004</v>
      </c>
      <c r="AY51" s="123">
        <f>'2024 CV FIN GA 00394601000126'!BA47</f>
        <v>0</v>
      </c>
      <c r="AZ51" s="49">
        <f t="shared" si="24"/>
        <v>4824503094.4308701</v>
      </c>
      <c r="BA51" s="123">
        <f>'2024 CV FIN GA 00394601000126'!BC47</f>
        <v>1303706723.2067499</v>
      </c>
      <c r="BB51" s="123">
        <f>'2024 CV FIN GA 00394601000126'!BD47</f>
        <v>738631462.72238004</v>
      </c>
      <c r="BC51" s="123">
        <f>'2024 CV FIN GA 00394601000126'!BE47</f>
        <v>485683685.30271</v>
      </c>
      <c r="BD51" s="123">
        <f>'2024 CV FIN GA 00394601000126'!BF47</f>
        <v>141068271.05017</v>
      </c>
      <c r="BE51" s="123">
        <f>'2024 CV FIN GA 00394601000126'!BG47</f>
        <v>52649495.265840001</v>
      </c>
      <c r="BF51" s="123">
        <f>'2024 CV FIN GA 00394601000126'!BH47</f>
        <v>2102763456.8830199</v>
      </c>
      <c r="BG51" s="123">
        <f>'2024 CV FIN GA 00394601000126'!BI47</f>
        <v>0</v>
      </c>
      <c r="BH51" s="123">
        <f>'2024 CV FIN GA 00394601000126'!BJ47</f>
        <v>0</v>
      </c>
      <c r="BI51" s="123">
        <f>'2024 CV FIN GA 00394601000126'!BK47</f>
        <v>0</v>
      </c>
      <c r="BJ51" s="49">
        <f t="shared" si="25"/>
        <v>5193637717.2828197</v>
      </c>
      <c r="BK51" s="49">
        <f t="shared" si="26"/>
        <v>0</v>
      </c>
      <c r="BL51" s="49">
        <f>$BO$9+SUMPRODUCT($D$10:D51,$BK$10:BK51)</f>
        <v>-1.2969374656677246E-2</v>
      </c>
      <c r="BM51" s="48">
        <f>'2024 CV FIN GA 00394601000126'!BO47</f>
        <v>4.78</v>
      </c>
      <c r="BN51" s="49">
        <f t="shared" si="12"/>
        <v>0</v>
      </c>
      <c r="BO51" s="51">
        <f t="shared" si="27"/>
        <v>0</v>
      </c>
      <c r="BP51" s="79">
        <f t="shared" si="13"/>
        <v>670388414.86256647</v>
      </c>
      <c r="BQ51" s="79">
        <f t="shared" si="14"/>
        <v>27821119216.796509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28"/>
        <v>43</v>
      </c>
      <c r="B52" s="69">
        <f t="shared" si="29"/>
        <v>2066</v>
      </c>
      <c r="C52" s="48">
        <f>'2024 CV FIN GA 00394601000126'!E48</f>
        <v>4.78</v>
      </c>
      <c r="D52" s="49">
        <f t="shared" si="16"/>
        <v>0.13427</v>
      </c>
      <c r="E52" s="123">
        <f>'2024 CV FIN GA 00394601000126'!G48</f>
        <v>0</v>
      </c>
      <c r="F52" s="49">
        <f t="shared" si="17"/>
        <v>23544739.816029999</v>
      </c>
      <c r="G52" s="123">
        <f>'2024 CV FIN GA 00394601000126'!I48</f>
        <v>8258083.6408099998</v>
      </c>
      <c r="H52" s="123">
        <f>'2024 CV FIN GA 00394601000126'!J48</f>
        <v>14642592.779689999</v>
      </c>
      <c r="I52" s="123">
        <f>'2024 CV FIN GA 00394601000126'!K48</f>
        <v>0</v>
      </c>
      <c r="J52" s="123">
        <f>'2024 CV FIN GA 00394601000126'!L48</f>
        <v>644063.39552999998</v>
      </c>
      <c r="K52" s="123">
        <f>'2024 CV FIN GA 00394601000126'!M48</f>
        <v>7687877.2608700003</v>
      </c>
      <c r="L52" s="123">
        <f>'2024 CV FIN GA 00394601000126'!N48</f>
        <v>17527783.500119999</v>
      </c>
      <c r="M52" s="49">
        <f t="shared" si="18"/>
        <v>0</v>
      </c>
      <c r="N52" s="123">
        <f>'2024 CV FIN GA 00394601000126'!P48</f>
        <v>0</v>
      </c>
      <c r="O52" s="123">
        <f>'2024 CV FIN GA 00394601000126'!Q48</f>
        <v>0</v>
      </c>
      <c r="P52" s="123">
        <f>'2024 CV FIN GA 00394601000126'!R48</f>
        <v>0</v>
      </c>
      <c r="Q52" s="123">
        <f>'2024 CV FIN GA 00394601000126'!S48</f>
        <v>0</v>
      </c>
      <c r="R52" s="123">
        <f>'2024 CV FIN GA 00394601000126'!T48</f>
        <v>0</v>
      </c>
      <c r="S52" s="123">
        <f>'2024 CV FIN GA 00394601000126'!U48</f>
        <v>0</v>
      </c>
      <c r="T52" s="123">
        <f>'2024 CV FIN GA 00394601000126'!V48</f>
        <v>0</v>
      </c>
      <c r="U52" s="49">
        <f t="shared" si="19"/>
        <v>0</v>
      </c>
      <c r="V52" s="123">
        <f>'2024 CV FIN GA 00394601000126'!X48</f>
        <v>0</v>
      </c>
      <c r="W52" s="123">
        <f>'2024 CV FIN GA 00394601000126'!Y48</f>
        <v>0</v>
      </c>
      <c r="X52" s="123">
        <f>'2024 CV FIN GA 00394601000126'!Z48</f>
        <v>0</v>
      </c>
      <c r="Y52" s="123">
        <f>'2024 CV FIN GA 00394601000126'!AA48</f>
        <v>0</v>
      </c>
      <c r="Z52" s="123">
        <f>'2024 CV FIN GA 00394601000126'!AB48</f>
        <v>0</v>
      </c>
      <c r="AA52" s="123">
        <f>'2024 CV FIN GA 00394601000126'!AC48</f>
        <v>0</v>
      </c>
      <c r="AB52" s="123">
        <f>'2024 CV FIN GA 00394601000126'!AD48</f>
        <v>0</v>
      </c>
      <c r="AC52" s="49">
        <f t="shared" si="20"/>
        <v>248556118.15757</v>
      </c>
      <c r="AD52" s="123">
        <f>'2024 CV FIN GA 00394601000126'!AF48</f>
        <v>123472592.53527001</v>
      </c>
      <c r="AE52" s="123">
        <f>'2024 CV FIN GA 00394601000126'!AG48</f>
        <v>65725165.993620001</v>
      </c>
      <c r="AF52" s="123">
        <f>'2024 CV FIN GA 00394601000126'!AH48</f>
        <v>45680947.172470003</v>
      </c>
      <c r="AG52" s="123">
        <f>'2024 CV FIN GA 00394601000126'!AI48</f>
        <v>13677412.45621</v>
      </c>
      <c r="AH52" s="49">
        <f t="shared" si="21"/>
        <v>226478783.49713999</v>
      </c>
      <c r="AI52" s="123">
        <f>'2024 CV FIN GA 00394601000126'!AK48</f>
        <v>105084650.90705</v>
      </c>
      <c r="AJ52" s="123">
        <f>'2024 CV FIN GA 00394601000126'!AL48</f>
        <v>73869718.202130005</v>
      </c>
      <c r="AK52" s="123">
        <f>'2024 CV FIN GA 00394601000126'!AM48</f>
        <v>32414120.65622</v>
      </c>
      <c r="AL52" s="123">
        <f>'2024 CV FIN GA 00394601000126'!AN48</f>
        <v>10040750.542540001</v>
      </c>
      <c r="AM52" s="123">
        <f>'2024 CV FIN GA 00394601000126'!AO48</f>
        <v>5069543.1891999999</v>
      </c>
      <c r="AN52" s="123">
        <f>'2024 CV FIN GA 00394601000126'!AP48</f>
        <v>241978436.0289</v>
      </c>
      <c r="AO52" s="50">
        <v>0</v>
      </c>
      <c r="AP52" s="123">
        <f>'2024 CV FIN GA 00394601000126'!AR48</f>
        <v>0</v>
      </c>
      <c r="AQ52" s="123">
        <f>'2024 CV FIN GA 00394601000126'!AS48</f>
        <v>4113440472.2493801</v>
      </c>
      <c r="AR52" s="49">
        <f t="shared" si="22"/>
        <v>4879214210.5100098</v>
      </c>
      <c r="AS52" s="49">
        <f t="shared" si="23"/>
        <v>302725103.62905002</v>
      </c>
      <c r="AT52" s="123">
        <f>'2024 CV FIN GA 00394601000126'!AV48</f>
        <v>79873372.771170005</v>
      </c>
      <c r="AU52" s="123">
        <f>'2024 CV FIN GA 00394601000126'!AW48</f>
        <v>140141136.79800999</v>
      </c>
      <c r="AV52" s="123">
        <f>'2024 CV FIN GA 00394601000126'!AX48</f>
        <v>0</v>
      </c>
      <c r="AW52" s="123">
        <f>'2024 CV FIN GA 00394601000126'!AY48</f>
        <v>5423968.7916999999</v>
      </c>
      <c r="AX52" s="123">
        <f>'2024 CV FIN GA 00394601000126'!AZ48</f>
        <v>77286625.268169999</v>
      </c>
      <c r="AY52" s="123">
        <f>'2024 CV FIN GA 00394601000126'!BA48</f>
        <v>0</v>
      </c>
      <c r="AZ52" s="49">
        <f t="shared" si="24"/>
        <v>4576489106.8809605</v>
      </c>
      <c r="BA52" s="123">
        <f>'2024 CV FIN GA 00394601000126'!BC48</f>
        <v>1192309093.5831599</v>
      </c>
      <c r="BB52" s="123">
        <f>'2024 CV FIN GA 00394601000126'!BD48</f>
        <v>670284930.93962002</v>
      </c>
      <c r="BC52" s="123">
        <f>'2024 CV FIN GA 00394601000126'!BE48</f>
        <v>450279607.52487999</v>
      </c>
      <c r="BD52" s="123">
        <f>'2024 CV FIN GA 00394601000126'!BF48</f>
        <v>129884805.31685001</v>
      </c>
      <c r="BE52" s="123">
        <f>'2024 CV FIN GA 00394601000126'!BG48</f>
        <v>49995290.196450002</v>
      </c>
      <c r="BF52" s="123">
        <f>'2024 CV FIN GA 00394601000126'!BH48</f>
        <v>2083735379.3199999</v>
      </c>
      <c r="BG52" s="123">
        <f>'2024 CV FIN GA 00394601000126'!BI48</f>
        <v>0</v>
      </c>
      <c r="BH52" s="123">
        <f>'2024 CV FIN GA 00394601000126'!BJ48</f>
        <v>0</v>
      </c>
      <c r="BI52" s="123">
        <f>'2024 CV FIN GA 00394601000126'!BK48</f>
        <v>0</v>
      </c>
      <c r="BJ52" s="49">
        <f t="shared" si="25"/>
        <v>4879214210.5100098</v>
      </c>
      <c r="BK52" s="49">
        <f t="shared" si="26"/>
        <v>0</v>
      </c>
      <c r="BL52" s="49">
        <f>$BO$9+SUMPRODUCT($D$10:D52,$BK$10:BK52)</f>
        <v>-1.2969374656677246E-2</v>
      </c>
      <c r="BM52" s="48">
        <f>'2024 CV FIN GA 00394601000126'!BO48</f>
        <v>4.78</v>
      </c>
      <c r="BN52" s="49">
        <f t="shared" si="12"/>
        <v>0</v>
      </c>
      <c r="BO52" s="51">
        <f t="shared" si="27"/>
        <v>0</v>
      </c>
      <c r="BP52" s="79">
        <f t="shared" si="13"/>
        <v>601094055.94695139</v>
      </c>
      <c r="BQ52" s="79">
        <f t="shared" si="14"/>
        <v>25546497377.745434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28"/>
        <v>44</v>
      </c>
      <c r="B53" s="69">
        <f t="shared" si="29"/>
        <v>2067</v>
      </c>
      <c r="C53" s="48">
        <f>'2024 CV FIN GA 00394601000126'!E49</f>
        <v>4.78</v>
      </c>
      <c r="D53" s="49">
        <f t="shared" si="16"/>
        <v>0.12814</v>
      </c>
      <c r="E53" s="123">
        <f>'2024 CV FIN GA 00394601000126'!G49</f>
        <v>0</v>
      </c>
      <c r="F53" s="49">
        <f t="shared" si="17"/>
        <v>18469198.333420001</v>
      </c>
      <c r="G53" s="123">
        <f>'2024 CV FIN GA 00394601000126'!I49</f>
        <v>6324879.8545899997</v>
      </c>
      <c r="H53" s="123">
        <f>'2024 CV FIN GA 00394601000126'!J49</f>
        <v>11643888.4837</v>
      </c>
      <c r="I53" s="123">
        <f>'2024 CV FIN GA 00394601000126'!K49</f>
        <v>0</v>
      </c>
      <c r="J53" s="123">
        <f>'2024 CV FIN GA 00394601000126'!L49</f>
        <v>500429.99513</v>
      </c>
      <c r="K53" s="123">
        <f>'2024 CV FIN GA 00394601000126'!M49</f>
        <v>6925853.0059500001</v>
      </c>
      <c r="L53" s="123">
        <f>'2024 CV FIN GA 00394601000126'!N49</f>
        <v>14295711.67519</v>
      </c>
      <c r="M53" s="49">
        <f t="shared" si="18"/>
        <v>0</v>
      </c>
      <c r="N53" s="123">
        <f>'2024 CV FIN GA 00394601000126'!P49</f>
        <v>0</v>
      </c>
      <c r="O53" s="123">
        <f>'2024 CV FIN GA 00394601000126'!Q49</f>
        <v>0</v>
      </c>
      <c r="P53" s="123">
        <f>'2024 CV FIN GA 00394601000126'!R49</f>
        <v>0</v>
      </c>
      <c r="Q53" s="123">
        <f>'2024 CV FIN GA 00394601000126'!S49</f>
        <v>0</v>
      </c>
      <c r="R53" s="123">
        <f>'2024 CV FIN GA 00394601000126'!T49</f>
        <v>0</v>
      </c>
      <c r="S53" s="123">
        <f>'2024 CV FIN GA 00394601000126'!U49</f>
        <v>0</v>
      </c>
      <c r="T53" s="123">
        <f>'2024 CV FIN GA 00394601000126'!V49</f>
        <v>0</v>
      </c>
      <c r="U53" s="49">
        <f t="shared" si="19"/>
        <v>0</v>
      </c>
      <c r="V53" s="123">
        <f>'2024 CV FIN GA 00394601000126'!X49</f>
        <v>0</v>
      </c>
      <c r="W53" s="123">
        <f>'2024 CV FIN GA 00394601000126'!Y49</f>
        <v>0</v>
      </c>
      <c r="X53" s="123">
        <f>'2024 CV FIN GA 00394601000126'!Z49</f>
        <v>0</v>
      </c>
      <c r="Y53" s="123">
        <f>'2024 CV FIN GA 00394601000126'!AA49</f>
        <v>0</v>
      </c>
      <c r="Z53" s="123">
        <f>'2024 CV FIN GA 00394601000126'!AB49</f>
        <v>0</v>
      </c>
      <c r="AA53" s="123">
        <f>'2024 CV FIN GA 00394601000126'!AC49</f>
        <v>0</v>
      </c>
      <c r="AB53" s="123">
        <f>'2024 CV FIN GA 00394601000126'!AD49</f>
        <v>0</v>
      </c>
      <c r="AC53" s="49">
        <f t="shared" si="20"/>
        <v>225920745.45644</v>
      </c>
      <c r="AD53" s="123">
        <f>'2024 CV FIN GA 00394601000126'!AF49</f>
        <v>112183621.20315</v>
      </c>
      <c r="AE53" s="123">
        <f>'2024 CV FIN GA 00394601000126'!AG49</f>
        <v>59118346.68671</v>
      </c>
      <c r="AF53" s="123">
        <f>'2024 CV FIN GA 00394601000126'!AH49</f>
        <v>42108250.438100003</v>
      </c>
      <c r="AG53" s="123">
        <f>'2024 CV FIN GA 00394601000126'!AI49</f>
        <v>12510527.12848</v>
      </c>
      <c r="AH53" s="49">
        <f t="shared" si="21"/>
        <v>222723280.80034</v>
      </c>
      <c r="AI53" s="123">
        <f>'2024 CV FIN GA 00394601000126'!AK49</f>
        <v>102699045.48751999</v>
      </c>
      <c r="AJ53" s="123">
        <f>'2024 CV FIN GA 00394601000126'!AL49</f>
        <v>72757947.704689994</v>
      </c>
      <c r="AK53" s="123">
        <f>'2024 CV FIN GA 00394601000126'!AM49</f>
        <v>32462805.925530002</v>
      </c>
      <c r="AL53" s="123">
        <f>'2024 CV FIN GA 00394601000126'!AN49</f>
        <v>10012993.88864</v>
      </c>
      <c r="AM53" s="123">
        <f>'2024 CV FIN GA 00394601000126'!AO49</f>
        <v>4790487.7939600004</v>
      </c>
      <c r="AN53" s="123">
        <f>'2024 CV FIN GA 00394601000126'!AP49</f>
        <v>228592102.47132</v>
      </c>
      <c r="AO53" s="50">
        <v>0</v>
      </c>
      <c r="AP53" s="123">
        <f>'2024 CV FIN GA 00394601000126'!AR49</f>
        <v>0</v>
      </c>
      <c r="AQ53" s="123">
        <f>'2024 CV FIN GA 00394601000126'!AS49</f>
        <v>3853292685.3977799</v>
      </c>
      <c r="AR53" s="49">
        <f t="shared" si="22"/>
        <v>4570219577.14044</v>
      </c>
      <c r="AS53" s="49">
        <f t="shared" si="23"/>
        <v>246903483.16396999</v>
      </c>
      <c r="AT53" s="123">
        <f>'2024 CV FIN GA 00394601000126'!AV49</f>
        <v>61454255.42148</v>
      </c>
      <c r="AU53" s="123">
        <f>'2024 CV FIN GA 00394601000126'!AW49</f>
        <v>111607227.6432</v>
      </c>
      <c r="AV53" s="123">
        <f>'2024 CV FIN GA 00394601000126'!AX49</f>
        <v>0</v>
      </c>
      <c r="AW53" s="123">
        <f>'2024 CV FIN GA 00394601000126'!AY49</f>
        <v>4221014.6267499998</v>
      </c>
      <c r="AX53" s="123">
        <f>'2024 CV FIN GA 00394601000126'!AZ49</f>
        <v>69620985.472540006</v>
      </c>
      <c r="AY53" s="123">
        <f>'2024 CV FIN GA 00394601000126'!BA49</f>
        <v>0</v>
      </c>
      <c r="AZ53" s="49">
        <f t="shared" si="24"/>
        <v>4323316093.97647</v>
      </c>
      <c r="BA53" s="123">
        <f>'2024 CV FIN GA 00394601000126'!BC49</f>
        <v>1085237258.7586401</v>
      </c>
      <c r="BB53" s="123">
        <f>'2024 CV FIN GA 00394601000126'!BD49</f>
        <v>604547984.11943996</v>
      </c>
      <c r="BC53" s="123">
        <f>'2024 CV FIN GA 00394601000126'!BE49</f>
        <v>415402841.67356002</v>
      </c>
      <c r="BD53" s="123">
        <f>'2024 CV FIN GA 00394601000126'!BF49</f>
        <v>118913908.5037</v>
      </c>
      <c r="BE53" s="123">
        <f>'2024 CV FIN GA 00394601000126'!BG49</f>
        <v>47274872.574409999</v>
      </c>
      <c r="BF53" s="123">
        <f>'2024 CV FIN GA 00394601000126'!BH49</f>
        <v>2051939228.34672</v>
      </c>
      <c r="BG53" s="123">
        <f>'2024 CV FIN GA 00394601000126'!BI49</f>
        <v>0</v>
      </c>
      <c r="BH53" s="123">
        <f>'2024 CV FIN GA 00394601000126'!BJ49</f>
        <v>0</v>
      </c>
      <c r="BI53" s="123">
        <f>'2024 CV FIN GA 00394601000126'!BK49</f>
        <v>0</v>
      </c>
      <c r="BJ53" s="49">
        <f t="shared" si="25"/>
        <v>4570219577.14044</v>
      </c>
      <c r="BK53" s="49">
        <f t="shared" si="26"/>
        <v>0</v>
      </c>
      <c r="BL53" s="49">
        <f>$BO$9+SUMPRODUCT($D$10:D53,$BK$10:BK53)</f>
        <v>-1.2969374656677246E-2</v>
      </c>
      <c r="BM53" s="48">
        <f>'2024 CV FIN GA 00394601000126'!BO49</f>
        <v>4.78</v>
      </c>
      <c r="BN53" s="49">
        <f t="shared" si="12"/>
        <v>0</v>
      </c>
      <c r="BO53" s="51">
        <f t="shared" si="27"/>
        <v>0</v>
      </c>
      <c r="BP53" s="79">
        <f t="shared" si="13"/>
        <v>537364462.47635305</v>
      </c>
      <c r="BQ53" s="79">
        <f t="shared" si="14"/>
        <v>23375354117.721359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28"/>
        <v>45</v>
      </c>
      <c r="B54" s="69">
        <f t="shared" si="29"/>
        <v>2068</v>
      </c>
      <c r="C54" s="48">
        <f>'2024 CV FIN GA 00394601000126'!E50</f>
        <v>4.78</v>
      </c>
      <c r="D54" s="49">
        <f t="shared" si="16"/>
        <v>0.12229</v>
      </c>
      <c r="E54" s="123">
        <f>'2024 CV FIN GA 00394601000126'!G50</f>
        <v>0</v>
      </c>
      <c r="F54" s="49">
        <f t="shared" si="17"/>
        <v>14318517.07619</v>
      </c>
      <c r="G54" s="123">
        <f>'2024 CV FIN GA 00394601000126'!I50</f>
        <v>4803680.8328499999</v>
      </c>
      <c r="H54" s="123">
        <f>'2024 CV FIN GA 00394601000126'!J50</f>
        <v>9129598.8772400003</v>
      </c>
      <c r="I54" s="123">
        <f>'2024 CV FIN GA 00394601000126'!K50</f>
        <v>0</v>
      </c>
      <c r="J54" s="123">
        <f>'2024 CV FIN GA 00394601000126'!L50</f>
        <v>385237.36609999998</v>
      </c>
      <c r="K54" s="123">
        <f>'2024 CV FIN GA 00394601000126'!M50</f>
        <v>6231349.6200700002</v>
      </c>
      <c r="L54" s="123">
        <f>'2024 CV FIN GA 00394601000126'!N50</f>
        <v>11607081.632470001</v>
      </c>
      <c r="M54" s="49">
        <f t="shared" si="18"/>
        <v>0</v>
      </c>
      <c r="N54" s="123">
        <f>'2024 CV FIN GA 00394601000126'!P50</f>
        <v>0</v>
      </c>
      <c r="O54" s="123">
        <f>'2024 CV FIN GA 00394601000126'!Q50</f>
        <v>0</v>
      </c>
      <c r="P54" s="123">
        <f>'2024 CV FIN GA 00394601000126'!R50</f>
        <v>0</v>
      </c>
      <c r="Q54" s="123">
        <f>'2024 CV FIN GA 00394601000126'!S50</f>
        <v>0</v>
      </c>
      <c r="R54" s="123">
        <f>'2024 CV FIN GA 00394601000126'!T50</f>
        <v>0</v>
      </c>
      <c r="S54" s="123">
        <f>'2024 CV FIN GA 00394601000126'!U50</f>
        <v>0</v>
      </c>
      <c r="T54" s="123">
        <f>'2024 CV FIN GA 00394601000126'!V50</f>
        <v>0</v>
      </c>
      <c r="U54" s="49">
        <f t="shared" si="19"/>
        <v>0</v>
      </c>
      <c r="V54" s="123">
        <f>'2024 CV FIN GA 00394601000126'!X50</f>
        <v>0</v>
      </c>
      <c r="W54" s="123">
        <f>'2024 CV FIN GA 00394601000126'!Y50</f>
        <v>0</v>
      </c>
      <c r="X54" s="123">
        <f>'2024 CV FIN GA 00394601000126'!Z50</f>
        <v>0</v>
      </c>
      <c r="Y54" s="123">
        <f>'2024 CV FIN GA 00394601000126'!AA50</f>
        <v>0</v>
      </c>
      <c r="Z54" s="123">
        <f>'2024 CV FIN GA 00394601000126'!AB50</f>
        <v>0</v>
      </c>
      <c r="AA54" s="123">
        <f>'2024 CV FIN GA 00394601000126'!AC50</f>
        <v>0</v>
      </c>
      <c r="AB54" s="123">
        <f>'2024 CV FIN GA 00394601000126'!AD50</f>
        <v>0</v>
      </c>
      <c r="AC54" s="49">
        <f t="shared" si="20"/>
        <v>204237269.90156001</v>
      </c>
      <c r="AD54" s="123">
        <f>'2024 CV FIN GA 00394601000126'!AF50</f>
        <v>101415704.73141</v>
      </c>
      <c r="AE54" s="123">
        <f>'2024 CV FIN GA 00394601000126'!AG50</f>
        <v>52833736.375480004</v>
      </c>
      <c r="AF54" s="123">
        <f>'2024 CV FIN GA 00394601000126'!AH50</f>
        <v>38612790.733130001</v>
      </c>
      <c r="AG54" s="123">
        <f>'2024 CV FIN GA 00394601000126'!AI50</f>
        <v>11375038.06154</v>
      </c>
      <c r="AH54" s="49">
        <f t="shared" si="21"/>
        <v>217634950.46048</v>
      </c>
      <c r="AI54" s="123">
        <f>'2024 CV FIN GA 00394601000126'!AK50</f>
        <v>99802899.705469996</v>
      </c>
      <c r="AJ54" s="123">
        <f>'2024 CV FIN GA 00394601000126'!AL50</f>
        <v>71069194.378309995</v>
      </c>
      <c r="AK54" s="123">
        <f>'2024 CV FIN GA 00394601000126'!AM50</f>
        <v>32333407.070489999</v>
      </c>
      <c r="AL54" s="123">
        <f>'2024 CV FIN GA 00394601000126'!AN50</f>
        <v>9923358.4242400005</v>
      </c>
      <c r="AM54" s="123">
        <f>'2024 CV FIN GA 00394601000126'!AO50</f>
        <v>4506090.8819700005</v>
      </c>
      <c r="AN54" s="123">
        <f>'2024 CV FIN GA 00394601000126'!AP50</f>
        <v>215013024.59046999</v>
      </c>
      <c r="AO54" s="50">
        <v>0</v>
      </c>
      <c r="AP54" s="123">
        <f>'2024 CV FIN GA 00394601000126'!AR50</f>
        <v>0</v>
      </c>
      <c r="AQ54" s="123">
        <f>'2024 CV FIN GA 00394601000126'!AS50</f>
        <v>3597923284.6085</v>
      </c>
      <c r="AR54" s="49">
        <f t="shared" si="22"/>
        <v>4266965477.88974</v>
      </c>
      <c r="AS54" s="49">
        <f t="shared" si="23"/>
        <v>200467731.13069999</v>
      </c>
      <c r="AT54" s="123">
        <f>'2024 CV FIN GA 00394601000126'!AV50</f>
        <v>46917246.481849998</v>
      </c>
      <c r="AU54" s="123">
        <f>'2024 CV FIN GA 00394601000126'!AW50</f>
        <v>87660954.500809997</v>
      </c>
      <c r="AV54" s="123">
        <f>'2024 CV FIN GA 00394601000126'!AX50</f>
        <v>0</v>
      </c>
      <c r="AW54" s="123">
        <f>'2024 CV FIN GA 00394601000126'!AY50</f>
        <v>3254745.60023</v>
      </c>
      <c r="AX54" s="123">
        <f>'2024 CV FIN GA 00394601000126'!AZ50</f>
        <v>62634784.547810003</v>
      </c>
      <c r="AY54" s="123">
        <f>'2024 CV FIN GA 00394601000126'!BA50</f>
        <v>0</v>
      </c>
      <c r="AZ54" s="49">
        <f t="shared" si="24"/>
        <v>4066497746.7590399</v>
      </c>
      <c r="BA54" s="123">
        <f>'2024 CV FIN GA 00394601000126'!BC50</f>
        <v>982849820.55534995</v>
      </c>
      <c r="BB54" s="123">
        <f>'2024 CV FIN GA 00394601000126'!BD50</f>
        <v>541831244.43415999</v>
      </c>
      <c r="BC54" s="123">
        <f>'2024 CV FIN GA 00394601000126'!BE50</f>
        <v>381229008.37146002</v>
      </c>
      <c r="BD54" s="123">
        <f>'2024 CV FIN GA 00394601000126'!BF50</f>
        <v>108225001.30888</v>
      </c>
      <c r="BE54" s="123">
        <f>'2024 CV FIN GA 00394601000126'!BG50</f>
        <v>44499802.555799998</v>
      </c>
      <c r="BF54" s="123">
        <f>'2024 CV FIN GA 00394601000126'!BH50</f>
        <v>2007862869.53339</v>
      </c>
      <c r="BG54" s="123">
        <f>'2024 CV FIN GA 00394601000126'!BI50</f>
        <v>0</v>
      </c>
      <c r="BH54" s="123">
        <f>'2024 CV FIN GA 00394601000126'!BJ50</f>
        <v>0</v>
      </c>
      <c r="BI54" s="123">
        <f>'2024 CV FIN GA 00394601000126'!BK50</f>
        <v>0</v>
      </c>
      <c r="BJ54" s="49">
        <f t="shared" si="25"/>
        <v>4266965477.88974</v>
      </c>
      <c r="BK54" s="49">
        <f t="shared" si="26"/>
        <v>0</v>
      </c>
      <c r="BL54" s="49">
        <f>$BO$9+SUMPRODUCT($D$10:D54,$BK$10:BK54)</f>
        <v>-1.2969374656677246E-2</v>
      </c>
      <c r="BM54" s="48">
        <f>'2024 CV FIN GA 00394601000126'!BO50</f>
        <v>4.78</v>
      </c>
      <c r="BN54" s="49">
        <f t="shared" si="12"/>
        <v>0</v>
      </c>
      <c r="BO54" s="51">
        <f t="shared" si="27"/>
        <v>0</v>
      </c>
      <c r="BP54" s="79">
        <f t="shared" si="13"/>
        <v>478840697.26934373</v>
      </c>
      <c r="BQ54" s="79">
        <f t="shared" si="14"/>
        <v>21308411028.485798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28"/>
        <v>46</v>
      </c>
      <c r="B55" s="69">
        <f t="shared" si="29"/>
        <v>2069</v>
      </c>
      <c r="C55" s="48">
        <f>'2024 CV FIN GA 00394601000126'!E51</f>
        <v>4.78</v>
      </c>
      <c r="D55" s="49">
        <f t="shared" si="16"/>
        <v>0.11670999999999999</v>
      </c>
      <c r="E55" s="123">
        <f>'2024 CV FIN GA 00394601000126'!G51</f>
        <v>0</v>
      </c>
      <c r="F55" s="49">
        <f t="shared" si="17"/>
        <v>10969627.380999999</v>
      </c>
      <c r="G55" s="123">
        <f>'2024 CV FIN GA 00394601000126'!I51</f>
        <v>3621839.17784</v>
      </c>
      <c r="H55" s="123">
        <f>'2024 CV FIN GA 00394601000126'!J51</f>
        <v>7053667.5618200004</v>
      </c>
      <c r="I55" s="123">
        <f>'2024 CV FIN GA 00394601000126'!K51</f>
        <v>0</v>
      </c>
      <c r="J55" s="123">
        <f>'2024 CV FIN GA 00394601000126'!L51</f>
        <v>294120.64133999997</v>
      </c>
      <c r="K55" s="123">
        <f>'2024 CV FIN GA 00394601000126'!M51</f>
        <v>5599901.9911200004</v>
      </c>
      <c r="L55" s="123">
        <f>'2024 CV FIN GA 00394601000126'!N51</f>
        <v>9392892.4009000007</v>
      </c>
      <c r="M55" s="49">
        <f t="shared" si="18"/>
        <v>0</v>
      </c>
      <c r="N55" s="123">
        <f>'2024 CV FIN GA 00394601000126'!P51</f>
        <v>0</v>
      </c>
      <c r="O55" s="123">
        <f>'2024 CV FIN GA 00394601000126'!Q51</f>
        <v>0</v>
      </c>
      <c r="P55" s="123">
        <f>'2024 CV FIN GA 00394601000126'!R51</f>
        <v>0</v>
      </c>
      <c r="Q55" s="123">
        <f>'2024 CV FIN GA 00394601000126'!S51</f>
        <v>0</v>
      </c>
      <c r="R55" s="123">
        <f>'2024 CV FIN GA 00394601000126'!T51</f>
        <v>0</v>
      </c>
      <c r="S55" s="123">
        <f>'2024 CV FIN GA 00394601000126'!U51</f>
        <v>0</v>
      </c>
      <c r="T55" s="123">
        <f>'2024 CV FIN GA 00394601000126'!V51</f>
        <v>0</v>
      </c>
      <c r="U55" s="49">
        <f t="shared" si="19"/>
        <v>0</v>
      </c>
      <c r="V55" s="123">
        <f>'2024 CV FIN GA 00394601000126'!X51</f>
        <v>0</v>
      </c>
      <c r="W55" s="123">
        <f>'2024 CV FIN GA 00394601000126'!Y51</f>
        <v>0</v>
      </c>
      <c r="X55" s="123">
        <f>'2024 CV FIN GA 00394601000126'!Z51</f>
        <v>0</v>
      </c>
      <c r="Y55" s="123">
        <f>'2024 CV FIN GA 00394601000126'!AA51</f>
        <v>0</v>
      </c>
      <c r="Z55" s="123">
        <f>'2024 CV FIN GA 00394601000126'!AB51</f>
        <v>0</v>
      </c>
      <c r="AA55" s="123">
        <f>'2024 CV FIN GA 00394601000126'!AC51</f>
        <v>0</v>
      </c>
      <c r="AB55" s="123">
        <f>'2024 CV FIN GA 00394601000126'!AD51</f>
        <v>0</v>
      </c>
      <c r="AC55" s="49">
        <f t="shared" si="20"/>
        <v>183588915.75044999</v>
      </c>
      <c r="AD55" s="123">
        <f>'2024 CV FIN GA 00394601000126'!AF51</f>
        <v>91196605.519050002</v>
      </c>
      <c r="AE55" s="123">
        <f>'2024 CV FIN GA 00394601000126'!AG51</f>
        <v>46903284.09674</v>
      </c>
      <c r="AF55" s="123">
        <f>'2024 CV FIN GA 00394601000126'!AH51</f>
        <v>35210900.780129999</v>
      </c>
      <c r="AG55" s="123">
        <f>'2024 CV FIN GA 00394601000126'!AI51</f>
        <v>10278125.354529999</v>
      </c>
      <c r="AH55" s="49">
        <f t="shared" si="21"/>
        <v>211291420.2748</v>
      </c>
      <c r="AI55" s="123">
        <f>'2024 CV FIN GA 00394601000126'!AK51</f>
        <v>96449198.262669995</v>
      </c>
      <c r="AJ55" s="123">
        <f>'2024 CV FIN GA 00394601000126'!AL51</f>
        <v>68828627.748710006</v>
      </c>
      <c r="AK55" s="123">
        <f>'2024 CV FIN GA 00394601000126'!AM51</f>
        <v>32024774.777819999</v>
      </c>
      <c r="AL55" s="123">
        <f>'2024 CV FIN GA 00394601000126'!AN51</f>
        <v>9770859.11785</v>
      </c>
      <c r="AM55" s="123">
        <f>'2024 CV FIN GA 00394601000126'!AO51</f>
        <v>4217960.3677500002</v>
      </c>
      <c r="AN55" s="123">
        <f>'2024 CV FIN GA 00394601000126'!AP51</f>
        <v>201323050.19475001</v>
      </c>
      <c r="AO55" s="50">
        <v>0</v>
      </c>
      <c r="AP55" s="123">
        <f>'2024 CV FIN GA 00394601000126'!AR51</f>
        <v>0</v>
      </c>
      <c r="AQ55" s="123">
        <f>'2024 CV FIN GA 00394601000126'!AS51</f>
        <v>3347642349.1574302</v>
      </c>
      <c r="AR55" s="49">
        <f t="shared" si="22"/>
        <v>3969808157.1504502</v>
      </c>
      <c r="AS55" s="49">
        <f t="shared" si="23"/>
        <v>162226120.91356999</v>
      </c>
      <c r="AT55" s="123">
        <f>'2024 CV FIN GA 00394601000126'!AV51</f>
        <v>35584415.684380002</v>
      </c>
      <c r="AU55" s="123">
        <f>'2024 CV FIN GA 00394601000126'!AW51</f>
        <v>67868650.12568</v>
      </c>
      <c r="AV55" s="123">
        <f>'2024 CV FIN GA 00394601000126'!AX51</f>
        <v>0</v>
      </c>
      <c r="AW55" s="123">
        <f>'2024 CV FIN GA 00394601000126'!AY51</f>
        <v>2489158.8459100001</v>
      </c>
      <c r="AX55" s="123">
        <f>'2024 CV FIN GA 00394601000126'!AZ51</f>
        <v>56283896.257600002</v>
      </c>
      <c r="AY55" s="123">
        <f>'2024 CV FIN GA 00394601000126'!BA51</f>
        <v>0</v>
      </c>
      <c r="AZ55" s="49">
        <f t="shared" si="24"/>
        <v>3807582036.2368798</v>
      </c>
      <c r="BA55" s="123">
        <f>'2024 CV FIN GA 00394601000126'!BC51</f>
        <v>885430582.30379999</v>
      </c>
      <c r="BB55" s="123">
        <f>'2024 CV FIN GA 00394601000126'!BD51</f>
        <v>482480488.17584002</v>
      </c>
      <c r="BC55" s="123">
        <f>'2024 CV FIN GA 00394601000126'!BE51</f>
        <v>347922735.87427998</v>
      </c>
      <c r="BD55" s="123">
        <f>'2024 CV FIN GA 00394601000126'!BF51</f>
        <v>97884536.216419995</v>
      </c>
      <c r="BE55" s="123">
        <f>'2024 CV FIN GA 00394601000126'!BG51</f>
        <v>41683625.904030003</v>
      </c>
      <c r="BF55" s="123">
        <f>'2024 CV FIN GA 00394601000126'!BH51</f>
        <v>1952180067.7625101</v>
      </c>
      <c r="BG55" s="123">
        <f>'2024 CV FIN GA 00394601000126'!BI51</f>
        <v>0</v>
      </c>
      <c r="BH55" s="123">
        <f>'2024 CV FIN GA 00394601000126'!BJ51</f>
        <v>0</v>
      </c>
      <c r="BI55" s="123">
        <f>'2024 CV FIN GA 00394601000126'!BK51</f>
        <v>0</v>
      </c>
      <c r="BJ55" s="49">
        <f t="shared" si="25"/>
        <v>3969808157.1504502</v>
      </c>
      <c r="BK55" s="49">
        <f t="shared" si="26"/>
        <v>0</v>
      </c>
      <c r="BL55" s="49">
        <f>$BO$9+SUMPRODUCT($D$10:D55,$BK$10:BK55)</f>
        <v>-1.2969374656677246E-2</v>
      </c>
      <c r="BM55" s="48">
        <f>'2024 CV FIN GA 00394601000126'!BO51</f>
        <v>4.78</v>
      </c>
      <c r="BN55" s="49">
        <f t="shared" si="12"/>
        <v>0</v>
      </c>
      <c r="BO55" s="51">
        <f t="shared" si="27"/>
        <v>0</v>
      </c>
      <c r="BP55" s="79">
        <f t="shared" si="13"/>
        <v>425189707.46844667</v>
      </c>
      <c r="BQ55" s="79">
        <f t="shared" si="14"/>
        <v>19346131689.814323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28"/>
        <v>47</v>
      </c>
      <c r="B56" s="69">
        <f t="shared" si="29"/>
        <v>2070</v>
      </c>
      <c r="C56" s="48">
        <f>'2024 CV FIN GA 00394601000126'!E52</f>
        <v>4.78</v>
      </c>
      <c r="D56" s="49">
        <f t="shared" si="16"/>
        <v>0.11139</v>
      </c>
      <c r="E56" s="123">
        <f>'2024 CV FIN GA 00394601000126'!G52</f>
        <v>0</v>
      </c>
      <c r="F56" s="49">
        <f t="shared" si="17"/>
        <v>8304316.3420099998</v>
      </c>
      <c r="G56" s="123">
        <f>'2024 CV FIN GA 00394601000126'!I52</f>
        <v>2715121.2159099998</v>
      </c>
      <c r="H56" s="123">
        <f>'2024 CV FIN GA 00394601000126'!J52</f>
        <v>5366150.9552300004</v>
      </c>
      <c r="I56" s="123">
        <f>'2024 CV FIN GA 00394601000126'!K52</f>
        <v>0</v>
      </c>
      <c r="J56" s="123">
        <f>'2024 CV FIN GA 00394601000126'!L52</f>
        <v>223044.17087</v>
      </c>
      <c r="K56" s="123">
        <f>'2024 CV FIN GA 00394601000126'!M52</f>
        <v>5027220.9732400002</v>
      </c>
      <c r="L56" s="123">
        <f>'2024 CV FIN GA 00394601000126'!N52</f>
        <v>7586623.6180800004</v>
      </c>
      <c r="M56" s="49">
        <f t="shared" si="18"/>
        <v>0</v>
      </c>
      <c r="N56" s="123">
        <f>'2024 CV FIN GA 00394601000126'!P52</f>
        <v>0</v>
      </c>
      <c r="O56" s="123">
        <f>'2024 CV FIN GA 00394601000126'!Q52</f>
        <v>0</v>
      </c>
      <c r="P56" s="123">
        <f>'2024 CV FIN GA 00394601000126'!R52</f>
        <v>0</v>
      </c>
      <c r="Q56" s="123">
        <f>'2024 CV FIN GA 00394601000126'!S52</f>
        <v>0</v>
      </c>
      <c r="R56" s="123">
        <f>'2024 CV FIN GA 00394601000126'!T52</f>
        <v>0</v>
      </c>
      <c r="S56" s="123">
        <f>'2024 CV FIN GA 00394601000126'!U52</f>
        <v>0</v>
      </c>
      <c r="T56" s="123">
        <f>'2024 CV FIN GA 00394601000126'!V52</f>
        <v>0</v>
      </c>
      <c r="U56" s="49">
        <f t="shared" si="19"/>
        <v>0</v>
      </c>
      <c r="V56" s="123">
        <f>'2024 CV FIN GA 00394601000126'!X52</f>
        <v>0</v>
      </c>
      <c r="W56" s="123">
        <f>'2024 CV FIN GA 00394601000126'!Y52</f>
        <v>0</v>
      </c>
      <c r="X56" s="123">
        <f>'2024 CV FIN GA 00394601000126'!Z52</f>
        <v>0</v>
      </c>
      <c r="Y56" s="123">
        <f>'2024 CV FIN GA 00394601000126'!AA52</f>
        <v>0</v>
      </c>
      <c r="Z56" s="123">
        <f>'2024 CV FIN GA 00394601000126'!AB52</f>
        <v>0</v>
      </c>
      <c r="AA56" s="123">
        <f>'2024 CV FIN GA 00394601000126'!AC52</f>
        <v>0</v>
      </c>
      <c r="AB56" s="123">
        <f>'2024 CV FIN GA 00394601000126'!AD52</f>
        <v>0</v>
      </c>
      <c r="AC56" s="49">
        <f t="shared" si="20"/>
        <v>164050235.3409</v>
      </c>
      <c r="AD56" s="123">
        <f>'2024 CV FIN GA 00394601000126'!AF52</f>
        <v>81547319.600170001</v>
      </c>
      <c r="AE56" s="123">
        <f>'2024 CV FIN GA 00394601000126'!AG52</f>
        <v>41356957.535290003</v>
      </c>
      <c r="AF56" s="123">
        <f>'2024 CV FIN GA 00394601000126'!AH52</f>
        <v>31919815.304949999</v>
      </c>
      <c r="AG56" s="123">
        <f>'2024 CV FIN GA 00394601000126'!AI52</f>
        <v>9226142.9004900008</v>
      </c>
      <c r="AH56" s="49">
        <f t="shared" si="21"/>
        <v>203793889.69394001</v>
      </c>
      <c r="AI56" s="123">
        <f>'2024 CV FIN GA 00394601000126'!AK52</f>
        <v>92694844.445109993</v>
      </c>
      <c r="AJ56" s="123">
        <f>'2024 CV FIN GA 00394601000126'!AL52</f>
        <v>66079067.13075</v>
      </c>
      <c r="AK56" s="123">
        <f>'2024 CV FIN GA 00394601000126'!AM52</f>
        <v>31536773.016449999</v>
      </c>
      <c r="AL56" s="123">
        <f>'2024 CV FIN GA 00394601000126'!AN52</f>
        <v>9555623.3686100002</v>
      </c>
      <c r="AM56" s="123">
        <f>'2024 CV FIN GA 00394601000126'!AO52</f>
        <v>3927581.7330200002</v>
      </c>
      <c r="AN56" s="123">
        <f>'2024 CV FIN GA 00394601000126'!AP52</f>
        <v>187608039.95491001</v>
      </c>
      <c r="AO56" s="50">
        <v>0</v>
      </c>
      <c r="AP56" s="123">
        <f>'2024 CV FIN GA 00394601000126'!AR52</f>
        <v>0</v>
      </c>
      <c r="AQ56" s="123">
        <f>'2024 CV FIN GA 00394601000126'!AS52</f>
        <v>3102852270.8256998</v>
      </c>
      <c r="AR56" s="49">
        <f t="shared" si="22"/>
        <v>3679222596.7487798</v>
      </c>
      <c r="AS56" s="49">
        <f t="shared" si="23"/>
        <v>131029768.87876999</v>
      </c>
      <c r="AT56" s="123">
        <f>'2024 CV FIN GA 00394601000126'!AV52</f>
        <v>26854898.165240001</v>
      </c>
      <c r="AU56" s="123">
        <f>'2024 CV FIN GA 00394601000126'!AW52</f>
        <v>51758832.800240003</v>
      </c>
      <c r="AV56" s="123">
        <f>'2024 CV FIN GA 00394601000126'!AX52</f>
        <v>0</v>
      </c>
      <c r="AW56" s="123">
        <f>'2024 CV FIN GA 00394601000126'!AY52</f>
        <v>1890881.6329999999</v>
      </c>
      <c r="AX56" s="123">
        <f>'2024 CV FIN GA 00394601000126'!AZ52</f>
        <v>50525156.28029</v>
      </c>
      <c r="AY56" s="123">
        <f>'2024 CV FIN GA 00394601000126'!BA52</f>
        <v>0</v>
      </c>
      <c r="AZ56" s="49">
        <f t="shared" si="24"/>
        <v>3548192827.8700099</v>
      </c>
      <c r="BA56" s="123">
        <f>'2024 CV FIN GA 00394601000126'!BC52</f>
        <v>793217380.63454998</v>
      </c>
      <c r="BB56" s="123">
        <f>'2024 CV FIN GA 00394601000126'!BD52</f>
        <v>426788316.98865002</v>
      </c>
      <c r="BC56" s="123">
        <f>'2024 CV FIN GA 00394601000126'!BE52</f>
        <v>315655585.84696001</v>
      </c>
      <c r="BD56" s="123">
        <f>'2024 CV FIN GA 00394601000126'!BF52</f>
        <v>87953374.025309995</v>
      </c>
      <c r="BE56" s="123">
        <f>'2024 CV FIN GA 00394601000126'!BG52</f>
        <v>38842299.619560003</v>
      </c>
      <c r="BF56" s="123">
        <f>'2024 CV FIN GA 00394601000126'!BH52</f>
        <v>1885735870.7549801</v>
      </c>
      <c r="BG56" s="123">
        <f>'2024 CV FIN GA 00394601000126'!BI52</f>
        <v>0</v>
      </c>
      <c r="BH56" s="123">
        <f>'2024 CV FIN GA 00394601000126'!BJ52</f>
        <v>0</v>
      </c>
      <c r="BI56" s="123">
        <f>'2024 CV FIN GA 00394601000126'!BK52</f>
        <v>0</v>
      </c>
      <c r="BJ56" s="49">
        <f t="shared" si="25"/>
        <v>3679222596.7487798</v>
      </c>
      <c r="BK56" s="49">
        <f t="shared" si="26"/>
        <v>0</v>
      </c>
      <c r="BL56" s="49">
        <f>$BO$9+SUMPRODUCT($D$10:D56,$BK$10:BK56)</f>
        <v>-1.2969374656677246E-2</v>
      </c>
      <c r="BM56" s="48">
        <f>'2024 CV FIN GA 00394601000126'!BO52</f>
        <v>4.78</v>
      </c>
      <c r="BN56" s="49">
        <f t="shared" si="12"/>
        <v>0</v>
      </c>
      <c r="BO56" s="51">
        <f t="shared" si="27"/>
        <v>0</v>
      </c>
      <c r="BP56" s="79">
        <f t="shared" si="13"/>
        <v>376107077.17218685</v>
      </c>
      <c r="BQ56" s="79">
        <f t="shared" si="14"/>
        <v>17488979088.506687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28"/>
        <v>48</v>
      </c>
      <c r="B57" s="69">
        <f t="shared" si="29"/>
        <v>2071</v>
      </c>
      <c r="C57" s="48">
        <f>'2024 CV FIN GA 00394601000126'!E53</f>
        <v>4.78</v>
      </c>
      <c r="D57" s="49">
        <f t="shared" si="16"/>
        <v>0.10631</v>
      </c>
      <c r="E57" s="123">
        <f>'2024 CV FIN GA 00394601000126'!G53</f>
        <v>0</v>
      </c>
      <c r="F57" s="49">
        <f t="shared" si="17"/>
        <v>6212201.3107599998</v>
      </c>
      <c r="G57" s="123">
        <f>'2024 CV FIN GA 00394601000126'!I53</f>
        <v>2027848.2026</v>
      </c>
      <c r="H57" s="123">
        <f>'2024 CV FIN GA 00394601000126'!J53</f>
        <v>4015994.1921399999</v>
      </c>
      <c r="I57" s="123">
        <f>'2024 CV FIN GA 00394601000126'!K53</f>
        <v>0</v>
      </c>
      <c r="J57" s="123">
        <f>'2024 CV FIN GA 00394601000126'!L53</f>
        <v>168358.91602</v>
      </c>
      <c r="K57" s="123">
        <f>'2024 CV FIN GA 00394601000126'!M53</f>
        <v>4509102.8065499999</v>
      </c>
      <c r="L57" s="123">
        <f>'2024 CV FIN GA 00394601000126'!N53</f>
        <v>6126026.6278200001</v>
      </c>
      <c r="M57" s="49">
        <f t="shared" si="18"/>
        <v>0</v>
      </c>
      <c r="N57" s="123">
        <f>'2024 CV FIN GA 00394601000126'!P53</f>
        <v>0</v>
      </c>
      <c r="O57" s="123">
        <f>'2024 CV FIN GA 00394601000126'!Q53</f>
        <v>0</v>
      </c>
      <c r="P57" s="123">
        <f>'2024 CV FIN GA 00394601000126'!R53</f>
        <v>0</v>
      </c>
      <c r="Q57" s="123">
        <f>'2024 CV FIN GA 00394601000126'!S53</f>
        <v>0</v>
      </c>
      <c r="R57" s="123">
        <f>'2024 CV FIN GA 00394601000126'!T53</f>
        <v>0</v>
      </c>
      <c r="S57" s="123">
        <f>'2024 CV FIN GA 00394601000126'!U53</f>
        <v>0</v>
      </c>
      <c r="T57" s="123">
        <f>'2024 CV FIN GA 00394601000126'!V53</f>
        <v>0</v>
      </c>
      <c r="U57" s="49">
        <f t="shared" si="19"/>
        <v>0</v>
      </c>
      <c r="V57" s="123">
        <f>'2024 CV FIN GA 00394601000126'!X53</f>
        <v>0</v>
      </c>
      <c r="W57" s="123">
        <f>'2024 CV FIN GA 00394601000126'!Y53</f>
        <v>0</v>
      </c>
      <c r="X57" s="123">
        <f>'2024 CV FIN GA 00394601000126'!Z53</f>
        <v>0</v>
      </c>
      <c r="Y57" s="123">
        <f>'2024 CV FIN GA 00394601000126'!AA53</f>
        <v>0</v>
      </c>
      <c r="Z57" s="123">
        <f>'2024 CV FIN GA 00394601000126'!AB53</f>
        <v>0</v>
      </c>
      <c r="AA57" s="123">
        <f>'2024 CV FIN GA 00394601000126'!AC53</f>
        <v>0</v>
      </c>
      <c r="AB57" s="123">
        <f>'2024 CV FIN GA 00394601000126'!AD53</f>
        <v>0</v>
      </c>
      <c r="AC57" s="49">
        <f t="shared" si="20"/>
        <v>145684290.47211</v>
      </c>
      <c r="AD57" s="123">
        <f>'2024 CV FIN GA 00394601000126'!AF53</f>
        <v>72490617.869829997</v>
      </c>
      <c r="AE57" s="123">
        <f>'2024 CV FIN GA 00394601000126'!AG53</f>
        <v>36213685.570380002</v>
      </c>
      <c r="AF57" s="123">
        <f>'2024 CV FIN GA 00394601000126'!AH53</f>
        <v>28755216.590750001</v>
      </c>
      <c r="AG57" s="123">
        <f>'2024 CV FIN GA 00394601000126'!AI53</f>
        <v>8224770.4411500003</v>
      </c>
      <c r="AH57" s="49">
        <f t="shared" si="21"/>
        <v>195258458.72541001</v>
      </c>
      <c r="AI57" s="123">
        <f>'2024 CV FIN GA 00394601000126'!AK53</f>
        <v>88595279.043589994</v>
      </c>
      <c r="AJ57" s="123">
        <f>'2024 CV FIN GA 00394601000126'!AL53</f>
        <v>62875440.935290001</v>
      </c>
      <c r="AK57" s="123">
        <f>'2024 CV FIN GA 00394601000126'!AM53</f>
        <v>30871785.913400002</v>
      </c>
      <c r="AL57" s="123">
        <f>'2024 CV FIN GA 00394601000126'!AN53</f>
        <v>9279248.3445599992</v>
      </c>
      <c r="AM57" s="123">
        <f>'2024 CV FIN GA 00394601000126'!AO53</f>
        <v>3636704.48857</v>
      </c>
      <c r="AN57" s="123">
        <f>'2024 CV FIN GA 00394601000126'!AP53</f>
        <v>173957300.51291999</v>
      </c>
      <c r="AO57" s="50">
        <v>0</v>
      </c>
      <c r="AP57" s="123">
        <f>'2024 CV FIN GA 00394601000126'!AR53</f>
        <v>0</v>
      </c>
      <c r="AQ57" s="123">
        <f>'2024 CV FIN GA 00394601000126'!AS53</f>
        <v>2864075348.3197799</v>
      </c>
      <c r="AR57" s="49">
        <f t="shared" si="22"/>
        <v>3395822728.7753501</v>
      </c>
      <c r="AS57" s="49">
        <f t="shared" si="23"/>
        <v>105803568.70152999</v>
      </c>
      <c r="AT57" s="123">
        <f>'2024 CV FIN GA 00394601000126'!AV53</f>
        <v>20206940.9384</v>
      </c>
      <c r="AU57" s="123">
        <f>'2024 CV FIN GA 00394601000126'!AW53</f>
        <v>38850376.409110002</v>
      </c>
      <c r="AV57" s="123">
        <f>'2024 CV FIN GA 00394601000126'!AX53</f>
        <v>0</v>
      </c>
      <c r="AW57" s="123">
        <f>'2024 CV FIN GA 00394601000126'!AY53</f>
        <v>1429667.9046100001</v>
      </c>
      <c r="AX57" s="123">
        <f>'2024 CV FIN GA 00394601000126'!AZ53</f>
        <v>45316583.449409999</v>
      </c>
      <c r="AY57" s="123">
        <f>'2024 CV FIN GA 00394601000126'!BA53</f>
        <v>0</v>
      </c>
      <c r="AZ57" s="49">
        <f t="shared" si="24"/>
        <v>3290019160.0738201</v>
      </c>
      <c r="BA57" s="123">
        <f>'2024 CV FIN GA 00394601000126'!BC53</f>
        <v>706422298.51365995</v>
      </c>
      <c r="BB57" s="123">
        <f>'2024 CV FIN GA 00394601000126'!BD53</f>
        <v>374960991.04799002</v>
      </c>
      <c r="BC57" s="123">
        <f>'2024 CV FIN GA 00394601000126'!BE53</f>
        <v>284584989.19335997</v>
      </c>
      <c r="BD57" s="123">
        <f>'2024 CV FIN GA 00394601000126'!BF53</f>
        <v>78488905.706740007</v>
      </c>
      <c r="BE57" s="123">
        <f>'2024 CV FIN GA 00394601000126'!BG53</f>
        <v>35993142.799180001</v>
      </c>
      <c r="BF57" s="123">
        <f>'2024 CV FIN GA 00394601000126'!BH53</f>
        <v>1809568832.8128901</v>
      </c>
      <c r="BG57" s="123">
        <f>'2024 CV FIN GA 00394601000126'!BI53</f>
        <v>0</v>
      </c>
      <c r="BH57" s="123">
        <f>'2024 CV FIN GA 00394601000126'!BJ53</f>
        <v>0</v>
      </c>
      <c r="BI57" s="123">
        <f>'2024 CV FIN GA 00394601000126'!BK53</f>
        <v>0</v>
      </c>
      <c r="BJ57" s="49">
        <f t="shared" si="25"/>
        <v>3395822728.7753501</v>
      </c>
      <c r="BK57" s="49">
        <f t="shared" si="26"/>
        <v>0</v>
      </c>
      <c r="BL57" s="49">
        <f>$BO$9+SUMPRODUCT($D$10:D57,$BK$10:BK57)</f>
        <v>-1.2969374656677246E-2</v>
      </c>
      <c r="BM57" s="48">
        <f>'2024 CV FIN GA 00394601000126'!BO53</f>
        <v>4.78</v>
      </c>
      <c r="BN57" s="49">
        <f t="shared" si="12"/>
        <v>0</v>
      </c>
      <c r="BO57" s="51">
        <f t="shared" si="27"/>
        <v>0</v>
      </c>
      <c r="BP57" s="79">
        <f t="shared" si="13"/>
        <v>331316882.14782441</v>
      </c>
      <c r="BQ57" s="79">
        <f t="shared" si="14"/>
        <v>15737551902.02166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28"/>
        <v>49</v>
      </c>
      <c r="B58" s="69">
        <f t="shared" si="29"/>
        <v>2072</v>
      </c>
      <c r="C58" s="48">
        <f>'2024 CV FIN GA 00394601000126'!E54</f>
        <v>4.78</v>
      </c>
      <c r="D58" s="49">
        <f t="shared" si="16"/>
        <v>0.10145999999999999</v>
      </c>
      <c r="E58" s="123">
        <f>'2024 CV FIN GA 00394601000126'!G54</f>
        <v>0</v>
      </c>
      <c r="F58" s="49">
        <f t="shared" si="17"/>
        <v>4593096.2353800004</v>
      </c>
      <c r="G58" s="123">
        <f>'2024 CV FIN GA 00394601000126'!I54</f>
        <v>1512706.40258</v>
      </c>
      <c r="H58" s="123">
        <f>'2024 CV FIN GA 00394601000126'!J54</f>
        <v>2953557.8638399998</v>
      </c>
      <c r="I58" s="123">
        <f>'2024 CV FIN GA 00394601000126'!K54</f>
        <v>0</v>
      </c>
      <c r="J58" s="123">
        <f>'2024 CV FIN GA 00394601000126'!L54</f>
        <v>126831.96896</v>
      </c>
      <c r="K58" s="123">
        <f>'2024 CV FIN GA 00394601000126'!M54</f>
        <v>4041523.56115</v>
      </c>
      <c r="L58" s="123">
        <f>'2024 CV FIN GA 00394601000126'!N54</f>
        <v>4954350.5401600003</v>
      </c>
      <c r="M58" s="49">
        <f t="shared" si="18"/>
        <v>0</v>
      </c>
      <c r="N58" s="123">
        <f>'2024 CV FIN GA 00394601000126'!P54</f>
        <v>0</v>
      </c>
      <c r="O58" s="123">
        <f>'2024 CV FIN GA 00394601000126'!Q54</f>
        <v>0</v>
      </c>
      <c r="P58" s="123">
        <f>'2024 CV FIN GA 00394601000126'!R54</f>
        <v>0</v>
      </c>
      <c r="Q58" s="123">
        <f>'2024 CV FIN GA 00394601000126'!S54</f>
        <v>0</v>
      </c>
      <c r="R58" s="123">
        <f>'2024 CV FIN GA 00394601000126'!T54</f>
        <v>0</v>
      </c>
      <c r="S58" s="123">
        <f>'2024 CV FIN GA 00394601000126'!U54</f>
        <v>0</v>
      </c>
      <c r="T58" s="123">
        <f>'2024 CV FIN GA 00394601000126'!V54</f>
        <v>0</v>
      </c>
      <c r="U58" s="49">
        <f t="shared" si="19"/>
        <v>0</v>
      </c>
      <c r="V58" s="123">
        <f>'2024 CV FIN GA 00394601000126'!X54</f>
        <v>0</v>
      </c>
      <c r="W58" s="123">
        <f>'2024 CV FIN GA 00394601000126'!Y54</f>
        <v>0</v>
      </c>
      <c r="X58" s="123">
        <f>'2024 CV FIN GA 00394601000126'!Z54</f>
        <v>0</v>
      </c>
      <c r="Y58" s="123">
        <f>'2024 CV FIN GA 00394601000126'!AA54</f>
        <v>0</v>
      </c>
      <c r="Z58" s="123">
        <f>'2024 CV FIN GA 00394601000126'!AB54</f>
        <v>0</v>
      </c>
      <c r="AA58" s="123">
        <f>'2024 CV FIN GA 00394601000126'!AC54</f>
        <v>0</v>
      </c>
      <c r="AB58" s="123">
        <f>'2024 CV FIN GA 00394601000126'!AD54</f>
        <v>0</v>
      </c>
      <c r="AC58" s="49">
        <f t="shared" si="20"/>
        <v>128532192.41402</v>
      </c>
      <c r="AD58" s="123">
        <f>'2024 CV FIN GA 00394601000126'!AF54</f>
        <v>64035113.248659998</v>
      </c>
      <c r="AE58" s="123">
        <f>'2024 CV FIN GA 00394601000126'!AG54</f>
        <v>31485096.85368</v>
      </c>
      <c r="AF58" s="123">
        <f>'2024 CV FIN GA 00394601000126'!AH54</f>
        <v>25732575.414730001</v>
      </c>
      <c r="AG58" s="123">
        <f>'2024 CV FIN GA 00394601000126'!AI54</f>
        <v>7279406.89695</v>
      </c>
      <c r="AH58" s="49">
        <f t="shared" si="21"/>
        <v>185820223.52901</v>
      </c>
      <c r="AI58" s="123">
        <f>'2024 CV FIN GA 00394601000126'!AK54</f>
        <v>84202695.552929997</v>
      </c>
      <c r="AJ58" s="123">
        <f>'2024 CV FIN GA 00394601000126'!AL54</f>
        <v>59292741.76839</v>
      </c>
      <c r="AK58" s="123">
        <f>'2024 CV FIN GA 00394601000126'!AM54</f>
        <v>30032827.434349999</v>
      </c>
      <c r="AL58" s="123">
        <f>'2024 CV FIN GA 00394601000126'!AN54</f>
        <v>8944661.9244299997</v>
      </c>
      <c r="AM58" s="123">
        <f>'2024 CV FIN GA 00394601000126'!AO54</f>
        <v>3347296.8489100002</v>
      </c>
      <c r="AN58" s="123">
        <f>'2024 CV FIN GA 00394601000126'!AP54</f>
        <v>160457009.31580001</v>
      </c>
      <c r="AO58" s="50">
        <v>0</v>
      </c>
      <c r="AP58" s="123">
        <f>'2024 CV FIN GA 00394601000126'!AR54</f>
        <v>0</v>
      </c>
      <c r="AQ58" s="123">
        <f>'2024 CV FIN GA 00394601000126'!AS54</f>
        <v>2631859860.6810398</v>
      </c>
      <c r="AR58" s="49">
        <f t="shared" si="22"/>
        <v>3120258256.2765598</v>
      </c>
      <c r="AS58" s="49">
        <f t="shared" si="23"/>
        <v>85567366.842199996</v>
      </c>
      <c r="AT58" s="123">
        <f>'2024 CV FIN GA 00394601000126'!AV54</f>
        <v>15196302.10909</v>
      </c>
      <c r="AU58" s="123">
        <f>'2024 CV FIN GA 00394601000126'!AW54</f>
        <v>28674772.35292</v>
      </c>
      <c r="AV58" s="123">
        <f>'2024 CV FIN GA 00394601000126'!AX54</f>
        <v>0</v>
      </c>
      <c r="AW58" s="123">
        <f>'2024 CV FIN GA 00394601000126'!AY54</f>
        <v>1078678.56061</v>
      </c>
      <c r="AX58" s="123">
        <f>'2024 CV FIN GA 00394601000126'!AZ54</f>
        <v>40617613.819580004</v>
      </c>
      <c r="AY58" s="123">
        <f>'2024 CV FIN GA 00394601000126'!BA54</f>
        <v>0</v>
      </c>
      <c r="AZ58" s="49">
        <f t="shared" si="24"/>
        <v>3034690889.43436</v>
      </c>
      <c r="BA58" s="123">
        <f>'2024 CV FIN GA 00394601000126'!BC54</f>
        <v>625172770.40841997</v>
      </c>
      <c r="BB58" s="123">
        <f>'2024 CV FIN GA 00394601000126'!BD54</f>
        <v>327143438.84421998</v>
      </c>
      <c r="BC58" s="123">
        <f>'2024 CV FIN GA 00394601000126'!BE54</f>
        <v>254867896.94611001</v>
      </c>
      <c r="BD58" s="123">
        <f>'2024 CV FIN GA 00394601000126'!BF54</f>
        <v>69540270.438820004</v>
      </c>
      <c r="BE58" s="123">
        <f>'2024 CV FIN GA 00394601000126'!BG54</f>
        <v>33154631.535659999</v>
      </c>
      <c r="BF58" s="123">
        <f>'2024 CV FIN GA 00394601000126'!BH54</f>
        <v>1724811881.2611301</v>
      </c>
      <c r="BG58" s="123">
        <f>'2024 CV FIN GA 00394601000126'!BI54</f>
        <v>0</v>
      </c>
      <c r="BH58" s="123">
        <f>'2024 CV FIN GA 00394601000126'!BJ54</f>
        <v>0</v>
      </c>
      <c r="BI58" s="123">
        <f>'2024 CV FIN GA 00394601000126'!BK54</f>
        <v>0</v>
      </c>
      <c r="BJ58" s="49">
        <f t="shared" si="25"/>
        <v>3120258256.2765598</v>
      </c>
      <c r="BK58" s="49">
        <f t="shared" si="26"/>
        <v>0</v>
      </c>
      <c r="BL58" s="49">
        <f>$BO$9+SUMPRODUCT($D$10:D58,$BK$10:BK58)</f>
        <v>-1.2969374656677246E-2</v>
      </c>
      <c r="BM58" s="48">
        <f>'2024 CV FIN GA 00394601000126'!BO54</f>
        <v>4.78</v>
      </c>
      <c r="BN58" s="49">
        <f t="shared" si="12"/>
        <v>0</v>
      </c>
      <c r="BO58" s="51">
        <f t="shared" si="27"/>
        <v>0</v>
      </c>
      <c r="BP58" s="79">
        <f t="shared" si="13"/>
        <v>290557749.28706598</v>
      </c>
      <c r="BQ58" s="79">
        <f t="shared" si="14"/>
        <v>14092050840.422701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28"/>
        <v>50</v>
      </c>
      <c r="B59" s="69">
        <f t="shared" si="29"/>
        <v>2073</v>
      </c>
      <c r="C59" s="48">
        <f>'2024 CV FIN GA 00394601000126'!E55</f>
        <v>4.78</v>
      </c>
      <c r="D59" s="49">
        <f t="shared" si="16"/>
        <v>9.6829999999999999E-2</v>
      </c>
      <c r="E59" s="123">
        <f>'2024 CV FIN GA 00394601000126'!G55</f>
        <v>0</v>
      </c>
      <c r="F59" s="49">
        <f t="shared" si="17"/>
        <v>3358047.1935800002</v>
      </c>
      <c r="G59" s="123">
        <f>'2024 CV FIN GA 00394601000126'!I55</f>
        <v>1130221.87821</v>
      </c>
      <c r="H59" s="123">
        <f>'2024 CV FIN GA 00394601000126'!J55</f>
        <v>2132164.22799</v>
      </c>
      <c r="I59" s="123">
        <f>'2024 CV FIN GA 00394601000126'!K55</f>
        <v>0</v>
      </c>
      <c r="J59" s="123">
        <f>'2024 CV FIN GA 00394601000126'!L55</f>
        <v>95661.087379999997</v>
      </c>
      <c r="K59" s="123">
        <f>'2024 CV FIN GA 00394601000126'!M55</f>
        <v>3620568.8772200001</v>
      </c>
      <c r="L59" s="123">
        <f>'2024 CV FIN GA 00394601000126'!N55</f>
        <v>4020941.08757</v>
      </c>
      <c r="M59" s="49">
        <f t="shared" si="18"/>
        <v>0</v>
      </c>
      <c r="N59" s="123">
        <f>'2024 CV FIN GA 00394601000126'!P55</f>
        <v>0</v>
      </c>
      <c r="O59" s="123">
        <f>'2024 CV FIN GA 00394601000126'!Q55</f>
        <v>0</v>
      </c>
      <c r="P59" s="123">
        <f>'2024 CV FIN GA 00394601000126'!R55</f>
        <v>0</v>
      </c>
      <c r="Q59" s="123">
        <f>'2024 CV FIN GA 00394601000126'!S55</f>
        <v>0</v>
      </c>
      <c r="R59" s="123">
        <f>'2024 CV FIN GA 00394601000126'!T55</f>
        <v>0</v>
      </c>
      <c r="S59" s="123">
        <f>'2024 CV FIN GA 00394601000126'!U55</f>
        <v>0</v>
      </c>
      <c r="T59" s="123">
        <f>'2024 CV FIN GA 00394601000126'!V55</f>
        <v>0</v>
      </c>
      <c r="U59" s="49">
        <f t="shared" si="19"/>
        <v>0</v>
      </c>
      <c r="V59" s="123">
        <f>'2024 CV FIN GA 00394601000126'!X55</f>
        <v>0</v>
      </c>
      <c r="W59" s="123">
        <f>'2024 CV FIN GA 00394601000126'!Y55</f>
        <v>0</v>
      </c>
      <c r="X59" s="123">
        <f>'2024 CV FIN GA 00394601000126'!Z55</f>
        <v>0</v>
      </c>
      <c r="Y59" s="123">
        <f>'2024 CV FIN GA 00394601000126'!AA55</f>
        <v>0</v>
      </c>
      <c r="Z59" s="123">
        <f>'2024 CV FIN GA 00394601000126'!AB55</f>
        <v>0</v>
      </c>
      <c r="AA59" s="123">
        <f>'2024 CV FIN GA 00394601000126'!AC55</f>
        <v>0</v>
      </c>
      <c r="AB59" s="123">
        <f>'2024 CV FIN GA 00394601000126'!AD55</f>
        <v>0</v>
      </c>
      <c r="AC59" s="49">
        <f t="shared" si="20"/>
        <v>112628565.5027</v>
      </c>
      <c r="AD59" s="123">
        <f>'2024 CV FIN GA 00394601000126'!AF55</f>
        <v>56191004.918849997</v>
      </c>
      <c r="AE59" s="123">
        <f>'2024 CV FIN GA 00394601000126'!AG55</f>
        <v>27177772.581500001</v>
      </c>
      <c r="AF59" s="123">
        <f>'2024 CV FIN GA 00394601000126'!AH55</f>
        <v>22865678.584150001</v>
      </c>
      <c r="AG59" s="123">
        <f>'2024 CV FIN GA 00394601000126'!AI55</f>
        <v>6394109.4182000002</v>
      </c>
      <c r="AH59" s="49">
        <f t="shared" si="21"/>
        <v>175614907.22641</v>
      </c>
      <c r="AI59" s="123">
        <f>'2024 CV FIN GA 00394601000126'!AK55</f>
        <v>79563489.622950003</v>
      </c>
      <c r="AJ59" s="123">
        <f>'2024 CV FIN GA 00394601000126'!AL55</f>
        <v>55408034.328769997</v>
      </c>
      <c r="AK59" s="123">
        <f>'2024 CV FIN GA 00394601000126'!AM55</f>
        <v>29025986.618519999</v>
      </c>
      <c r="AL59" s="123">
        <f>'2024 CV FIN GA 00394601000126'!AN55</f>
        <v>8556015.6397300009</v>
      </c>
      <c r="AM59" s="123">
        <f>'2024 CV FIN GA 00394601000126'!AO55</f>
        <v>3061381.0164399999</v>
      </c>
      <c r="AN59" s="123">
        <f>'2024 CV FIN GA 00394601000126'!AP55</f>
        <v>147193759.59020999</v>
      </c>
      <c r="AO59" s="50">
        <v>0</v>
      </c>
      <c r="AP59" s="123">
        <f>'2024 CV FIN GA 00394601000126'!AR55</f>
        <v>0</v>
      </c>
      <c r="AQ59" s="123">
        <f>'2024 CV FIN GA 00394601000126'!AS55</f>
        <v>2406855252.0998502</v>
      </c>
      <c r="AR59" s="49">
        <f t="shared" si="22"/>
        <v>2853292041.5775399</v>
      </c>
      <c r="AS59" s="49">
        <f t="shared" si="23"/>
        <v>69446305.484730005</v>
      </c>
      <c r="AT59" s="123">
        <f>'2024 CV FIN GA 00394601000126'!AV55</f>
        <v>11451574.765699999</v>
      </c>
      <c r="AU59" s="123">
        <f>'2024 CV FIN GA 00394601000126'!AW55</f>
        <v>20791075.298969999</v>
      </c>
      <c r="AV59" s="123">
        <f>'2024 CV FIN GA 00394601000126'!AX55</f>
        <v>0</v>
      </c>
      <c r="AW59" s="123">
        <f>'2024 CV FIN GA 00394601000126'!AY55</f>
        <v>814612.46846</v>
      </c>
      <c r="AX59" s="123">
        <f>'2024 CV FIN GA 00394601000126'!AZ55</f>
        <v>36389042.9516</v>
      </c>
      <c r="AY59" s="123">
        <f>'2024 CV FIN GA 00394601000126'!BA55</f>
        <v>0</v>
      </c>
      <c r="AZ59" s="49">
        <f t="shared" si="24"/>
        <v>2783845736.0928102</v>
      </c>
      <c r="BA59" s="123">
        <f>'2024 CV FIN GA 00394601000126'!BC55</f>
        <v>549597462.03699994</v>
      </c>
      <c r="BB59" s="123">
        <f>'2024 CV FIN GA 00394601000126'!BD55</f>
        <v>283397530.73465002</v>
      </c>
      <c r="BC59" s="123">
        <f>'2024 CV FIN GA 00394601000126'!BE55</f>
        <v>226647502.54455999</v>
      </c>
      <c r="BD59" s="123">
        <f>'2024 CV FIN GA 00394601000126'!BF55</f>
        <v>61148988.767130002</v>
      </c>
      <c r="BE59" s="123">
        <f>'2024 CV FIN GA 00394601000126'!BG55</f>
        <v>30346708.388739999</v>
      </c>
      <c r="BF59" s="123">
        <f>'2024 CV FIN GA 00394601000126'!BH55</f>
        <v>1632707543.6207299</v>
      </c>
      <c r="BG59" s="123">
        <f>'2024 CV FIN GA 00394601000126'!BI55</f>
        <v>0</v>
      </c>
      <c r="BH59" s="123">
        <f>'2024 CV FIN GA 00394601000126'!BJ55</f>
        <v>0</v>
      </c>
      <c r="BI59" s="123">
        <f>'2024 CV FIN GA 00394601000126'!BK55</f>
        <v>0</v>
      </c>
      <c r="BJ59" s="49">
        <f t="shared" si="25"/>
        <v>2853292041.5775399</v>
      </c>
      <c r="BK59" s="49">
        <f t="shared" si="26"/>
        <v>0</v>
      </c>
      <c r="BL59" s="49">
        <f>$BO$9+SUMPRODUCT($D$10:D59,$BK$10:BK59)</f>
        <v>-1.2969374656677246E-2</v>
      </c>
      <c r="BM59" s="48">
        <f>'2024 CV FIN GA 00394601000126'!BO55</f>
        <v>4.78</v>
      </c>
      <c r="BN59" s="49">
        <f t="shared" si="12"/>
        <v>0</v>
      </c>
      <c r="BO59" s="51">
        <f t="shared" si="27"/>
        <v>0</v>
      </c>
      <c r="BP59" s="79">
        <f t="shared" si="13"/>
        <v>253589874.02188241</v>
      </c>
      <c r="BQ59" s="79">
        <f t="shared" si="14"/>
        <v>12552698764.083179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28"/>
        <v>51</v>
      </c>
      <c r="B60" s="69">
        <f t="shared" si="29"/>
        <v>2074</v>
      </c>
      <c r="C60" s="48">
        <f>'2024 CV FIN GA 00394601000126'!E56</f>
        <v>4.78</v>
      </c>
      <c r="D60" s="49">
        <f t="shared" si="16"/>
        <v>9.2410000000000006E-2</v>
      </c>
      <c r="E60" s="123">
        <f>'2024 CV FIN GA 00394601000126'!G56</f>
        <v>0</v>
      </c>
      <c r="F60" s="49">
        <f t="shared" si="17"/>
        <v>2429769.0996900001</v>
      </c>
      <c r="G60" s="123">
        <f>'2024 CV FIN GA 00394601000126'!I56</f>
        <v>848171.93795000005</v>
      </c>
      <c r="H60" s="123">
        <f>'2024 CV FIN GA 00394601000126'!J56</f>
        <v>1509130.6588099999</v>
      </c>
      <c r="I60" s="123">
        <f>'2024 CV FIN GA 00394601000126'!K56</f>
        <v>0</v>
      </c>
      <c r="J60" s="123">
        <f>'2024 CV FIN GA 00394601000126'!L56</f>
        <v>72466.502930000002</v>
      </c>
      <c r="K60" s="123">
        <f>'2024 CV FIN GA 00394601000126'!M56</f>
        <v>3242483.1750099999</v>
      </c>
      <c r="L60" s="123">
        <f>'2024 CV FIN GA 00394601000126'!N56</f>
        <v>3281507.30247</v>
      </c>
      <c r="M60" s="49">
        <f t="shared" si="18"/>
        <v>0</v>
      </c>
      <c r="N60" s="123">
        <f>'2024 CV FIN GA 00394601000126'!P56</f>
        <v>0</v>
      </c>
      <c r="O60" s="123">
        <f>'2024 CV FIN GA 00394601000126'!Q56</f>
        <v>0</v>
      </c>
      <c r="P60" s="123">
        <f>'2024 CV FIN GA 00394601000126'!R56</f>
        <v>0</v>
      </c>
      <c r="Q60" s="123">
        <f>'2024 CV FIN GA 00394601000126'!S56</f>
        <v>0</v>
      </c>
      <c r="R60" s="123">
        <f>'2024 CV FIN GA 00394601000126'!T56</f>
        <v>0</v>
      </c>
      <c r="S60" s="123">
        <f>'2024 CV FIN GA 00394601000126'!U56</f>
        <v>0</v>
      </c>
      <c r="T60" s="123">
        <f>'2024 CV FIN GA 00394601000126'!V56</f>
        <v>0</v>
      </c>
      <c r="U60" s="49">
        <f t="shared" si="19"/>
        <v>0</v>
      </c>
      <c r="V60" s="123">
        <f>'2024 CV FIN GA 00394601000126'!X56</f>
        <v>0</v>
      </c>
      <c r="W60" s="123">
        <f>'2024 CV FIN GA 00394601000126'!Y56</f>
        <v>0</v>
      </c>
      <c r="X60" s="123">
        <f>'2024 CV FIN GA 00394601000126'!Z56</f>
        <v>0</v>
      </c>
      <c r="Y60" s="123">
        <f>'2024 CV FIN GA 00394601000126'!AA56</f>
        <v>0</v>
      </c>
      <c r="Z60" s="123">
        <f>'2024 CV FIN GA 00394601000126'!AB56</f>
        <v>0</v>
      </c>
      <c r="AA60" s="123">
        <f>'2024 CV FIN GA 00394601000126'!AC56</f>
        <v>0</v>
      </c>
      <c r="AB60" s="123">
        <f>'2024 CV FIN GA 00394601000126'!AD56</f>
        <v>0</v>
      </c>
      <c r="AC60" s="49">
        <f t="shared" si="20"/>
        <v>97986770.751029998</v>
      </c>
      <c r="AD60" s="123">
        <f>'2024 CV FIN GA 00394601000126'!AF56</f>
        <v>48961964.95792</v>
      </c>
      <c r="AE60" s="123">
        <f>'2024 CV FIN GA 00394601000126'!AG56</f>
        <v>23285784.825890001</v>
      </c>
      <c r="AF60" s="123">
        <f>'2024 CV FIN GA 00394601000126'!AH56</f>
        <v>20166952.911189999</v>
      </c>
      <c r="AG60" s="123">
        <f>'2024 CV FIN GA 00394601000126'!AI56</f>
        <v>5572068.0560299996</v>
      </c>
      <c r="AH60" s="49">
        <f t="shared" si="21"/>
        <v>164795023.57060999</v>
      </c>
      <c r="AI60" s="123">
        <f>'2024 CV FIN GA 00394601000126'!AK56</f>
        <v>74726779.250479996</v>
      </c>
      <c r="AJ60" s="123">
        <f>'2024 CV FIN GA 00394601000126'!AL56</f>
        <v>51308795.593500003</v>
      </c>
      <c r="AK60" s="123">
        <f>'2024 CV FIN GA 00394601000126'!AM56</f>
        <v>27859784.648109999</v>
      </c>
      <c r="AL60" s="123">
        <f>'2024 CV FIN GA 00394601000126'!AN56</f>
        <v>8118663.5495699998</v>
      </c>
      <c r="AM60" s="123">
        <f>'2024 CV FIN GA 00394601000126'!AO56</f>
        <v>2781000.5289500002</v>
      </c>
      <c r="AN60" s="123">
        <f>'2024 CV FIN GA 00394601000126'!AP56</f>
        <v>134251090.59806001</v>
      </c>
      <c r="AO60" s="50">
        <v>0</v>
      </c>
      <c r="AP60" s="123">
        <f>'2024 CV FIN GA 00394601000126'!AR56</f>
        <v>0</v>
      </c>
      <c r="AQ60" s="123">
        <f>'2024 CV FIN GA 00394601000126'!AS56</f>
        <v>2189752445.0453401</v>
      </c>
      <c r="AR60" s="49">
        <f t="shared" si="22"/>
        <v>2595739089.5422101</v>
      </c>
      <c r="AS60" s="49">
        <f t="shared" si="23"/>
        <v>56675428.36733</v>
      </c>
      <c r="AT60" s="123">
        <f>'2024 CV FIN GA 00394601000126'!AV56</f>
        <v>8669076.4068500008</v>
      </c>
      <c r="AU60" s="123">
        <f>'2024 CV FIN GA 00394601000126'!AW56</f>
        <v>14795711.104499999</v>
      </c>
      <c r="AV60" s="123">
        <f>'2024 CV FIN GA 00394601000126'!AX56</f>
        <v>0</v>
      </c>
      <c r="AW60" s="123">
        <f>'2024 CV FIN GA 00394601000126'!AY56</f>
        <v>617653.42010999995</v>
      </c>
      <c r="AX60" s="123">
        <f>'2024 CV FIN GA 00394601000126'!AZ56</f>
        <v>32592987.435869999</v>
      </c>
      <c r="AY60" s="123">
        <f>'2024 CV FIN GA 00394601000126'!BA56</f>
        <v>0</v>
      </c>
      <c r="AZ60" s="49">
        <f t="shared" si="24"/>
        <v>2539063661.17488</v>
      </c>
      <c r="BA60" s="123">
        <f>'2024 CV FIN GA 00394601000126'!BC56</f>
        <v>479769838.03592002</v>
      </c>
      <c r="BB60" s="123">
        <f>'2024 CV FIN GA 00394601000126'!BD56</f>
        <v>243716366.58406001</v>
      </c>
      <c r="BC60" s="123">
        <f>'2024 CV FIN GA 00394601000126'!BE56</f>
        <v>200050423.48111999</v>
      </c>
      <c r="BD60" s="123">
        <f>'2024 CV FIN GA 00394601000126'!BF56</f>
        <v>53346993.350129999</v>
      </c>
      <c r="BE60" s="123">
        <f>'2024 CV FIN GA 00394601000126'!BG56</f>
        <v>27590395.211479999</v>
      </c>
      <c r="BF60" s="123">
        <f>'2024 CV FIN GA 00394601000126'!BH56</f>
        <v>1534589644.5121701</v>
      </c>
      <c r="BG60" s="123">
        <f>'2024 CV FIN GA 00394601000126'!BI56</f>
        <v>0</v>
      </c>
      <c r="BH60" s="123">
        <f>'2024 CV FIN GA 00394601000126'!BJ56</f>
        <v>0</v>
      </c>
      <c r="BI60" s="123">
        <f>'2024 CV FIN GA 00394601000126'!BK56</f>
        <v>0</v>
      </c>
      <c r="BJ60" s="49">
        <f t="shared" si="25"/>
        <v>2595739089.5422101</v>
      </c>
      <c r="BK60" s="49">
        <f t="shared" si="26"/>
        <v>0</v>
      </c>
      <c r="BL60" s="49">
        <f>$BO$9+SUMPRODUCT($D$10:D60,$BK$10:BK60)</f>
        <v>-1.2969374656677246E-2</v>
      </c>
      <c r="BM60" s="48">
        <f>'2024 CV FIN GA 00394601000126'!BO56</f>
        <v>4.78</v>
      </c>
      <c r="BN60" s="49">
        <f t="shared" si="12"/>
        <v>0</v>
      </c>
      <c r="BO60" s="51">
        <f t="shared" si="27"/>
        <v>0</v>
      </c>
      <c r="BP60" s="79">
        <f t="shared" si="13"/>
        <v>220186493.71229053</v>
      </c>
      <c r="BQ60" s="79">
        <f t="shared" si="14"/>
        <v>11119417932.470671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28"/>
        <v>52</v>
      </c>
      <c r="B61" s="69">
        <f t="shared" si="29"/>
        <v>2075</v>
      </c>
      <c r="C61" s="48">
        <f>'2024 CV FIN GA 00394601000126'!E57</f>
        <v>4.78</v>
      </c>
      <c r="D61" s="49">
        <f t="shared" si="16"/>
        <v>8.8190000000000004E-2</v>
      </c>
      <c r="E61" s="123">
        <f>'2024 CV FIN GA 00394601000126'!G57</f>
        <v>0</v>
      </c>
      <c r="F61" s="49">
        <f t="shared" si="17"/>
        <v>1742353.9254900001</v>
      </c>
      <c r="G61" s="123">
        <f>'2024 CV FIN GA 00394601000126'!I57</f>
        <v>640833.58236</v>
      </c>
      <c r="H61" s="123">
        <f>'2024 CV FIN GA 00394601000126'!J57</f>
        <v>1046237.1023499999</v>
      </c>
      <c r="I61" s="123">
        <f>'2024 CV FIN GA 00394601000126'!K57</f>
        <v>0</v>
      </c>
      <c r="J61" s="123">
        <f>'2024 CV FIN GA 00394601000126'!L57</f>
        <v>55283.24078</v>
      </c>
      <c r="K61" s="123">
        <f>'2024 CV FIN GA 00394601000126'!M57</f>
        <v>2903621.1663299999</v>
      </c>
      <c r="L61" s="123">
        <f>'2024 CV FIN GA 00394601000126'!N57</f>
        <v>2697939.3700799998</v>
      </c>
      <c r="M61" s="49">
        <f t="shared" si="18"/>
        <v>0</v>
      </c>
      <c r="N61" s="123">
        <f>'2024 CV FIN GA 00394601000126'!P57</f>
        <v>0</v>
      </c>
      <c r="O61" s="123">
        <f>'2024 CV FIN GA 00394601000126'!Q57</f>
        <v>0</v>
      </c>
      <c r="P61" s="123">
        <f>'2024 CV FIN GA 00394601000126'!R57</f>
        <v>0</v>
      </c>
      <c r="Q61" s="123">
        <f>'2024 CV FIN GA 00394601000126'!S57</f>
        <v>0</v>
      </c>
      <c r="R61" s="123">
        <f>'2024 CV FIN GA 00394601000126'!T57</f>
        <v>0</v>
      </c>
      <c r="S61" s="123">
        <f>'2024 CV FIN GA 00394601000126'!U57</f>
        <v>0</v>
      </c>
      <c r="T61" s="123">
        <f>'2024 CV FIN GA 00394601000126'!V57</f>
        <v>0</v>
      </c>
      <c r="U61" s="49">
        <f t="shared" si="19"/>
        <v>0</v>
      </c>
      <c r="V61" s="123">
        <f>'2024 CV FIN GA 00394601000126'!X57</f>
        <v>0</v>
      </c>
      <c r="W61" s="123">
        <f>'2024 CV FIN GA 00394601000126'!Y57</f>
        <v>0</v>
      </c>
      <c r="X61" s="123">
        <f>'2024 CV FIN GA 00394601000126'!Z57</f>
        <v>0</v>
      </c>
      <c r="Y61" s="123">
        <f>'2024 CV FIN GA 00394601000126'!AA57</f>
        <v>0</v>
      </c>
      <c r="Z61" s="123">
        <f>'2024 CV FIN GA 00394601000126'!AB57</f>
        <v>0</v>
      </c>
      <c r="AA61" s="123">
        <f>'2024 CV FIN GA 00394601000126'!AC57</f>
        <v>0</v>
      </c>
      <c r="AB61" s="123">
        <f>'2024 CV FIN GA 00394601000126'!AD57</f>
        <v>0</v>
      </c>
      <c r="AC61" s="49">
        <f t="shared" si="20"/>
        <v>84611098.091930002</v>
      </c>
      <c r="AD61" s="123">
        <f>'2024 CV FIN GA 00394601000126'!AF57</f>
        <v>42347398.068889998</v>
      </c>
      <c r="AE61" s="123">
        <f>'2024 CV FIN GA 00394601000126'!AG57</f>
        <v>19801174.447640002</v>
      </c>
      <c r="AF61" s="123">
        <f>'2024 CV FIN GA 00394601000126'!AH57</f>
        <v>17646887.255649999</v>
      </c>
      <c r="AG61" s="123">
        <f>'2024 CV FIN GA 00394601000126'!AI57</f>
        <v>4815638.3197499998</v>
      </c>
      <c r="AH61" s="49">
        <f t="shared" si="21"/>
        <v>153516756.59233001</v>
      </c>
      <c r="AI61" s="123">
        <f>'2024 CV FIN GA 00394601000126'!AK57</f>
        <v>69739695.565339997</v>
      </c>
      <c r="AJ61" s="123">
        <f>'2024 CV FIN GA 00394601000126'!AL57</f>
        <v>47083061.348020002</v>
      </c>
      <c r="AK61" s="123">
        <f>'2024 CV FIN GA 00394601000126'!AM57</f>
        <v>26546017.680229999</v>
      </c>
      <c r="AL61" s="123">
        <f>'2024 CV FIN GA 00394601000126'!AN57</f>
        <v>7639651.5886700004</v>
      </c>
      <c r="AM61" s="123">
        <f>'2024 CV FIN GA 00394601000126'!AO57</f>
        <v>2508330.4100700002</v>
      </c>
      <c r="AN61" s="123">
        <f>'2024 CV FIN GA 00394601000126'!AP57</f>
        <v>121708559.35646001</v>
      </c>
      <c r="AO61" s="50">
        <v>0</v>
      </c>
      <c r="AP61" s="123">
        <f>'2024 CV FIN GA 00394601000126'!AR57</f>
        <v>0</v>
      </c>
      <c r="AQ61" s="123">
        <f>'2024 CV FIN GA 00394601000126'!AS57</f>
        <v>1981265516.8039601</v>
      </c>
      <c r="AR61" s="49">
        <f t="shared" si="22"/>
        <v>2348445845.3065801</v>
      </c>
      <c r="AS61" s="49">
        <f t="shared" si="23"/>
        <v>46596534.889109999</v>
      </c>
      <c r="AT61" s="123">
        <f>'2024 CV FIN GA 00394601000126'!AV57</f>
        <v>6605460.0331899999</v>
      </c>
      <c r="AU61" s="123">
        <f>'2024 CV FIN GA 00394601000126'!AW57</f>
        <v>10327118.95726</v>
      </c>
      <c r="AV61" s="123">
        <f>'2024 CV FIN GA 00394601000126'!AX57</f>
        <v>0</v>
      </c>
      <c r="AW61" s="123">
        <f>'2024 CV FIN GA 00394601000126'!AY57</f>
        <v>471410.88280000002</v>
      </c>
      <c r="AX61" s="123">
        <f>'2024 CV FIN GA 00394601000126'!AZ57</f>
        <v>29192545.015859999</v>
      </c>
      <c r="AY61" s="123">
        <f>'2024 CV FIN GA 00394601000126'!BA57</f>
        <v>0</v>
      </c>
      <c r="AZ61" s="49">
        <f t="shared" si="24"/>
        <v>2301849310.41747</v>
      </c>
      <c r="BA61" s="123">
        <f>'2024 CV FIN GA 00394601000126'!BC57</f>
        <v>415704827.32225001</v>
      </c>
      <c r="BB61" s="123">
        <f>'2024 CV FIN GA 00394601000126'!BD57</f>
        <v>208029444.45337999</v>
      </c>
      <c r="BC61" s="123">
        <f>'2024 CV FIN GA 00394601000126'!BE57</f>
        <v>175186352.72433999</v>
      </c>
      <c r="BD61" s="123">
        <f>'2024 CV FIN GA 00394601000126'!BF57</f>
        <v>46157435.002020001</v>
      </c>
      <c r="BE61" s="123">
        <f>'2024 CV FIN GA 00394601000126'!BG57</f>
        <v>24906429.485739999</v>
      </c>
      <c r="BF61" s="123">
        <f>'2024 CV FIN GA 00394601000126'!BH57</f>
        <v>1431864821.42974</v>
      </c>
      <c r="BG61" s="123">
        <f>'2024 CV FIN GA 00394601000126'!BI57</f>
        <v>0</v>
      </c>
      <c r="BH61" s="123">
        <f>'2024 CV FIN GA 00394601000126'!BJ57</f>
        <v>0</v>
      </c>
      <c r="BI61" s="123">
        <f>'2024 CV FIN GA 00394601000126'!BK57</f>
        <v>0</v>
      </c>
      <c r="BJ61" s="49">
        <f t="shared" si="25"/>
        <v>2348445845.3065801</v>
      </c>
      <c r="BK61" s="49">
        <f t="shared" si="26"/>
        <v>0</v>
      </c>
      <c r="BL61" s="49">
        <f>$BO$9+SUMPRODUCT($D$10:D61,$BK$10:BK61)</f>
        <v>-1.2969374656677246E-2</v>
      </c>
      <c r="BM61" s="48">
        <f>'2024 CV FIN GA 00394601000126'!BO57</f>
        <v>4.78</v>
      </c>
      <c r="BN61" s="49">
        <f t="shared" si="12"/>
        <v>0</v>
      </c>
      <c r="BO61" s="51">
        <f t="shared" si="27"/>
        <v>0</v>
      </c>
      <c r="BP61" s="79">
        <f t="shared" si="13"/>
        <v>190131217.24319741</v>
      </c>
      <c r="BQ61" s="79">
        <f t="shared" si="14"/>
        <v>9791757688.0246658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28"/>
        <v>53</v>
      </c>
      <c r="B62" s="69">
        <f t="shared" si="29"/>
        <v>2076</v>
      </c>
      <c r="C62" s="48">
        <f>'2024 CV FIN GA 00394601000126'!E58</f>
        <v>4.78</v>
      </c>
      <c r="D62" s="49">
        <f t="shared" si="16"/>
        <v>8.4169999999999995E-2</v>
      </c>
      <c r="E62" s="123">
        <f>'2024 CV FIN GA 00394601000126'!G58</f>
        <v>0</v>
      </c>
      <c r="F62" s="49">
        <f t="shared" si="17"/>
        <v>1240669.6683799999</v>
      </c>
      <c r="G62" s="123">
        <f>'2024 CV FIN GA 00394601000126'!I58</f>
        <v>488176.56933000003</v>
      </c>
      <c r="H62" s="123">
        <f>'2024 CV FIN GA 00394601000126'!J58</f>
        <v>709956.16159000003</v>
      </c>
      <c r="I62" s="123">
        <f>'2024 CV FIN GA 00394601000126'!K58</f>
        <v>0</v>
      </c>
      <c r="J62" s="123">
        <f>'2024 CV FIN GA 00394601000126'!L58</f>
        <v>42536.937460000001</v>
      </c>
      <c r="K62" s="123">
        <f>'2024 CV FIN GA 00394601000126'!M58</f>
        <v>2600414.4199600001</v>
      </c>
      <c r="L62" s="123">
        <f>'2024 CV FIN GA 00394601000126'!N58</f>
        <v>2238023.5968499999</v>
      </c>
      <c r="M62" s="49">
        <f t="shared" si="18"/>
        <v>0</v>
      </c>
      <c r="N62" s="123">
        <f>'2024 CV FIN GA 00394601000126'!P58</f>
        <v>0</v>
      </c>
      <c r="O62" s="123">
        <f>'2024 CV FIN GA 00394601000126'!Q58</f>
        <v>0</v>
      </c>
      <c r="P62" s="123">
        <f>'2024 CV FIN GA 00394601000126'!R58</f>
        <v>0</v>
      </c>
      <c r="Q62" s="123">
        <f>'2024 CV FIN GA 00394601000126'!S58</f>
        <v>0</v>
      </c>
      <c r="R62" s="123">
        <f>'2024 CV FIN GA 00394601000126'!T58</f>
        <v>0</v>
      </c>
      <c r="S62" s="123">
        <f>'2024 CV FIN GA 00394601000126'!U58</f>
        <v>0</v>
      </c>
      <c r="T62" s="123">
        <f>'2024 CV FIN GA 00394601000126'!V58</f>
        <v>0</v>
      </c>
      <c r="U62" s="49">
        <f t="shared" si="19"/>
        <v>0</v>
      </c>
      <c r="V62" s="123">
        <f>'2024 CV FIN GA 00394601000126'!X58</f>
        <v>0</v>
      </c>
      <c r="W62" s="123">
        <f>'2024 CV FIN GA 00394601000126'!Y58</f>
        <v>0</v>
      </c>
      <c r="X62" s="123">
        <f>'2024 CV FIN GA 00394601000126'!Z58</f>
        <v>0</v>
      </c>
      <c r="Y62" s="123">
        <f>'2024 CV FIN GA 00394601000126'!AA58</f>
        <v>0</v>
      </c>
      <c r="Z62" s="123">
        <f>'2024 CV FIN GA 00394601000126'!AB58</f>
        <v>0</v>
      </c>
      <c r="AA62" s="123">
        <f>'2024 CV FIN GA 00394601000126'!AC58</f>
        <v>0</v>
      </c>
      <c r="AB62" s="123">
        <f>'2024 CV FIN GA 00394601000126'!AD58</f>
        <v>0</v>
      </c>
      <c r="AC62" s="49">
        <f t="shared" si="20"/>
        <v>72488353.938559994</v>
      </c>
      <c r="AD62" s="123">
        <f>'2024 CV FIN GA 00394601000126'!AF58</f>
        <v>36340456.476800002</v>
      </c>
      <c r="AE62" s="123">
        <f>'2024 CV FIN GA 00394601000126'!AG58</f>
        <v>16707845.53468</v>
      </c>
      <c r="AF62" s="123">
        <f>'2024 CV FIN GA 00394601000126'!AH58</f>
        <v>15314077.23519</v>
      </c>
      <c r="AG62" s="123">
        <f>'2024 CV FIN GA 00394601000126'!AI58</f>
        <v>4125974.6918899999</v>
      </c>
      <c r="AH62" s="49">
        <f t="shared" si="21"/>
        <v>141936351.23833999</v>
      </c>
      <c r="AI62" s="123">
        <f>'2024 CV FIN GA 00394601000126'!AK58</f>
        <v>64649417.472460002</v>
      </c>
      <c r="AJ62" s="123">
        <f>'2024 CV FIN GA 00394601000126'!AL58</f>
        <v>42814825.540179998</v>
      </c>
      <c r="AK62" s="123">
        <f>'2024 CV FIN GA 00394601000126'!AM58</f>
        <v>25099838.868790001</v>
      </c>
      <c r="AL62" s="123">
        <f>'2024 CV FIN GA 00394601000126'!AN58</f>
        <v>7126835.4264799999</v>
      </c>
      <c r="AM62" s="123">
        <f>'2024 CV FIN GA 00394601000126'!AO58</f>
        <v>2245433.9304300002</v>
      </c>
      <c r="AN62" s="123">
        <f>'2024 CV FIN GA 00394601000126'!AP58</f>
        <v>109639242.91177</v>
      </c>
      <c r="AO62" s="50">
        <v>0</v>
      </c>
      <c r="AP62" s="123">
        <f>'2024 CV FIN GA 00394601000126'!AR58</f>
        <v>0</v>
      </c>
      <c r="AQ62" s="123">
        <f>'2024 CV FIN GA 00394601000126'!AS58</f>
        <v>1782094976.6960399</v>
      </c>
      <c r="AR62" s="49">
        <f t="shared" si="22"/>
        <v>2112238032.4698999</v>
      </c>
      <c r="AS62" s="49">
        <f t="shared" si="23"/>
        <v>38653257.285870001</v>
      </c>
      <c r="AT62" s="123">
        <f>'2024 CV FIN GA 00394601000126'!AV58</f>
        <v>5071092.7671299996</v>
      </c>
      <c r="AU62" s="123">
        <f>'2024 CV FIN GA 00394601000126'!AW58</f>
        <v>7067510.4771199999</v>
      </c>
      <c r="AV62" s="123">
        <f>'2024 CV FIN GA 00394601000126'!AX58</f>
        <v>0</v>
      </c>
      <c r="AW62" s="123">
        <f>'2024 CV FIN GA 00394601000126'!AY58</f>
        <v>362723.18228000001</v>
      </c>
      <c r="AX62" s="123">
        <f>'2024 CV FIN GA 00394601000126'!AZ58</f>
        <v>26151930.859340001</v>
      </c>
      <c r="AY62" s="123">
        <f>'2024 CV FIN GA 00394601000126'!BA58</f>
        <v>0</v>
      </c>
      <c r="AZ62" s="49">
        <f t="shared" si="24"/>
        <v>2073584775.1840301</v>
      </c>
      <c r="BA62" s="123">
        <f>'2024 CV FIN GA 00394601000126'!BC58</f>
        <v>357378292.24830002</v>
      </c>
      <c r="BB62" s="123">
        <f>'2024 CV FIN GA 00394601000126'!BD58</f>
        <v>176206020.88857001</v>
      </c>
      <c r="BC62" s="123">
        <f>'2024 CV FIN GA 00394601000126'!BE58</f>
        <v>152143853.91130999</v>
      </c>
      <c r="BD62" s="123">
        <f>'2024 CV FIN GA 00394601000126'!BF58</f>
        <v>39593157.87348</v>
      </c>
      <c r="BE62" s="123">
        <f>'2024 CV FIN GA 00394601000126'!BG58</f>
        <v>22315286.894049998</v>
      </c>
      <c r="BF62" s="123">
        <f>'2024 CV FIN GA 00394601000126'!BH58</f>
        <v>1325948163.36832</v>
      </c>
      <c r="BG62" s="123">
        <f>'2024 CV FIN GA 00394601000126'!BI58</f>
        <v>0</v>
      </c>
      <c r="BH62" s="123">
        <f>'2024 CV FIN GA 00394601000126'!BJ58</f>
        <v>0</v>
      </c>
      <c r="BI62" s="123">
        <f>'2024 CV FIN GA 00394601000126'!BK58</f>
        <v>0</v>
      </c>
      <c r="BJ62" s="49">
        <f t="shared" si="25"/>
        <v>2112238032.4698999</v>
      </c>
      <c r="BK62" s="49">
        <f t="shared" si="26"/>
        <v>0</v>
      </c>
      <c r="BL62" s="49">
        <f>$BO$9+SUMPRODUCT($D$10:D62,$BK$10:BK62)</f>
        <v>-1.2969374656677246E-2</v>
      </c>
      <c r="BM62" s="48">
        <f>'2024 CV FIN GA 00394601000126'!BO58</f>
        <v>4.78</v>
      </c>
      <c r="BN62" s="49">
        <f t="shared" si="12"/>
        <v>0</v>
      </c>
      <c r="BO62" s="51">
        <f t="shared" si="27"/>
        <v>0</v>
      </c>
      <c r="BP62" s="79">
        <f t="shared" si="13"/>
        <v>163214191.90323627</v>
      </c>
      <c r="BQ62" s="79">
        <f t="shared" si="14"/>
        <v>8568745074.9199038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28"/>
        <v>54</v>
      </c>
      <c r="B63" s="69">
        <f t="shared" si="29"/>
        <v>2077</v>
      </c>
      <c r="C63" s="48">
        <f>'2024 CV FIN GA 00394601000126'!E59</f>
        <v>4.78</v>
      </c>
      <c r="D63" s="49">
        <f t="shared" si="16"/>
        <v>8.0329999999999999E-2</v>
      </c>
      <c r="E63" s="123">
        <f>'2024 CV FIN GA 00394601000126'!G59</f>
        <v>0</v>
      </c>
      <c r="F63" s="49">
        <f t="shared" si="17"/>
        <v>879542.82978999999</v>
      </c>
      <c r="G63" s="123">
        <f>'2024 CV FIN GA 00394601000126'!I59</f>
        <v>375033.20273999998</v>
      </c>
      <c r="H63" s="123">
        <f>'2024 CV FIN GA 00394601000126'!J59</f>
        <v>471499.10034</v>
      </c>
      <c r="I63" s="123">
        <f>'2024 CV FIN GA 00394601000126'!K59</f>
        <v>0</v>
      </c>
      <c r="J63" s="123">
        <f>'2024 CV FIN GA 00394601000126'!L59</f>
        <v>33010.526709999998</v>
      </c>
      <c r="K63" s="123">
        <f>'2024 CV FIN GA 00394601000126'!M59</f>
        <v>2329422.32712</v>
      </c>
      <c r="L63" s="123">
        <f>'2024 CV FIN GA 00394601000126'!N59</f>
        <v>1874996.5313899999</v>
      </c>
      <c r="M63" s="49">
        <f t="shared" si="18"/>
        <v>0</v>
      </c>
      <c r="N63" s="123">
        <f>'2024 CV FIN GA 00394601000126'!P59</f>
        <v>0</v>
      </c>
      <c r="O63" s="123">
        <f>'2024 CV FIN GA 00394601000126'!Q59</f>
        <v>0</v>
      </c>
      <c r="P63" s="123">
        <f>'2024 CV FIN GA 00394601000126'!R59</f>
        <v>0</v>
      </c>
      <c r="Q63" s="123">
        <f>'2024 CV FIN GA 00394601000126'!S59</f>
        <v>0</v>
      </c>
      <c r="R63" s="123">
        <f>'2024 CV FIN GA 00394601000126'!T59</f>
        <v>0</v>
      </c>
      <c r="S63" s="123">
        <f>'2024 CV FIN GA 00394601000126'!U59</f>
        <v>0</v>
      </c>
      <c r="T63" s="123">
        <f>'2024 CV FIN GA 00394601000126'!V59</f>
        <v>0</v>
      </c>
      <c r="U63" s="49">
        <f t="shared" si="19"/>
        <v>0</v>
      </c>
      <c r="V63" s="123">
        <f>'2024 CV FIN GA 00394601000126'!X59</f>
        <v>0</v>
      </c>
      <c r="W63" s="123">
        <f>'2024 CV FIN GA 00394601000126'!Y59</f>
        <v>0</v>
      </c>
      <c r="X63" s="123">
        <f>'2024 CV FIN GA 00394601000126'!Z59</f>
        <v>0</v>
      </c>
      <c r="Y63" s="123">
        <f>'2024 CV FIN GA 00394601000126'!AA59</f>
        <v>0</v>
      </c>
      <c r="Z63" s="123">
        <f>'2024 CV FIN GA 00394601000126'!AB59</f>
        <v>0</v>
      </c>
      <c r="AA63" s="123">
        <f>'2024 CV FIN GA 00394601000126'!AC59</f>
        <v>0</v>
      </c>
      <c r="AB63" s="123">
        <f>'2024 CV FIN GA 00394601000126'!AD59</f>
        <v>0</v>
      </c>
      <c r="AC63" s="49">
        <f t="shared" si="20"/>
        <v>61591606.888360001</v>
      </c>
      <c r="AD63" s="123">
        <f>'2024 CV FIN GA 00394601000126'!AF59</f>
        <v>30928564.011879999</v>
      </c>
      <c r="AE63" s="123">
        <f>'2024 CV FIN GA 00394601000126'!AG59</f>
        <v>13986228.57253</v>
      </c>
      <c r="AF63" s="123">
        <f>'2024 CV FIN GA 00394601000126'!AH59</f>
        <v>13173737.10478</v>
      </c>
      <c r="AG63" s="123">
        <f>'2024 CV FIN GA 00394601000126'!AI59</f>
        <v>3503077.1991699999</v>
      </c>
      <c r="AH63" s="49">
        <f t="shared" si="21"/>
        <v>130209015.27852</v>
      </c>
      <c r="AI63" s="123">
        <f>'2024 CV FIN GA 00394601000126'!AK59</f>
        <v>59505489.994709998</v>
      </c>
      <c r="AJ63" s="123">
        <f>'2024 CV FIN GA 00394601000126'!AL59</f>
        <v>38581523.013499998</v>
      </c>
      <c r="AK63" s="123">
        <f>'2024 CV FIN GA 00394601000126'!AM59</f>
        <v>23539193.037870001</v>
      </c>
      <c r="AL63" s="123">
        <f>'2024 CV FIN GA 00394601000126'!AN59</f>
        <v>6588579.7573300004</v>
      </c>
      <c r="AM63" s="123">
        <f>'2024 CV FIN GA 00394601000126'!AO59</f>
        <v>1994229.47511</v>
      </c>
      <c r="AN63" s="123">
        <f>'2024 CV FIN GA 00394601000126'!AP59</f>
        <v>98110084.184070006</v>
      </c>
      <c r="AO63" s="50">
        <v>0</v>
      </c>
      <c r="AP63" s="123">
        <f>'2024 CV FIN GA 00394601000126'!AR59</f>
        <v>0</v>
      </c>
      <c r="AQ63" s="123">
        <f>'2024 CV FIN GA 00394601000126'!AS59</f>
        <v>1592924825.0947499</v>
      </c>
      <c r="AR63" s="49">
        <f t="shared" si="22"/>
        <v>1887919493.1340001</v>
      </c>
      <c r="AS63" s="49">
        <f t="shared" si="23"/>
        <v>32383359.782269999</v>
      </c>
      <c r="AT63" s="123">
        <f>'2024 CV FIN GA 00394601000126'!AV59</f>
        <v>3921819.6581100002</v>
      </c>
      <c r="AU63" s="123">
        <f>'2024 CV FIN GA 00394601000126'!AW59</f>
        <v>4743924.0647999998</v>
      </c>
      <c r="AV63" s="123">
        <f>'2024 CV FIN GA 00394601000126'!AX59</f>
        <v>0</v>
      </c>
      <c r="AW63" s="123">
        <f>'2024 CV FIN GA 00394601000126'!AY59</f>
        <v>281388.59881</v>
      </c>
      <c r="AX63" s="123">
        <f>'2024 CV FIN GA 00394601000126'!AZ59</f>
        <v>23436227.460549999</v>
      </c>
      <c r="AY63" s="123">
        <f>'2024 CV FIN GA 00394601000126'!BA59</f>
        <v>0</v>
      </c>
      <c r="AZ63" s="49">
        <f t="shared" si="24"/>
        <v>1855536133.3517301</v>
      </c>
      <c r="BA63" s="123">
        <f>'2024 CV FIN GA 00394601000126'!BC59</f>
        <v>304698325.06523001</v>
      </c>
      <c r="BB63" s="123">
        <f>'2024 CV FIN GA 00394601000126'!BD59</f>
        <v>148071796.93529001</v>
      </c>
      <c r="BC63" s="123">
        <f>'2024 CV FIN GA 00394601000126'!BE59</f>
        <v>130981409.04045001</v>
      </c>
      <c r="BD63" s="123">
        <f>'2024 CV FIN GA 00394601000126'!BF59</f>
        <v>33656466.989529997</v>
      </c>
      <c r="BE63" s="123">
        <f>'2024 CV FIN GA 00394601000126'!BG59</f>
        <v>19836437.773820002</v>
      </c>
      <c r="BF63" s="123">
        <f>'2024 CV FIN GA 00394601000126'!BH59</f>
        <v>1218291697.54741</v>
      </c>
      <c r="BG63" s="123">
        <f>'2024 CV FIN GA 00394601000126'!BI59</f>
        <v>0</v>
      </c>
      <c r="BH63" s="123">
        <f>'2024 CV FIN GA 00394601000126'!BJ59</f>
        <v>0</v>
      </c>
      <c r="BI63" s="123">
        <f>'2024 CV FIN GA 00394601000126'!BK59</f>
        <v>0</v>
      </c>
      <c r="BJ63" s="49">
        <f t="shared" si="25"/>
        <v>1887919493.1340001</v>
      </c>
      <c r="BK63" s="49">
        <f t="shared" si="26"/>
        <v>0</v>
      </c>
      <c r="BL63" s="49">
        <f>$BO$9+SUMPRODUCT($D$10:D63,$BK$10:BK63)</f>
        <v>-1.2969374656677246E-2</v>
      </c>
      <c r="BM63" s="48">
        <f>'2024 CV FIN GA 00394601000126'!BO59</f>
        <v>4.78</v>
      </c>
      <c r="BN63" s="49">
        <f t="shared" si="12"/>
        <v>0</v>
      </c>
      <c r="BO63" s="51">
        <f t="shared" si="27"/>
        <v>0</v>
      </c>
      <c r="BP63" s="79">
        <f t="shared" si="13"/>
        <v>139232224.28929907</v>
      </c>
      <c r="BQ63" s="79">
        <f t="shared" si="14"/>
        <v>7448923999.4775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28"/>
        <v>55</v>
      </c>
      <c r="B64" s="69">
        <f t="shared" si="29"/>
        <v>2078</v>
      </c>
      <c r="C64" s="48">
        <f>'2024 CV FIN GA 00394601000126'!E60</f>
        <v>4.78</v>
      </c>
      <c r="D64" s="49">
        <f t="shared" si="16"/>
        <v>7.6670000000000002E-2</v>
      </c>
      <c r="E64" s="123">
        <f>'2024 CV FIN GA 00394601000126'!G60</f>
        <v>0</v>
      </c>
      <c r="F64" s="49">
        <f t="shared" si="17"/>
        <v>622725.77356</v>
      </c>
      <c r="G64" s="123">
        <f>'2024 CV FIN GA 00394601000126'!I60</f>
        <v>290235.54603999999</v>
      </c>
      <c r="H64" s="123">
        <f>'2024 CV FIN GA 00394601000126'!J60</f>
        <v>306692.77711999998</v>
      </c>
      <c r="I64" s="123">
        <f>'2024 CV FIN GA 00394601000126'!K60</f>
        <v>0</v>
      </c>
      <c r="J64" s="123">
        <f>'2024 CV FIN GA 00394601000126'!L60</f>
        <v>25797.450400000002</v>
      </c>
      <c r="K64" s="123">
        <f>'2024 CV FIN GA 00394601000126'!M60</f>
        <v>2087338.0813899999</v>
      </c>
      <c r="L64" s="123">
        <f>'2024 CV FIN GA 00394601000126'!N60</f>
        <v>1587033.2437799999</v>
      </c>
      <c r="M64" s="49">
        <f t="shared" si="18"/>
        <v>0</v>
      </c>
      <c r="N64" s="123">
        <f>'2024 CV FIN GA 00394601000126'!P60</f>
        <v>0</v>
      </c>
      <c r="O64" s="123">
        <f>'2024 CV FIN GA 00394601000126'!Q60</f>
        <v>0</v>
      </c>
      <c r="P64" s="123">
        <f>'2024 CV FIN GA 00394601000126'!R60</f>
        <v>0</v>
      </c>
      <c r="Q64" s="123">
        <f>'2024 CV FIN GA 00394601000126'!S60</f>
        <v>0</v>
      </c>
      <c r="R64" s="123">
        <f>'2024 CV FIN GA 00394601000126'!T60</f>
        <v>0</v>
      </c>
      <c r="S64" s="123">
        <f>'2024 CV FIN GA 00394601000126'!U60</f>
        <v>0</v>
      </c>
      <c r="T64" s="123">
        <f>'2024 CV FIN GA 00394601000126'!V60</f>
        <v>0</v>
      </c>
      <c r="U64" s="49">
        <f t="shared" si="19"/>
        <v>0</v>
      </c>
      <c r="V64" s="123">
        <f>'2024 CV FIN GA 00394601000126'!X60</f>
        <v>0</v>
      </c>
      <c r="W64" s="123">
        <f>'2024 CV FIN GA 00394601000126'!Y60</f>
        <v>0</v>
      </c>
      <c r="X64" s="123">
        <f>'2024 CV FIN GA 00394601000126'!Z60</f>
        <v>0</v>
      </c>
      <c r="Y64" s="123">
        <f>'2024 CV FIN GA 00394601000126'!AA60</f>
        <v>0</v>
      </c>
      <c r="Z64" s="123">
        <f>'2024 CV FIN GA 00394601000126'!AB60</f>
        <v>0</v>
      </c>
      <c r="AA64" s="123">
        <f>'2024 CV FIN GA 00394601000126'!AC60</f>
        <v>0</v>
      </c>
      <c r="AB64" s="123">
        <f>'2024 CV FIN GA 00394601000126'!AD60</f>
        <v>0</v>
      </c>
      <c r="AC64" s="49">
        <f t="shared" si="20"/>
        <v>51880499.188560002</v>
      </c>
      <c r="AD64" s="123">
        <f>'2024 CV FIN GA 00394601000126'!AF60</f>
        <v>26093346.338720001</v>
      </c>
      <c r="AE64" s="123">
        <f>'2024 CV FIN GA 00394601000126'!AG60</f>
        <v>11612136.599339999</v>
      </c>
      <c r="AF64" s="123">
        <f>'2024 CV FIN GA 00394601000126'!AH60</f>
        <v>11228986.25334</v>
      </c>
      <c r="AG64" s="123">
        <f>'2024 CV FIN GA 00394601000126'!AI60</f>
        <v>2946029.9971599998</v>
      </c>
      <c r="AH64" s="49">
        <f t="shared" si="21"/>
        <v>118487087.39147</v>
      </c>
      <c r="AI64" s="123">
        <f>'2024 CV FIN GA 00394601000126'!AK60</f>
        <v>54359677.677060001</v>
      </c>
      <c r="AJ64" s="123">
        <f>'2024 CV FIN GA 00394601000126'!AL60</f>
        <v>34450701.987460002</v>
      </c>
      <c r="AK64" s="123">
        <f>'2024 CV FIN GA 00394601000126'!AM60</f>
        <v>21886080.999960002</v>
      </c>
      <c r="AL64" s="123">
        <f>'2024 CV FIN GA 00394601000126'!AN60</f>
        <v>6034176.3813699996</v>
      </c>
      <c r="AM64" s="123">
        <f>'2024 CV FIN GA 00394601000126'!AO60</f>
        <v>1756450.34562</v>
      </c>
      <c r="AN64" s="123">
        <f>'2024 CV FIN GA 00394601000126'!AP60</f>
        <v>87178745.789690003</v>
      </c>
      <c r="AO64" s="50">
        <v>0</v>
      </c>
      <c r="AP64" s="123">
        <f>'2024 CV FIN GA 00394601000126'!AR60</f>
        <v>0</v>
      </c>
      <c r="AQ64" s="123">
        <f>'2024 CV FIN GA 00394601000126'!AS60</f>
        <v>1414360417.4086599</v>
      </c>
      <c r="AR64" s="49">
        <f t="shared" si="22"/>
        <v>1676203846.87711</v>
      </c>
      <c r="AS64" s="49">
        <f t="shared" si="23"/>
        <v>27409900.583500002</v>
      </c>
      <c r="AT64" s="123">
        <f>'2024 CV FIN GA 00394601000126'!AV60</f>
        <v>3051225.9800999998</v>
      </c>
      <c r="AU64" s="123">
        <f>'2024 CV FIN GA 00394601000126'!AW60</f>
        <v>3126964.8436400001</v>
      </c>
      <c r="AV64" s="123">
        <f>'2024 CV FIN GA 00394601000126'!AX60</f>
        <v>0</v>
      </c>
      <c r="AW64" s="123">
        <f>'2024 CV FIN GA 00394601000126'!AY60</f>
        <v>219780.03451</v>
      </c>
      <c r="AX64" s="123">
        <f>'2024 CV FIN GA 00394601000126'!AZ60</f>
        <v>21011929.725249998</v>
      </c>
      <c r="AY64" s="123">
        <f>'2024 CV FIN GA 00394601000126'!BA60</f>
        <v>0</v>
      </c>
      <c r="AZ64" s="49">
        <f t="shared" si="24"/>
        <v>1648793946.2936101</v>
      </c>
      <c r="BA64" s="123">
        <f>'2024 CV FIN GA 00394601000126'!BC60</f>
        <v>257520356.39750999</v>
      </c>
      <c r="BB64" s="123">
        <f>'2024 CV FIN GA 00394601000126'!BD60</f>
        <v>123416215.86554</v>
      </c>
      <c r="BC64" s="123">
        <f>'2024 CV FIN GA 00394601000126'!BE60</f>
        <v>111732875.65649</v>
      </c>
      <c r="BD64" s="123">
        <f>'2024 CV FIN GA 00394601000126'!BF60</f>
        <v>28339835.445179999</v>
      </c>
      <c r="BE64" s="123">
        <f>'2024 CV FIN GA 00394601000126'!BG60</f>
        <v>17487283.948729999</v>
      </c>
      <c r="BF64" s="123">
        <f>'2024 CV FIN GA 00394601000126'!BH60</f>
        <v>1110297378.98016</v>
      </c>
      <c r="BG64" s="123">
        <f>'2024 CV FIN GA 00394601000126'!BI60</f>
        <v>0</v>
      </c>
      <c r="BH64" s="123">
        <f>'2024 CV FIN GA 00394601000126'!BJ60</f>
        <v>0</v>
      </c>
      <c r="BI64" s="123">
        <f>'2024 CV FIN GA 00394601000126'!BK60</f>
        <v>0</v>
      </c>
      <c r="BJ64" s="49">
        <f t="shared" si="25"/>
        <v>1676203846.87711</v>
      </c>
      <c r="BK64" s="49">
        <f t="shared" si="26"/>
        <v>0</v>
      </c>
      <c r="BL64" s="49">
        <f>$BO$9+SUMPRODUCT($D$10:D64,$BK$10:BK64)</f>
        <v>-1.2969374656677246E-2</v>
      </c>
      <c r="BM64" s="48">
        <f>'2024 CV FIN GA 00394601000126'!BO60</f>
        <v>4.78</v>
      </c>
      <c r="BN64" s="49">
        <f t="shared" si="12"/>
        <v>0</v>
      </c>
      <c r="BO64" s="51">
        <f t="shared" si="27"/>
        <v>0</v>
      </c>
      <c r="BP64" s="79">
        <f t="shared" si="13"/>
        <v>117983958.90014544</v>
      </c>
      <c r="BQ64" s="79">
        <f t="shared" si="14"/>
        <v>6430125760.0579262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28"/>
        <v>56</v>
      </c>
      <c r="B65" s="69">
        <f t="shared" si="29"/>
        <v>2079</v>
      </c>
      <c r="C65" s="48">
        <f>'2024 CV FIN GA 00394601000126'!E61</f>
        <v>4.78</v>
      </c>
      <c r="D65" s="49">
        <f t="shared" si="16"/>
        <v>7.3169999999999999E-2</v>
      </c>
      <c r="E65" s="123">
        <f>'2024 CV FIN GA 00394601000126'!G61</f>
        <v>0</v>
      </c>
      <c r="F65" s="49">
        <f t="shared" si="17"/>
        <v>441843.87988999998</v>
      </c>
      <c r="G65" s="123">
        <f>'2024 CV FIN GA 00394601000126'!I61</f>
        <v>225804.22670999999</v>
      </c>
      <c r="H65" s="123">
        <f>'2024 CV FIN GA 00394601000126'!J61</f>
        <v>195792.44724000001</v>
      </c>
      <c r="I65" s="123">
        <f>'2024 CV FIN GA 00394601000126'!K61</f>
        <v>0</v>
      </c>
      <c r="J65" s="123">
        <f>'2024 CV FIN GA 00394601000126'!L61</f>
        <v>20247.20594</v>
      </c>
      <c r="K65" s="123">
        <f>'2024 CV FIN GA 00394601000126'!M61</f>
        <v>1871016.42591</v>
      </c>
      <c r="L65" s="123">
        <f>'2024 CV FIN GA 00394601000126'!N61</f>
        <v>1356698.55327</v>
      </c>
      <c r="M65" s="49">
        <f t="shared" si="18"/>
        <v>0</v>
      </c>
      <c r="N65" s="123">
        <f>'2024 CV FIN GA 00394601000126'!P61</f>
        <v>0</v>
      </c>
      <c r="O65" s="123">
        <f>'2024 CV FIN GA 00394601000126'!Q61</f>
        <v>0</v>
      </c>
      <c r="P65" s="123">
        <f>'2024 CV FIN GA 00394601000126'!R61</f>
        <v>0</v>
      </c>
      <c r="Q65" s="123">
        <f>'2024 CV FIN GA 00394601000126'!S61</f>
        <v>0</v>
      </c>
      <c r="R65" s="123">
        <f>'2024 CV FIN GA 00394601000126'!T61</f>
        <v>0</v>
      </c>
      <c r="S65" s="123">
        <f>'2024 CV FIN GA 00394601000126'!U61</f>
        <v>0</v>
      </c>
      <c r="T65" s="123">
        <f>'2024 CV FIN GA 00394601000126'!V61</f>
        <v>0</v>
      </c>
      <c r="U65" s="49">
        <f t="shared" si="19"/>
        <v>0</v>
      </c>
      <c r="V65" s="123">
        <f>'2024 CV FIN GA 00394601000126'!X61</f>
        <v>0</v>
      </c>
      <c r="W65" s="123">
        <f>'2024 CV FIN GA 00394601000126'!Y61</f>
        <v>0</v>
      </c>
      <c r="X65" s="123">
        <f>'2024 CV FIN GA 00394601000126'!Z61</f>
        <v>0</v>
      </c>
      <c r="Y65" s="123">
        <f>'2024 CV FIN GA 00394601000126'!AA61</f>
        <v>0</v>
      </c>
      <c r="Z65" s="123">
        <f>'2024 CV FIN GA 00394601000126'!AB61</f>
        <v>0</v>
      </c>
      <c r="AA65" s="123">
        <f>'2024 CV FIN GA 00394601000126'!AC61</f>
        <v>0</v>
      </c>
      <c r="AB65" s="123">
        <f>'2024 CV FIN GA 00394601000126'!AD61</f>
        <v>0</v>
      </c>
      <c r="AC65" s="49">
        <f t="shared" si="20"/>
        <v>43304682.650770001</v>
      </c>
      <c r="AD65" s="123">
        <f>'2024 CV FIN GA 00394601000126'!AF61</f>
        <v>21812059.784460001</v>
      </c>
      <c r="AE65" s="123">
        <f>'2024 CV FIN GA 00394601000126'!AG61</f>
        <v>9560189.8148100004</v>
      </c>
      <c r="AF65" s="123">
        <f>'2024 CV FIN GA 00394601000126'!AH61</f>
        <v>9479500.3765999991</v>
      </c>
      <c r="AG65" s="123">
        <f>'2024 CV FIN GA 00394601000126'!AI61</f>
        <v>2452932.6749</v>
      </c>
      <c r="AH65" s="49">
        <f t="shared" si="21"/>
        <v>106917348.15954</v>
      </c>
      <c r="AI65" s="123">
        <f>'2024 CV FIN GA 00394601000126'!AK61</f>
        <v>49263890.057080001</v>
      </c>
      <c r="AJ65" s="123">
        <f>'2024 CV FIN GA 00394601000126'!AL61</f>
        <v>30481983.92678</v>
      </c>
      <c r="AK65" s="123">
        <f>'2024 CV FIN GA 00394601000126'!AM61</f>
        <v>20164993.50584</v>
      </c>
      <c r="AL65" s="123">
        <f>'2024 CV FIN GA 00394601000126'!AN61</f>
        <v>5472886.2645100001</v>
      </c>
      <c r="AM65" s="123">
        <f>'2024 CV FIN GA 00394601000126'!AO61</f>
        <v>1533594.40533</v>
      </c>
      <c r="AN65" s="123">
        <f>'2024 CV FIN GA 00394601000126'!AP61</f>
        <v>76895112.344239995</v>
      </c>
      <c r="AO65" s="50">
        <v>0</v>
      </c>
      <c r="AP65" s="123">
        <f>'2024 CV FIN GA 00394601000126'!AR61</f>
        <v>0</v>
      </c>
      <c r="AQ65" s="123">
        <f>'2024 CV FIN GA 00394601000126'!AS61</f>
        <v>1246946723.56113</v>
      </c>
      <c r="AR65" s="49">
        <f t="shared" si="22"/>
        <v>1477733425.5747499</v>
      </c>
      <c r="AS65" s="49">
        <f t="shared" si="23"/>
        <v>23431753.942419998</v>
      </c>
      <c r="AT65" s="123">
        <f>'2024 CV FIN GA 00394601000126'!AV61</f>
        <v>2382938.4066400002</v>
      </c>
      <c r="AU65" s="123">
        <f>'2024 CV FIN GA 00394601000126'!AW61</f>
        <v>2029047.7123100001</v>
      </c>
      <c r="AV65" s="123">
        <f>'2024 CV FIN GA 00394601000126'!AX61</f>
        <v>0</v>
      </c>
      <c r="AW65" s="123">
        <f>'2024 CV FIN GA 00394601000126'!AY61</f>
        <v>172398.00709</v>
      </c>
      <c r="AX65" s="123">
        <f>'2024 CV FIN GA 00394601000126'!AZ61</f>
        <v>18847369.816380002</v>
      </c>
      <c r="AY65" s="123">
        <f>'2024 CV FIN GA 00394601000126'!BA61</f>
        <v>0</v>
      </c>
      <c r="AZ65" s="49">
        <f t="shared" si="24"/>
        <v>1454301671.6323299</v>
      </c>
      <c r="BA65" s="123">
        <f>'2024 CV FIN GA 00394601000126'!BC61</f>
        <v>215650592.48503</v>
      </c>
      <c r="BB65" s="123">
        <f>'2024 CV FIN GA 00394601000126'!BD61</f>
        <v>101999568.52138001</v>
      </c>
      <c r="BC65" s="123">
        <f>'2024 CV FIN GA 00394601000126'!BE61</f>
        <v>94400593.878000006</v>
      </c>
      <c r="BD65" s="123">
        <f>'2024 CV FIN GA 00394601000126'!BF61</f>
        <v>23626609.396230001</v>
      </c>
      <c r="BE65" s="123">
        <f>'2024 CV FIN GA 00394601000126'!BG61</f>
        <v>15283053.224649999</v>
      </c>
      <c r="BF65" s="123">
        <f>'2024 CV FIN GA 00394601000126'!BH61</f>
        <v>1003341254.12704</v>
      </c>
      <c r="BG65" s="123">
        <f>'2024 CV FIN GA 00394601000126'!BI61</f>
        <v>0</v>
      </c>
      <c r="BH65" s="123">
        <f>'2024 CV FIN GA 00394601000126'!BJ61</f>
        <v>0</v>
      </c>
      <c r="BI65" s="123">
        <f>'2024 CV FIN GA 00394601000126'!BK61</f>
        <v>0</v>
      </c>
      <c r="BJ65" s="49">
        <f t="shared" si="25"/>
        <v>1477733425.5747499</v>
      </c>
      <c r="BK65" s="49">
        <f t="shared" si="26"/>
        <v>0</v>
      </c>
      <c r="BL65" s="49">
        <f>$BO$9+SUMPRODUCT($D$10:D65,$BK$10:BK65)</f>
        <v>-1.2969374656677246E-2</v>
      </c>
      <c r="BM65" s="48">
        <f>'2024 CV FIN GA 00394601000126'!BO61</f>
        <v>4.78</v>
      </c>
      <c r="BN65" s="49">
        <f t="shared" si="12"/>
        <v>0</v>
      </c>
      <c r="BO65" s="51">
        <f t="shared" si="27"/>
        <v>0</v>
      </c>
      <c r="BP65" s="79">
        <f t="shared" si="13"/>
        <v>99272754.817101523</v>
      </c>
      <c r="BQ65" s="79">
        <f t="shared" si="14"/>
        <v>5509637892.3491344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28"/>
        <v>57</v>
      </c>
      <c r="B66" s="69">
        <f t="shared" si="29"/>
        <v>2080</v>
      </c>
      <c r="C66" s="48">
        <f>'2024 CV FIN GA 00394601000126'!E62</f>
        <v>4.78</v>
      </c>
      <c r="D66" s="49">
        <f t="shared" si="16"/>
        <v>6.9830000000000003E-2</v>
      </c>
      <c r="E66" s="123">
        <f>'2024 CV FIN GA 00394601000126'!G62</f>
        <v>0</v>
      </c>
      <c r="F66" s="49">
        <f t="shared" si="17"/>
        <v>315206.53288000001</v>
      </c>
      <c r="G66" s="123">
        <f>'2024 CV FIN GA 00394601000126'!I62</f>
        <v>176165.49632000001</v>
      </c>
      <c r="H66" s="123">
        <f>'2024 CV FIN GA 00394601000126'!J62</f>
        <v>123132.44507</v>
      </c>
      <c r="I66" s="123">
        <f>'2024 CV FIN GA 00394601000126'!K62</f>
        <v>0</v>
      </c>
      <c r="J66" s="123">
        <f>'2024 CV FIN GA 00394601000126'!L62</f>
        <v>15908.591490000001</v>
      </c>
      <c r="K66" s="123">
        <f>'2024 CV FIN GA 00394601000126'!M62</f>
        <v>1677535.78106</v>
      </c>
      <c r="L66" s="123">
        <f>'2024 CV FIN GA 00394601000126'!N62</f>
        <v>1170319.2230100001</v>
      </c>
      <c r="M66" s="49">
        <f t="shared" si="18"/>
        <v>0</v>
      </c>
      <c r="N66" s="123">
        <f>'2024 CV FIN GA 00394601000126'!P62</f>
        <v>0</v>
      </c>
      <c r="O66" s="123">
        <f>'2024 CV FIN GA 00394601000126'!Q62</f>
        <v>0</v>
      </c>
      <c r="P66" s="123">
        <f>'2024 CV FIN GA 00394601000126'!R62</f>
        <v>0</v>
      </c>
      <c r="Q66" s="123">
        <f>'2024 CV FIN GA 00394601000126'!S62</f>
        <v>0</v>
      </c>
      <c r="R66" s="123">
        <f>'2024 CV FIN GA 00394601000126'!T62</f>
        <v>0</v>
      </c>
      <c r="S66" s="123">
        <f>'2024 CV FIN GA 00394601000126'!U62</f>
        <v>0</v>
      </c>
      <c r="T66" s="123">
        <f>'2024 CV FIN GA 00394601000126'!V62</f>
        <v>0</v>
      </c>
      <c r="U66" s="49">
        <f t="shared" si="19"/>
        <v>0</v>
      </c>
      <c r="V66" s="123">
        <f>'2024 CV FIN GA 00394601000126'!X62</f>
        <v>0</v>
      </c>
      <c r="W66" s="123">
        <f>'2024 CV FIN GA 00394601000126'!Y62</f>
        <v>0</v>
      </c>
      <c r="X66" s="123">
        <f>'2024 CV FIN GA 00394601000126'!Z62</f>
        <v>0</v>
      </c>
      <c r="Y66" s="123">
        <f>'2024 CV FIN GA 00394601000126'!AA62</f>
        <v>0</v>
      </c>
      <c r="Z66" s="123">
        <f>'2024 CV FIN GA 00394601000126'!AB62</f>
        <v>0</v>
      </c>
      <c r="AA66" s="123">
        <f>'2024 CV FIN GA 00394601000126'!AC62</f>
        <v>0</v>
      </c>
      <c r="AB66" s="123">
        <f>'2024 CV FIN GA 00394601000126'!AD62</f>
        <v>0</v>
      </c>
      <c r="AC66" s="49">
        <f t="shared" si="20"/>
        <v>35803281.502279997</v>
      </c>
      <c r="AD66" s="123">
        <f>'2024 CV FIN GA 00394601000126'!AF62</f>
        <v>18057360.511240002</v>
      </c>
      <c r="AE66" s="123">
        <f>'2024 CV FIN GA 00394601000126'!AG62</f>
        <v>7802769.1292300001</v>
      </c>
      <c r="AF66" s="123">
        <f>'2024 CV FIN GA 00394601000126'!AH62</f>
        <v>7922107.7749899998</v>
      </c>
      <c r="AG66" s="123">
        <f>'2024 CV FIN GA 00394601000126'!AI62</f>
        <v>2021044.0868200001</v>
      </c>
      <c r="AH66" s="49">
        <f t="shared" si="21"/>
        <v>95635089.157839999</v>
      </c>
      <c r="AI66" s="123">
        <f>'2024 CV FIN GA 00394601000126'!AK62</f>
        <v>44270426.632619999</v>
      </c>
      <c r="AJ66" s="123">
        <f>'2024 CV FIN GA 00394601000126'!AL62</f>
        <v>26721311.259100001</v>
      </c>
      <c r="AK66" s="123">
        <f>'2024 CV FIN GA 00394601000126'!AM62</f>
        <v>18402421.13456</v>
      </c>
      <c r="AL66" s="123">
        <f>'2024 CV FIN GA 00394601000126'!AN62</f>
        <v>4914040.2643499998</v>
      </c>
      <c r="AM66" s="123">
        <f>'2024 CV FIN GA 00394601000126'!AO62</f>
        <v>1326889.8672100001</v>
      </c>
      <c r="AN66" s="123">
        <f>'2024 CV FIN GA 00394601000126'!AP62</f>
        <v>67299162.302100003</v>
      </c>
      <c r="AO66" s="50">
        <v>0</v>
      </c>
      <c r="AP66" s="123">
        <f>'2024 CV FIN GA 00394601000126'!AR62</f>
        <v>0</v>
      </c>
      <c r="AQ66" s="123">
        <f>'2024 CV FIN GA 00394601000126'!AS62</f>
        <v>1091127586.5087099</v>
      </c>
      <c r="AR66" s="49">
        <f t="shared" si="22"/>
        <v>1293028181.00788</v>
      </c>
      <c r="AS66" s="49">
        <f t="shared" si="23"/>
        <v>20212767.236839999</v>
      </c>
      <c r="AT66" s="123">
        <f>'2024 CV FIN GA 00394601000126'!AV62</f>
        <v>1863365.25972</v>
      </c>
      <c r="AU66" s="123">
        <f>'2024 CV FIN GA 00394601000126'!AW62</f>
        <v>1301180.1406700001</v>
      </c>
      <c r="AV66" s="123">
        <f>'2024 CV FIN GA 00394601000126'!AX62</f>
        <v>0</v>
      </c>
      <c r="AW66" s="123">
        <f>'2024 CV FIN GA 00394601000126'!AY62</f>
        <v>135403.68134000001</v>
      </c>
      <c r="AX66" s="123">
        <f>'2024 CV FIN GA 00394601000126'!AZ62</f>
        <v>16912818.155110002</v>
      </c>
      <c r="AY66" s="123">
        <f>'2024 CV FIN GA 00394601000126'!BA62</f>
        <v>0</v>
      </c>
      <c r="AZ66" s="49">
        <f t="shared" si="24"/>
        <v>1272815413.77104</v>
      </c>
      <c r="BA66" s="123">
        <f>'2024 CV FIN GA 00394601000126'!BC62</f>
        <v>178846476.90213999</v>
      </c>
      <c r="BB66" s="123">
        <f>'2024 CV FIN GA 00394601000126'!BD62</f>
        <v>83567498.989460006</v>
      </c>
      <c r="BC66" s="123">
        <f>'2024 CV FIN GA 00394601000126'!BE62</f>
        <v>78956368.097100005</v>
      </c>
      <c r="BD66" s="123">
        <f>'2024 CV FIN GA 00394601000126'!BF62</f>
        <v>19492737.802209999</v>
      </c>
      <c r="BE66" s="123">
        <f>'2024 CV FIN GA 00394601000126'!BG62</f>
        <v>13235841.29132</v>
      </c>
      <c r="BF66" s="123">
        <f>'2024 CV FIN GA 00394601000126'!BH62</f>
        <v>898716490.68880999</v>
      </c>
      <c r="BG66" s="123">
        <f>'2024 CV FIN GA 00394601000126'!BI62</f>
        <v>0</v>
      </c>
      <c r="BH66" s="123">
        <f>'2024 CV FIN GA 00394601000126'!BJ62</f>
        <v>0</v>
      </c>
      <c r="BI66" s="123">
        <f>'2024 CV FIN GA 00394601000126'!BK62</f>
        <v>0</v>
      </c>
      <c r="BJ66" s="49">
        <f t="shared" si="25"/>
        <v>1293028181.00788</v>
      </c>
      <c r="BK66" s="49">
        <f t="shared" si="26"/>
        <v>0</v>
      </c>
      <c r="BL66" s="49">
        <f>$BO$9+SUMPRODUCT($D$10:D66,$BK$10:BK66)</f>
        <v>-1.2969374656677246E-2</v>
      </c>
      <c r="BM66" s="48">
        <f>'2024 CV FIN GA 00394601000126'!BO62</f>
        <v>4.78</v>
      </c>
      <c r="BN66" s="49">
        <f t="shared" si="12"/>
        <v>0</v>
      </c>
      <c r="BO66" s="51">
        <f t="shared" si="27"/>
        <v>0</v>
      </c>
      <c r="BP66" s="79">
        <f t="shared" si="13"/>
        <v>82904449.770878404</v>
      </c>
      <c r="BQ66" s="79">
        <f t="shared" si="14"/>
        <v>4684101412.0546303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28"/>
        <v>58</v>
      </c>
      <c r="B67" s="69">
        <f t="shared" si="29"/>
        <v>2081</v>
      </c>
      <c r="C67" s="48">
        <f>'2024 CV FIN GA 00394601000126'!E63</f>
        <v>4.78</v>
      </c>
      <c r="D67" s="49">
        <f t="shared" si="16"/>
        <v>6.6640000000000005E-2</v>
      </c>
      <c r="E67" s="123">
        <f>'2024 CV FIN GA 00394601000126'!G63</f>
        <v>0</v>
      </c>
      <c r="F67" s="49">
        <f t="shared" si="17"/>
        <v>226654.89236999999</v>
      </c>
      <c r="G67" s="123">
        <f>'2024 CV FIN GA 00394601000126'!I63</f>
        <v>137479.18976000001</v>
      </c>
      <c r="H67" s="123">
        <f>'2024 CV FIN GA 00394601000126'!J63</f>
        <v>76700.481759999995</v>
      </c>
      <c r="I67" s="123">
        <f>'2024 CV FIN GA 00394601000126'!K63</f>
        <v>0</v>
      </c>
      <c r="J67" s="123">
        <f>'2024 CV FIN GA 00394601000126'!L63</f>
        <v>12475.22085</v>
      </c>
      <c r="K67" s="123">
        <f>'2024 CV FIN GA 00394601000126'!M63</f>
        <v>1504222.58895</v>
      </c>
      <c r="L67" s="123">
        <f>'2024 CV FIN GA 00394601000126'!N63</f>
        <v>1017388.59165</v>
      </c>
      <c r="M67" s="49">
        <f t="shared" si="18"/>
        <v>0</v>
      </c>
      <c r="N67" s="123">
        <f>'2024 CV FIN GA 00394601000126'!P63</f>
        <v>0</v>
      </c>
      <c r="O67" s="123">
        <f>'2024 CV FIN GA 00394601000126'!Q63</f>
        <v>0</v>
      </c>
      <c r="P67" s="123">
        <f>'2024 CV FIN GA 00394601000126'!R63</f>
        <v>0</v>
      </c>
      <c r="Q67" s="123">
        <f>'2024 CV FIN GA 00394601000126'!S63</f>
        <v>0</v>
      </c>
      <c r="R67" s="123">
        <f>'2024 CV FIN GA 00394601000126'!T63</f>
        <v>0</v>
      </c>
      <c r="S67" s="123">
        <f>'2024 CV FIN GA 00394601000126'!U63</f>
        <v>0</v>
      </c>
      <c r="T67" s="123">
        <f>'2024 CV FIN GA 00394601000126'!V63</f>
        <v>0</v>
      </c>
      <c r="U67" s="49">
        <f t="shared" si="19"/>
        <v>0</v>
      </c>
      <c r="V67" s="123">
        <f>'2024 CV FIN GA 00394601000126'!X63</f>
        <v>0</v>
      </c>
      <c r="W67" s="123">
        <f>'2024 CV FIN GA 00394601000126'!Y63</f>
        <v>0</v>
      </c>
      <c r="X67" s="123">
        <f>'2024 CV FIN GA 00394601000126'!Z63</f>
        <v>0</v>
      </c>
      <c r="Y67" s="123">
        <f>'2024 CV FIN GA 00394601000126'!AA63</f>
        <v>0</v>
      </c>
      <c r="Z67" s="123">
        <f>'2024 CV FIN GA 00394601000126'!AB63</f>
        <v>0</v>
      </c>
      <c r="AA67" s="123">
        <f>'2024 CV FIN GA 00394601000126'!AC63</f>
        <v>0</v>
      </c>
      <c r="AB67" s="123">
        <f>'2024 CV FIN GA 00394601000126'!AD63</f>
        <v>0</v>
      </c>
      <c r="AC67" s="49">
        <f t="shared" si="20"/>
        <v>29306452.095389999</v>
      </c>
      <c r="AD67" s="123">
        <f>'2024 CV FIN GA 00394601000126'!AF63</f>
        <v>14797177.6237</v>
      </c>
      <c r="AE67" s="123">
        <f>'2024 CV FIN GA 00394601000126'!AG63</f>
        <v>6311576.4532300001</v>
      </c>
      <c r="AF67" s="123">
        <f>'2024 CV FIN GA 00394601000126'!AH63</f>
        <v>6550830.2496300004</v>
      </c>
      <c r="AG67" s="123">
        <f>'2024 CV FIN GA 00394601000126'!AI63</f>
        <v>1646867.76883</v>
      </c>
      <c r="AH67" s="49">
        <f t="shared" si="21"/>
        <v>84760846.624720007</v>
      </c>
      <c r="AI67" s="123">
        <f>'2024 CV FIN GA 00394601000126'!AK63</f>
        <v>39426703.677110001</v>
      </c>
      <c r="AJ67" s="123">
        <f>'2024 CV FIN GA 00394601000126'!AL63</f>
        <v>23204573.95394</v>
      </c>
      <c r="AK67" s="123">
        <f>'2024 CV FIN GA 00394601000126'!AM63</f>
        <v>16626187.737050001</v>
      </c>
      <c r="AL67" s="123">
        <f>'2024 CV FIN GA 00394601000126'!AN63</f>
        <v>4366269.0573899997</v>
      </c>
      <c r="AM67" s="123">
        <f>'2024 CV FIN GA 00394601000126'!AO63</f>
        <v>1137112.1992299999</v>
      </c>
      <c r="AN67" s="123">
        <f>'2024 CV FIN GA 00394601000126'!AP63</f>
        <v>58418863.400279999</v>
      </c>
      <c r="AO67" s="50">
        <v>0</v>
      </c>
      <c r="AP67" s="123">
        <f>'2024 CV FIN GA 00394601000126'!AR63</f>
        <v>0</v>
      </c>
      <c r="AQ67" s="123">
        <f>'2024 CV FIN GA 00394601000126'!AS63</f>
        <v>947201170.92341006</v>
      </c>
      <c r="AR67" s="49">
        <f t="shared" si="22"/>
        <v>1122435599.11677</v>
      </c>
      <c r="AS67" s="49">
        <f t="shared" si="23"/>
        <v>17571478.266770002</v>
      </c>
      <c r="AT67" s="123">
        <f>'2024 CV FIN GA 00394601000126'!AV63</f>
        <v>1455346.97059</v>
      </c>
      <c r="AU67" s="123">
        <f>'2024 CV FIN GA 00394601000126'!AW63</f>
        <v>828904.27982000005</v>
      </c>
      <c r="AV67" s="123">
        <f>'2024 CV FIN GA 00394601000126'!AX63</f>
        <v>0</v>
      </c>
      <c r="AW67" s="123">
        <f>'2024 CV FIN GA 00394601000126'!AY63</f>
        <v>106169.65300999999</v>
      </c>
      <c r="AX67" s="123">
        <f>'2024 CV FIN GA 00394601000126'!AZ63</f>
        <v>15181057.36335</v>
      </c>
      <c r="AY67" s="123">
        <f>'2024 CV FIN GA 00394601000126'!BA63</f>
        <v>0</v>
      </c>
      <c r="AZ67" s="49">
        <f t="shared" si="24"/>
        <v>1104864120.8499999</v>
      </c>
      <c r="BA67" s="123">
        <f>'2024 CV FIN GA 00394601000126'!BC63</f>
        <v>146815395.17914999</v>
      </c>
      <c r="BB67" s="123">
        <f>'2024 CV FIN GA 00394601000126'!BD63</f>
        <v>67851190.571199998</v>
      </c>
      <c r="BC67" s="123">
        <f>'2024 CV FIN GA 00394601000126'!BE63</f>
        <v>65344865.322800003</v>
      </c>
      <c r="BD67" s="123">
        <f>'2024 CV FIN GA 00394601000126'!BF63</f>
        <v>15905891.70232</v>
      </c>
      <c r="BE67" s="123">
        <f>'2024 CV FIN GA 00394601000126'!BG63</f>
        <v>11354483.67183</v>
      </c>
      <c r="BF67" s="123">
        <f>'2024 CV FIN GA 00394601000126'!BH63</f>
        <v>797592294.40269995</v>
      </c>
      <c r="BG67" s="123">
        <f>'2024 CV FIN GA 00394601000126'!BI63</f>
        <v>0</v>
      </c>
      <c r="BH67" s="123">
        <f>'2024 CV FIN GA 00394601000126'!BJ63</f>
        <v>0</v>
      </c>
      <c r="BI67" s="123">
        <f>'2024 CV FIN GA 00394601000126'!BK63</f>
        <v>0</v>
      </c>
      <c r="BJ67" s="49">
        <f t="shared" si="25"/>
        <v>1122435599.11677</v>
      </c>
      <c r="BK67" s="49">
        <f t="shared" si="26"/>
        <v>0</v>
      </c>
      <c r="BL67" s="49">
        <f>$BO$9+SUMPRODUCT($D$10:D67,$BK$10:BK67)</f>
        <v>-1.2969374656677246E-2</v>
      </c>
      <c r="BM67" s="48">
        <f>'2024 CV FIN GA 00394601000126'!BO63</f>
        <v>4.78</v>
      </c>
      <c r="BN67" s="49">
        <f t="shared" si="12"/>
        <v>0</v>
      </c>
      <c r="BO67" s="51">
        <f t="shared" si="27"/>
        <v>0</v>
      </c>
      <c r="BP67" s="79">
        <f t="shared" si="13"/>
        <v>68685554.762646362</v>
      </c>
      <c r="BQ67" s="79">
        <f t="shared" si="14"/>
        <v>3949419398.8521657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28"/>
        <v>59</v>
      </c>
      <c r="B68" s="69">
        <f t="shared" si="29"/>
        <v>2082</v>
      </c>
      <c r="C68" s="48">
        <f>'2024 CV FIN GA 00394601000126'!E64</f>
        <v>4.78</v>
      </c>
      <c r="D68" s="49">
        <f t="shared" si="16"/>
        <v>6.3600000000000004E-2</v>
      </c>
      <c r="E68" s="123">
        <f>'2024 CV FIN GA 00394601000126'!G64</f>
        <v>0</v>
      </c>
      <c r="F68" s="49">
        <f t="shared" si="17"/>
        <v>164477.25029</v>
      </c>
      <c r="G68" s="123">
        <f>'2024 CV FIN GA 00394601000126'!I64</f>
        <v>107100.53722</v>
      </c>
      <c r="H68" s="123">
        <f>'2024 CV FIN GA 00394601000126'!J64</f>
        <v>47636.901319999997</v>
      </c>
      <c r="I68" s="123">
        <f>'2024 CV FIN GA 00394601000126'!K64</f>
        <v>0</v>
      </c>
      <c r="J68" s="123">
        <f>'2024 CV FIN GA 00394601000126'!L64</f>
        <v>9739.8117500000008</v>
      </c>
      <c r="K68" s="123">
        <f>'2024 CV FIN GA 00394601000126'!M64</f>
        <v>1348660.0387500001</v>
      </c>
      <c r="L68" s="123">
        <f>'2024 CV FIN GA 00394601000126'!N64</f>
        <v>889973.79741999996</v>
      </c>
      <c r="M68" s="49">
        <f t="shared" si="18"/>
        <v>0</v>
      </c>
      <c r="N68" s="123">
        <f>'2024 CV FIN GA 00394601000126'!P64</f>
        <v>0</v>
      </c>
      <c r="O68" s="123">
        <f>'2024 CV FIN GA 00394601000126'!Q64</f>
        <v>0</v>
      </c>
      <c r="P68" s="123">
        <f>'2024 CV FIN GA 00394601000126'!R64</f>
        <v>0</v>
      </c>
      <c r="Q68" s="123">
        <f>'2024 CV FIN GA 00394601000126'!S64</f>
        <v>0</v>
      </c>
      <c r="R68" s="123">
        <f>'2024 CV FIN GA 00394601000126'!T64</f>
        <v>0</v>
      </c>
      <c r="S68" s="123">
        <f>'2024 CV FIN GA 00394601000126'!U64</f>
        <v>0</v>
      </c>
      <c r="T68" s="123">
        <f>'2024 CV FIN GA 00394601000126'!V64</f>
        <v>0</v>
      </c>
      <c r="U68" s="49">
        <f t="shared" si="19"/>
        <v>0</v>
      </c>
      <c r="V68" s="123">
        <f>'2024 CV FIN GA 00394601000126'!X64</f>
        <v>0</v>
      </c>
      <c r="W68" s="123">
        <f>'2024 CV FIN GA 00394601000126'!Y64</f>
        <v>0</v>
      </c>
      <c r="X68" s="123">
        <f>'2024 CV FIN GA 00394601000126'!Z64</f>
        <v>0</v>
      </c>
      <c r="Y68" s="123">
        <f>'2024 CV FIN GA 00394601000126'!AA64</f>
        <v>0</v>
      </c>
      <c r="Z68" s="123">
        <f>'2024 CV FIN GA 00394601000126'!AB64</f>
        <v>0</v>
      </c>
      <c r="AA68" s="123">
        <f>'2024 CV FIN GA 00394601000126'!AC64</f>
        <v>0</v>
      </c>
      <c r="AB68" s="123">
        <f>'2024 CV FIN GA 00394601000126'!AD64</f>
        <v>0</v>
      </c>
      <c r="AC68" s="49">
        <f t="shared" si="20"/>
        <v>23736345.536249999</v>
      </c>
      <c r="AD68" s="123">
        <f>'2024 CV FIN GA 00394601000126'!AF64</f>
        <v>11994210.48831</v>
      </c>
      <c r="AE68" s="123">
        <f>'2024 CV FIN GA 00394601000126'!AG64</f>
        <v>5058576.81324</v>
      </c>
      <c r="AF68" s="123">
        <f>'2024 CV FIN GA 00394601000126'!AH64</f>
        <v>5357162.8684299998</v>
      </c>
      <c r="AG68" s="123">
        <f>'2024 CV FIN GA 00394601000126'!AI64</f>
        <v>1326395.3662700001</v>
      </c>
      <c r="AH68" s="49">
        <f t="shared" si="21"/>
        <v>74404531.656369999</v>
      </c>
      <c r="AI68" s="123">
        <f>'2024 CV FIN GA 00394601000126'!AK64</f>
        <v>34780656.769680001</v>
      </c>
      <c r="AJ68" s="123">
        <f>'2024 CV FIN GA 00394601000126'!AL64</f>
        <v>19957916.71015</v>
      </c>
      <c r="AK68" s="123">
        <f>'2024 CV FIN GA 00394601000126'!AM64</f>
        <v>14863601.67038</v>
      </c>
      <c r="AL68" s="123">
        <f>'2024 CV FIN GA 00394601000126'!AN64</f>
        <v>3837507.0046000001</v>
      </c>
      <c r="AM68" s="123">
        <f>'2024 CV FIN GA 00394601000126'!AO64</f>
        <v>964849.50156</v>
      </c>
      <c r="AN68" s="123">
        <f>'2024 CV FIN GA 00394601000126'!AP64</f>
        <v>50272659.98127</v>
      </c>
      <c r="AO68" s="50">
        <v>0</v>
      </c>
      <c r="AP68" s="123">
        <f>'2024 CV FIN GA 00394601000126'!AR64</f>
        <v>0</v>
      </c>
      <c r="AQ68" s="123">
        <f>'2024 CV FIN GA 00394601000126'!AS64</f>
        <v>815350856.04991996</v>
      </c>
      <c r="AR68" s="49">
        <f t="shared" si="22"/>
        <v>966167504.31026995</v>
      </c>
      <c r="AS68" s="49">
        <f t="shared" si="23"/>
        <v>15370877.330150001</v>
      </c>
      <c r="AT68" s="123">
        <f>'2024 CV FIN GA 00394601000126'!AV64</f>
        <v>1133049.0639200001</v>
      </c>
      <c r="AU68" s="123">
        <f>'2024 CV FIN GA 00394601000126'!AW64</f>
        <v>527535.77208999998</v>
      </c>
      <c r="AV68" s="123">
        <f>'2024 CV FIN GA 00394601000126'!AX64</f>
        <v>0</v>
      </c>
      <c r="AW68" s="123">
        <f>'2024 CV FIN GA 00394601000126'!AY64</f>
        <v>82905.420870000002</v>
      </c>
      <c r="AX68" s="123">
        <f>'2024 CV FIN GA 00394601000126'!AZ64</f>
        <v>13627387.073270001</v>
      </c>
      <c r="AY68" s="123">
        <f>'2024 CV FIN GA 00394601000126'!BA64</f>
        <v>0</v>
      </c>
      <c r="AZ68" s="49">
        <f t="shared" si="24"/>
        <v>950796626.98011994</v>
      </c>
      <c r="BA68" s="123">
        <f>'2024 CV FIN GA 00394601000126'!BC64</f>
        <v>119222665.10755999</v>
      </c>
      <c r="BB68" s="123">
        <f>'2024 CV FIN GA 00394601000126'!BD64</f>
        <v>54578812.56848</v>
      </c>
      <c r="BC68" s="123">
        <f>'2024 CV FIN GA 00394601000126'!BE64</f>
        <v>53484886.372749999</v>
      </c>
      <c r="BD68" s="123">
        <f>'2024 CV FIN GA 00394601000126'!BF64</f>
        <v>12829496.816989999</v>
      </c>
      <c r="BE68" s="123">
        <f>'2024 CV FIN GA 00394601000126'!BG64</f>
        <v>9644434.6426199991</v>
      </c>
      <c r="BF68" s="123">
        <f>'2024 CV FIN GA 00394601000126'!BH64</f>
        <v>701036331.47171998</v>
      </c>
      <c r="BG68" s="123">
        <f>'2024 CV FIN GA 00394601000126'!BI64</f>
        <v>0</v>
      </c>
      <c r="BH68" s="123">
        <f>'2024 CV FIN GA 00394601000126'!BJ64</f>
        <v>0</v>
      </c>
      <c r="BI68" s="123">
        <f>'2024 CV FIN GA 00394601000126'!BK64</f>
        <v>0</v>
      </c>
      <c r="BJ68" s="49">
        <f t="shared" si="25"/>
        <v>966167504.31026995</v>
      </c>
      <c r="BK68" s="49">
        <f t="shared" si="26"/>
        <v>0</v>
      </c>
      <c r="BL68" s="49">
        <f>$BO$9+SUMPRODUCT($D$10:D68,$BK$10:BK68)</f>
        <v>-1.2969374656677246E-2</v>
      </c>
      <c r="BM68" s="48">
        <f>'2024 CV FIN GA 00394601000126'!BO64</f>
        <v>4.78</v>
      </c>
      <c r="BN68" s="49">
        <f t="shared" si="12"/>
        <v>0</v>
      </c>
      <c r="BO68" s="51">
        <f t="shared" si="27"/>
        <v>0</v>
      </c>
      <c r="BP68" s="79">
        <f t="shared" si="13"/>
        <v>56427300.323771439</v>
      </c>
      <c r="BQ68" s="79">
        <f t="shared" si="14"/>
        <v>3300997068.940629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28"/>
        <v>60</v>
      </c>
      <c r="B69" s="69">
        <f t="shared" si="29"/>
        <v>2083</v>
      </c>
      <c r="C69" s="48">
        <f>'2024 CV FIN GA 00394601000126'!E65</f>
        <v>4.78</v>
      </c>
      <c r="D69" s="49">
        <f t="shared" si="16"/>
        <v>6.0699999999999997E-2</v>
      </c>
      <c r="E69" s="123">
        <f>'2024 CV FIN GA 00394601000126'!G65</f>
        <v>0</v>
      </c>
      <c r="F69" s="49">
        <f t="shared" si="17"/>
        <v>120398.92273000001</v>
      </c>
      <c r="G69" s="123">
        <f>'2024 CV FIN GA 00394601000126'!I65</f>
        <v>83161.599359999993</v>
      </c>
      <c r="H69" s="123">
        <f>'2024 CV FIN GA 00394601000126'!J65</f>
        <v>29679.111850000001</v>
      </c>
      <c r="I69" s="123">
        <f>'2024 CV FIN GA 00394601000126'!K65</f>
        <v>0</v>
      </c>
      <c r="J69" s="123">
        <f>'2024 CV FIN GA 00394601000126'!L65</f>
        <v>7558.2115199999998</v>
      </c>
      <c r="K69" s="123">
        <f>'2024 CV FIN GA 00394601000126'!M65</f>
        <v>1208707.9943500001</v>
      </c>
      <c r="L69" s="123">
        <f>'2024 CV FIN GA 00394601000126'!N65</f>
        <v>782176.81399000005</v>
      </c>
      <c r="M69" s="49">
        <f t="shared" si="18"/>
        <v>0</v>
      </c>
      <c r="N69" s="123">
        <f>'2024 CV FIN GA 00394601000126'!P65</f>
        <v>0</v>
      </c>
      <c r="O69" s="123">
        <f>'2024 CV FIN GA 00394601000126'!Q65</f>
        <v>0</v>
      </c>
      <c r="P69" s="123">
        <f>'2024 CV FIN GA 00394601000126'!R65</f>
        <v>0</v>
      </c>
      <c r="Q69" s="123">
        <f>'2024 CV FIN GA 00394601000126'!S65</f>
        <v>0</v>
      </c>
      <c r="R69" s="123">
        <f>'2024 CV FIN GA 00394601000126'!T65</f>
        <v>0</v>
      </c>
      <c r="S69" s="123">
        <f>'2024 CV FIN GA 00394601000126'!U65</f>
        <v>0</v>
      </c>
      <c r="T69" s="123">
        <f>'2024 CV FIN GA 00394601000126'!V65</f>
        <v>0</v>
      </c>
      <c r="U69" s="49">
        <f t="shared" si="19"/>
        <v>0</v>
      </c>
      <c r="V69" s="123">
        <f>'2024 CV FIN GA 00394601000126'!X65</f>
        <v>0</v>
      </c>
      <c r="W69" s="123">
        <f>'2024 CV FIN GA 00394601000126'!Y65</f>
        <v>0</v>
      </c>
      <c r="X69" s="123">
        <f>'2024 CV FIN GA 00394601000126'!Z65</f>
        <v>0</v>
      </c>
      <c r="Y69" s="123">
        <f>'2024 CV FIN GA 00394601000126'!AA65</f>
        <v>0</v>
      </c>
      <c r="Z69" s="123">
        <f>'2024 CV FIN GA 00394601000126'!AB65</f>
        <v>0</v>
      </c>
      <c r="AA69" s="123">
        <f>'2024 CV FIN GA 00394601000126'!AC65</f>
        <v>0</v>
      </c>
      <c r="AB69" s="123">
        <f>'2024 CV FIN GA 00394601000126'!AD65</f>
        <v>0</v>
      </c>
      <c r="AC69" s="49">
        <f t="shared" si="20"/>
        <v>19013556.25728</v>
      </c>
      <c r="AD69" s="123">
        <f>'2024 CV FIN GA 00394601000126'!AF65</f>
        <v>9612036.7958799992</v>
      </c>
      <c r="AE69" s="123">
        <f>'2024 CV FIN GA 00394601000126'!AG65</f>
        <v>4016124.19392</v>
      </c>
      <c r="AF69" s="123">
        <f>'2024 CV FIN GA 00394601000126'!AH65</f>
        <v>4330252.0973399999</v>
      </c>
      <c r="AG69" s="123">
        <f>'2024 CV FIN GA 00394601000126'!AI65</f>
        <v>1055143.1701400001</v>
      </c>
      <c r="AH69" s="49">
        <f t="shared" si="21"/>
        <v>64661738.184649996</v>
      </c>
      <c r="AI69" s="123">
        <f>'2024 CV FIN GA 00394601000126'!AK65</f>
        <v>30375017.723019999</v>
      </c>
      <c r="AJ69" s="123">
        <f>'2024 CV FIN GA 00394601000126'!AL65</f>
        <v>16999762.311579999</v>
      </c>
      <c r="AK69" s="123">
        <f>'2024 CV FIN GA 00394601000126'!AM65</f>
        <v>13141832.212309999</v>
      </c>
      <c r="AL69" s="123">
        <f>'2024 CV FIN GA 00394601000126'!AN65</f>
        <v>3334893.2864299999</v>
      </c>
      <c r="AM69" s="123">
        <f>'2024 CV FIN GA 00394601000126'!AO65</f>
        <v>810232.65130999999</v>
      </c>
      <c r="AN69" s="123">
        <f>'2024 CV FIN GA 00394601000126'!AP65</f>
        <v>42868455.470689997</v>
      </c>
      <c r="AO69" s="50">
        <v>0</v>
      </c>
      <c r="AP69" s="123">
        <f>'2024 CV FIN GA 00394601000126'!AR65</f>
        <v>0</v>
      </c>
      <c r="AQ69" s="123">
        <f>'2024 CV FIN GA 00394601000126'!AS65</f>
        <v>695616473.09119999</v>
      </c>
      <c r="AR69" s="49">
        <f t="shared" si="22"/>
        <v>824271506.73488998</v>
      </c>
      <c r="AS69" s="49">
        <f t="shared" si="23"/>
        <v>13509098.68719</v>
      </c>
      <c r="AT69" s="123">
        <f>'2024 CV FIN GA 00394601000126'!AV65</f>
        <v>877994.23433000001</v>
      </c>
      <c r="AU69" s="123">
        <f>'2024 CV FIN GA 00394601000126'!AW65</f>
        <v>336976.31883</v>
      </c>
      <c r="AV69" s="123">
        <f>'2024 CV FIN GA 00394601000126'!AX65</f>
        <v>0</v>
      </c>
      <c r="AW69" s="123">
        <f>'2024 CV FIN GA 00394601000126'!AY65</f>
        <v>64361.522680000002</v>
      </c>
      <c r="AX69" s="123">
        <f>'2024 CV FIN GA 00394601000126'!AZ65</f>
        <v>12229766.61135</v>
      </c>
      <c r="AY69" s="123">
        <f>'2024 CV FIN GA 00394601000126'!BA65</f>
        <v>0</v>
      </c>
      <c r="AZ69" s="49">
        <f t="shared" si="24"/>
        <v>810762408.04770005</v>
      </c>
      <c r="BA69" s="123">
        <f>'2024 CV FIN GA 00394601000126'!BC65</f>
        <v>95718059.936360002</v>
      </c>
      <c r="BB69" s="123">
        <f>'2024 CV FIN GA 00394601000126'!BD65</f>
        <v>43482070.923090003</v>
      </c>
      <c r="BC69" s="123">
        <f>'2024 CV FIN GA 00394601000126'!BE65</f>
        <v>43272256.487290002</v>
      </c>
      <c r="BD69" s="123">
        <f>'2024 CV FIN GA 00394601000126'!BF65</f>
        <v>10221650.61514</v>
      </c>
      <c r="BE69" s="123">
        <f>'2024 CV FIN GA 00394601000126'!BG65</f>
        <v>8107854.3702800004</v>
      </c>
      <c r="BF69" s="123">
        <f>'2024 CV FIN GA 00394601000126'!BH65</f>
        <v>609960515.71554005</v>
      </c>
      <c r="BG69" s="123">
        <f>'2024 CV FIN GA 00394601000126'!BI65</f>
        <v>0</v>
      </c>
      <c r="BH69" s="123">
        <f>'2024 CV FIN GA 00394601000126'!BJ65</f>
        <v>0</v>
      </c>
      <c r="BI69" s="123">
        <f>'2024 CV FIN GA 00394601000126'!BK65</f>
        <v>0</v>
      </c>
      <c r="BJ69" s="49">
        <f t="shared" si="25"/>
        <v>824271506.73488998</v>
      </c>
      <c r="BK69" s="49">
        <f t="shared" si="26"/>
        <v>0</v>
      </c>
      <c r="BL69" s="49">
        <f>$BO$9+SUMPRODUCT($D$10:D69,$BK$10:BK69)</f>
        <v>-1.2969374656677246E-2</v>
      </c>
      <c r="BM69" s="48">
        <f>'2024 CV FIN GA 00394601000126'!BO65</f>
        <v>4.78</v>
      </c>
      <c r="BN69" s="49">
        <f t="shared" si="12"/>
        <v>0</v>
      </c>
      <c r="BO69" s="51">
        <f t="shared" si="27"/>
        <v>0</v>
      </c>
      <c r="BP69" s="79">
        <f t="shared" si="13"/>
        <v>45944859.997225523</v>
      </c>
      <c r="BQ69" s="79">
        <f t="shared" si="14"/>
        <v>2733719169.8349185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28"/>
        <v>61</v>
      </c>
      <c r="B70" s="69">
        <f t="shared" si="29"/>
        <v>2084</v>
      </c>
      <c r="C70" s="48">
        <f>'2024 CV FIN GA 00394601000126'!E66</f>
        <v>4.78</v>
      </c>
      <c r="D70" s="49">
        <f t="shared" si="16"/>
        <v>5.7930000000000002E-2</v>
      </c>
      <c r="E70" s="123">
        <f>'2024 CV FIN GA 00394601000126'!G66</f>
        <v>0</v>
      </c>
      <c r="F70" s="49">
        <f t="shared" si="17"/>
        <v>88731.769289999997</v>
      </c>
      <c r="G70" s="123">
        <f>'2024 CV FIN GA 00394601000126'!I66</f>
        <v>64298.210270000003</v>
      </c>
      <c r="H70" s="123">
        <f>'2024 CV FIN GA 00394601000126'!J66</f>
        <v>18611.767400000001</v>
      </c>
      <c r="I70" s="123">
        <f>'2024 CV FIN GA 00394601000126'!K66</f>
        <v>0</v>
      </c>
      <c r="J70" s="123">
        <f>'2024 CV FIN GA 00394601000126'!L66</f>
        <v>5821.79162</v>
      </c>
      <c r="K70" s="123">
        <f>'2024 CV FIN GA 00394601000126'!M66</f>
        <v>1082461.72426</v>
      </c>
      <c r="L70" s="123">
        <f>'2024 CV FIN GA 00394601000126'!N66</f>
        <v>689661.85407</v>
      </c>
      <c r="M70" s="49">
        <f t="shared" si="18"/>
        <v>0</v>
      </c>
      <c r="N70" s="123">
        <f>'2024 CV FIN GA 00394601000126'!P66</f>
        <v>0</v>
      </c>
      <c r="O70" s="123">
        <f>'2024 CV FIN GA 00394601000126'!Q66</f>
        <v>0</v>
      </c>
      <c r="P70" s="123">
        <f>'2024 CV FIN GA 00394601000126'!R66</f>
        <v>0</v>
      </c>
      <c r="Q70" s="123">
        <f>'2024 CV FIN GA 00394601000126'!S66</f>
        <v>0</v>
      </c>
      <c r="R70" s="123">
        <f>'2024 CV FIN GA 00394601000126'!T66</f>
        <v>0</v>
      </c>
      <c r="S70" s="123">
        <f>'2024 CV FIN GA 00394601000126'!U66</f>
        <v>0</v>
      </c>
      <c r="T70" s="123">
        <f>'2024 CV FIN GA 00394601000126'!V66</f>
        <v>0</v>
      </c>
      <c r="U70" s="49">
        <f t="shared" si="19"/>
        <v>0</v>
      </c>
      <c r="V70" s="123">
        <f>'2024 CV FIN GA 00394601000126'!X66</f>
        <v>0</v>
      </c>
      <c r="W70" s="123">
        <f>'2024 CV FIN GA 00394601000126'!Y66</f>
        <v>0</v>
      </c>
      <c r="X70" s="123">
        <f>'2024 CV FIN GA 00394601000126'!Z66</f>
        <v>0</v>
      </c>
      <c r="Y70" s="123">
        <f>'2024 CV FIN GA 00394601000126'!AA66</f>
        <v>0</v>
      </c>
      <c r="Z70" s="123">
        <f>'2024 CV FIN GA 00394601000126'!AB66</f>
        <v>0</v>
      </c>
      <c r="AA70" s="123">
        <f>'2024 CV FIN GA 00394601000126'!AC66</f>
        <v>0</v>
      </c>
      <c r="AB70" s="123">
        <f>'2024 CV FIN GA 00394601000126'!AD66</f>
        <v>0</v>
      </c>
      <c r="AC70" s="49">
        <f t="shared" si="20"/>
        <v>15054234.10579</v>
      </c>
      <c r="AD70" s="123">
        <f>'2024 CV FIN GA 00394601000126'!AF66</f>
        <v>7610393.5761500001</v>
      </c>
      <c r="AE70" s="123">
        <f>'2024 CV FIN GA 00394601000126'!AG66</f>
        <v>3157681.0704600001</v>
      </c>
      <c r="AF70" s="123">
        <f>'2024 CV FIN GA 00394601000126'!AH66</f>
        <v>3457703.1296600001</v>
      </c>
      <c r="AG70" s="123">
        <f>'2024 CV FIN GA 00394601000126'!AI66</f>
        <v>828456.32952000003</v>
      </c>
      <c r="AH70" s="49">
        <f t="shared" si="21"/>
        <v>55601184.963849999</v>
      </c>
      <c r="AI70" s="123">
        <f>'2024 CV FIN GA 00394601000126'!AK66</f>
        <v>26242535.598450001</v>
      </c>
      <c r="AJ70" s="123">
        <f>'2024 CV FIN GA 00394601000126'!AL66</f>
        <v>14335869.88618</v>
      </c>
      <c r="AK70" s="123">
        <f>'2024 CV FIN GA 00394601000126'!AM66</f>
        <v>11485605.158949999</v>
      </c>
      <c r="AL70" s="123">
        <f>'2024 CV FIN GA 00394601000126'!AN66</f>
        <v>2864108.9391600001</v>
      </c>
      <c r="AM70" s="123">
        <f>'2024 CV FIN GA 00394601000126'!AO66</f>
        <v>673065.38110999996</v>
      </c>
      <c r="AN70" s="123">
        <f>'2024 CV FIN GA 00394601000126'!AP66</f>
        <v>36202411.151770003</v>
      </c>
      <c r="AO70" s="50">
        <v>0</v>
      </c>
      <c r="AP70" s="123">
        <f>'2024 CV FIN GA 00394601000126'!AR66</f>
        <v>0</v>
      </c>
      <c r="AQ70" s="123">
        <f>'2024 CV FIN GA 00394601000126'!AS66</f>
        <v>587881435.88585997</v>
      </c>
      <c r="AR70" s="49">
        <f t="shared" si="22"/>
        <v>696600121.45489001</v>
      </c>
      <c r="AS70" s="49">
        <f t="shared" si="23"/>
        <v>11911258.27407</v>
      </c>
      <c r="AT70" s="123">
        <f>'2024 CV FIN GA 00394601000126'!AV66</f>
        <v>676491.42880999995</v>
      </c>
      <c r="AU70" s="123">
        <f>'2024 CV FIN GA 00394601000126'!AW66</f>
        <v>216464.12458</v>
      </c>
      <c r="AV70" s="123">
        <f>'2024 CV FIN GA 00394601000126'!AX66</f>
        <v>0</v>
      </c>
      <c r="AW70" s="123">
        <f>'2024 CV FIN GA 00394601000126'!AY66</f>
        <v>49600.747259999996</v>
      </c>
      <c r="AX70" s="123">
        <f>'2024 CV FIN GA 00394601000126'!AZ66</f>
        <v>10968701.97342</v>
      </c>
      <c r="AY70" s="123">
        <f>'2024 CV FIN GA 00394601000126'!BA66</f>
        <v>0</v>
      </c>
      <c r="AZ70" s="49">
        <f t="shared" si="24"/>
        <v>684688863.18081999</v>
      </c>
      <c r="BA70" s="123">
        <f>'2024 CV FIN GA 00394601000126'!BC66</f>
        <v>75926625.292490005</v>
      </c>
      <c r="BB70" s="123">
        <f>'2024 CV FIN GA 00394601000126'!BD66</f>
        <v>34298186.554750003</v>
      </c>
      <c r="BC70" s="123">
        <f>'2024 CV FIN GA 00394601000126'!BE66</f>
        <v>34585898.467079997</v>
      </c>
      <c r="BD70" s="123">
        <f>'2024 CV FIN GA 00394601000126'!BF66</f>
        <v>8038757.4125199998</v>
      </c>
      <c r="BE70" s="123">
        <f>'2024 CV FIN GA 00394601000126'!BG66</f>
        <v>6743012.0927200001</v>
      </c>
      <c r="BF70" s="123">
        <f>'2024 CV FIN GA 00394601000126'!BH66</f>
        <v>525096383.36126</v>
      </c>
      <c r="BG70" s="123">
        <f>'2024 CV FIN GA 00394601000126'!BI66</f>
        <v>0</v>
      </c>
      <c r="BH70" s="123">
        <f>'2024 CV FIN GA 00394601000126'!BJ66</f>
        <v>0</v>
      </c>
      <c r="BI70" s="123">
        <f>'2024 CV FIN GA 00394601000126'!BK66</f>
        <v>0</v>
      </c>
      <c r="BJ70" s="49">
        <f t="shared" si="25"/>
        <v>696600121.45489001</v>
      </c>
      <c r="BK70" s="49">
        <f t="shared" si="26"/>
        <v>0</v>
      </c>
      <c r="BL70" s="49">
        <f>$BO$9+SUMPRODUCT($D$10:D70,$BK$10:BK70)</f>
        <v>-1.2969374656677246E-2</v>
      </c>
      <c r="BM70" s="48">
        <f>'2024 CV FIN GA 00394601000126'!BO66</f>
        <v>4.78</v>
      </c>
      <c r="BN70" s="49">
        <f t="shared" si="12"/>
        <v>0</v>
      </c>
      <c r="BO70" s="51">
        <f t="shared" si="27"/>
        <v>0</v>
      </c>
      <c r="BP70" s="79">
        <f t="shared" si="13"/>
        <v>37057811.075476229</v>
      </c>
      <c r="BQ70" s="79">
        <f t="shared" si="14"/>
        <v>2241997570.0663118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28"/>
        <v>62</v>
      </c>
      <c r="B71" s="69">
        <f t="shared" si="29"/>
        <v>2085</v>
      </c>
      <c r="C71" s="48">
        <f>'2024 CV FIN GA 00394601000126'!E67</f>
        <v>4.78</v>
      </c>
      <c r="D71" s="49">
        <f t="shared" si="16"/>
        <v>5.5289999999999999E-2</v>
      </c>
      <c r="E71" s="123">
        <f>'2024 CV FIN GA 00394601000126'!G67</f>
        <v>0</v>
      </c>
      <c r="F71" s="49">
        <f t="shared" si="17"/>
        <v>65657.28615</v>
      </c>
      <c r="G71" s="123">
        <f>'2024 CV FIN GA 00394601000126'!I67</f>
        <v>49473.608619999999</v>
      </c>
      <c r="H71" s="123">
        <f>'2024 CV FIN GA 00394601000126'!J67</f>
        <v>11738.623320000001</v>
      </c>
      <c r="I71" s="123">
        <f>'2024 CV FIN GA 00394601000126'!K67</f>
        <v>0</v>
      </c>
      <c r="J71" s="123">
        <f>'2024 CV FIN GA 00394601000126'!L67</f>
        <v>4445.0542100000002</v>
      </c>
      <c r="K71" s="123">
        <f>'2024 CV FIN GA 00394601000126'!M67</f>
        <v>968249.90359</v>
      </c>
      <c r="L71" s="123">
        <f>'2024 CV FIN GA 00394601000126'!N67</f>
        <v>609250.47167</v>
      </c>
      <c r="M71" s="49">
        <f t="shared" si="18"/>
        <v>0</v>
      </c>
      <c r="N71" s="123">
        <f>'2024 CV FIN GA 00394601000126'!P67</f>
        <v>0</v>
      </c>
      <c r="O71" s="123">
        <f>'2024 CV FIN GA 00394601000126'!Q67</f>
        <v>0</v>
      </c>
      <c r="P71" s="123">
        <f>'2024 CV FIN GA 00394601000126'!R67</f>
        <v>0</v>
      </c>
      <c r="Q71" s="123">
        <f>'2024 CV FIN GA 00394601000126'!S67</f>
        <v>0</v>
      </c>
      <c r="R71" s="123">
        <f>'2024 CV FIN GA 00394601000126'!T67</f>
        <v>0</v>
      </c>
      <c r="S71" s="123">
        <f>'2024 CV FIN GA 00394601000126'!U67</f>
        <v>0</v>
      </c>
      <c r="T71" s="123">
        <f>'2024 CV FIN GA 00394601000126'!V67</f>
        <v>0</v>
      </c>
      <c r="U71" s="49">
        <f t="shared" si="19"/>
        <v>0</v>
      </c>
      <c r="V71" s="123">
        <f>'2024 CV FIN GA 00394601000126'!X67</f>
        <v>0</v>
      </c>
      <c r="W71" s="123">
        <f>'2024 CV FIN GA 00394601000126'!Y67</f>
        <v>0</v>
      </c>
      <c r="X71" s="123">
        <f>'2024 CV FIN GA 00394601000126'!Z67</f>
        <v>0</v>
      </c>
      <c r="Y71" s="123">
        <f>'2024 CV FIN GA 00394601000126'!AA67</f>
        <v>0</v>
      </c>
      <c r="Z71" s="123">
        <f>'2024 CV FIN GA 00394601000126'!AB67</f>
        <v>0</v>
      </c>
      <c r="AA71" s="123">
        <f>'2024 CV FIN GA 00394601000126'!AC67</f>
        <v>0</v>
      </c>
      <c r="AB71" s="123">
        <f>'2024 CV FIN GA 00394601000126'!AD67</f>
        <v>0</v>
      </c>
      <c r="AC71" s="49">
        <f t="shared" si="20"/>
        <v>11773812.75663</v>
      </c>
      <c r="AD71" s="123">
        <f>'2024 CV FIN GA 00394601000126'!AF67</f>
        <v>5949075.0847399998</v>
      </c>
      <c r="AE71" s="123">
        <f>'2024 CV FIN GA 00394601000126'!AG67</f>
        <v>2457605.0157900001</v>
      </c>
      <c r="AF71" s="123">
        <f>'2024 CV FIN GA 00394601000126'!AH67</f>
        <v>2725655.49315</v>
      </c>
      <c r="AG71" s="123">
        <f>'2024 CV FIN GA 00394601000126'!AI67</f>
        <v>641477.16295000003</v>
      </c>
      <c r="AH71" s="49">
        <f t="shared" si="21"/>
        <v>47283270.42983</v>
      </c>
      <c r="AI71" s="123">
        <f>'2024 CV FIN GA 00394601000126'!AK67</f>
        <v>22415341.330839999</v>
      </c>
      <c r="AJ71" s="123">
        <f>'2024 CV FIN GA 00394601000126'!AL67</f>
        <v>11968719.82735</v>
      </c>
      <c r="AK71" s="123">
        <f>'2024 CV FIN GA 00394601000126'!AM67</f>
        <v>9916637.6050799992</v>
      </c>
      <c r="AL71" s="123">
        <f>'2024 CV FIN GA 00394601000126'!AN67</f>
        <v>2429714.1475</v>
      </c>
      <c r="AM71" s="123">
        <f>'2024 CV FIN GA 00394601000126'!AO67</f>
        <v>552857.51905999996</v>
      </c>
      <c r="AN71" s="123">
        <f>'2024 CV FIN GA 00394601000126'!AP67</f>
        <v>30261525.474819999</v>
      </c>
      <c r="AO71" s="50">
        <v>0</v>
      </c>
      <c r="AP71" s="123">
        <f>'2024 CV FIN GA 00394601000126'!AR67</f>
        <v>0</v>
      </c>
      <c r="AQ71" s="123">
        <f>'2024 CV FIN GA 00394601000126'!AS67</f>
        <v>491890791.03356999</v>
      </c>
      <c r="AR71" s="49">
        <f t="shared" si="22"/>
        <v>582852557.35625994</v>
      </c>
      <c r="AS71" s="49">
        <f t="shared" si="23"/>
        <v>10522460.650529999</v>
      </c>
      <c r="AT71" s="123">
        <f>'2024 CV FIN GA 00394601000126'!AV67</f>
        <v>517970.40655999997</v>
      </c>
      <c r="AU71" s="123">
        <f>'2024 CV FIN GA 00394601000126'!AW67</f>
        <v>139628.66568999999</v>
      </c>
      <c r="AV71" s="123">
        <f>'2024 CV FIN GA 00394601000126'!AX67</f>
        <v>0</v>
      </c>
      <c r="AW71" s="123">
        <f>'2024 CV FIN GA 00394601000126'!AY67</f>
        <v>37891.50258</v>
      </c>
      <c r="AX71" s="123">
        <f>'2024 CV FIN GA 00394601000126'!AZ67</f>
        <v>9826970.0756999999</v>
      </c>
      <c r="AY71" s="123">
        <f>'2024 CV FIN GA 00394601000126'!BA67</f>
        <v>0</v>
      </c>
      <c r="AZ71" s="49">
        <f t="shared" si="24"/>
        <v>572330096.70572996</v>
      </c>
      <c r="BA71" s="123">
        <f>'2024 CV FIN GA 00394601000126'!BC67</f>
        <v>59466455.365539998</v>
      </c>
      <c r="BB71" s="123">
        <f>'2024 CV FIN GA 00394601000126'!BD67</f>
        <v>26775185.892349999</v>
      </c>
      <c r="BC71" s="123">
        <f>'2024 CV FIN GA 00394601000126'!BE67</f>
        <v>27291474.401129998</v>
      </c>
      <c r="BD71" s="123">
        <f>'2024 CV FIN GA 00394601000126'!BF67</f>
        <v>6235447.2466900004</v>
      </c>
      <c r="BE71" s="123">
        <f>'2024 CV FIN GA 00394601000126'!BG67</f>
        <v>5545339.7643999998</v>
      </c>
      <c r="BF71" s="123">
        <f>'2024 CV FIN GA 00394601000126'!BH67</f>
        <v>447016194.03561997</v>
      </c>
      <c r="BG71" s="123">
        <f>'2024 CV FIN GA 00394601000126'!BI67</f>
        <v>0</v>
      </c>
      <c r="BH71" s="123">
        <f>'2024 CV FIN GA 00394601000126'!BJ67</f>
        <v>0</v>
      </c>
      <c r="BI71" s="123">
        <f>'2024 CV FIN GA 00394601000126'!BK67</f>
        <v>0</v>
      </c>
      <c r="BJ71" s="49">
        <f t="shared" si="25"/>
        <v>582852557.35625994</v>
      </c>
      <c r="BK71" s="49">
        <f t="shared" si="26"/>
        <v>0</v>
      </c>
      <c r="BL71" s="49">
        <f>$BO$9+SUMPRODUCT($D$10:D71,$BK$10:BK71)</f>
        <v>-1.2969374656677246E-2</v>
      </c>
      <c r="BM71" s="48">
        <f>'2024 CV FIN GA 00394601000126'!BO67</f>
        <v>4.78</v>
      </c>
      <c r="BN71" s="49">
        <f t="shared" si="12"/>
        <v>0</v>
      </c>
      <c r="BO71" s="51">
        <f t="shared" si="27"/>
        <v>0</v>
      </c>
      <c r="BP71" s="79">
        <f t="shared" si="13"/>
        <v>29592551.576364297</v>
      </c>
      <c r="BQ71" s="79">
        <f t="shared" si="14"/>
        <v>1819941921.9464042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28"/>
        <v>63</v>
      </c>
      <c r="B72" s="69">
        <f t="shared" si="29"/>
        <v>2086</v>
      </c>
      <c r="C72" s="48">
        <f>'2024 CV FIN GA 00394601000126'!E68</f>
        <v>4.78</v>
      </c>
      <c r="D72" s="49">
        <f t="shared" si="16"/>
        <v>5.2769999999999997E-2</v>
      </c>
      <c r="E72" s="123">
        <f>'2024 CV FIN GA 00394601000126'!G68</f>
        <v>0</v>
      </c>
      <c r="F72" s="49">
        <f t="shared" si="17"/>
        <v>48644.321839999997</v>
      </c>
      <c r="G72" s="123">
        <f>'2024 CV FIN GA 00394601000126'!I68</f>
        <v>37872.137909999998</v>
      </c>
      <c r="H72" s="123">
        <f>'2024 CV FIN GA 00394601000126'!J68</f>
        <v>7414.4860500000004</v>
      </c>
      <c r="I72" s="123">
        <f>'2024 CV FIN GA 00394601000126'!K68</f>
        <v>0</v>
      </c>
      <c r="J72" s="123">
        <f>'2024 CV FIN GA 00394601000126'!L68</f>
        <v>3357.6978800000002</v>
      </c>
      <c r="K72" s="123">
        <f>'2024 CV FIN GA 00394601000126'!M68</f>
        <v>864604.71054</v>
      </c>
      <c r="L72" s="123">
        <f>'2024 CV FIN GA 00394601000126'!N68</f>
        <v>538595.80825999996</v>
      </c>
      <c r="M72" s="49">
        <f t="shared" si="18"/>
        <v>0</v>
      </c>
      <c r="N72" s="123">
        <f>'2024 CV FIN GA 00394601000126'!P68</f>
        <v>0</v>
      </c>
      <c r="O72" s="123">
        <f>'2024 CV FIN GA 00394601000126'!Q68</f>
        <v>0</v>
      </c>
      <c r="P72" s="123">
        <f>'2024 CV FIN GA 00394601000126'!R68</f>
        <v>0</v>
      </c>
      <c r="Q72" s="123">
        <f>'2024 CV FIN GA 00394601000126'!S68</f>
        <v>0</v>
      </c>
      <c r="R72" s="123">
        <f>'2024 CV FIN GA 00394601000126'!T68</f>
        <v>0</v>
      </c>
      <c r="S72" s="123">
        <f>'2024 CV FIN GA 00394601000126'!U68</f>
        <v>0</v>
      </c>
      <c r="T72" s="123">
        <f>'2024 CV FIN GA 00394601000126'!V68</f>
        <v>0</v>
      </c>
      <c r="U72" s="49">
        <f t="shared" si="19"/>
        <v>0</v>
      </c>
      <c r="V72" s="123">
        <f>'2024 CV FIN GA 00394601000126'!X68</f>
        <v>0</v>
      </c>
      <c r="W72" s="123">
        <f>'2024 CV FIN GA 00394601000126'!Y68</f>
        <v>0</v>
      </c>
      <c r="X72" s="123">
        <f>'2024 CV FIN GA 00394601000126'!Z68</f>
        <v>0</v>
      </c>
      <c r="Y72" s="123">
        <f>'2024 CV FIN GA 00394601000126'!AA68</f>
        <v>0</v>
      </c>
      <c r="Z72" s="123">
        <f>'2024 CV FIN GA 00394601000126'!AB68</f>
        <v>0</v>
      </c>
      <c r="AA72" s="123">
        <f>'2024 CV FIN GA 00394601000126'!AC68</f>
        <v>0</v>
      </c>
      <c r="AB72" s="123">
        <f>'2024 CV FIN GA 00394601000126'!AD68</f>
        <v>0</v>
      </c>
      <c r="AC72" s="49">
        <f t="shared" si="20"/>
        <v>9089739.4573899992</v>
      </c>
      <c r="AD72" s="123">
        <f>'2024 CV FIN GA 00394601000126'!AF68</f>
        <v>4587810.54385</v>
      </c>
      <c r="AE72" s="123">
        <f>'2024 CV FIN GA 00394601000126'!AG68</f>
        <v>1892818.17182</v>
      </c>
      <c r="AF72" s="123">
        <f>'2024 CV FIN GA 00394601000126'!AH68</f>
        <v>2119699.18444</v>
      </c>
      <c r="AG72" s="123">
        <f>'2024 CV FIN GA 00394601000126'!AI68</f>
        <v>489411.55728000001</v>
      </c>
      <c r="AH72" s="49">
        <f t="shared" si="21"/>
        <v>39742119.79614</v>
      </c>
      <c r="AI72" s="123">
        <f>'2024 CV FIN GA 00394601000126'!AK68</f>
        <v>18914311.61273</v>
      </c>
      <c r="AJ72" s="123">
        <f>'2024 CV FIN GA 00394601000126'!AL68</f>
        <v>9890671.5499699991</v>
      </c>
      <c r="AK72" s="123">
        <f>'2024 CV FIN GA 00394601000126'!AM68</f>
        <v>8453359.8064300008</v>
      </c>
      <c r="AL72" s="123">
        <f>'2024 CV FIN GA 00394601000126'!AN68</f>
        <v>2034971.4990600001</v>
      </c>
      <c r="AM72" s="123">
        <f>'2024 CV FIN GA 00394601000126'!AO68</f>
        <v>448805.32795000001</v>
      </c>
      <c r="AN72" s="123">
        <f>'2024 CV FIN GA 00394601000126'!AP68</f>
        <v>25022979.773230001</v>
      </c>
      <c r="AO72" s="50">
        <v>0</v>
      </c>
      <c r="AP72" s="123">
        <f>'2024 CV FIN GA 00394601000126'!AR68</f>
        <v>0</v>
      </c>
      <c r="AQ72" s="123">
        <f>'2024 CV FIN GA 00394601000126'!AS68</f>
        <v>407250032.79329997</v>
      </c>
      <c r="AR72" s="49">
        <f t="shared" si="22"/>
        <v>482556716.66070002</v>
      </c>
      <c r="AS72" s="49">
        <f t="shared" si="23"/>
        <v>9302172.8541999999</v>
      </c>
      <c r="AT72" s="123">
        <f>'2024 CV FIN GA 00394601000126'!AV68</f>
        <v>393981.12216000003</v>
      </c>
      <c r="AU72" s="123">
        <f>'2024 CV FIN GA 00394601000126'!AW68</f>
        <v>90085.51844</v>
      </c>
      <c r="AV72" s="123">
        <f>'2024 CV FIN GA 00394601000126'!AX68</f>
        <v>0</v>
      </c>
      <c r="AW72" s="123">
        <f>'2024 CV FIN GA 00394601000126'!AY68</f>
        <v>28636.555509999998</v>
      </c>
      <c r="AX72" s="123">
        <f>'2024 CV FIN GA 00394601000126'!AZ68</f>
        <v>8789469.6580899991</v>
      </c>
      <c r="AY72" s="123">
        <f>'2024 CV FIN GA 00394601000126'!BA68</f>
        <v>0</v>
      </c>
      <c r="AZ72" s="49">
        <f t="shared" si="24"/>
        <v>473254543.80650002</v>
      </c>
      <c r="BA72" s="123">
        <f>'2024 CV FIN GA 00394601000126'!BC68</f>
        <v>45951043.186180003</v>
      </c>
      <c r="BB72" s="123">
        <f>'2024 CV FIN GA 00394601000126'!BD68</f>
        <v>20677294.009300001</v>
      </c>
      <c r="BC72" s="123">
        <f>'2024 CV FIN GA 00394601000126'!BE68</f>
        <v>21247266.579840001</v>
      </c>
      <c r="BD72" s="123">
        <f>'2024 CV FIN GA 00394601000126'!BF68</f>
        <v>4766190.6880799998</v>
      </c>
      <c r="BE72" s="123">
        <f>'2024 CV FIN GA 00394601000126'!BG68</f>
        <v>4507343.0336199999</v>
      </c>
      <c r="BF72" s="123">
        <f>'2024 CV FIN GA 00394601000126'!BH68</f>
        <v>376105406.30948001</v>
      </c>
      <c r="BG72" s="123">
        <f>'2024 CV FIN GA 00394601000126'!BI68</f>
        <v>0</v>
      </c>
      <c r="BH72" s="123">
        <f>'2024 CV FIN GA 00394601000126'!BJ68</f>
        <v>0</v>
      </c>
      <c r="BI72" s="123">
        <f>'2024 CV FIN GA 00394601000126'!BK68</f>
        <v>0</v>
      </c>
      <c r="BJ72" s="49">
        <f t="shared" si="25"/>
        <v>482556716.66070002</v>
      </c>
      <c r="BK72" s="49">
        <f t="shared" si="26"/>
        <v>0</v>
      </c>
      <c r="BL72" s="49">
        <f>$BO$9+SUMPRODUCT($D$10:D72,$BK$10:BK72)</f>
        <v>-1.2969374656677246E-2</v>
      </c>
      <c r="BM72" s="48">
        <f>'2024 CV FIN GA 00394601000126'!BO68</f>
        <v>4.78</v>
      </c>
      <c r="BN72" s="49">
        <f t="shared" si="12"/>
        <v>0</v>
      </c>
      <c r="BO72" s="51">
        <f t="shared" si="27"/>
        <v>0</v>
      </c>
      <c r="BP72" s="79">
        <f t="shared" si="13"/>
        <v>23382948.244845171</v>
      </c>
      <c r="BQ72" s="79">
        <f t="shared" si="14"/>
        <v>1461434265.3028231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28"/>
        <v>64</v>
      </c>
      <c r="B73" s="69">
        <f t="shared" si="29"/>
        <v>2087</v>
      </c>
      <c r="C73" s="48">
        <f>'2024 CV FIN GA 00394601000126'!E69</f>
        <v>4.78</v>
      </c>
      <c r="D73" s="49">
        <f t="shared" si="16"/>
        <v>5.0360000000000002E-2</v>
      </c>
      <c r="E73" s="123">
        <f>'2024 CV FIN GA 00394601000126'!G69</f>
        <v>0</v>
      </c>
      <c r="F73" s="49">
        <f t="shared" si="17"/>
        <v>36007.975460000001</v>
      </c>
      <c r="G73" s="123">
        <f>'2024 CV FIN GA 00394601000126'!I69</f>
        <v>28839.125479999999</v>
      </c>
      <c r="H73" s="123">
        <f>'2024 CV FIN GA 00394601000126'!J69</f>
        <v>4666.5152399999997</v>
      </c>
      <c r="I73" s="123">
        <f>'2024 CV FIN GA 00394601000126'!K69</f>
        <v>0</v>
      </c>
      <c r="J73" s="123">
        <f>'2024 CV FIN GA 00394601000126'!L69</f>
        <v>2502.3347399999998</v>
      </c>
      <c r="K73" s="123">
        <f>'2024 CV FIN GA 00394601000126'!M69</f>
        <v>770227.64234000002</v>
      </c>
      <c r="L73" s="123">
        <f>'2024 CV FIN GA 00394601000126'!N69</f>
        <v>475932.42781000002</v>
      </c>
      <c r="M73" s="49">
        <f t="shared" si="18"/>
        <v>0</v>
      </c>
      <c r="N73" s="123">
        <f>'2024 CV FIN GA 00394601000126'!P69</f>
        <v>0</v>
      </c>
      <c r="O73" s="123">
        <f>'2024 CV FIN GA 00394601000126'!Q69</f>
        <v>0</v>
      </c>
      <c r="P73" s="123">
        <f>'2024 CV FIN GA 00394601000126'!R69</f>
        <v>0</v>
      </c>
      <c r="Q73" s="123">
        <f>'2024 CV FIN GA 00394601000126'!S69</f>
        <v>0</v>
      </c>
      <c r="R73" s="123">
        <f>'2024 CV FIN GA 00394601000126'!T69</f>
        <v>0</v>
      </c>
      <c r="S73" s="123">
        <f>'2024 CV FIN GA 00394601000126'!U69</f>
        <v>0</v>
      </c>
      <c r="T73" s="123">
        <f>'2024 CV FIN GA 00394601000126'!V69</f>
        <v>0</v>
      </c>
      <c r="U73" s="49">
        <f t="shared" si="19"/>
        <v>0</v>
      </c>
      <c r="V73" s="123">
        <f>'2024 CV FIN GA 00394601000126'!X69</f>
        <v>0</v>
      </c>
      <c r="W73" s="123">
        <f>'2024 CV FIN GA 00394601000126'!Y69</f>
        <v>0</v>
      </c>
      <c r="X73" s="123">
        <f>'2024 CV FIN GA 00394601000126'!Z69</f>
        <v>0</v>
      </c>
      <c r="Y73" s="123">
        <f>'2024 CV FIN GA 00394601000126'!AA69</f>
        <v>0</v>
      </c>
      <c r="Z73" s="123">
        <f>'2024 CV FIN GA 00394601000126'!AB69</f>
        <v>0</v>
      </c>
      <c r="AA73" s="123">
        <f>'2024 CV FIN GA 00394601000126'!AC69</f>
        <v>0</v>
      </c>
      <c r="AB73" s="123">
        <f>'2024 CV FIN GA 00394601000126'!AD69</f>
        <v>0</v>
      </c>
      <c r="AC73" s="49">
        <f t="shared" si="20"/>
        <v>6921653.6342500001</v>
      </c>
      <c r="AD73" s="123">
        <f>'2024 CV FIN GA 00394601000126'!AF69</f>
        <v>3487399.7266500001</v>
      </c>
      <c r="AE73" s="123">
        <f>'2024 CV FIN GA 00394601000126'!AG69</f>
        <v>1441753.9607500001</v>
      </c>
      <c r="AF73" s="123">
        <f>'2024 CV FIN GA 00394601000126'!AH69</f>
        <v>1624970.87943</v>
      </c>
      <c r="AG73" s="123">
        <f>'2024 CV FIN GA 00394601000126'!AI69</f>
        <v>367529.06741999998</v>
      </c>
      <c r="AH73" s="49">
        <f t="shared" si="21"/>
        <v>32995741.714280002</v>
      </c>
      <c r="AI73" s="123">
        <f>'2024 CV FIN GA 00394601000126'!AK69</f>
        <v>15754263.923359999</v>
      </c>
      <c r="AJ73" s="123">
        <f>'2024 CV FIN GA 00394601000126'!AL69</f>
        <v>8089925.8709300002</v>
      </c>
      <c r="AK73" s="123">
        <f>'2024 CV FIN GA 00394601000126'!AM69</f>
        <v>7110051.2998799998</v>
      </c>
      <c r="AL73" s="123">
        <f>'2024 CV FIN GA 00394601000126'!AN69</f>
        <v>1681598.5475399999</v>
      </c>
      <c r="AM73" s="123">
        <f>'2024 CV FIN GA 00394601000126'!AO69</f>
        <v>359902.07257000002</v>
      </c>
      <c r="AN73" s="123">
        <f>'2024 CV FIN GA 00394601000126'!AP69</f>
        <v>20455292.536940001</v>
      </c>
      <c r="AO73" s="50">
        <v>0</v>
      </c>
      <c r="AP73" s="123">
        <f>'2024 CV FIN GA 00394601000126'!AR69</f>
        <v>0</v>
      </c>
      <c r="AQ73" s="123">
        <f>'2024 CV FIN GA 00394601000126'!AS69</f>
        <v>333431848.89630997</v>
      </c>
      <c r="AR73" s="49">
        <f t="shared" si="22"/>
        <v>395086704.82739002</v>
      </c>
      <c r="AS73" s="49">
        <f t="shared" si="23"/>
        <v>8219903.7618199997</v>
      </c>
      <c r="AT73" s="123">
        <f>'2024 CV FIN GA 00394601000126'!AV69</f>
        <v>297647.43818</v>
      </c>
      <c r="AU73" s="123">
        <f>'2024 CV FIN GA 00394601000126'!AW69</f>
        <v>57900.642809999998</v>
      </c>
      <c r="AV73" s="123">
        <f>'2024 CV FIN GA 00394601000126'!AX69</f>
        <v>0</v>
      </c>
      <c r="AW73" s="123">
        <f>'2024 CV FIN GA 00394601000126'!AY69</f>
        <v>21350.827560000002</v>
      </c>
      <c r="AX73" s="123">
        <f>'2024 CV FIN GA 00394601000126'!AZ69</f>
        <v>7843004.8532699998</v>
      </c>
      <c r="AY73" s="123">
        <f>'2024 CV FIN GA 00394601000126'!BA69</f>
        <v>0</v>
      </c>
      <c r="AZ73" s="49">
        <f t="shared" si="24"/>
        <v>386866801.06557</v>
      </c>
      <c r="BA73" s="123">
        <f>'2024 CV FIN GA 00394601000126'!BC69</f>
        <v>35003504.139049999</v>
      </c>
      <c r="BB73" s="123">
        <f>'2024 CV FIN GA 00394601000126'!BD69</f>
        <v>15787121.376429999</v>
      </c>
      <c r="BC73" s="123">
        <f>'2024 CV FIN GA 00394601000126'!BE69</f>
        <v>16307473.97491</v>
      </c>
      <c r="BD73" s="123">
        <f>'2024 CV FIN GA 00394601000126'!BF69</f>
        <v>3586571.3727899999</v>
      </c>
      <c r="BE73" s="123">
        <f>'2024 CV FIN GA 00394601000126'!BG69</f>
        <v>3619320.02379</v>
      </c>
      <c r="BF73" s="123">
        <f>'2024 CV FIN GA 00394601000126'!BH69</f>
        <v>312562810.17860001</v>
      </c>
      <c r="BG73" s="123">
        <f>'2024 CV FIN GA 00394601000126'!BI69</f>
        <v>0</v>
      </c>
      <c r="BH73" s="123">
        <f>'2024 CV FIN GA 00394601000126'!BJ69</f>
        <v>0</v>
      </c>
      <c r="BI73" s="123">
        <f>'2024 CV FIN GA 00394601000126'!BK69</f>
        <v>0</v>
      </c>
      <c r="BJ73" s="49">
        <f t="shared" si="25"/>
        <v>395086704.82739002</v>
      </c>
      <c r="BK73" s="49">
        <f t="shared" si="26"/>
        <v>0</v>
      </c>
      <c r="BL73" s="49">
        <f>$BO$9+SUMPRODUCT($D$10:D73,$BK$10:BK73)</f>
        <v>-1.2969374656677246E-2</v>
      </c>
      <c r="BM73" s="48">
        <f>'2024 CV FIN GA 00394601000126'!BO69</f>
        <v>4.78</v>
      </c>
      <c r="BN73" s="49">
        <f t="shared" si="12"/>
        <v>0</v>
      </c>
      <c r="BO73" s="51">
        <f t="shared" si="27"/>
        <v>0</v>
      </c>
      <c r="BP73" s="79">
        <f t="shared" si="13"/>
        <v>18271341.469685286</v>
      </c>
      <c r="BQ73" s="79">
        <f t="shared" si="14"/>
        <v>1160230183.3250158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28"/>
        <v>65</v>
      </c>
      <c r="B74" s="69">
        <f t="shared" si="29"/>
        <v>2088</v>
      </c>
      <c r="C74" s="48">
        <f>'2024 CV FIN GA 00394601000126'!E70</f>
        <v>4.78</v>
      </c>
      <c r="D74" s="49">
        <f t="shared" si="16"/>
        <v>4.8059999999999999E-2</v>
      </c>
      <c r="E74" s="123">
        <f>'2024 CV FIN GA 00394601000126'!G70</f>
        <v>0</v>
      </c>
      <c r="F74" s="49">
        <f t="shared" ref="F74:F105" si="30">ROUND(SUM(G74:J74),5)</f>
        <v>26596.334030000002</v>
      </c>
      <c r="G74" s="123">
        <f>'2024 CV FIN GA 00394601000126'!I70</f>
        <v>21845.262650000001</v>
      </c>
      <c r="H74" s="123">
        <f>'2024 CV FIN GA 00394601000126'!J70</f>
        <v>2918.1167099999998</v>
      </c>
      <c r="I74" s="123">
        <f>'2024 CV FIN GA 00394601000126'!K70</f>
        <v>0</v>
      </c>
      <c r="J74" s="123">
        <f>'2024 CV FIN GA 00394601000126'!L70</f>
        <v>1832.9546700000001</v>
      </c>
      <c r="K74" s="123">
        <f>'2024 CV FIN GA 00394601000126'!M70</f>
        <v>683987.20166999998</v>
      </c>
      <c r="L74" s="123">
        <f>'2024 CV FIN GA 00394601000126'!N70</f>
        <v>419898.37219999998</v>
      </c>
      <c r="M74" s="49">
        <f t="shared" ref="M74:M105" si="31">ROUND(SUM(N74:T74),5)</f>
        <v>0</v>
      </c>
      <c r="N74" s="123">
        <f>'2024 CV FIN GA 00394601000126'!P70</f>
        <v>0</v>
      </c>
      <c r="O74" s="123">
        <f>'2024 CV FIN GA 00394601000126'!Q70</f>
        <v>0</v>
      </c>
      <c r="P74" s="123">
        <f>'2024 CV FIN GA 00394601000126'!R70</f>
        <v>0</v>
      </c>
      <c r="Q74" s="123">
        <f>'2024 CV FIN GA 00394601000126'!S70</f>
        <v>0</v>
      </c>
      <c r="R74" s="123">
        <f>'2024 CV FIN GA 00394601000126'!T70</f>
        <v>0</v>
      </c>
      <c r="S74" s="123">
        <f>'2024 CV FIN GA 00394601000126'!U70</f>
        <v>0</v>
      </c>
      <c r="T74" s="123">
        <f>'2024 CV FIN GA 00394601000126'!V70</f>
        <v>0</v>
      </c>
      <c r="U74" s="49">
        <f t="shared" ref="U74:U105" si="32">ROUND(SUM(V74:AB74),5)</f>
        <v>0</v>
      </c>
      <c r="V74" s="123">
        <f>'2024 CV FIN GA 00394601000126'!X70</f>
        <v>0</v>
      </c>
      <c r="W74" s="123">
        <f>'2024 CV FIN GA 00394601000126'!Y70</f>
        <v>0</v>
      </c>
      <c r="X74" s="123">
        <f>'2024 CV FIN GA 00394601000126'!Z70</f>
        <v>0</v>
      </c>
      <c r="Y74" s="123">
        <f>'2024 CV FIN GA 00394601000126'!AA70</f>
        <v>0</v>
      </c>
      <c r="Z74" s="123">
        <f>'2024 CV FIN GA 00394601000126'!AB70</f>
        <v>0</v>
      </c>
      <c r="AA74" s="123">
        <f>'2024 CV FIN GA 00394601000126'!AC70</f>
        <v>0</v>
      </c>
      <c r="AB74" s="123">
        <f>'2024 CV FIN GA 00394601000126'!AD70</f>
        <v>0</v>
      </c>
      <c r="AC74" s="49">
        <f t="shared" ref="AC74:AC105" si="33">ROUND(SUM(AD74:AG74),5)</f>
        <v>5194215.5140000004</v>
      </c>
      <c r="AD74" s="123">
        <f>'2024 CV FIN GA 00394601000126'!AF70</f>
        <v>2610742.2903100001</v>
      </c>
      <c r="AE74" s="123">
        <f>'2024 CV FIN GA 00394601000126'!AG70</f>
        <v>1085296.95799</v>
      </c>
      <c r="AF74" s="123">
        <f>'2024 CV FIN GA 00394601000126'!AH70</f>
        <v>1226797.77183</v>
      </c>
      <c r="AG74" s="123">
        <f>'2024 CV FIN GA 00394601000126'!AI70</f>
        <v>271378.49387000001</v>
      </c>
      <c r="AH74" s="49">
        <f t="shared" ref="AH74:AH105" si="34">ROUND(SUM(AI74:AM74),5)</f>
        <v>27043644.456900001</v>
      </c>
      <c r="AI74" s="123">
        <f>'2024 CV FIN GA 00394601000126'!AK70</f>
        <v>12943626.511740001</v>
      </c>
      <c r="AJ74" s="123">
        <f>'2024 CV FIN GA 00394601000126'!AL70</f>
        <v>6547975.3258300005</v>
      </c>
      <c r="AK74" s="123">
        <f>'2024 CV FIN GA 00394601000126'!AM70</f>
        <v>5896831.5743800001</v>
      </c>
      <c r="AL74" s="123">
        <f>'2024 CV FIN GA 00394601000126'!AN70</f>
        <v>1370260.2039000001</v>
      </c>
      <c r="AM74" s="123">
        <f>'2024 CV FIN GA 00394601000126'!AO70</f>
        <v>284950.84104999999</v>
      </c>
      <c r="AN74" s="123">
        <f>'2024 CV FIN GA 00394601000126'!AP70</f>
        <v>16519864.825169999</v>
      </c>
      <c r="AO74" s="50">
        <v>0</v>
      </c>
      <c r="AP74" s="123">
        <f>'2024 CV FIN GA 00394601000126'!AR70</f>
        <v>0</v>
      </c>
      <c r="AQ74" s="123">
        <f>'2024 CV FIN GA 00394601000126'!AS70</f>
        <v>269800778.61729002</v>
      </c>
      <c r="AR74" s="49">
        <f t="shared" ref="AR74:AR105" si="35">ROUND(F74+K74+L74+M74+U74+AC74+AH74+AN74+AO74+AP74+AQ74,5)</f>
        <v>319688985.32125998</v>
      </c>
      <c r="AS74" s="49">
        <f t="shared" ref="AS74:AS105" si="36">ROUND(SUM(AT74:AY74),5)</f>
        <v>7252130.7806500001</v>
      </c>
      <c r="AT74" s="123">
        <f>'2024 CV FIN GA 00394601000126'!AV70</f>
        <v>223338.68387000001</v>
      </c>
      <c r="AU74" s="123">
        <f>'2024 CV FIN GA 00394601000126'!AW70</f>
        <v>36998.649980000002</v>
      </c>
      <c r="AV74" s="123">
        <f>'2024 CV FIN GA 00394601000126'!AX70</f>
        <v>0</v>
      </c>
      <c r="AW74" s="123">
        <f>'2024 CV FIN GA 00394601000126'!AY70</f>
        <v>15646.13449</v>
      </c>
      <c r="AX74" s="123">
        <f>'2024 CV FIN GA 00394601000126'!AZ70</f>
        <v>6976147.31231</v>
      </c>
      <c r="AY74" s="123">
        <f>'2024 CV FIN GA 00394601000126'!BA70</f>
        <v>0</v>
      </c>
      <c r="AZ74" s="49">
        <f t="shared" ref="AZ74:AZ105" si="37">ROUND(SUM(BA74:BI74),5)</f>
        <v>312436854.54061002</v>
      </c>
      <c r="BA74" s="123">
        <f>'2024 CV FIN GA 00394601000126'!BC70</f>
        <v>26262589.533220001</v>
      </c>
      <c r="BB74" s="123">
        <f>'2024 CV FIN GA 00394601000126'!BD70</f>
        <v>11908083.87923</v>
      </c>
      <c r="BC74" s="123">
        <f>'2024 CV FIN GA 00394601000126'!BE70</f>
        <v>12327541.238630001</v>
      </c>
      <c r="BD74" s="123">
        <f>'2024 CV FIN GA 00394601000126'!BF70</f>
        <v>2654147.7930200002</v>
      </c>
      <c r="BE74" s="123">
        <f>'2024 CV FIN GA 00394601000126'!BG70</f>
        <v>2869561.6269200002</v>
      </c>
      <c r="BF74" s="123">
        <f>'2024 CV FIN GA 00394601000126'!BH70</f>
        <v>256414930.46959001</v>
      </c>
      <c r="BG74" s="123">
        <f>'2024 CV FIN GA 00394601000126'!BI70</f>
        <v>0</v>
      </c>
      <c r="BH74" s="123">
        <f>'2024 CV FIN GA 00394601000126'!BJ70</f>
        <v>0</v>
      </c>
      <c r="BI74" s="123">
        <f>'2024 CV FIN GA 00394601000126'!BK70</f>
        <v>0</v>
      </c>
      <c r="BJ74" s="49">
        <f t="shared" ref="BJ74:BJ105" si="38">ROUND(AS74+AZ74,5)</f>
        <v>319688985.32125998</v>
      </c>
      <c r="BK74" s="49">
        <f t="shared" ref="BK74:BK105" si="39">ROUND(AR74-BJ74,5)</f>
        <v>0</v>
      </c>
      <c r="BL74" s="49">
        <f>$BO$9+SUMPRODUCT($D$10:D74,$BK$10:BK74)</f>
        <v>-1.2969374656677246E-2</v>
      </c>
      <c r="BM74" s="48">
        <f>'2024 CV FIN GA 00394601000126'!BO70</f>
        <v>4.78</v>
      </c>
      <c r="BN74" s="49">
        <f t="shared" si="12"/>
        <v>0</v>
      </c>
      <c r="BO74" s="51">
        <f t="shared" ref="BO74:BO105" si="40">IF(BO73+BK74+BN74-AQ74&gt;0,ROUND(BO73+BK74+BN74-AQ74,5),0)</f>
        <v>0</v>
      </c>
      <c r="BP74" s="79">
        <f t="shared" si="13"/>
        <v>14110184.137216711</v>
      </c>
      <c r="BQ74" s="79">
        <f t="shared" si="14"/>
        <v>910106876.85047793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1">A74+1</f>
        <v>66</v>
      </c>
      <c r="B75" s="69">
        <f t="shared" ref="B75:B106" si="42">B74+1</f>
        <v>2089</v>
      </c>
      <c r="C75" s="48">
        <f>'2024 CV FIN GA 00394601000126'!E71</f>
        <v>4.78</v>
      </c>
      <c r="D75" s="49">
        <f t="shared" si="16"/>
        <v>4.5870000000000001E-2</v>
      </c>
      <c r="E75" s="123">
        <f>'2024 CV FIN GA 00394601000126'!G71</f>
        <v>0</v>
      </c>
      <c r="F75" s="49">
        <f t="shared" si="30"/>
        <v>19586.65192</v>
      </c>
      <c r="G75" s="123">
        <f>'2024 CV FIN GA 00394601000126'!I71</f>
        <v>16459.40409</v>
      </c>
      <c r="H75" s="123">
        <f>'2024 CV FIN GA 00394601000126'!J71</f>
        <v>1813.88462</v>
      </c>
      <c r="I75" s="123">
        <f>'2024 CV FIN GA 00394601000126'!K71</f>
        <v>0</v>
      </c>
      <c r="J75" s="123">
        <f>'2024 CV FIN GA 00394601000126'!L71</f>
        <v>1313.36321</v>
      </c>
      <c r="K75" s="123">
        <f>'2024 CV FIN GA 00394601000126'!M71</f>
        <v>604923.18218</v>
      </c>
      <c r="L75" s="123">
        <f>'2024 CV FIN GA 00394601000126'!N71</f>
        <v>369428.27601999999</v>
      </c>
      <c r="M75" s="49">
        <f t="shared" si="31"/>
        <v>0</v>
      </c>
      <c r="N75" s="123">
        <f>'2024 CV FIN GA 00394601000126'!P71</f>
        <v>0</v>
      </c>
      <c r="O75" s="123">
        <f>'2024 CV FIN GA 00394601000126'!Q71</f>
        <v>0</v>
      </c>
      <c r="P75" s="123">
        <f>'2024 CV FIN GA 00394601000126'!R71</f>
        <v>0</v>
      </c>
      <c r="Q75" s="123">
        <f>'2024 CV FIN GA 00394601000126'!S71</f>
        <v>0</v>
      </c>
      <c r="R75" s="123">
        <f>'2024 CV FIN GA 00394601000126'!T71</f>
        <v>0</v>
      </c>
      <c r="S75" s="123">
        <f>'2024 CV FIN GA 00394601000126'!U71</f>
        <v>0</v>
      </c>
      <c r="T75" s="123">
        <f>'2024 CV FIN GA 00394601000126'!V71</f>
        <v>0</v>
      </c>
      <c r="U75" s="49">
        <f t="shared" si="32"/>
        <v>0</v>
      </c>
      <c r="V75" s="123">
        <f>'2024 CV FIN GA 00394601000126'!X71</f>
        <v>0</v>
      </c>
      <c r="W75" s="123">
        <f>'2024 CV FIN GA 00394601000126'!Y71</f>
        <v>0</v>
      </c>
      <c r="X75" s="123">
        <f>'2024 CV FIN GA 00394601000126'!Z71</f>
        <v>0</v>
      </c>
      <c r="Y75" s="123">
        <f>'2024 CV FIN GA 00394601000126'!AA71</f>
        <v>0</v>
      </c>
      <c r="Z75" s="123">
        <f>'2024 CV FIN GA 00394601000126'!AB71</f>
        <v>0</v>
      </c>
      <c r="AA75" s="123">
        <f>'2024 CV FIN GA 00394601000126'!AC71</f>
        <v>0</v>
      </c>
      <c r="AB75" s="123">
        <f>'2024 CV FIN GA 00394601000126'!AD71</f>
        <v>0</v>
      </c>
      <c r="AC75" s="49">
        <f t="shared" si="33"/>
        <v>3837004.4298999999</v>
      </c>
      <c r="AD75" s="123">
        <f>'2024 CV FIN GA 00394601000126'!AF71</f>
        <v>1922434.81583</v>
      </c>
      <c r="AE75" s="123">
        <f>'2024 CV FIN GA 00394601000126'!AG71</f>
        <v>806664.29405999999</v>
      </c>
      <c r="AF75" s="123">
        <f>'2024 CV FIN GA 00394601000126'!AH71</f>
        <v>911138.17391999997</v>
      </c>
      <c r="AG75" s="123">
        <f>'2024 CV FIN GA 00394601000126'!AI71</f>
        <v>196767.14608999999</v>
      </c>
      <c r="AH75" s="49">
        <f t="shared" si="34"/>
        <v>21866332.28483</v>
      </c>
      <c r="AI75" s="123">
        <f>'2024 CV FIN GA 00394601000126'!AK71</f>
        <v>10480703.28167</v>
      </c>
      <c r="AJ75" s="123">
        <f>'2024 CV FIN GA 00394601000126'!AL71</f>
        <v>5243730.3584099999</v>
      </c>
      <c r="AK75" s="123">
        <f>'2024 CV FIN GA 00394601000126'!AM71</f>
        <v>4819058.93004</v>
      </c>
      <c r="AL75" s="123">
        <f>'2024 CV FIN GA 00394601000126'!AN71</f>
        <v>1100231.79822</v>
      </c>
      <c r="AM75" s="123">
        <f>'2024 CV FIN GA 00394601000126'!AO71</f>
        <v>222607.91649</v>
      </c>
      <c r="AN75" s="123">
        <f>'2024 CV FIN GA 00394601000126'!AP71</f>
        <v>13171110.333149999</v>
      </c>
      <c r="AO75" s="50">
        <v>0</v>
      </c>
      <c r="AP75" s="123">
        <f>'2024 CV FIN GA 00394601000126'!AR71</f>
        <v>0</v>
      </c>
      <c r="AQ75" s="123">
        <f>'2024 CV FIN GA 00394601000126'!AS71</f>
        <v>215614608.35016</v>
      </c>
      <c r="AR75" s="49">
        <f t="shared" si="35"/>
        <v>255482993.50816</v>
      </c>
      <c r="AS75" s="49">
        <f t="shared" si="36"/>
        <v>6380453.8173500001</v>
      </c>
      <c r="AT75" s="123">
        <f>'2024 CV FIN GA 00394601000126'!AV71</f>
        <v>166431.32451999999</v>
      </c>
      <c r="AU75" s="123">
        <f>'2024 CV FIN GA 00394601000126'!AW71</f>
        <v>23516.703839999998</v>
      </c>
      <c r="AV75" s="123">
        <f>'2024 CV FIN GA 00394601000126'!AX71</f>
        <v>0</v>
      </c>
      <c r="AW75" s="123">
        <f>'2024 CV FIN GA 00394601000126'!AY71</f>
        <v>11216.679029999999</v>
      </c>
      <c r="AX75" s="123">
        <f>'2024 CV FIN GA 00394601000126'!AZ71</f>
        <v>6179289.10996</v>
      </c>
      <c r="AY75" s="123">
        <f>'2024 CV FIN GA 00394601000126'!BA71</f>
        <v>0</v>
      </c>
      <c r="AZ75" s="49">
        <f t="shared" si="37"/>
        <v>249102539.69080999</v>
      </c>
      <c r="BA75" s="123">
        <f>'2024 CV FIN GA 00394601000126'!BC71</f>
        <v>19385852.90487</v>
      </c>
      <c r="BB75" s="123">
        <f>'2024 CV FIN GA 00394601000126'!BD71</f>
        <v>8865925.0479199998</v>
      </c>
      <c r="BC75" s="123">
        <f>'2024 CV FIN GA 00394601000126'!BE71</f>
        <v>9168864.4701700006</v>
      </c>
      <c r="BD75" s="123">
        <f>'2024 CV FIN GA 00394601000126'!BF71</f>
        <v>1929126.6749499999</v>
      </c>
      <c r="BE75" s="123">
        <f>'2024 CV FIN GA 00394601000126'!BG71</f>
        <v>2245080.1275399998</v>
      </c>
      <c r="BF75" s="123">
        <f>'2024 CV FIN GA 00394601000126'!BH71</f>
        <v>207507690.46535999</v>
      </c>
      <c r="BG75" s="123">
        <f>'2024 CV FIN GA 00394601000126'!BI71</f>
        <v>0</v>
      </c>
      <c r="BH75" s="123">
        <f>'2024 CV FIN GA 00394601000126'!BJ71</f>
        <v>0</v>
      </c>
      <c r="BI75" s="123">
        <f>'2024 CV FIN GA 00394601000126'!BK71</f>
        <v>0</v>
      </c>
      <c r="BJ75" s="49">
        <f t="shared" si="38"/>
        <v>255482993.50816</v>
      </c>
      <c r="BK75" s="49">
        <f t="shared" si="39"/>
        <v>0</v>
      </c>
      <c r="BL75" s="49">
        <f>$BO$9+SUMPRODUCT($D$10:D75,$BK$10:BK75)</f>
        <v>-1.2969374656677246E-2</v>
      </c>
      <c r="BM75" s="48">
        <f>'2024 CV FIN GA 00394601000126'!BO71</f>
        <v>4.78</v>
      </c>
      <c r="BN75" s="49">
        <f t="shared" ref="BN75:BN138" si="43">IF($A$10=0,IF(BO74+BK75&lt;0,0,ROUND(BM75/100*(BO74+BK75),5)),ROUND(BM75/100*BO74,5))</f>
        <v>0</v>
      </c>
      <c r="BO75" s="51">
        <f t="shared" si="40"/>
        <v>0</v>
      </c>
      <c r="BP75" s="79">
        <f t="shared" ref="BP75:BP138" si="44">(1/((1+$C75/100)^($A75-0.5)))*(AS75+AZ75-AY75-BH75-F75-K75-AC75-AH75)</f>
        <v>10762044.955693297</v>
      </c>
      <c r="BQ75" s="79">
        <f t="shared" ref="BQ75:BQ138" si="45">$BP75*($A75-0.5)</f>
        <v>704913944.597911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1"/>
        <v>67</v>
      </c>
      <c r="B76" s="69">
        <f t="shared" si="42"/>
        <v>2090</v>
      </c>
      <c r="C76" s="48">
        <f>'2024 CV FIN GA 00394601000126'!E72</f>
        <v>4.78</v>
      </c>
      <c r="D76" s="49">
        <f t="shared" ref="D76:D139" si="46">ROUND((1+C76/100)^-1*D75,5)</f>
        <v>4.3779999999999999E-2</v>
      </c>
      <c r="E76" s="123">
        <f>'2024 CV FIN GA 00394601000126'!G72</f>
        <v>0</v>
      </c>
      <c r="F76" s="49">
        <f t="shared" si="30"/>
        <v>14372.266750000001</v>
      </c>
      <c r="G76" s="123">
        <f>'2024 CV FIN GA 00394601000126'!I72</f>
        <v>12333.52144</v>
      </c>
      <c r="H76" s="123">
        <f>'2024 CV FIN GA 00394601000126'!J72</f>
        <v>1123.4401399999999</v>
      </c>
      <c r="I76" s="123">
        <f>'2024 CV FIN GA 00394601000126'!K72</f>
        <v>0</v>
      </c>
      <c r="J76" s="123">
        <f>'2024 CV FIN GA 00394601000126'!L72</f>
        <v>915.30516999999998</v>
      </c>
      <c r="K76" s="123">
        <f>'2024 CV FIN GA 00394601000126'!M72</f>
        <v>532223.73580999998</v>
      </c>
      <c r="L76" s="123">
        <f>'2024 CV FIN GA 00394601000126'!N72</f>
        <v>323683.58299000002</v>
      </c>
      <c r="M76" s="49">
        <f t="shared" si="31"/>
        <v>0</v>
      </c>
      <c r="N76" s="123">
        <f>'2024 CV FIN GA 00394601000126'!P72</f>
        <v>0</v>
      </c>
      <c r="O76" s="123">
        <f>'2024 CV FIN GA 00394601000126'!Q72</f>
        <v>0</v>
      </c>
      <c r="P76" s="123">
        <f>'2024 CV FIN GA 00394601000126'!R72</f>
        <v>0</v>
      </c>
      <c r="Q76" s="123">
        <f>'2024 CV FIN GA 00394601000126'!S72</f>
        <v>0</v>
      </c>
      <c r="R76" s="123">
        <f>'2024 CV FIN GA 00394601000126'!T72</f>
        <v>0</v>
      </c>
      <c r="S76" s="123">
        <f>'2024 CV FIN GA 00394601000126'!U72</f>
        <v>0</v>
      </c>
      <c r="T76" s="123">
        <f>'2024 CV FIN GA 00394601000126'!V72</f>
        <v>0</v>
      </c>
      <c r="U76" s="49">
        <f t="shared" si="32"/>
        <v>0</v>
      </c>
      <c r="V76" s="123">
        <f>'2024 CV FIN GA 00394601000126'!X72</f>
        <v>0</v>
      </c>
      <c r="W76" s="123">
        <f>'2024 CV FIN GA 00394601000126'!Y72</f>
        <v>0</v>
      </c>
      <c r="X76" s="123">
        <f>'2024 CV FIN GA 00394601000126'!Z72</f>
        <v>0</v>
      </c>
      <c r="Y76" s="123">
        <f>'2024 CV FIN GA 00394601000126'!AA72</f>
        <v>0</v>
      </c>
      <c r="Z76" s="123">
        <f>'2024 CV FIN GA 00394601000126'!AB72</f>
        <v>0</v>
      </c>
      <c r="AA76" s="123">
        <f>'2024 CV FIN GA 00394601000126'!AC72</f>
        <v>0</v>
      </c>
      <c r="AB76" s="123">
        <f>'2024 CV FIN GA 00394601000126'!AD72</f>
        <v>0</v>
      </c>
      <c r="AC76" s="49">
        <f t="shared" si="33"/>
        <v>2786807.8427200001</v>
      </c>
      <c r="AD76" s="123">
        <f>'2024 CV FIN GA 00394601000126'!AF72</f>
        <v>1390708.13845</v>
      </c>
      <c r="AE76" s="123">
        <f>'2024 CV FIN GA 00394601000126'!AG72</f>
        <v>591369.98358</v>
      </c>
      <c r="AF76" s="123">
        <f>'2024 CV FIN GA 00394601000126'!AH72</f>
        <v>664830.87465999997</v>
      </c>
      <c r="AG76" s="123">
        <f>'2024 CV FIN GA 00394601000126'!AI72</f>
        <v>139898.84602999999</v>
      </c>
      <c r="AH76" s="49">
        <f t="shared" si="34"/>
        <v>17428672.969390001</v>
      </c>
      <c r="AI76" s="123">
        <f>'2024 CV FIN GA 00394601000126'!AK72</f>
        <v>8356499.3442000002</v>
      </c>
      <c r="AJ76" s="123">
        <f>'2024 CV FIN GA 00394601000126'!AL72</f>
        <v>4153314.3365600002</v>
      </c>
      <c r="AK76" s="123">
        <f>'2024 CV FIN GA 00394601000126'!AM72</f>
        <v>3877560.4229799998</v>
      </c>
      <c r="AL76" s="123">
        <f>'2024 CV FIN GA 00394601000126'!AN72</f>
        <v>869809.36164000002</v>
      </c>
      <c r="AM76" s="123">
        <f>'2024 CV FIN GA 00394601000126'!AO72</f>
        <v>171489.50401</v>
      </c>
      <c r="AN76" s="123">
        <f>'2024 CV FIN GA 00394601000126'!AP72</f>
        <v>10358751.937589999</v>
      </c>
      <c r="AO76" s="50">
        <v>0</v>
      </c>
      <c r="AP76" s="123">
        <f>'2024 CV FIN GA 00394601000126'!AR72</f>
        <v>0</v>
      </c>
      <c r="AQ76" s="123">
        <f>'2024 CV FIN GA 00394601000126'!AS72</f>
        <v>170058853.17434001</v>
      </c>
      <c r="AR76" s="49">
        <f t="shared" si="35"/>
        <v>201503365.50959</v>
      </c>
      <c r="AS76" s="49">
        <f t="shared" si="36"/>
        <v>5590390.0343800001</v>
      </c>
      <c r="AT76" s="123">
        <f>'2024 CV FIN GA 00394601000126'!AV72</f>
        <v>123165.07812999999</v>
      </c>
      <c r="AU76" s="123">
        <f>'2024 CV FIN GA 00394601000126'!AW72</f>
        <v>14890.81191</v>
      </c>
      <c r="AV76" s="123">
        <f>'2024 CV FIN GA 00394601000126'!AX72</f>
        <v>0</v>
      </c>
      <c r="AW76" s="123">
        <f>'2024 CV FIN GA 00394601000126'!AY72</f>
        <v>7822.8613699999996</v>
      </c>
      <c r="AX76" s="123">
        <f>'2024 CV FIN GA 00394601000126'!AZ72</f>
        <v>5444511.2829700001</v>
      </c>
      <c r="AY76" s="123">
        <f>'2024 CV FIN GA 00394601000126'!BA72</f>
        <v>0</v>
      </c>
      <c r="AZ76" s="49">
        <f t="shared" si="37"/>
        <v>195912975.47521001</v>
      </c>
      <c r="BA76" s="123">
        <f>'2024 CV FIN GA 00394601000126'!BC72</f>
        <v>14061354.91681</v>
      </c>
      <c r="BB76" s="123">
        <f>'2024 CV FIN GA 00394601000126'!BD72</f>
        <v>6508249.1280399999</v>
      </c>
      <c r="BC76" s="123">
        <f>'2024 CV FIN GA 00394601000126'!BE72</f>
        <v>6701151.3134199996</v>
      </c>
      <c r="BD76" s="123">
        <f>'2024 CV FIN GA 00394601000126'!BF72</f>
        <v>1375249.16778</v>
      </c>
      <c r="BE76" s="123">
        <f>'2024 CV FIN GA 00394601000126'!BG72</f>
        <v>1732231.39729</v>
      </c>
      <c r="BF76" s="123">
        <f>'2024 CV FIN GA 00394601000126'!BH72</f>
        <v>165534739.55186999</v>
      </c>
      <c r="BG76" s="123">
        <f>'2024 CV FIN GA 00394601000126'!BI72</f>
        <v>0</v>
      </c>
      <c r="BH76" s="123">
        <f>'2024 CV FIN GA 00394601000126'!BJ72</f>
        <v>0</v>
      </c>
      <c r="BI76" s="123">
        <f>'2024 CV FIN GA 00394601000126'!BK72</f>
        <v>0</v>
      </c>
      <c r="BJ76" s="49">
        <f t="shared" si="38"/>
        <v>201503365.50959</v>
      </c>
      <c r="BK76" s="49">
        <f t="shared" si="39"/>
        <v>0</v>
      </c>
      <c r="BL76" s="49">
        <f>$BO$9+SUMPRODUCT($D$10:D76,$BK$10:BK76)</f>
        <v>-1.2969374656677246E-2</v>
      </c>
      <c r="BM76" s="48">
        <f>'2024 CV FIN GA 00394601000126'!BO72</f>
        <v>4.78</v>
      </c>
      <c r="BN76" s="49">
        <f t="shared" si="43"/>
        <v>0</v>
      </c>
      <c r="BO76" s="51">
        <f t="shared" si="40"/>
        <v>0</v>
      </c>
      <c r="BP76" s="79">
        <f t="shared" si="44"/>
        <v>8101103.2255178457</v>
      </c>
      <c r="BQ76" s="79">
        <f t="shared" si="45"/>
        <v>538723364.4969368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1"/>
        <v>68</v>
      </c>
      <c r="B77" s="69">
        <f t="shared" si="42"/>
        <v>2091</v>
      </c>
      <c r="C77" s="48">
        <f>'2024 CV FIN GA 00394601000126'!E73</f>
        <v>4.78</v>
      </c>
      <c r="D77" s="49">
        <f t="shared" si="46"/>
        <v>4.1779999999999998E-2</v>
      </c>
      <c r="E77" s="123">
        <f>'2024 CV FIN GA 00394601000126'!G73</f>
        <v>0</v>
      </c>
      <c r="F77" s="49">
        <f t="shared" si="30"/>
        <v>10499.815269999999</v>
      </c>
      <c r="G77" s="123">
        <f>'2024 CV FIN GA 00394601000126'!I73</f>
        <v>9189.1873400000004</v>
      </c>
      <c r="H77" s="123">
        <f>'2024 CV FIN GA 00394601000126'!J73</f>
        <v>694.24622999999997</v>
      </c>
      <c r="I77" s="123">
        <f>'2024 CV FIN GA 00394601000126'!K73</f>
        <v>0</v>
      </c>
      <c r="J77" s="123">
        <f>'2024 CV FIN GA 00394601000126'!L73</f>
        <v>616.38170000000002</v>
      </c>
      <c r="K77" s="123">
        <f>'2024 CV FIN GA 00394601000126'!M73</f>
        <v>465252.40766999999</v>
      </c>
      <c r="L77" s="123">
        <f>'2024 CV FIN GA 00394601000126'!N73</f>
        <v>282027.06251999998</v>
      </c>
      <c r="M77" s="49">
        <f t="shared" si="31"/>
        <v>0</v>
      </c>
      <c r="N77" s="123">
        <f>'2024 CV FIN GA 00394601000126'!P73</f>
        <v>0</v>
      </c>
      <c r="O77" s="123">
        <f>'2024 CV FIN GA 00394601000126'!Q73</f>
        <v>0</v>
      </c>
      <c r="P77" s="123">
        <f>'2024 CV FIN GA 00394601000126'!R73</f>
        <v>0</v>
      </c>
      <c r="Q77" s="123">
        <f>'2024 CV FIN GA 00394601000126'!S73</f>
        <v>0</v>
      </c>
      <c r="R77" s="123">
        <f>'2024 CV FIN GA 00394601000126'!T73</f>
        <v>0</v>
      </c>
      <c r="S77" s="123">
        <f>'2024 CV FIN GA 00394601000126'!U73</f>
        <v>0</v>
      </c>
      <c r="T77" s="123">
        <f>'2024 CV FIN GA 00394601000126'!V73</f>
        <v>0</v>
      </c>
      <c r="U77" s="49">
        <f t="shared" si="32"/>
        <v>0</v>
      </c>
      <c r="V77" s="123">
        <f>'2024 CV FIN GA 00394601000126'!X73</f>
        <v>0</v>
      </c>
      <c r="W77" s="123">
        <f>'2024 CV FIN GA 00394601000126'!Y73</f>
        <v>0</v>
      </c>
      <c r="X77" s="123">
        <f>'2024 CV FIN GA 00394601000126'!Z73</f>
        <v>0</v>
      </c>
      <c r="Y77" s="123">
        <f>'2024 CV FIN GA 00394601000126'!AA73</f>
        <v>0</v>
      </c>
      <c r="Z77" s="123">
        <f>'2024 CV FIN GA 00394601000126'!AB73</f>
        <v>0</v>
      </c>
      <c r="AA77" s="123">
        <f>'2024 CV FIN GA 00394601000126'!AC73</f>
        <v>0</v>
      </c>
      <c r="AB77" s="123">
        <f>'2024 CV FIN GA 00394601000126'!AD73</f>
        <v>0</v>
      </c>
      <c r="AC77" s="49">
        <f t="shared" si="33"/>
        <v>1986995.9283799999</v>
      </c>
      <c r="AD77" s="123">
        <f>'2024 CV FIN GA 00394601000126'!AF73</f>
        <v>986817.03578000003</v>
      </c>
      <c r="AE77" s="123">
        <f>'2024 CV FIN GA 00394601000126'!AG73</f>
        <v>426929.19962999999</v>
      </c>
      <c r="AF77" s="123">
        <f>'2024 CV FIN GA 00394601000126'!AH73</f>
        <v>475879.83731999999</v>
      </c>
      <c r="AG77" s="123">
        <f>'2024 CV FIN GA 00394601000126'!AI73</f>
        <v>97369.855649999998</v>
      </c>
      <c r="AH77" s="49">
        <f t="shared" si="34"/>
        <v>13681965.58694</v>
      </c>
      <c r="AI77" s="123">
        <f>'2024 CV FIN GA 00394601000126'!AK73</f>
        <v>6554606.6218900001</v>
      </c>
      <c r="AJ77" s="123">
        <f>'2024 CV FIN GA 00394601000126'!AL73</f>
        <v>3251567.83868</v>
      </c>
      <c r="AK77" s="123">
        <f>'2024 CV FIN GA 00394601000126'!AM73</f>
        <v>3069147.28572</v>
      </c>
      <c r="AL77" s="123">
        <f>'2024 CV FIN GA 00394601000126'!AN73</f>
        <v>676478.59707999998</v>
      </c>
      <c r="AM77" s="123">
        <f>'2024 CV FIN GA 00394601000126'!AO73</f>
        <v>130165.24357000001</v>
      </c>
      <c r="AN77" s="123">
        <f>'2024 CV FIN GA 00394601000126'!AP73</f>
        <v>8029130.8192699999</v>
      </c>
      <c r="AO77" s="50">
        <v>0</v>
      </c>
      <c r="AP77" s="123">
        <f>'2024 CV FIN GA 00394601000126'!AR73</f>
        <v>0</v>
      </c>
      <c r="AQ77" s="123">
        <f>'2024 CV FIN GA 00394601000126'!AS73</f>
        <v>132268385.62608001</v>
      </c>
      <c r="AR77" s="49">
        <f t="shared" si="35"/>
        <v>156724257.24612999</v>
      </c>
      <c r="AS77" s="49">
        <f t="shared" si="36"/>
        <v>4870933.7222100003</v>
      </c>
      <c r="AT77" s="123">
        <f>'2024 CV FIN GA 00394601000126'!AV73</f>
        <v>90511.435010000001</v>
      </c>
      <c r="AU77" s="123">
        <f>'2024 CV FIN GA 00394601000126'!AW73</f>
        <v>9394.1769199999999</v>
      </c>
      <c r="AV77" s="123">
        <f>'2024 CV FIN GA 00394601000126'!AX73</f>
        <v>0</v>
      </c>
      <c r="AW77" s="123">
        <f>'2024 CV FIN GA 00394601000126'!AY73</f>
        <v>5273.9411200000004</v>
      </c>
      <c r="AX77" s="123">
        <f>'2024 CV FIN GA 00394601000126'!AZ73</f>
        <v>4765754.16916</v>
      </c>
      <c r="AY77" s="123">
        <f>'2024 CV FIN GA 00394601000126'!BA73</f>
        <v>0</v>
      </c>
      <c r="AZ77" s="49">
        <f t="shared" si="37"/>
        <v>151853323.52392</v>
      </c>
      <c r="BA77" s="123">
        <f>'2024 CV FIN GA 00394601000126'!BC73</f>
        <v>10007184.805810001</v>
      </c>
      <c r="BB77" s="123">
        <f>'2024 CV FIN GA 00394601000126'!BD73</f>
        <v>4703544.3361099996</v>
      </c>
      <c r="BC77" s="123">
        <f>'2024 CV FIN GA 00394601000126'!BE73</f>
        <v>4805582.1495599998</v>
      </c>
      <c r="BD77" s="123">
        <f>'2024 CV FIN GA 00394601000126'!BF73</f>
        <v>960030.49578</v>
      </c>
      <c r="BE77" s="123">
        <f>'2024 CV FIN GA 00394601000126'!BG73</f>
        <v>1317030.9490700001</v>
      </c>
      <c r="BF77" s="123">
        <f>'2024 CV FIN GA 00394601000126'!BH73</f>
        <v>130059950.78759</v>
      </c>
      <c r="BG77" s="123">
        <f>'2024 CV FIN GA 00394601000126'!BI73</f>
        <v>0</v>
      </c>
      <c r="BH77" s="123">
        <f>'2024 CV FIN GA 00394601000126'!BJ73</f>
        <v>0</v>
      </c>
      <c r="BI77" s="123">
        <f>'2024 CV FIN GA 00394601000126'!BK73</f>
        <v>0</v>
      </c>
      <c r="BJ77" s="49">
        <f t="shared" si="38"/>
        <v>156724257.24612999</v>
      </c>
      <c r="BK77" s="49">
        <f t="shared" si="39"/>
        <v>0</v>
      </c>
      <c r="BL77" s="49">
        <f>$BO$9+SUMPRODUCT($D$10:D77,$BK$10:BK77)</f>
        <v>-1.2969374656677246E-2</v>
      </c>
      <c r="BM77" s="48">
        <f>'2024 CV FIN GA 00394601000126'!BO73</f>
        <v>4.78</v>
      </c>
      <c r="BN77" s="49">
        <f t="shared" si="43"/>
        <v>0</v>
      </c>
      <c r="BO77" s="51">
        <f t="shared" si="40"/>
        <v>0</v>
      </c>
      <c r="BP77" s="79">
        <f t="shared" si="44"/>
        <v>6013544.4598327186</v>
      </c>
      <c r="BQ77" s="79">
        <f t="shared" si="45"/>
        <v>405914251.03870851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1"/>
        <v>69</v>
      </c>
      <c r="B78" s="69">
        <f t="shared" si="42"/>
        <v>2092</v>
      </c>
      <c r="C78" s="48">
        <f>'2024 CV FIN GA 00394601000126'!E74</f>
        <v>4.78</v>
      </c>
      <c r="D78" s="49">
        <f t="shared" si="46"/>
        <v>3.9870000000000003E-2</v>
      </c>
      <c r="E78" s="123">
        <f>'2024 CV FIN GA 00394601000126'!G74</f>
        <v>0</v>
      </c>
      <c r="F78" s="49">
        <f t="shared" si="30"/>
        <v>7630.61823</v>
      </c>
      <c r="G78" s="123">
        <f>'2024 CV FIN GA 00394601000126'!I74</f>
        <v>6805.2834300000004</v>
      </c>
      <c r="H78" s="123">
        <f>'2024 CV FIN GA 00394601000126'!J74</f>
        <v>427.21301999999997</v>
      </c>
      <c r="I78" s="123">
        <f>'2024 CV FIN GA 00394601000126'!K74</f>
        <v>0</v>
      </c>
      <c r="J78" s="123">
        <f>'2024 CV FIN GA 00394601000126'!L74</f>
        <v>398.12178</v>
      </c>
      <c r="K78" s="123">
        <f>'2024 CV FIN GA 00394601000126'!M74</f>
        <v>403588.07347</v>
      </c>
      <c r="L78" s="123">
        <f>'2024 CV FIN GA 00394601000126'!N74</f>
        <v>244019.42352000001</v>
      </c>
      <c r="M78" s="49">
        <f t="shared" si="31"/>
        <v>0</v>
      </c>
      <c r="N78" s="123">
        <f>'2024 CV FIN GA 00394601000126'!P74</f>
        <v>0</v>
      </c>
      <c r="O78" s="123">
        <f>'2024 CV FIN GA 00394601000126'!Q74</f>
        <v>0</v>
      </c>
      <c r="P78" s="123">
        <f>'2024 CV FIN GA 00394601000126'!R74</f>
        <v>0</v>
      </c>
      <c r="Q78" s="123">
        <f>'2024 CV FIN GA 00394601000126'!S74</f>
        <v>0</v>
      </c>
      <c r="R78" s="123">
        <f>'2024 CV FIN GA 00394601000126'!T74</f>
        <v>0</v>
      </c>
      <c r="S78" s="123">
        <f>'2024 CV FIN GA 00394601000126'!U74</f>
        <v>0</v>
      </c>
      <c r="T78" s="123">
        <f>'2024 CV FIN GA 00394601000126'!V74</f>
        <v>0</v>
      </c>
      <c r="U78" s="49">
        <f t="shared" si="32"/>
        <v>0</v>
      </c>
      <c r="V78" s="123">
        <f>'2024 CV FIN GA 00394601000126'!X74</f>
        <v>0</v>
      </c>
      <c r="W78" s="123">
        <f>'2024 CV FIN GA 00394601000126'!Y74</f>
        <v>0</v>
      </c>
      <c r="X78" s="123">
        <f>'2024 CV FIN GA 00394601000126'!Z74</f>
        <v>0</v>
      </c>
      <c r="Y78" s="123">
        <f>'2024 CV FIN GA 00394601000126'!AA74</f>
        <v>0</v>
      </c>
      <c r="Z78" s="123">
        <f>'2024 CV FIN GA 00394601000126'!AB74</f>
        <v>0</v>
      </c>
      <c r="AA78" s="123">
        <f>'2024 CV FIN GA 00394601000126'!AC74</f>
        <v>0</v>
      </c>
      <c r="AB78" s="123">
        <f>'2024 CV FIN GA 00394601000126'!AD74</f>
        <v>0</v>
      </c>
      <c r="AC78" s="49">
        <f t="shared" si="33"/>
        <v>1388448.85577</v>
      </c>
      <c r="AD78" s="123">
        <f>'2024 CV FIN GA 00394601000126'!AF74</f>
        <v>685650.12583999999</v>
      </c>
      <c r="AE78" s="123">
        <f>'2024 CV FIN GA 00394601000126'!AG74</f>
        <v>303009.70765</v>
      </c>
      <c r="AF78" s="123">
        <f>'2024 CV FIN GA 00394601000126'!AH74</f>
        <v>333567.19899</v>
      </c>
      <c r="AG78" s="123">
        <f>'2024 CV FIN GA 00394601000126'!AI74</f>
        <v>66221.82329</v>
      </c>
      <c r="AH78" s="49">
        <f t="shared" si="34"/>
        <v>10567829.06433</v>
      </c>
      <c r="AI78" s="123">
        <f>'2024 CV FIN GA 00394601000126'!AK74</f>
        <v>5052146.8218900003</v>
      </c>
      <c r="AJ78" s="123">
        <f>'2024 CV FIN GA 00394601000126'!AL74</f>
        <v>2514262.9253400001</v>
      </c>
      <c r="AK78" s="123">
        <f>'2024 CV FIN GA 00394601000126'!AM74</f>
        <v>2387130.15111</v>
      </c>
      <c r="AL78" s="123">
        <f>'2024 CV FIN GA 00394601000126'!AN74</f>
        <v>517036.40986999997</v>
      </c>
      <c r="AM78" s="123">
        <f>'2024 CV FIN GA 00394601000126'!AO74</f>
        <v>97252.756120000005</v>
      </c>
      <c r="AN78" s="123">
        <f>'2024 CV FIN GA 00394601000126'!AP74</f>
        <v>6126944.5439200001</v>
      </c>
      <c r="AO78" s="50">
        <v>0</v>
      </c>
      <c r="AP78" s="123">
        <f>'2024 CV FIN GA 00394601000126'!AR74</f>
        <v>0</v>
      </c>
      <c r="AQ78" s="123">
        <f>'2024 CV FIN GA 00394601000126'!AS74</f>
        <v>101353697.34474</v>
      </c>
      <c r="AR78" s="49">
        <f t="shared" si="35"/>
        <v>120092157.92398</v>
      </c>
      <c r="AS78" s="49">
        <f t="shared" si="36"/>
        <v>4214497.8156099999</v>
      </c>
      <c r="AT78" s="123">
        <f>'2024 CV FIN GA 00394601000126'!AV74</f>
        <v>66051.032349999994</v>
      </c>
      <c r="AU78" s="123">
        <f>'2024 CV FIN GA 00394601000126'!AW74</f>
        <v>5886.9614799999999</v>
      </c>
      <c r="AV78" s="123">
        <f>'2024 CV FIN GA 00394601000126'!AX74</f>
        <v>0</v>
      </c>
      <c r="AW78" s="123">
        <f>'2024 CV FIN GA 00394601000126'!AY74</f>
        <v>3412.1569800000002</v>
      </c>
      <c r="AX78" s="123">
        <f>'2024 CV FIN GA 00394601000126'!AZ74</f>
        <v>4139147.6647999999</v>
      </c>
      <c r="AY78" s="123">
        <f>'2024 CV FIN GA 00394601000126'!BA74</f>
        <v>0</v>
      </c>
      <c r="AZ78" s="49">
        <f t="shared" si="37"/>
        <v>115877660.10837001</v>
      </c>
      <c r="BA78" s="123">
        <f>'2024 CV FIN GA 00394601000126'!BC74</f>
        <v>6975949.31819</v>
      </c>
      <c r="BB78" s="123">
        <f>'2024 CV FIN GA 00394601000126'!BD74</f>
        <v>3341038.1716700001</v>
      </c>
      <c r="BC78" s="123">
        <f>'2024 CV FIN GA 00394601000126'!BE74</f>
        <v>3375717.7037200001</v>
      </c>
      <c r="BD78" s="123">
        <f>'2024 CV FIN GA 00394601000126'!BF74</f>
        <v>655087.07192999998</v>
      </c>
      <c r="BE78" s="123">
        <f>'2024 CV FIN GA 00394601000126'!BG74</f>
        <v>985843.48459999997</v>
      </c>
      <c r="BF78" s="123">
        <f>'2024 CV FIN GA 00394601000126'!BH74</f>
        <v>100544024.35826001</v>
      </c>
      <c r="BG78" s="123">
        <f>'2024 CV FIN GA 00394601000126'!BI74</f>
        <v>0</v>
      </c>
      <c r="BH78" s="123">
        <f>'2024 CV FIN GA 00394601000126'!BJ74</f>
        <v>0</v>
      </c>
      <c r="BI78" s="123">
        <f>'2024 CV FIN GA 00394601000126'!BK74</f>
        <v>0</v>
      </c>
      <c r="BJ78" s="49">
        <f t="shared" si="38"/>
        <v>120092157.92398</v>
      </c>
      <c r="BK78" s="49">
        <f t="shared" si="39"/>
        <v>0</v>
      </c>
      <c r="BL78" s="49">
        <f>$BO$9+SUMPRODUCT($D$10:D78,$BK$10:BK78)</f>
        <v>-1.2969374656677246E-2</v>
      </c>
      <c r="BM78" s="48">
        <f>'2024 CV FIN GA 00394601000126'!BO74</f>
        <v>4.78</v>
      </c>
      <c r="BN78" s="49">
        <f t="shared" si="43"/>
        <v>0</v>
      </c>
      <c r="BO78" s="51">
        <f t="shared" si="40"/>
        <v>0</v>
      </c>
      <c r="BP78" s="79">
        <f t="shared" si="44"/>
        <v>4397897.8792284923</v>
      </c>
      <c r="BQ78" s="79">
        <f t="shared" si="45"/>
        <v>301256004.72715169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1"/>
        <v>70</v>
      </c>
      <c r="B79" s="69">
        <f t="shared" si="42"/>
        <v>2093</v>
      </c>
      <c r="C79" s="48">
        <f>'2024 CV FIN GA 00394601000126'!E75</f>
        <v>4.78</v>
      </c>
      <c r="D79" s="49">
        <f t="shared" si="46"/>
        <v>3.805E-2</v>
      </c>
      <c r="E79" s="123">
        <f>'2024 CV FIN GA 00394601000126'!G75</f>
        <v>0</v>
      </c>
      <c r="F79" s="49">
        <f t="shared" si="30"/>
        <v>5509.6168600000001</v>
      </c>
      <c r="G79" s="123">
        <f>'2024 CV FIN GA 00394601000126'!I75</f>
        <v>5004.7445600000001</v>
      </c>
      <c r="H79" s="123">
        <f>'2024 CV FIN GA 00394601000126'!J75</f>
        <v>260.31803000000002</v>
      </c>
      <c r="I79" s="123">
        <f>'2024 CV FIN GA 00394601000126'!K75</f>
        <v>0</v>
      </c>
      <c r="J79" s="123">
        <f>'2024 CV FIN GA 00394601000126'!L75</f>
        <v>244.55427</v>
      </c>
      <c r="K79" s="123">
        <f>'2024 CV FIN GA 00394601000126'!M75</f>
        <v>346992.47495</v>
      </c>
      <c r="L79" s="123">
        <f>'2024 CV FIN GA 00394601000126'!N75</f>
        <v>209382.59155000001</v>
      </c>
      <c r="M79" s="49">
        <f t="shared" si="31"/>
        <v>0</v>
      </c>
      <c r="N79" s="123">
        <f>'2024 CV FIN GA 00394601000126'!P75</f>
        <v>0</v>
      </c>
      <c r="O79" s="123">
        <f>'2024 CV FIN GA 00394601000126'!Q75</f>
        <v>0</v>
      </c>
      <c r="P79" s="123">
        <f>'2024 CV FIN GA 00394601000126'!R75</f>
        <v>0</v>
      </c>
      <c r="Q79" s="123">
        <f>'2024 CV FIN GA 00394601000126'!S75</f>
        <v>0</v>
      </c>
      <c r="R79" s="123">
        <f>'2024 CV FIN GA 00394601000126'!T75</f>
        <v>0</v>
      </c>
      <c r="S79" s="123">
        <f>'2024 CV FIN GA 00394601000126'!U75</f>
        <v>0</v>
      </c>
      <c r="T79" s="123">
        <f>'2024 CV FIN GA 00394601000126'!V75</f>
        <v>0</v>
      </c>
      <c r="U79" s="49">
        <f t="shared" si="32"/>
        <v>0</v>
      </c>
      <c r="V79" s="123">
        <f>'2024 CV FIN GA 00394601000126'!X75</f>
        <v>0</v>
      </c>
      <c r="W79" s="123">
        <f>'2024 CV FIN GA 00394601000126'!Y75</f>
        <v>0</v>
      </c>
      <c r="X79" s="123">
        <f>'2024 CV FIN GA 00394601000126'!Z75</f>
        <v>0</v>
      </c>
      <c r="Y79" s="123">
        <f>'2024 CV FIN GA 00394601000126'!AA75</f>
        <v>0</v>
      </c>
      <c r="Z79" s="123">
        <f>'2024 CV FIN GA 00394601000126'!AB75</f>
        <v>0</v>
      </c>
      <c r="AA79" s="123">
        <f>'2024 CV FIN GA 00394601000126'!AC75</f>
        <v>0</v>
      </c>
      <c r="AB79" s="123">
        <f>'2024 CV FIN GA 00394601000126'!AD75</f>
        <v>0</v>
      </c>
      <c r="AC79" s="49">
        <f t="shared" si="33"/>
        <v>948872.21982999996</v>
      </c>
      <c r="AD79" s="123">
        <f>'2024 CV FIN GA 00394601000126'!AF75</f>
        <v>465437.10482000001</v>
      </c>
      <c r="AE79" s="123">
        <f>'2024 CV FIN GA 00394601000126'!AG75</f>
        <v>211007.40208999999</v>
      </c>
      <c r="AF79" s="123">
        <f>'2024 CV FIN GA 00394601000126'!AH75</f>
        <v>228509.93536</v>
      </c>
      <c r="AG79" s="123">
        <f>'2024 CV FIN GA 00394601000126'!AI75</f>
        <v>43917.777560000002</v>
      </c>
      <c r="AH79" s="49">
        <f t="shared" si="34"/>
        <v>8021438.9402700001</v>
      </c>
      <c r="AI79" s="123">
        <f>'2024 CV FIN GA 00394601000126'!AK75</f>
        <v>3821789.4930199999</v>
      </c>
      <c r="AJ79" s="123">
        <f>'2024 CV FIN GA 00394601000126'!AL75</f>
        <v>1918209.0922300001</v>
      </c>
      <c r="AK79" s="123">
        <f>'2024 CV FIN GA 00394601000126'!AM75</f>
        <v>1822151.0233799999</v>
      </c>
      <c r="AL79" s="123">
        <f>'2024 CV FIN GA 00394601000126'!AN75</f>
        <v>387839.36193000001</v>
      </c>
      <c r="AM79" s="123">
        <f>'2024 CV FIN GA 00394601000126'!AO75</f>
        <v>71449.969710000005</v>
      </c>
      <c r="AN79" s="123">
        <f>'2024 CV FIN GA 00394601000126'!AP75</f>
        <v>4597299.3051500004</v>
      </c>
      <c r="AO79" s="50">
        <v>0</v>
      </c>
      <c r="AP79" s="123">
        <f>'2024 CV FIN GA 00394601000126'!AR75</f>
        <v>0</v>
      </c>
      <c r="AQ79" s="123">
        <f>'2024 CV FIN GA 00394601000126'!AS75</f>
        <v>76434574.294499993</v>
      </c>
      <c r="AR79" s="49">
        <f t="shared" si="35"/>
        <v>90564069.443110004</v>
      </c>
      <c r="AS79" s="49">
        <f t="shared" si="36"/>
        <v>3616279.6468500001</v>
      </c>
      <c r="AT79" s="123">
        <f>'2024 CV FIN GA 00394601000126'!AV75</f>
        <v>47844.608370000002</v>
      </c>
      <c r="AU79" s="123">
        <f>'2024 CV FIN GA 00394601000126'!AW75</f>
        <v>3641.7927500000001</v>
      </c>
      <c r="AV79" s="123">
        <f>'2024 CV FIN GA 00394601000126'!AX75</f>
        <v>0</v>
      </c>
      <c r="AW79" s="123">
        <f>'2024 CV FIN GA 00394601000126'!AY75</f>
        <v>2101.0561299999999</v>
      </c>
      <c r="AX79" s="123">
        <f>'2024 CV FIN GA 00394601000126'!AZ75</f>
        <v>3562692.1896000002</v>
      </c>
      <c r="AY79" s="123">
        <f>'2024 CV FIN GA 00394601000126'!BA75</f>
        <v>0</v>
      </c>
      <c r="AZ79" s="49">
        <f t="shared" si="37"/>
        <v>86947789.796259999</v>
      </c>
      <c r="BA79" s="123">
        <f>'2024 CV FIN GA 00394601000126'!BC75</f>
        <v>4753470.9184800005</v>
      </c>
      <c r="BB79" s="123">
        <f>'2024 CV FIN GA 00394601000126'!BD75</f>
        <v>2327995.2384000001</v>
      </c>
      <c r="BC79" s="123">
        <f>'2024 CV FIN GA 00394601000126'!BE75</f>
        <v>2318310.1595700001</v>
      </c>
      <c r="BD79" s="123">
        <f>'2024 CV FIN GA 00394601000126'!BF75</f>
        <v>436064.47015000001</v>
      </c>
      <c r="BE79" s="123">
        <f>'2024 CV FIN GA 00394601000126'!BG75</f>
        <v>725714.75818999996</v>
      </c>
      <c r="BF79" s="123">
        <f>'2024 CV FIN GA 00394601000126'!BH75</f>
        <v>76386234.25147</v>
      </c>
      <c r="BG79" s="123">
        <f>'2024 CV FIN GA 00394601000126'!BI75</f>
        <v>0</v>
      </c>
      <c r="BH79" s="123">
        <f>'2024 CV FIN GA 00394601000126'!BJ75</f>
        <v>0</v>
      </c>
      <c r="BI79" s="123">
        <f>'2024 CV FIN GA 00394601000126'!BK75</f>
        <v>0</v>
      </c>
      <c r="BJ79" s="49">
        <f t="shared" si="38"/>
        <v>90564069.443110004</v>
      </c>
      <c r="BK79" s="49">
        <f t="shared" si="39"/>
        <v>0</v>
      </c>
      <c r="BL79" s="49">
        <f>$BO$9+SUMPRODUCT($D$10:D79,$BK$10:BK79)</f>
        <v>-1.2969374656677246E-2</v>
      </c>
      <c r="BM79" s="48">
        <f>'2024 CV FIN GA 00394601000126'!BO75</f>
        <v>4.78</v>
      </c>
      <c r="BN79" s="49">
        <f t="shared" si="43"/>
        <v>0</v>
      </c>
      <c r="BO79" s="51">
        <f t="shared" si="40"/>
        <v>0</v>
      </c>
      <c r="BP79" s="79">
        <f t="shared" si="44"/>
        <v>3165397.3852245966</v>
      </c>
      <c r="BQ79" s="79">
        <f t="shared" si="45"/>
        <v>219995118.27310947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1"/>
        <v>71</v>
      </c>
      <c r="B80" s="69">
        <f t="shared" si="42"/>
        <v>2094</v>
      </c>
      <c r="C80" s="48">
        <f>'2024 CV FIN GA 00394601000126'!E76</f>
        <v>4.78</v>
      </c>
      <c r="D80" s="49">
        <f t="shared" si="46"/>
        <v>3.6310000000000002E-2</v>
      </c>
      <c r="E80" s="123">
        <f>'2024 CV FIN GA 00394601000126'!G76</f>
        <v>0</v>
      </c>
      <c r="F80" s="49">
        <f t="shared" si="30"/>
        <v>3945.6738300000002</v>
      </c>
      <c r="G80" s="123">
        <f>'2024 CV FIN GA 00394601000126'!I76</f>
        <v>3648.4241000000002</v>
      </c>
      <c r="H80" s="123">
        <f>'2024 CV FIN GA 00394601000126'!J76</f>
        <v>155.80647999999999</v>
      </c>
      <c r="I80" s="123">
        <f>'2024 CV FIN GA 00394601000126'!K76</f>
        <v>0</v>
      </c>
      <c r="J80" s="123">
        <f>'2024 CV FIN GA 00394601000126'!L76</f>
        <v>141.44325000000001</v>
      </c>
      <c r="K80" s="123">
        <f>'2024 CV FIN GA 00394601000126'!M76</f>
        <v>295361.51789000002</v>
      </c>
      <c r="L80" s="123">
        <f>'2024 CV FIN GA 00394601000126'!N76</f>
        <v>177954.39186</v>
      </c>
      <c r="M80" s="49">
        <f t="shared" si="31"/>
        <v>0</v>
      </c>
      <c r="N80" s="123">
        <f>'2024 CV FIN GA 00394601000126'!P76</f>
        <v>0</v>
      </c>
      <c r="O80" s="123">
        <f>'2024 CV FIN GA 00394601000126'!Q76</f>
        <v>0</v>
      </c>
      <c r="P80" s="123">
        <f>'2024 CV FIN GA 00394601000126'!R76</f>
        <v>0</v>
      </c>
      <c r="Q80" s="123">
        <f>'2024 CV FIN GA 00394601000126'!S76</f>
        <v>0</v>
      </c>
      <c r="R80" s="123">
        <f>'2024 CV FIN GA 00394601000126'!T76</f>
        <v>0</v>
      </c>
      <c r="S80" s="123">
        <f>'2024 CV FIN GA 00394601000126'!U76</f>
        <v>0</v>
      </c>
      <c r="T80" s="123">
        <f>'2024 CV FIN GA 00394601000126'!V76</f>
        <v>0</v>
      </c>
      <c r="U80" s="49">
        <f t="shared" si="32"/>
        <v>0</v>
      </c>
      <c r="V80" s="123">
        <f>'2024 CV FIN GA 00394601000126'!X76</f>
        <v>0</v>
      </c>
      <c r="W80" s="123">
        <f>'2024 CV FIN GA 00394601000126'!Y76</f>
        <v>0</v>
      </c>
      <c r="X80" s="123">
        <f>'2024 CV FIN GA 00394601000126'!Z76</f>
        <v>0</v>
      </c>
      <c r="Y80" s="123">
        <f>'2024 CV FIN GA 00394601000126'!AA76</f>
        <v>0</v>
      </c>
      <c r="Z80" s="123">
        <f>'2024 CV FIN GA 00394601000126'!AB76</f>
        <v>0</v>
      </c>
      <c r="AA80" s="123">
        <f>'2024 CV FIN GA 00394601000126'!AC76</f>
        <v>0</v>
      </c>
      <c r="AB80" s="123">
        <f>'2024 CV FIN GA 00394601000126'!AD76</f>
        <v>0</v>
      </c>
      <c r="AC80" s="49">
        <f t="shared" si="33"/>
        <v>632779.48297000001</v>
      </c>
      <c r="AD80" s="123">
        <f>'2024 CV FIN GA 00394601000126'!AF76</f>
        <v>307960.74354</v>
      </c>
      <c r="AE80" s="123">
        <f>'2024 CV FIN GA 00394601000126'!AG76</f>
        <v>143831.00122999999</v>
      </c>
      <c r="AF80" s="123">
        <f>'2024 CV FIN GA 00394601000126'!AH76</f>
        <v>152650.47313999999</v>
      </c>
      <c r="AG80" s="123">
        <f>'2024 CV FIN GA 00394601000126'!AI76</f>
        <v>28337.265060000002</v>
      </c>
      <c r="AH80" s="49">
        <f t="shared" si="34"/>
        <v>5974448.1694099996</v>
      </c>
      <c r="AI80" s="123">
        <f>'2024 CV FIN GA 00394601000126'!AK76</f>
        <v>2833189.7115600002</v>
      </c>
      <c r="AJ80" s="123">
        <f>'2024 CV FIN GA 00394601000126'!AL76</f>
        <v>1441665.7932500001</v>
      </c>
      <c r="AK80" s="123">
        <f>'2024 CV FIN GA 00394601000126'!AM76</f>
        <v>1362930.3463000001</v>
      </c>
      <c r="AL80" s="123">
        <f>'2024 CV FIN GA 00394601000126'!AN76</f>
        <v>285119.85175999999</v>
      </c>
      <c r="AM80" s="123">
        <f>'2024 CV FIN GA 00394601000126'!AO76</f>
        <v>51542.466540000001</v>
      </c>
      <c r="AN80" s="123">
        <f>'2024 CV FIN GA 00394601000126'!AP76</f>
        <v>3387003.6595100001</v>
      </c>
      <c r="AO80" s="50">
        <v>0</v>
      </c>
      <c r="AP80" s="123">
        <f>'2024 CV FIN GA 00394601000126'!AR76</f>
        <v>0</v>
      </c>
      <c r="AQ80" s="123">
        <f>'2024 CV FIN GA 00394601000126'!AS76</f>
        <v>56659698.975740001</v>
      </c>
      <c r="AR80" s="49">
        <f t="shared" si="35"/>
        <v>67131191.871209994</v>
      </c>
      <c r="AS80" s="49">
        <f t="shared" si="36"/>
        <v>3073478.2704599998</v>
      </c>
      <c r="AT80" s="123">
        <f>'2024 CV FIN GA 00394601000126'!AV76</f>
        <v>34363.203939999999</v>
      </c>
      <c r="AU80" s="123">
        <f>'2024 CV FIN GA 00394601000126'!AW76</f>
        <v>2205.2548499999998</v>
      </c>
      <c r="AV80" s="123">
        <f>'2024 CV FIN GA 00394601000126'!AX76</f>
        <v>0</v>
      </c>
      <c r="AW80" s="123">
        <f>'2024 CV FIN GA 00394601000126'!AY76</f>
        <v>1219.2559200000001</v>
      </c>
      <c r="AX80" s="123">
        <f>'2024 CV FIN GA 00394601000126'!AZ76</f>
        <v>3035690.5557499998</v>
      </c>
      <c r="AY80" s="123">
        <f>'2024 CV FIN GA 00394601000126'!BA76</f>
        <v>0</v>
      </c>
      <c r="AZ80" s="49">
        <f t="shared" si="37"/>
        <v>64057713.600749999</v>
      </c>
      <c r="BA80" s="123">
        <f>'2024 CV FIN GA 00394601000126'!BC76</f>
        <v>3158906.2252099998</v>
      </c>
      <c r="BB80" s="123">
        <f>'2024 CV FIN GA 00394601000126'!BD76</f>
        <v>1587613.75694</v>
      </c>
      <c r="BC80" s="123">
        <f>'2024 CV FIN GA 00394601000126'!BE76</f>
        <v>1553182.71954</v>
      </c>
      <c r="BD80" s="123">
        <f>'2024 CV FIN GA 00394601000126'!BF76</f>
        <v>282546.66652999999</v>
      </c>
      <c r="BE80" s="123">
        <f>'2024 CV FIN GA 00394601000126'!BG76</f>
        <v>524679.56160000002</v>
      </c>
      <c r="BF80" s="123">
        <f>'2024 CV FIN GA 00394601000126'!BH76</f>
        <v>56950784.670929998</v>
      </c>
      <c r="BG80" s="123">
        <f>'2024 CV FIN GA 00394601000126'!BI76</f>
        <v>0</v>
      </c>
      <c r="BH80" s="123">
        <f>'2024 CV FIN GA 00394601000126'!BJ76</f>
        <v>0</v>
      </c>
      <c r="BI80" s="123">
        <f>'2024 CV FIN GA 00394601000126'!BK76</f>
        <v>0</v>
      </c>
      <c r="BJ80" s="49">
        <f t="shared" si="38"/>
        <v>67131191.871209994</v>
      </c>
      <c r="BK80" s="49">
        <f t="shared" si="39"/>
        <v>0</v>
      </c>
      <c r="BL80" s="49">
        <f>$BO$9+SUMPRODUCT($D$10:D80,$BK$10:BK80)</f>
        <v>-1.2969374656677246E-2</v>
      </c>
      <c r="BM80" s="48">
        <f>'2024 CV FIN GA 00394601000126'!BO76</f>
        <v>4.78</v>
      </c>
      <c r="BN80" s="49">
        <f t="shared" si="43"/>
        <v>0</v>
      </c>
      <c r="BO80" s="51">
        <f t="shared" si="40"/>
        <v>0</v>
      </c>
      <c r="BP80" s="79">
        <f t="shared" si="44"/>
        <v>2239481.8680190598</v>
      </c>
      <c r="BQ80" s="79">
        <f t="shared" si="45"/>
        <v>157883471.6953437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1"/>
        <v>72</v>
      </c>
      <c r="B81" s="69">
        <f t="shared" si="42"/>
        <v>2095</v>
      </c>
      <c r="C81" s="48">
        <f>'2024 CV FIN GA 00394601000126'!E77</f>
        <v>4.78</v>
      </c>
      <c r="D81" s="49">
        <f t="shared" si="46"/>
        <v>3.465E-2</v>
      </c>
      <c r="E81" s="123">
        <f>'2024 CV FIN GA 00394601000126'!G77</f>
        <v>0</v>
      </c>
      <c r="F81" s="49">
        <f t="shared" si="30"/>
        <v>2795.9743100000001</v>
      </c>
      <c r="G81" s="123">
        <f>'2024 CV FIN GA 00394601000126'!I77</f>
        <v>2629.1256199999998</v>
      </c>
      <c r="H81" s="123">
        <f>'2024 CV FIN GA 00394601000126'!J77</f>
        <v>90.752780000000001</v>
      </c>
      <c r="I81" s="123">
        <f>'2024 CV FIN GA 00394601000126'!K77</f>
        <v>0</v>
      </c>
      <c r="J81" s="123">
        <f>'2024 CV FIN GA 00394601000126'!L77</f>
        <v>76.095910000000003</v>
      </c>
      <c r="K81" s="123">
        <f>'2024 CV FIN GA 00394601000126'!M77</f>
        <v>248665.90549</v>
      </c>
      <c r="L81" s="123">
        <f>'2024 CV FIN GA 00394601000126'!N77</f>
        <v>149645.41329</v>
      </c>
      <c r="M81" s="49">
        <f t="shared" si="31"/>
        <v>0</v>
      </c>
      <c r="N81" s="123">
        <f>'2024 CV FIN GA 00394601000126'!P77</f>
        <v>0</v>
      </c>
      <c r="O81" s="123">
        <f>'2024 CV FIN GA 00394601000126'!Q77</f>
        <v>0</v>
      </c>
      <c r="P81" s="123">
        <f>'2024 CV FIN GA 00394601000126'!R77</f>
        <v>0</v>
      </c>
      <c r="Q81" s="123">
        <f>'2024 CV FIN GA 00394601000126'!S77</f>
        <v>0</v>
      </c>
      <c r="R81" s="123">
        <f>'2024 CV FIN GA 00394601000126'!T77</f>
        <v>0</v>
      </c>
      <c r="S81" s="123">
        <f>'2024 CV FIN GA 00394601000126'!U77</f>
        <v>0</v>
      </c>
      <c r="T81" s="123">
        <f>'2024 CV FIN GA 00394601000126'!V77</f>
        <v>0</v>
      </c>
      <c r="U81" s="49">
        <f t="shared" si="32"/>
        <v>0</v>
      </c>
      <c r="V81" s="123">
        <f>'2024 CV FIN GA 00394601000126'!X77</f>
        <v>0</v>
      </c>
      <c r="W81" s="123">
        <f>'2024 CV FIN GA 00394601000126'!Y77</f>
        <v>0</v>
      </c>
      <c r="X81" s="123">
        <f>'2024 CV FIN GA 00394601000126'!Z77</f>
        <v>0</v>
      </c>
      <c r="Y81" s="123">
        <f>'2024 CV FIN GA 00394601000126'!AA77</f>
        <v>0</v>
      </c>
      <c r="Z81" s="123">
        <f>'2024 CV FIN GA 00394601000126'!AB77</f>
        <v>0</v>
      </c>
      <c r="AA81" s="123">
        <f>'2024 CV FIN GA 00394601000126'!AC77</f>
        <v>0</v>
      </c>
      <c r="AB81" s="123">
        <f>'2024 CV FIN GA 00394601000126'!AD77</f>
        <v>0</v>
      </c>
      <c r="AC81" s="49">
        <f t="shared" si="33"/>
        <v>410707.99917999998</v>
      </c>
      <c r="AD81" s="123">
        <f>'2024 CV FIN GA 00394601000126'!AF77</f>
        <v>198054.64822</v>
      </c>
      <c r="AE81" s="123">
        <f>'2024 CV FIN GA 00394601000126'!AG77</f>
        <v>95708.200289999993</v>
      </c>
      <c r="AF81" s="123">
        <f>'2024 CV FIN GA 00394601000126'!AH77</f>
        <v>99198.885800000004</v>
      </c>
      <c r="AG81" s="123">
        <f>'2024 CV FIN GA 00394601000126'!AI77</f>
        <v>17746.264869999999</v>
      </c>
      <c r="AH81" s="49">
        <f t="shared" si="34"/>
        <v>4358686.9687999999</v>
      </c>
      <c r="AI81" s="123">
        <f>'2024 CV FIN GA 00394601000126'!AK77</f>
        <v>2054539.1227500001</v>
      </c>
      <c r="AJ81" s="123">
        <f>'2024 CV FIN GA 00394601000126'!AL77</f>
        <v>1065503.6891000001</v>
      </c>
      <c r="AK81" s="123">
        <f>'2024 CV FIN GA 00394601000126'!AM77</f>
        <v>997149.28384000005</v>
      </c>
      <c r="AL81" s="123">
        <f>'2024 CV FIN GA 00394601000126'!AN77</f>
        <v>205044.82613</v>
      </c>
      <c r="AM81" s="123">
        <f>'2024 CV FIN GA 00394601000126'!AO77</f>
        <v>36450.046979999999</v>
      </c>
      <c r="AN81" s="123">
        <f>'2024 CV FIN GA 00394601000126'!AP77</f>
        <v>2445862.0361100002</v>
      </c>
      <c r="AO81" s="50">
        <v>0</v>
      </c>
      <c r="AP81" s="123">
        <f>'2024 CV FIN GA 00394601000126'!AR77</f>
        <v>0</v>
      </c>
      <c r="AQ81" s="123">
        <f>'2024 CV FIN GA 00394601000126'!AS77</f>
        <v>41226278.020290002</v>
      </c>
      <c r="AR81" s="49">
        <f t="shared" si="35"/>
        <v>48842642.317469999</v>
      </c>
      <c r="AS81" s="49">
        <f t="shared" si="36"/>
        <v>2584549.4522899999</v>
      </c>
      <c r="AT81" s="123">
        <f>'2024 CV FIN GA 00394601000126'!AV77</f>
        <v>24423.474849999999</v>
      </c>
      <c r="AU81" s="123">
        <f>'2024 CV FIN GA 00394601000126'!AW77</f>
        <v>1294.4929</v>
      </c>
      <c r="AV81" s="123">
        <f>'2024 CV FIN GA 00394601000126'!AX77</f>
        <v>0</v>
      </c>
      <c r="AW81" s="123">
        <f>'2024 CV FIN GA 00394601000126'!AY77</f>
        <v>658.86185</v>
      </c>
      <c r="AX81" s="123">
        <f>'2024 CV FIN GA 00394601000126'!AZ77</f>
        <v>2558172.6226900001</v>
      </c>
      <c r="AY81" s="123">
        <f>'2024 CV FIN GA 00394601000126'!BA77</f>
        <v>0</v>
      </c>
      <c r="AZ81" s="49">
        <f t="shared" si="37"/>
        <v>46258092.865180001</v>
      </c>
      <c r="BA81" s="123">
        <f>'2024 CV FIN GA 00394601000126'!BC77</f>
        <v>2041805.5577</v>
      </c>
      <c r="BB81" s="123">
        <f>'2024 CV FIN GA 00394601000126'!BD77</f>
        <v>1056870.37488</v>
      </c>
      <c r="BC81" s="123">
        <f>'2024 CV FIN GA 00394601000126'!BE77</f>
        <v>1012733.14161</v>
      </c>
      <c r="BD81" s="123">
        <f>'2024 CV FIN GA 00394601000126'!BF77</f>
        <v>177783.92579000001</v>
      </c>
      <c r="BE81" s="123">
        <f>'2024 CV FIN GA 00394601000126'!BG77</f>
        <v>371970.16091999999</v>
      </c>
      <c r="BF81" s="123">
        <f>'2024 CV FIN GA 00394601000126'!BH77</f>
        <v>41596929.704279996</v>
      </c>
      <c r="BG81" s="123">
        <f>'2024 CV FIN GA 00394601000126'!BI77</f>
        <v>0</v>
      </c>
      <c r="BH81" s="123">
        <f>'2024 CV FIN GA 00394601000126'!BJ77</f>
        <v>0</v>
      </c>
      <c r="BI81" s="123">
        <f>'2024 CV FIN GA 00394601000126'!BK77</f>
        <v>0</v>
      </c>
      <c r="BJ81" s="49">
        <f t="shared" si="38"/>
        <v>48842642.317469999</v>
      </c>
      <c r="BK81" s="49">
        <f t="shared" si="39"/>
        <v>0</v>
      </c>
      <c r="BL81" s="49">
        <f>$BO$9+SUMPRODUCT($D$10:D81,$BK$10:BK81)</f>
        <v>-1.2969374656677246E-2</v>
      </c>
      <c r="BM81" s="48">
        <f>'2024 CV FIN GA 00394601000126'!BO77</f>
        <v>4.78</v>
      </c>
      <c r="BN81" s="49">
        <f t="shared" si="43"/>
        <v>0</v>
      </c>
      <c r="BO81" s="51">
        <f t="shared" si="40"/>
        <v>0</v>
      </c>
      <c r="BP81" s="79">
        <f t="shared" si="44"/>
        <v>1555195.1364763211</v>
      </c>
      <c r="BQ81" s="79">
        <f t="shared" si="45"/>
        <v>111196452.25805697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1"/>
        <v>73</v>
      </c>
      <c r="B82" s="69">
        <f t="shared" si="42"/>
        <v>2096</v>
      </c>
      <c r="C82" s="48">
        <f>'2024 CV FIN GA 00394601000126'!E78</f>
        <v>4.78</v>
      </c>
      <c r="D82" s="49">
        <f t="shared" si="46"/>
        <v>3.3070000000000002E-2</v>
      </c>
      <c r="E82" s="123">
        <f>'2024 CV FIN GA 00394601000126'!G78</f>
        <v>0</v>
      </c>
      <c r="F82" s="49">
        <f t="shared" si="30"/>
        <v>1954.1535200000001</v>
      </c>
      <c r="G82" s="123">
        <f>'2024 CV FIN GA 00394601000126'!I78</f>
        <v>1865.72668</v>
      </c>
      <c r="H82" s="123">
        <f>'2024 CV FIN GA 00394601000126'!J78</f>
        <v>50.917360000000002</v>
      </c>
      <c r="I82" s="123">
        <f>'2024 CV FIN GA 00394601000126'!K78</f>
        <v>0</v>
      </c>
      <c r="J82" s="123">
        <f>'2024 CV FIN GA 00394601000126'!L78</f>
        <v>37.509480000000003</v>
      </c>
      <c r="K82" s="123">
        <f>'2024 CV FIN GA 00394601000126'!M78</f>
        <v>206893.34927999999</v>
      </c>
      <c r="L82" s="123">
        <f>'2024 CV FIN GA 00394601000126'!N78</f>
        <v>124396.22414999999</v>
      </c>
      <c r="M82" s="49">
        <f t="shared" si="31"/>
        <v>0</v>
      </c>
      <c r="N82" s="123">
        <f>'2024 CV FIN GA 00394601000126'!P78</f>
        <v>0</v>
      </c>
      <c r="O82" s="123">
        <f>'2024 CV FIN GA 00394601000126'!Q78</f>
        <v>0</v>
      </c>
      <c r="P82" s="123">
        <f>'2024 CV FIN GA 00394601000126'!R78</f>
        <v>0</v>
      </c>
      <c r="Q82" s="123">
        <f>'2024 CV FIN GA 00394601000126'!S78</f>
        <v>0</v>
      </c>
      <c r="R82" s="123">
        <f>'2024 CV FIN GA 00394601000126'!T78</f>
        <v>0</v>
      </c>
      <c r="S82" s="123">
        <f>'2024 CV FIN GA 00394601000126'!U78</f>
        <v>0</v>
      </c>
      <c r="T82" s="123">
        <f>'2024 CV FIN GA 00394601000126'!V78</f>
        <v>0</v>
      </c>
      <c r="U82" s="49">
        <f t="shared" si="32"/>
        <v>0</v>
      </c>
      <c r="V82" s="123">
        <f>'2024 CV FIN GA 00394601000126'!X78</f>
        <v>0</v>
      </c>
      <c r="W82" s="123">
        <f>'2024 CV FIN GA 00394601000126'!Y78</f>
        <v>0</v>
      </c>
      <c r="X82" s="123">
        <f>'2024 CV FIN GA 00394601000126'!Z78</f>
        <v>0</v>
      </c>
      <c r="Y82" s="123">
        <f>'2024 CV FIN GA 00394601000126'!AA78</f>
        <v>0</v>
      </c>
      <c r="Z82" s="123">
        <f>'2024 CV FIN GA 00394601000126'!AB78</f>
        <v>0</v>
      </c>
      <c r="AA82" s="123">
        <f>'2024 CV FIN GA 00394601000126'!AC78</f>
        <v>0</v>
      </c>
      <c r="AB82" s="123">
        <f>'2024 CV FIN GA 00394601000126'!AD78</f>
        <v>0</v>
      </c>
      <c r="AC82" s="49">
        <f t="shared" si="33"/>
        <v>258717.20329</v>
      </c>
      <c r="AD82" s="123">
        <f>'2024 CV FIN GA 00394601000126'!AF78</f>
        <v>123422.52271999999</v>
      </c>
      <c r="AE82" s="123">
        <f>'2024 CV FIN GA 00394601000126'!AG78</f>
        <v>61987.82576</v>
      </c>
      <c r="AF82" s="123">
        <f>'2024 CV FIN GA 00394601000126'!AH78</f>
        <v>62548.177239999997</v>
      </c>
      <c r="AG82" s="123">
        <f>'2024 CV FIN GA 00394601000126'!AI78</f>
        <v>10758.67757</v>
      </c>
      <c r="AH82" s="49">
        <f t="shared" si="34"/>
        <v>3108211.5931199999</v>
      </c>
      <c r="AI82" s="123">
        <f>'2024 CV FIN GA 00394601000126'!AK78</f>
        <v>1454265.6240999999</v>
      </c>
      <c r="AJ82" s="123">
        <f>'2024 CV FIN GA 00394601000126'!AL78</f>
        <v>772703.23017</v>
      </c>
      <c r="AK82" s="123">
        <f>'2024 CV FIN GA 00394601000126'!AM78</f>
        <v>712068.34855</v>
      </c>
      <c r="AL82" s="123">
        <f>'2024 CV FIN GA 00394601000126'!AN78</f>
        <v>143953.58345999999</v>
      </c>
      <c r="AM82" s="123">
        <f>'2024 CV FIN GA 00394601000126'!AO78</f>
        <v>25220.806840000001</v>
      </c>
      <c r="AN82" s="123">
        <f>'2024 CV FIN GA 00394601000126'!AP78</f>
        <v>1727731.13964</v>
      </c>
      <c r="AO82" s="50">
        <v>0</v>
      </c>
      <c r="AP82" s="123">
        <f>'2024 CV FIN GA 00394601000126'!AR78</f>
        <v>0</v>
      </c>
      <c r="AQ82" s="123">
        <f>'2024 CV FIN GA 00394601000126'!AS78</f>
        <v>29396791.87458</v>
      </c>
      <c r="AR82" s="49">
        <f t="shared" si="35"/>
        <v>34824695.537579998</v>
      </c>
      <c r="AS82" s="49">
        <f t="shared" si="36"/>
        <v>2148466.7382899998</v>
      </c>
      <c r="AT82" s="123">
        <f>'2024 CV FIN GA 00394601000126'!AV78</f>
        <v>17125.993620000001</v>
      </c>
      <c r="AU82" s="123">
        <f>'2024 CV FIN GA 00394601000126'!AW78</f>
        <v>728.66786000000002</v>
      </c>
      <c r="AV82" s="123">
        <f>'2024 CV FIN GA 00394601000126'!AX78</f>
        <v>0</v>
      </c>
      <c r="AW82" s="123">
        <f>'2024 CV FIN GA 00394601000126'!AY78</f>
        <v>326.59359000000001</v>
      </c>
      <c r="AX82" s="123">
        <f>'2024 CV FIN GA 00394601000126'!AZ78</f>
        <v>2130285.4832199998</v>
      </c>
      <c r="AY82" s="123">
        <f>'2024 CV FIN GA 00394601000126'!BA78</f>
        <v>0</v>
      </c>
      <c r="AZ82" s="49">
        <f t="shared" si="37"/>
        <v>32676228.799290001</v>
      </c>
      <c r="BA82" s="123">
        <f>'2024 CV FIN GA 00394601000126'!BC78</f>
        <v>1279914.86063</v>
      </c>
      <c r="BB82" s="123">
        <f>'2024 CV FIN GA 00394601000126'!BD78</f>
        <v>684754.15133999998</v>
      </c>
      <c r="BC82" s="123">
        <f>'2024 CV FIN GA 00394601000126'!BE78</f>
        <v>641056.31773000001</v>
      </c>
      <c r="BD82" s="123">
        <f>'2024 CV FIN GA 00394601000126'!BF78</f>
        <v>108359.45806999999</v>
      </c>
      <c r="BE82" s="123">
        <f>'2024 CV FIN GA 00394601000126'!BG78</f>
        <v>258098.00443</v>
      </c>
      <c r="BF82" s="123">
        <f>'2024 CV FIN GA 00394601000126'!BH78</f>
        <v>29704046.007089999</v>
      </c>
      <c r="BG82" s="123">
        <f>'2024 CV FIN GA 00394601000126'!BI78</f>
        <v>0</v>
      </c>
      <c r="BH82" s="123">
        <f>'2024 CV FIN GA 00394601000126'!BJ78</f>
        <v>0</v>
      </c>
      <c r="BI82" s="123">
        <f>'2024 CV FIN GA 00394601000126'!BK78</f>
        <v>0</v>
      </c>
      <c r="BJ82" s="49">
        <f t="shared" si="38"/>
        <v>34824695.537579998</v>
      </c>
      <c r="BK82" s="49">
        <f t="shared" si="39"/>
        <v>0</v>
      </c>
      <c r="BL82" s="49">
        <f>$BO$9+SUMPRODUCT($D$10:D82,$BK$10:BK82)</f>
        <v>-1.2969374656677246E-2</v>
      </c>
      <c r="BM82" s="48">
        <f>'2024 CV FIN GA 00394601000126'!BO78</f>
        <v>4.78</v>
      </c>
      <c r="BN82" s="49">
        <f t="shared" si="43"/>
        <v>0</v>
      </c>
      <c r="BO82" s="51">
        <f t="shared" si="40"/>
        <v>0</v>
      </c>
      <c r="BP82" s="79">
        <f t="shared" si="44"/>
        <v>1058403.8927757584</v>
      </c>
      <c r="BQ82" s="79">
        <f t="shared" si="45"/>
        <v>76734282.226242483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1"/>
        <v>74</v>
      </c>
      <c r="B83" s="69">
        <f t="shared" si="42"/>
        <v>2097</v>
      </c>
      <c r="C83" s="48">
        <f>'2024 CV FIN GA 00394601000126'!E79</f>
        <v>4.78</v>
      </c>
      <c r="D83" s="49">
        <f t="shared" si="46"/>
        <v>3.1559999999999998E-2</v>
      </c>
      <c r="E83" s="123">
        <f>'2024 CV FIN GA 00394601000126'!G79</f>
        <v>0</v>
      </c>
      <c r="F83" s="49">
        <f t="shared" si="30"/>
        <v>1341.4574600000001</v>
      </c>
      <c r="G83" s="123">
        <f>'2024 CV FIN GA 00394601000126'!I79</f>
        <v>1297.6612399999999</v>
      </c>
      <c r="H83" s="123">
        <f>'2024 CV FIN GA 00394601000126'!J79</f>
        <v>27.180489999999999</v>
      </c>
      <c r="I83" s="123">
        <f>'2024 CV FIN GA 00394601000126'!K79</f>
        <v>0</v>
      </c>
      <c r="J83" s="123">
        <f>'2024 CV FIN GA 00394601000126'!L79</f>
        <v>16.615729999999999</v>
      </c>
      <c r="K83" s="123">
        <f>'2024 CV FIN GA 00394601000126'!M79</f>
        <v>169997.52353999999</v>
      </c>
      <c r="L83" s="123">
        <f>'2024 CV FIN GA 00394601000126'!N79</f>
        <v>102141.6795</v>
      </c>
      <c r="M83" s="49">
        <f t="shared" si="31"/>
        <v>0</v>
      </c>
      <c r="N83" s="123">
        <f>'2024 CV FIN GA 00394601000126'!P79</f>
        <v>0</v>
      </c>
      <c r="O83" s="123">
        <f>'2024 CV FIN GA 00394601000126'!Q79</f>
        <v>0</v>
      </c>
      <c r="P83" s="123">
        <f>'2024 CV FIN GA 00394601000126'!R79</f>
        <v>0</v>
      </c>
      <c r="Q83" s="123">
        <f>'2024 CV FIN GA 00394601000126'!S79</f>
        <v>0</v>
      </c>
      <c r="R83" s="123">
        <f>'2024 CV FIN GA 00394601000126'!T79</f>
        <v>0</v>
      </c>
      <c r="S83" s="123">
        <f>'2024 CV FIN GA 00394601000126'!U79</f>
        <v>0</v>
      </c>
      <c r="T83" s="123">
        <f>'2024 CV FIN GA 00394601000126'!V79</f>
        <v>0</v>
      </c>
      <c r="U83" s="49">
        <f t="shared" si="32"/>
        <v>0</v>
      </c>
      <c r="V83" s="123">
        <f>'2024 CV FIN GA 00394601000126'!X79</f>
        <v>0</v>
      </c>
      <c r="W83" s="123">
        <f>'2024 CV FIN GA 00394601000126'!Y79</f>
        <v>0</v>
      </c>
      <c r="X83" s="123">
        <f>'2024 CV FIN GA 00394601000126'!Z79</f>
        <v>0</v>
      </c>
      <c r="Y83" s="123">
        <f>'2024 CV FIN GA 00394601000126'!AA79</f>
        <v>0</v>
      </c>
      <c r="Z83" s="123">
        <f>'2024 CV FIN GA 00394601000126'!AB79</f>
        <v>0</v>
      </c>
      <c r="AA83" s="123">
        <f>'2024 CV FIN GA 00394601000126'!AC79</f>
        <v>0</v>
      </c>
      <c r="AB83" s="123">
        <f>'2024 CV FIN GA 00394601000126'!AD79</f>
        <v>0</v>
      </c>
      <c r="AC83" s="49">
        <f t="shared" si="33"/>
        <v>157694.68604999999</v>
      </c>
      <c r="AD83" s="123">
        <f>'2024 CV FIN GA 00394601000126'!AF79</f>
        <v>74281.934540000002</v>
      </c>
      <c r="AE83" s="123">
        <f>'2024 CV FIN GA 00394601000126'!AG79</f>
        <v>38946.400179999997</v>
      </c>
      <c r="AF83" s="123">
        <f>'2024 CV FIN GA 00394601000126'!AH79</f>
        <v>38168.646489999999</v>
      </c>
      <c r="AG83" s="123">
        <f>'2024 CV FIN GA 00394601000126'!AI79</f>
        <v>6297.7048400000003</v>
      </c>
      <c r="AH83" s="49">
        <f t="shared" si="34"/>
        <v>2161363.9063499998</v>
      </c>
      <c r="AI83" s="123">
        <f>'2024 CV FIN GA 00394601000126'!AK79</f>
        <v>1002278.98387</v>
      </c>
      <c r="AJ83" s="123">
        <f>'2024 CV FIN GA 00394601000126'!AL79</f>
        <v>548532.16639000003</v>
      </c>
      <c r="AK83" s="123">
        <f>'2024 CV FIN GA 00394601000126'!AM79</f>
        <v>495086.48262000002</v>
      </c>
      <c r="AL83" s="123">
        <f>'2024 CV FIN GA 00394601000126'!AN79</f>
        <v>98429.237529999999</v>
      </c>
      <c r="AM83" s="123">
        <f>'2024 CV FIN GA 00394601000126'!AO79</f>
        <v>17037.035940000002</v>
      </c>
      <c r="AN83" s="123">
        <f>'2024 CV FIN GA 00394601000126'!AP79</f>
        <v>1191104.67074</v>
      </c>
      <c r="AO83" s="50">
        <v>0</v>
      </c>
      <c r="AP83" s="123">
        <f>'2024 CV FIN GA 00394601000126'!AR79</f>
        <v>0</v>
      </c>
      <c r="AQ83" s="123">
        <f>'2024 CV FIN GA 00394601000126'!AS79</f>
        <v>20507582.253869999</v>
      </c>
      <c r="AR83" s="49">
        <f t="shared" si="35"/>
        <v>24291226.177510001</v>
      </c>
      <c r="AS83" s="49">
        <f t="shared" si="36"/>
        <v>1764104.99997</v>
      </c>
      <c r="AT83" s="123">
        <f>'2024 CV FIN GA 00394601000126'!AV79</f>
        <v>11799.382030000001</v>
      </c>
      <c r="AU83" s="123">
        <f>'2024 CV FIN GA 00394601000126'!AW79</f>
        <v>388.33906999999999</v>
      </c>
      <c r="AV83" s="123">
        <f>'2024 CV FIN GA 00394601000126'!AX79</f>
        <v>0</v>
      </c>
      <c r="AW83" s="123">
        <f>'2024 CV FIN GA 00394601000126'!AY79</f>
        <v>145.65414000000001</v>
      </c>
      <c r="AX83" s="123">
        <f>'2024 CV FIN GA 00394601000126'!AZ79</f>
        <v>1751771.62473</v>
      </c>
      <c r="AY83" s="123">
        <f>'2024 CV FIN GA 00394601000126'!BA79</f>
        <v>0</v>
      </c>
      <c r="AZ83" s="49">
        <f t="shared" si="37"/>
        <v>22527121.177540001</v>
      </c>
      <c r="BA83" s="123">
        <f>'2024 CV FIN GA 00394601000126'!BC79</f>
        <v>775672.58088000002</v>
      </c>
      <c r="BB83" s="123">
        <f>'2024 CV FIN GA 00394601000126'!BD79</f>
        <v>430372.83743000001</v>
      </c>
      <c r="BC83" s="123">
        <f>'2024 CV FIN GA 00394601000126'!BE79</f>
        <v>392933.58697</v>
      </c>
      <c r="BD83" s="123">
        <f>'2024 CV FIN GA 00394601000126'!BF79</f>
        <v>63811.52837</v>
      </c>
      <c r="BE83" s="123">
        <f>'2024 CV FIN GA 00394601000126'!BG79</f>
        <v>174905.30507</v>
      </c>
      <c r="BF83" s="123">
        <f>'2024 CV FIN GA 00394601000126'!BH79</f>
        <v>20689425.338819999</v>
      </c>
      <c r="BG83" s="123">
        <f>'2024 CV FIN GA 00394601000126'!BI79</f>
        <v>0</v>
      </c>
      <c r="BH83" s="123">
        <f>'2024 CV FIN GA 00394601000126'!BJ79</f>
        <v>0</v>
      </c>
      <c r="BI83" s="123">
        <f>'2024 CV FIN GA 00394601000126'!BK79</f>
        <v>0</v>
      </c>
      <c r="BJ83" s="49">
        <f t="shared" si="38"/>
        <v>24291226.177510001</v>
      </c>
      <c r="BK83" s="49">
        <f t="shared" si="39"/>
        <v>0</v>
      </c>
      <c r="BL83" s="49">
        <f>$BO$9+SUMPRODUCT($D$10:D83,$BK$10:BK83)</f>
        <v>-1.2969374656677246E-2</v>
      </c>
      <c r="BM83" s="48">
        <f>'2024 CV FIN GA 00394601000126'!BO79</f>
        <v>4.78</v>
      </c>
      <c r="BN83" s="49">
        <f t="shared" si="43"/>
        <v>0</v>
      </c>
      <c r="BO83" s="51">
        <f t="shared" si="40"/>
        <v>0</v>
      </c>
      <c r="BP83" s="79">
        <f t="shared" si="44"/>
        <v>704710.97203468811</v>
      </c>
      <c r="BQ83" s="79">
        <f t="shared" si="45"/>
        <v>51796256.444549575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1"/>
        <v>75</v>
      </c>
      <c r="B84" s="69">
        <f t="shared" si="42"/>
        <v>2098</v>
      </c>
      <c r="C84" s="48">
        <f>'2024 CV FIN GA 00394601000126'!E80</f>
        <v>4.78</v>
      </c>
      <c r="D84" s="49">
        <f t="shared" si="46"/>
        <v>3.0120000000000001E-2</v>
      </c>
      <c r="E84" s="123">
        <f>'2024 CV FIN GA 00394601000126'!G80</f>
        <v>0</v>
      </c>
      <c r="F84" s="49">
        <f t="shared" si="30"/>
        <v>899.80529999999999</v>
      </c>
      <c r="G84" s="123">
        <f>'2024 CV FIN GA 00394601000126'!I80</f>
        <v>879.77358000000004</v>
      </c>
      <c r="H84" s="123">
        <f>'2024 CV FIN GA 00394601000126'!J80</f>
        <v>13.584339999999999</v>
      </c>
      <c r="I84" s="123">
        <f>'2024 CV FIN GA 00394601000126'!K80</f>
        <v>0</v>
      </c>
      <c r="J84" s="123">
        <f>'2024 CV FIN GA 00394601000126'!L80</f>
        <v>6.4473799999999999</v>
      </c>
      <c r="K84" s="123">
        <f>'2024 CV FIN GA 00394601000126'!M80</f>
        <v>137866.46415000001</v>
      </c>
      <c r="L84" s="123">
        <f>'2024 CV FIN GA 00394601000126'!N80</f>
        <v>82789.491710000002</v>
      </c>
      <c r="M84" s="49">
        <f t="shared" si="31"/>
        <v>0</v>
      </c>
      <c r="N84" s="123">
        <f>'2024 CV FIN GA 00394601000126'!P80</f>
        <v>0</v>
      </c>
      <c r="O84" s="123">
        <f>'2024 CV FIN GA 00394601000126'!Q80</f>
        <v>0</v>
      </c>
      <c r="P84" s="123">
        <f>'2024 CV FIN GA 00394601000126'!R80</f>
        <v>0</v>
      </c>
      <c r="Q84" s="123">
        <f>'2024 CV FIN GA 00394601000126'!S80</f>
        <v>0</v>
      </c>
      <c r="R84" s="123">
        <f>'2024 CV FIN GA 00394601000126'!T80</f>
        <v>0</v>
      </c>
      <c r="S84" s="123">
        <f>'2024 CV FIN GA 00394601000126'!U80</f>
        <v>0</v>
      </c>
      <c r="T84" s="123">
        <f>'2024 CV FIN GA 00394601000126'!V80</f>
        <v>0</v>
      </c>
      <c r="U84" s="49">
        <f t="shared" si="32"/>
        <v>0</v>
      </c>
      <c r="V84" s="123">
        <f>'2024 CV FIN GA 00394601000126'!X80</f>
        <v>0</v>
      </c>
      <c r="W84" s="123">
        <f>'2024 CV FIN GA 00394601000126'!Y80</f>
        <v>0</v>
      </c>
      <c r="X84" s="123">
        <f>'2024 CV FIN GA 00394601000126'!Z80</f>
        <v>0</v>
      </c>
      <c r="Y84" s="123">
        <f>'2024 CV FIN GA 00394601000126'!AA80</f>
        <v>0</v>
      </c>
      <c r="Z84" s="123">
        <f>'2024 CV FIN GA 00394601000126'!AB80</f>
        <v>0</v>
      </c>
      <c r="AA84" s="123">
        <f>'2024 CV FIN GA 00394601000126'!AC80</f>
        <v>0</v>
      </c>
      <c r="AB84" s="123">
        <f>'2024 CV FIN GA 00394601000126'!AD80</f>
        <v>0</v>
      </c>
      <c r="AC84" s="49">
        <f t="shared" si="33"/>
        <v>92709.775299999994</v>
      </c>
      <c r="AD84" s="123">
        <f>'2024 CV FIN GA 00394601000126'!AF80</f>
        <v>43029.888650000001</v>
      </c>
      <c r="AE84" s="123">
        <f>'2024 CV FIN GA 00394601000126'!AG80</f>
        <v>23646.5376</v>
      </c>
      <c r="AF84" s="123">
        <f>'2024 CV FIN GA 00394601000126'!AH80</f>
        <v>22483.687089999999</v>
      </c>
      <c r="AG84" s="123">
        <f>'2024 CV FIN GA 00394601000126'!AI80</f>
        <v>3549.6619599999999</v>
      </c>
      <c r="AH84" s="49">
        <f t="shared" si="34"/>
        <v>1461527.5079699999</v>
      </c>
      <c r="AI84" s="123">
        <f>'2024 CV FIN GA 00394601000126'!AK80</f>
        <v>670603.08765</v>
      </c>
      <c r="AJ84" s="123">
        <f>'2024 CV FIN GA 00394601000126'!AL80</f>
        <v>380094.53792999999</v>
      </c>
      <c r="AK84" s="123">
        <f>'2024 CV FIN GA 00394601000126'!AM80</f>
        <v>334247.78230000002</v>
      </c>
      <c r="AL84" s="123">
        <f>'2024 CV FIN GA 00394601000126'!AN80</f>
        <v>65375.164080000002</v>
      </c>
      <c r="AM84" s="123">
        <f>'2024 CV FIN GA 00394601000126'!AO80</f>
        <v>11206.936009999999</v>
      </c>
      <c r="AN84" s="123">
        <f>'2024 CV FIN GA 00394601000126'!AP80</f>
        <v>799325.20108000003</v>
      </c>
      <c r="AO84" s="50">
        <v>0</v>
      </c>
      <c r="AP84" s="123">
        <f>'2024 CV FIN GA 00394601000126'!AR80</f>
        <v>0</v>
      </c>
      <c r="AQ84" s="123">
        <f>'2024 CV FIN GA 00394601000126'!AS80</f>
        <v>13972227.56679</v>
      </c>
      <c r="AR84" s="49">
        <f t="shared" si="35"/>
        <v>16547345.8123</v>
      </c>
      <c r="AS84" s="49">
        <f t="shared" si="36"/>
        <v>1429870.3230999999</v>
      </c>
      <c r="AT84" s="123">
        <f>'2024 CV FIN GA 00394601000126'!AV80</f>
        <v>7947.8069999999998</v>
      </c>
      <c r="AU84" s="123">
        <f>'2024 CV FIN GA 00394601000126'!AW80</f>
        <v>192.82264000000001</v>
      </c>
      <c r="AV84" s="123">
        <f>'2024 CV FIN GA 00394601000126'!AX80</f>
        <v>0</v>
      </c>
      <c r="AW84" s="123">
        <f>'2024 CV FIN GA 00394601000126'!AY80</f>
        <v>56.953789999999998</v>
      </c>
      <c r="AX84" s="123">
        <f>'2024 CV FIN GA 00394601000126'!AZ80</f>
        <v>1421672.73967</v>
      </c>
      <c r="AY84" s="123">
        <f>'2024 CV FIN GA 00394601000126'!BA80</f>
        <v>0</v>
      </c>
      <c r="AZ84" s="49">
        <f t="shared" si="37"/>
        <v>15117475.4892</v>
      </c>
      <c r="BA84" s="123">
        <f>'2024 CV FIN GA 00394601000126'!BC80</f>
        <v>453026.83179999999</v>
      </c>
      <c r="BB84" s="123">
        <f>'2024 CV FIN GA 00394601000126'!BD80</f>
        <v>261396.75364000001</v>
      </c>
      <c r="BC84" s="123">
        <f>'2024 CV FIN GA 00394601000126'!BE80</f>
        <v>232622.00672999999</v>
      </c>
      <c r="BD84" s="123">
        <f>'2024 CV FIN GA 00394601000126'!BF80</f>
        <v>36210.326670000002</v>
      </c>
      <c r="BE84" s="123">
        <f>'2024 CV FIN GA 00394601000126'!BG80</f>
        <v>115476.21549</v>
      </c>
      <c r="BF84" s="123">
        <f>'2024 CV FIN GA 00394601000126'!BH80</f>
        <v>14018743.354870001</v>
      </c>
      <c r="BG84" s="123">
        <f>'2024 CV FIN GA 00394601000126'!BI80</f>
        <v>0</v>
      </c>
      <c r="BH84" s="123">
        <f>'2024 CV FIN GA 00394601000126'!BJ80</f>
        <v>0</v>
      </c>
      <c r="BI84" s="123">
        <f>'2024 CV FIN GA 00394601000126'!BK80</f>
        <v>0</v>
      </c>
      <c r="BJ84" s="49">
        <f t="shared" si="38"/>
        <v>16547345.8123</v>
      </c>
      <c r="BK84" s="49">
        <f t="shared" si="39"/>
        <v>0</v>
      </c>
      <c r="BL84" s="49">
        <f>$BO$9+SUMPRODUCT($D$10:D84,$BK$10:BK84)</f>
        <v>-1.2969374656677246E-2</v>
      </c>
      <c r="BM84" s="48">
        <f>'2024 CV FIN GA 00394601000126'!BO80</f>
        <v>4.78</v>
      </c>
      <c r="BN84" s="49">
        <f t="shared" si="43"/>
        <v>0</v>
      </c>
      <c r="BO84" s="51">
        <f t="shared" si="40"/>
        <v>0</v>
      </c>
      <c r="BP84" s="79">
        <f t="shared" si="44"/>
        <v>458261.17567055649</v>
      </c>
      <c r="BQ84" s="79">
        <f t="shared" si="45"/>
        <v>34140457.587456457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1"/>
        <v>76</v>
      </c>
      <c r="B85" s="69">
        <f t="shared" si="42"/>
        <v>2099</v>
      </c>
      <c r="C85" s="48">
        <f>'2024 CV FIN GA 00394601000126'!E81</f>
        <v>4.78</v>
      </c>
      <c r="D85" s="49">
        <f t="shared" si="46"/>
        <v>2.8750000000000001E-2</v>
      </c>
      <c r="E85" s="123">
        <f>'2024 CV FIN GA 00394601000126'!G81</f>
        <v>0</v>
      </c>
      <c r="F85" s="49">
        <f t="shared" si="30"/>
        <v>586.20327999999995</v>
      </c>
      <c r="G85" s="123">
        <f>'2024 CV FIN GA 00394601000126'!I81</f>
        <v>577.87099999999998</v>
      </c>
      <c r="H85" s="123">
        <f>'2024 CV FIN GA 00394601000126'!J81</f>
        <v>6.2180999999999997</v>
      </c>
      <c r="I85" s="123">
        <f>'2024 CV FIN GA 00394601000126'!K81</f>
        <v>0</v>
      </c>
      <c r="J85" s="123">
        <f>'2024 CV FIN GA 00394601000126'!L81</f>
        <v>2.1141800000000002</v>
      </c>
      <c r="K85" s="123">
        <f>'2024 CV FIN GA 00394601000126'!M81</f>
        <v>110307.49507999999</v>
      </c>
      <c r="L85" s="123">
        <f>'2024 CV FIN GA 00394601000126'!N81</f>
        <v>66207.285539999997</v>
      </c>
      <c r="M85" s="49">
        <f t="shared" si="31"/>
        <v>0</v>
      </c>
      <c r="N85" s="123">
        <f>'2024 CV FIN GA 00394601000126'!P81</f>
        <v>0</v>
      </c>
      <c r="O85" s="123">
        <f>'2024 CV FIN GA 00394601000126'!Q81</f>
        <v>0</v>
      </c>
      <c r="P85" s="123">
        <f>'2024 CV FIN GA 00394601000126'!R81</f>
        <v>0</v>
      </c>
      <c r="Q85" s="123">
        <f>'2024 CV FIN GA 00394601000126'!S81</f>
        <v>0</v>
      </c>
      <c r="R85" s="123">
        <f>'2024 CV FIN GA 00394601000126'!T81</f>
        <v>0</v>
      </c>
      <c r="S85" s="123">
        <f>'2024 CV FIN GA 00394601000126'!U81</f>
        <v>0</v>
      </c>
      <c r="T85" s="123">
        <f>'2024 CV FIN GA 00394601000126'!V81</f>
        <v>0</v>
      </c>
      <c r="U85" s="49">
        <f t="shared" si="32"/>
        <v>0</v>
      </c>
      <c r="V85" s="123">
        <f>'2024 CV FIN GA 00394601000126'!X81</f>
        <v>0</v>
      </c>
      <c r="W85" s="123">
        <f>'2024 CV FIN GA 00394601000126'!Y81</f>
        <v>0</v>
      </c>
      <c r="X85" s="123">
        <f>'2024 CV FIN GA 00394601000126'!Z81</f>
        <v>0</v>
      </c>
      <c r="Y85" s="123">
        <f>'2024 CV FIN GA 00394601000126'!AA81</f>
        <v>0</v>
      </c>
      <c r="Z85" s="123">
        <f>'2024 CV FIN GA 00394601000126'!AB81</f>
        <v>0</v>
      </c>
      <c r="AA85" s="123">
        <f>'2024 CV FIN GA 00394601000126'!AC81</f>
        <v>0</v>
      </c>
      <c r="AB85" s="123">
        <f>'2024 CV FIN GA 00394601000126'!AD81</f>
        <v>0</v>
      </c>
      <c r="AC85" s="49">
        <f t="shared" si="33"/>
        <v>52401.31985</v>
      </c>
      <c r="AD85" s="123">
        <f>'2024 CV FIN GA 00394601000126'!AF81</f>
        <v>23913.58856</v>
      </c>
      <c r="AE85" s="123">
        <f>'2024 CV FIN GA 00394601000126'!AG81</f>
        <v>13813.497859999999</v>
      </c>
      <c r="AF85" s="123">
        <f>'2024 CV FIN GA 00394601000126'!AH81</f>
        <v>12753.01895</v>
      </c>
      <c r="AG85" s="123">
        <f>'2024 CV FIN GA 00394601000126'!AI81</f>
        <v>1921.2144800000001</v>
      </c>
      <c r="AH85" s="49">
        <f t="shared" si="34"/>
        <v>958222.26876000001</v>
      </c>
      <c r="AI85" s="123">
        <f>'2024 CV FIN GA 00394601000126'!AK81</f>
        <v>434194.83137999999</v>
      </c>
      <c r="AJ85" s="123">
        <f>'2024 CV FIN GA 00394601000126'!AL81</f>
        <v>256320.22721000001</v>
      </c>
      <c r="AK85" s="123">
        <f>'2024 CV FIN GA 00394601000126'!AM81</f>
        <v>218490.53941999999</v>
      </c>
      <c r="AL85" s="123">
        <f>'2024 CV FIN GA 00394601000126'!AN81</f>
        <v>42057.789449999997</v>
      </c>
      <c r="AM85" s="123">
        <f>'2024 CV FIN GA 00394601000126'!AO81</f>
        <v>7158.8813</v>
      </c>
      <c r="AN85" s="123">
        <f>'2024 CV FIN GA 00394601000126'!AP81</f>
        <v>520674.72801000002</v>
      </c>
      <c r="AO85" s="50">
        <v>0</v>
      </c>
      <c r="AP85" s="123">
        <f>'2024 CV FIN GA 00394601000126'!AR81</f>
        <v>0</v>
      </c>
      <c r="AQ85" s="123">
        <f>'2024 CV FIN GA 00394601000126'!AS81</f>
        <v>9282492.7135899998</v>
      </c>
      <c r="AR85" s="49">
        <f t="shared" si="35"/>
        <v>10990892.014110001</v>
      </c>
      <c r="AS85" s="49">
        <f t="shared" si="36"/>
        <v>1143476.4342400001</v>
      </c>
      <c r="AT85" s="123">
        <f>'2024 CV FIN GA 00394601000126'!AV81</f>
        <v>5204.0855600000004</v>
      </c>
      <c r="AU85" s="123">
        <f>'2024 CV FIN GA 00394601000126'!AW81</f>
        <v>87.322749999999999</v>
      </c>
      <c r="AV85" s="123">
        <f>'2024 CV FIN GA 00394601000126'!AX81</f>
        <v>0</v>
      </c>
      <c r="AW85" s="123">
        <f>'2024 CV FIN GA 00394601000126'!AY81</f>
        <v>18.825990000000001</v>
      </c>
      <c r="AX85" s="123">
        <f>'2024 CV FIN GA 00394601000126'!AZ81</f>
        <v>1138166.19994</v>
      </c>
      <c r="AY85" s="123">
        <f>'2024 CV FIN GA 00394601000126'!BA81</f>
        <v>0</v>
      </c>
      <c r="AZ85" s="49">
        <f t="shared" si="37"/>
        <v>9847415.5798700005</v>
      </c>
      <c r="BA85" s="123">
        <f>'2024 CV FIN GA 00394601000126'!BC81</f>
        <v>254208.87065</v>
      </c>
      <c r="BB85" s="123">
        <f>'2024 CV FIN GA 00394601000126'!BD81</f>
        <v>152761.60772999999</v>
      </c>
      <c r="BC85" s="123">
        <f>'2024 CV FIN GA 00394601000126'!BE81</f>
        <v>132675.96648</v>
      </c>
      <c r="BD85" s="123">
        <f>'2024 CV FIN GA 00394601000126'!BF81</f>
        <v>19746.174999999999</v>
      </c>
      <c r="BE85" s="123">
        <f>'2024 CV FIN GA 00394601000126'!BG81</f>
        <v>74077.88811</v>
      </c>
      <c r="BF85" s="123">
        <f>'2024 CV FIN GA 00394601000126'!BH81</f>
        <v>9213945.0719000008</v>
      </c>
      <c r="BG85" s="123">
        <f>'2024 CV FIN GA 00394601000126'!BI81</f>
        <v>0</v>
      </c>
      <c r="BH85" s="123">
        <f>'2024 CV FIN GA 00394601000126'!BJ81</f>
        <v>0</v>
      </c>
      <c r="BI85" s="123">
        <f>'2024 CV FIN GA 00394601000126'!BK81</f>
        <v>0</v>
      </c>
      <c r="BJ85" s="49">
        <f t="shared" si="38"/>
        <v>10990892.014110001</v>
      </c>
      <c r="BK85" s="49">
        <f t="shared" si="39"/>
        <v>0</v>
      </c>
      <c r="BL85" s="49">
        <f>$BO$9+SUMPRODUCT($D$10:D85,$BK$10:BK85)</f>
        <v>-1.2969374656677246E-2</v>
      </c>
      <c r="BM85" s="48">
        <f>'2024 CV FIN GA 00394601000126'!BO81</f>
        <v>4.78</v>
      </c>
      <c r="BN85" s="49">
        <f t="shared" si="43"/>
        <v>0</v>
      </c>
      <c r="BO85" s="51">
        <f t="shared" si="40"/>
        <v>0</v>
      </c>
      <c r="BP85" s="79">
        <f t="shared" si="44"/>
        <v>290583.45517246547</v>
      </c>
      <c r="BQ85" s="79">
        <f t="shared" si="45"/>
        <v>21939050.865521144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1"/>
        <v>77</v>
      </c>
      <c r="B86" s="69">
        <f t="shared" si="42"/>
        <v>2100</v>
      </c>
      <c r="C86" s="48">
        <f>'2024 CV FIN GA 00394601000126'!E82</f>
        <v>4.78</v>
      </c>
      <c r="D86" s="49">
        <f t="shared" si="46"/>
        <v>2.7439999999999999E-2</v>
      </c>
      <c r="E86" s="123">
        <f>'2024 CV FIN GA 00394601000126'!G82</f>
        <v>0</v>
      </c>
      <c r="F86" s="49">
        <f t="shared" si="30"/>
        <v>368.35243000000003</v>
      </c>
      <c r="G86" s="123">
        <f>'2024 CV FIN GA 00394601000126'!I82</f>
        <v>365.26976000000002</v>
      </c>
      <c r="H86" s="123">
        <f>'2024 CV FIN GA 00394601000126'!J82</f>
        <v>2.5287000000000002</v>
      </c>
      <c r="I86" s="123">
        <f>'2024 CV FIN GA 00394601000126'!K82</f>
        <v>0</v>
      </c>
      <c r="J86" s="123">
        <f>'2024 CV FIN GA 00394601000126'!L82</f>
        <v>0.55396999999999996</v>
      </c>
      <c r="K86" s="123">
        <f>'2024 CV FIN GA 00394601000126'!M82</f>
        <v>87041.402289999998</v>
      </c>
      <c r="L86" s="123">
        <f>'2024 CV FIN GA 00394601000126'!N82</f>
        <v>52217.537729999996</v>
      </c>
      <c r="M86" s="49">
        <f t="shared" si="31"/>
        <v>0</v>
      </c>
      <c r="N86" s="123">
        <f>'2024 CV FIN GA 00394601000126'!P82</f>
        <v>0</v>
      </c>
      <c r="O86" s="123">
        <f>'2024 CV FIN GA 00394601000126'!Q82</f>
        <v>0</v>
      </c>
      <c r="P86" s="123">
        <f>'2024 CV FIN GA 00394601000126'!R82</f>
        <v>0</v>
      </c>
      <c r="Q86" s="123">
        <f>'2024 CV FIN GA 00394601000126'!S82</f>
        <v>0</v>
      </c>
      <c r="R86" s="123">
        <f>'2024 CV FIN GA 00394601000126'!T82</f>
        <v>0</v>
      </c>
      <c r="S86" s="123">
        <f>'2024 CV FIN GA 00394601000126'!U82</f>
        <v>0</v>
      </c>
      <c r="T86" s="123">
        <f>'2024 CV FIN GA 00394601000126'!V82</f>
        <v>0</v>
      </c>
      <c r="U86" s="49">
        <f t="shared" si="32"/>
        <v>0</v>
      </c>
      <c r="V86" s="123">
        <f>'2024 CV FIN GA 00394601000126'!X82</f>
        <v>0</v>
      </c>
      <c r="W86" s="123">
        <f>'2024 CV FIN GA 00394601000126'!Y82</f>
        <v>0</v>
      </c>
      <c r="X86" s="123">
        <f>'2024 CV FIN GA 00394601000126'!Z82</f>
        <v>0</v>
      </c>
      <c r="Y86" s="123">
        <f>'2024 CV FIN GA 00394601000126'!AA82</f>
        <v>0</v>
      </c>
      <c r="Z86" s="123">
        <f>'2024 CV FIN GA 00394601000126'!AB82</f>
        <v>0</v>
      </c>
      <c r="AA86" s="123">
        <f>'2024 CV FIN GA 00394601000126'!AC82</f>
        <v>0</v>
      </c>
      <c r="AB86" s="123">
        <f>'2024 CV FIN GA 00394601000126'!AD82</f>
        <v>0</v>
      </c>
      <c r="AC86" s="49">
        <f t="shared" si="33"/>
        <v>28380.53916</v>
      </c>
      <c r="AD86" s="123">
        <f>'2024 CV FIN GA 00394601000126'!AF82</f>
        <v>12711.84924</v>
      </c>
      <c r="AE86" s="123">
        <f>'2024 CV FIN GA 00394601000126'!AG82</f>
        <v>7725.7043599999997</v>
      </c>
      <c r="AF86" s="123">
        <f>'2024 CV FIN GA 00394601000126'!AH82</f>
        <v>6947.4031400000003</v>
      </c>
      <c r="AG86" s="123">
        <f>'2024 CV FIN GA 00394601000126'!AI82</f>
        <v>995.58241999999996</v>
      </c>
      <c r="AH86" s="49">
        <f t="shared" si="34"/>
        <v>607254</v>
      </c>
      <c r="AI86" s="123">
        <f>'2024 CV FIN GA 00394601000126'!AK82</f>
        <v>271152.06728000002</v>
      </c>
      <c r="AJ86" s="123">
        <f>'2024 CV FIN GA 00394601000126'!AL82</f>
        <v>167651.2947</v>
      </c>
      <c r="AK86" s="123">
        <f>'2024 CV FIN GA 00394601000126'!AM82</f>
        <v>137891.26019999999</v>
      </c>
      <c r="AL86" s="123">
        <f>'2024 CV FIN GA 00394601000126'!AN82</f>
        <v>26131.452430000001</v>
      </c>
      <c r="AM86" s="123">
        <f>'2024 CV FIN GA 00394601000126'!AO82</f>
        <v>4427.9253900000003</v>
      </c>
      <c r="AN86" s="123">
        <f>'2024 CV FIN GA 00394601000126'!AP82</f>
        <v>328232.67147</v>
      </c>
      <c r="AO86" s="50">
        <v>0</v>
      </c>
      <c r="AP86" s="123">
        <f>'2024 CV FIN GA 00394601000126'!AR82</f>
        <v>0</v>
      </c>
      <c r="AQ86" s="123">
        <f>'2024 CV FIN GA 00394601000126'!AS82</f>
        <v>6006160.7743300004</v>
      </c>
      <c r="AR86" s="49">
        <f t="shared" si="35"/>
        <v>7109655.2774099996</v>
      </c>
      <c r="AS86" s="49">
        <f t="shared" si="36"/>
        <v>901857.30096000002</v>
      </c>
      <c r="AT86" s="123">
        <f>'2024 CV FIN GA 00394601000126'!AV82</f>
        <v>3291.5172299999999</v>
      </c>
      <c r="AU86" s="123">
        <f>'2024 CV FIN GA 00394601000126'!AW82</f>
        <v>35.036340000000003</v>
      </c>
      <c r="AV86" s="123">
        <f>'2024 CV FIN GA 00394601000126'!AX82</f>
        <v>0</v>
      </c>
      <c r="AW86" s="123">
        <f>'2024 CV FIN GA 00394601000126'!AY82</f>
        <v>4.9685800000000002</v>
      </c>
      <c r="AX86" s="123">
        <f>'2024 CV FIN GA 00394601000126'!AZ82</f>
        <v>898525.77881000005</v>
      </c>
      <c r="AY86" s="123">
        <f>'2024 CV FIN GA 00394601000126'!BA82</f>
        <v>0</v>
      </c>
      <c r="AZ86" s="49">
        <f t="shared" si="37"/>
        <v>6207797.97645</v>
      </c>
      <c r="BA86" s="123">
        <f>'2024 CV FIN GA 00394601000126'!BC82</f>
        <v>136672.34341999999</v>
      </c>
      <c r="BB86" s="123">
        <f>'2024 CV FIN GA 00394601000126'!BD82</f>
        <v>85479.490439999994</v>
      </c>
      <c r="BC86" s="123">
        <f>'2024 CV FIN GA 00394601000126'!BE82</f>
        <v>72708.423420000006</v>
      </c>
      <c r="BD86" s="123">
        <f>'2024 CV FIN GA 00394601000126'!BF82</f>
        <v>10317.95757</v>
      </c>
      <c r="BE86" s="123">
        <f>'2024 CV FIN GA 00394601000126'!BG82</f>
        <v>46041.367530000003</v>
      </c>
      <c r="BF86" s="123">
        <f>'2024 CV FIN GA 00394601000126'!BH82</f>
        <v>5856578.3940700004</v>
      </c>
      <c r="BG86" s="123">
        <f>'2024 CV FIN GA 00394601000126'!BI82</f>
        <v>0</v>
      </c>
      <c r="BH86" s="123">
        <f>'2024 CV FIN GA 00394601000126'!BJ82</f>
        <v>0</v>
      </c>
      <c r="BI86" s="123">
        <f>'2024 CV FIN GA 00394601000126'!BK82</f>
        <v>0</v>
      </c>
      <c r="BJ86" s="49">
        <f t="shared" si="38"/>
        <v>7109655.2774099996</v>
      </c>
      <c r="BK86" s="49">
        <f t="shared" si="39"/>
        <v>0</v>
      </c>
      <c r="BL86" s="49">
        <f>$BO$9+SUMPRODUCT($D$10:D86,$BK$10:BK86)</f>
        <v>-1.2969374656677246E-2</v>
      </c>
      <c r="BM86" s="48">
        <f>'2024 CV FIN GA 00394601000126'!BO82</f>
        <v>4.78</v>
      </c>
      <c r="BN86" s="49">
        <f t="shared" si="43"/>
        <v>0</v>
      </c>
      <c r="BO86" s="51">
        <f t="shared" si="40"/>
        <v>0</v>
      </c>
      <c r="BP86" s="79">
        <f t="shared" si="44"/>
        <v>179462.33495277652</v>
      </c>
      <c r="BQ86" s="79">
        <f t="shared" si="45"/>
        <v>13728868.623887405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1"/>
        <v>78</v>
      </c>
      <c r="B87" s="69">
        <f t="shared" si="42"/>
        <v>2101</v>
      </c>
      <c r="C87" s="48">
        <f>'2024 CV FIN GA 00394601000126'!E83</f>
        <v>4.78</v>
      </c>
      <c r="D87" s="49">
        <f t="shared" si="46"/>
        <v>2.6190000000000001E-2</v>
      </c>
      <c r="E87" s="123">
        <f>'2024 CV FIN GA 00394601000126'!G83</f>
        <v>0</v>
      </c>
      <c r="F87" s="49">
        <f t="shared" si="30"/>
        <v>221.46236999999999</v>
      </c>
      <c r="G87" s="123">
        <f>'2024 CV FIN GA 00394601000126'!I83</f>
        <v>220.48281</v>
      </c>
      <c r="H87" s="123">
        <f>'2024 CV FIN GA 00394601000126'!J83</f>
        <v>0.87512000000000001</v>
      </c>
      <c r="I87" s="123">
        <f>'2024 CV FIN GA 00394601000126'!K83</f>
        <v>0</v>
      </c>
      <c r="J87" s="123">
        <f>'2024 CV FIN GA 00394601000126'!L83</f>
        <v>0.10444000000000001</v>
      </c>
      <c r="K87" s="123">
        <f>'2024 CV FIN GA 00394601000126'!M83</f>
        <v>67671.429619999995</v>
      </c>
      <c r="L87" s="123">
        <f>'2024 CV FIN GA 00394601000126'!N83</f>
        <v>40576.566870000002</v>
      </c>
      <c r="M87" s="49">
        <f t="shared" si="31"/>
        <v>0</v>
      </c>
      <c r="N87" s="123">
        <f>'2024 CV FIN GA 00394601000126'!P83</f>
        <v>0</v>
      </c>
      <c r="O87" s="123">
        <f>'2024 CV FIN GA 00394601000126'!Q83</f>
        <v>0</v>
      </c>
      <c r="P87" s="123">
        <f>'2024 CV FIN GA 00394601000126'!R83</f>
        <v>0</v>
      </c>
      <c r="Q87" s="123">
        <f>'2024 CV FIN GA 00394601000126'!S83</f>
        <v>0</v>
      </c>
      <c r="R87" s="123">
        <f>'2024 CV FIN GA 00394601000126'!T83</f>
        <v>0</v>
      </c>
      <c r="S87" s="123">
        <f>'2024 CV FIN GA 00394601000126'!U83</f>
        <v>0</v>
      </c>
      <c r="T87" s="123">
        <f>'2024 CV FIN GA 00394601000126'!V83</f>
        <v>0</v>
      </c>
      <c r="U87" s="49">
        <f t="shared" si="32"/>
        <v>0</v>
      </c>
      <c r="V87" s="123">
        <f>'2024 CV FIN GA 00394601000126'!X83</f>
        <v>0</v>
      </c>
      <c r="W87" s="123">
        <f>'2024 CV FIN GA 00394601000126'!Y83</f>
        <v>0</v>
      </c>
      <c r="X87" s="123">
        <f>'2024 CV FIN GA 00394601000126'!Z83</f>
        <v>0</v>
      </c>
      <c r="Y87" s="123">
        <f>'2024 CV FIN GA 00394601000126'!AA83</f>
        <v>0</v>
      </c>
      <c r="Z87" s="123">
        <f>'2024 CV FIN GA 00394601000126'!AB83</f>
        <v>0</v>
      </c>
      <c r="AA87" s="123">
        <f>'2024 CV FIN GA 00394601000126'!AC83</f>
        <v>0</v>
      </c>
      <c r="AB87" s="123">
        <f>'2024 CV FIN GA 00394601000126'!AD83</f>
        <v>0</v>
      </c>
      <c r="AC87" s="49">
        <f t="shared" si="33"/>
        <v>14677.872359999999</v>
      </c>
      <c r="AD87" s="123">
        <f>'2024 CV FIN GA 00394601000126'!AF83</f>
        <v>6448.09537</v>
      </c>
      <c r="AE87" s="123">
        <f>'2024 CV FIN GA 00394601000126'!AG83</f>
        <v>4113.64275</v>
      </c>
      <c r="AF87" s="123">
        <f>'2024 CV FIN GA 00394601000126'!AH83</f>
        <v>3623.7623199999998</v>
      </c>
      <c r="AG87" s="123">
        <f>'2024 CV FIN GA 00394601000126'!AI83</f>
        <v>492.37191999999999</v>
      </c>
      <c r="AH87" s="49">
        <f t="shared" si="34"/>
        <v>370789.68462000001</v>
      </c>
      <c r="AI87" s="123">
        <f>'2024 CV FIN GA 00394601000126'!AK83</f>
        <v>162747.49209000001</v>
      </c>
      <c r="AJ87" s="123">
        <f>'2024 CV FIN GA 00394601000126'!AL83</f>
        <v>105969.35683999999</v>
      </c>
      <c r="AK87" s="123">
        <f>'2024 CV FIN GA 00394601000126'!AM83</f>
        <v>83795.690140000006</v>
      </c>
      <c r="AL87" s="123">
        <f>'2024 CV FIN GA 00394601000126'!AN83</f>
        <v>15633.47229</v>
      </c>
      <c r="AM87" s="123">
        <f>'2024 CV FIN GA 00394601000126'!AO83</f>
        <v>2643.67326</v>
      </c>
      <c r="AN87" s="123">
        <f>'2024 CV FIN GA 00394601000126'!AP83</f>
        <v>199628.48047000001</v>
      </c>
      <c r="AO87" s="50">
        <v>0</v>
      </c>
      <c r="AP87" s="123">
        <f>'2024 CV FIN GA 00394601000126'!AR83</f>
        <v>0</v>
      </c>
      <c r="AQ87" s="123">
        <f>'2024 CV FIN GA 00394601000126'!AS83</f>
        <v>3782771.7498300001</v>
      </c>
      <c r="AR87" s="49">
        <f t="shared" si="35"/>
        <v>4476337.2461400004</v>
      </c>
      <c r="AS87" s="49">
        <f t="shared" si="36"/>
        <v>700804.26366000006</v>
      </c>
      <c r="AT87" s="123">
        <f>'2024 CV FIN GA 00394601000126'!AV83</f>
        <v>1996.51884</v>
      </c>
      <c r="AU87" s="123">
        <f>'2024 CV FIN GA 00394601000126'!AW83</f>
        <v>11.95337</v>
      </c>
      <c r="AV87" s="123">
        <f>'2024 CV FIN GA 00394601000126'!AX83</f>
        <v>0</v>
      </c>
      <c r="AW87" s="123">
        <f>'2024 CV FIN GA 00394601000126'!AY83</f>
        <v>0.94111</v>
      </c>
      <c r="AX87" s="123">
        <f>'2024 CV FIN GA 00394601000126'!AZ83</f>
        <v>698794.85034</v>
      </c>
      <c r="AY87" s="123">
        <f>'2024 CV FIN GA 00394601000126'!BA83</f>
        <v>0</v>
      </c>
      <c r="AZ87" s="49">
        <f t="shared" si="37"/>
        <v>3775532.9824799998</v>
      </c>
      <c r="BA87" s="123">
        <f>'2024 CV FIN GA 00394601000126'!BC83</f>
        <v>70248.941709999999</v>
      </c>
      <c r="BB87" s="123">
        <f>'2024 CV FIN GA 00394601000126'!BD83</f>
        <v>45542.151729999998</v>
      </c>
      <c r="BC87" s="123">
        <f>'2024 CV FIN GA 00394601000126'!BE83</f>
        <v>38163.149250000002</v>
      </c>
      <c r="BD87" s="123">
        <f>'2024 CV FIN GA 00394601000126'!BF83</f>
        <v>5149.5824899999998</v>
      </c>
      <c r="BE87" s="123">
        <f>'2024 CV FIN GA 00394601000126'!BG83</f>
        <v>27641.438340000001</v>
      </c>
      <c r="BF87" s="123">
        <f>'2024 CV FIN GA 00394601000126'!BH83</f>
        <v>3588787.7189600002</v>
      </c>
      <c r="BG87" s="123">
        <f>'2024 CV FIN GA 00394601000126'!BI83</f>
        <v>0</v>
      </c>
      <c r="BH87" s="123">
        <f>'2024 CV FIN GA 00394601000126'!BJ83</f>
        <v>0</v>
      </c>
      <c r="BI87" s="123">
        <f>'2024 CV FIN GA 00394601000126'!BK83</f>
        <v>0</v>
      </c>
      <c r="BJ87" s="49">
        <f t="shared" si="38"/>
        <v>4476337.2461400004</v>
      </c>
      <c r="BK87" s="49">
        <f t="shared" si="39"/>
        <v>0</v>
      </c>
      <c r="BL87" s="49">
        <f>$BO$9+SUMPRODUCT($D$10:D87,$BK$10:BK87)</f>
        <v>-1.2969374656677246E-2</v>
      </c>
      <c r="BM87" s="48">
        <f>'2024 CV FIN GA 00394601000126'!BO83</f>
        <v>4.78</v>
      </c>
      <c r="BN87" s="49">
        <f t="shared" si="43"/>
        <v>0</v>
      </c>
      <c r="BO87" s="51">
        <f t="shared" si="40"/>
        <v>0</v>
      </c>
      <c r="BP87" s="79">
        <f t="shared" si="44"/>
        <v>107887.71226504863</v>
      </c>
      <c r="BQ87" s="79">
        <f t="shared" si="45"/>
        <v>8361297.700541269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1"/>
        <v>79</v>
      </c>
      <c r="B88" s="69">
        <f t="shared" si="42"/>
        <v>2102</v>
      </c>
      <c r="C88" s="48">
        <f>'2024 CV FIN GA 00394601000126'!E84</f>
        <v>4.78</v>
      </c>
      <c r="D88" s="49">
        <f t="shared" si="46"/>
        <v>2.5000000000000001E-2</v>
      </c>
      <c r="E88" s="123">
        <f>'2024 CV FIN GA 00394601000126'!G84</f>
        <v>0</v>
      </c>
      <c r="F88" s="49">
        <f t="shared" si="30"/>
        <v>126.16083</v>
      </c>
      <c r="G88" s="123">
        <f>'2024 CV FIN GA 00394601000126'!I84</f>
        <v>125.90872</v>
      </c>
      <c r="H88" s="123">
        <f>'2024 CV FIN GA 00394601000126'!J84</f>
        <v>0.24132000000000001</v>
      </c>
      <c r="I88" s="123">
        <f>'2024 CV FIN GA 00394601000126'!K84</f>
        <v>0</v>
      </c>
      <c r="J88" s="123">
        <f>'2024 CV FIN GA 00394601000126'!L84</f>
        <v>1.0789999999999999E-2</v>
      </c>
      <c r="K88" s="123">
        <f>'2024 CV FIN GA 00394601000126'!M84</f>
        <v>51752.412190000003</v>
      </c>
      <c r="L88" s="123">
        <f>'2024 CV FIN GA 00394601000126'!N84</f>
        <v>31014.29724</v>
      </c>
      <c r="M88" s="49">
        <f t="shared" si="31"/>
        <v>0</v>
      </c>
      <c r="N88" s="123">
        <f>'2024 CV FIN GA 00394601000126'!P84</f>
        <v>0</v>
      </c>
      <c r="O88" s="123">
        <f>'2024 CV FIN GA 00394601000126'!Q84</f>
        <v>0</v>
      </c>
      <c r="P88" s="123">
        <f>'2024 CV FIN GA 00394601000126'!R84</f>
        <v>0</v>
      </c>
      <c r="Q88" s="123">
        <f>'2024 CV FIN GA 00394601000126'!S84</f>
        <v>0</v>
      </c>
      <c r="R88" s="123">
        <f>'2024 CV FIN GA 00394601000126'!T84</f>
        <v>0</v>
      </c>
      <c r="S88" s="123">
        <f>'2024 CV FIN GA 00394601000126'!U84</f>
        <v>0</v>
      </c>
      <c r="T88" s="123">
        <f>'2024 CV FIN GA 00394601000126'!V84</f>
        <v>0</v>
      </c>
      <c r="U88" s="49">
        <f t="shared" si="32"/>
        <v>0</v>
      </c>
      <c r="V88" s="123">
        <f>'2024 CV FIN GA 00394601000126'!X84</f>
        <v>0</v>
      </c>
      <c r="W88" s="123">
        <f>'2024 CV FIN GA 00394601000126'!Y84</f>
        <v>0</v>
      </c>
      <c r="X88" s="123">
        <f>'2024 CV FIN GA 00394601000126'!Z84</f>
        <v>0</v>
      </c>
      <c r="Y88" s="123">
        <f>'2024 CV FIN GA 00394601000126'!AA84</f>
        <v>0</v>
      </c>
      <c r="Z88" s="123">
        <f>'2024 CV FIN GA 00394601000126'!AB84</f>
        <v>0</v>
      </c>
      <c r="AA88" s="123">
        <f>'2024 CV FIN GA 00394601000126'!AC84</f>
        <v>0</v>
      </c>
      <c r="AB88" s="123">
        <f>'2024 CV FIN GA 00394601000126'!AD84</f>
        <v>0</v>
      </c>
      <c r="AC88" s="49">
        <f t="shared" si="33"/>
        <v>7221.7013900000002</v>
      </c>
      <c r="AD88" s="123">
        <f>'2024 CV FIN GA 00394601000126'!AF84</f>
        <v>3115.9260199999999</v>
      </c>
      <c r="AE88" s="123">
        <f>'2024 CV FIN GA 00394601000126'!AG84</f>
        <v>2072.1976199999999</v>
      </c>
      <c r="AF88" s="123">
        <f>'2024 CV FIN GA 00394601000126'!AH84</f>
        <v>1802.0777499999999</v>
      </c>
      <c r="AG88" s="123">
        <f>'2024 CV FIN GA 00394601000126'!AI84</f>
        <v>231.5</v>
      </c>
      <c r="AH88" s="49">
        <f t="shared" si="34"/>
        <v>217462.86770999999</v>
      </c>
      <c r="AI88" s="123">
        <f>'2024 CV FIN GA 00394601000126'!AK84</f>
        <v>93579.195850000004</v>
      </c>
      <c r="AJ88" s="123">
        <f>'2024 CV FIN GA 00394601000126'!AL84</f>
        <v>64469.086940000001</v>
      </c>
      <c r="AK88" s="123">
        <f>'2024 CV FIN GA 00394601000126'!AM84</f>
        <v>48915.799299999999</v>
      </c>
      <c r="AL88" s="123">
        <f>'2024 CV FIN GA 00394601000126'!AN84</f>
        <v>8979.9540699999998</v>
      </c>
      <c r="AM88" s="123">
        <f>'2024 CV FIN GA 00394601000126'!AO84</f>
        <v>1518.8315500000001</v>
      </c>
      <c r="AN88" s="123">
        <f>'2024 CV FIN GA 00394601000126'!AP84</f>
        <v>116775.36713</v>
      </c>
      <c r="AO88" s="50">
        <v>0</v>
      </c>
      <c r="AP88" s="123">
        <f>'2024 CV FIN GA 00394601000126'!AR84</f>
        <v>0</v>
      </c>
      <c r="AQ88" s="123">
        <f>'2024 CV FIN GA 00394601000126'!AS84</f>
        <v>2319848.8415000001</v>
      </c>
      <c r="AR88" s="49">
        <f t="shared" si="35"/>
        <v>2744201.64799</v>
      </c>
      <c r="AS88" s="49">
        <f t="shared" si="36"/>
        <v>535652.80200999998</v>
      </c>
      <c r="AT88" s="123">
        <f>'2024 CV FIN GA 00394601000126'!AV84</f>
        <v>1151.39408</v>
      </c>
      <c r="AU88" s="123">
        <f>'2024 CV FIN GA 00394601000126'!AW84</f>
        <v>3.2547000000000001</v>
      </c>
      <c r="AV88" s="123">
        <f>'2024 CV FIN GA 00394601000126'!AX84</f>
        <v>0</v>
      </c>
      <c r="AW88" s="123">
        <f>'2024 CV FIN GA 00394601000126'!AY84</f>
        <v>9.7220000000000001E-2</v>
      </c>
      <c r="AX88" s="123">
        <f>'2024 CV FIN GA 00394601000126'!AZ84</f>
        <v>534498.05600999994</v>
      </c>
      <c r="AY88" s="123">
        <f>'2024 CV FIN GA 00394601000126'!BA84</f>
        <v>0</v>
      </c>
      <c r="AZ88" s="49">
        <f t="shared" si="37"/>
        <v>2208548.8459800002</v>
      </c>
      <c r="BA88" s="123">
        <f>'2024 CV FIN GA 00394601000126'!BC84</f>
        <v>34465.812879999998</v>
      </c>
      <c r="BB88" s="123">
        <f>'2024 CV FIN GA 00394601000126'!BD84</f>
        <v>22959.012470000001</v>
      </c>
      <c r="BC88" s="123">
        <f>'2024 CV FIN GA 00394601000126'!BE84</f>
        <v>19101.754250000002</v>
      </c>
      <c r="BD88" s="123">
        <f>'2024 CV FIN GA 00394601000126'!BF84</f>
        <v>2445.4666499999998</v>
      </c>
      <c r="BE88" s="123">
        <f>'2024 CV FIN GA 00394601000126'!BG84</f>
        <v>15980.546979999999</v>
      </c>
      <c r="BF88" s="123">
        <f>'2024 CV FIN GA 00394601000126'!BH84</f>
        <v>2113596.25275</v>
      </c>
      <c r="BG88" s="123">
        <f>'2024 CV FIN GA 00394601000126'!BI84</f>
        <v>0</v>
      </c>
      <c r="BH88" s="123">
        <f>'2024 CV FIN GA 00394601000126'!BJ84</f>
        <v>0</v>
      </c>
      <c r="BI88" s="123">
        <f>'2024 CV FIN GA 00394601000126'!BK84</f>
        <v>0</v>
      </c>
      <c r="BJ88" s="49">
        <f t="shared" si="38"/>
        <v>2744201.64799</v>
      </c>
      <c r="BK88" s="49">
        <f t="shared" si="39"/>
        <v>0</v>
      </c>
      <c r="BL88" s="49">
        <f>$BO$9+SUMPRODUCT($D$10:D88,$BK$10:BK88)</f>
        <v>-1.2969374656677246E-2</v>
      </c>
      <c r="BM88" s="48">
        <f>'2024 CV FIN GA 00394601000126'!BO84</f>
        <v>4.78</v>
      </c>
      <c r="BN88" s="49">
        <f t="shared" si="43"/>
        <v>0</v>
      </c>
      <c r="BO88" s="51">
        <f t="shared" si="40"/>
        <v>0</v>
      </c>
      <c r="BP88" s="79">
        <f t="shared" si="44"/>
        <v>63157.888283170956</v>
      </c>
      <c r="BQ88" s="79">
        <f t="shared" si="45"/>
        <v>4957894.2302289205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1"/>
        <v>80</v>
      </c>
      <c r="B89" s="69">
        <f t="shared" si="42"/>
        <v>2103</v>
      </c>
      <c r="C89" s="48">
        <f>'2024 CV FIN GA 00394601000126'!E85</f>
        <v>4.78</v>
      </c>
      <c r="D89" s="49">
        <f t="shared" si="46"/>
        <v>2.3859999999999999E-2</v>
      </c>
      <c r="E89" s="123">
        <f>'2024 CV FIN GA 00394601000126'!G85</f>
        <v>0</v>
      </c>
      <c r="F89" s="49">
        <f t="shared" si="30"/>
        <v>67.256739999999994</v>
      </c>
      <c r="G89" s="123">
        <f>'2024 CV FIN GA 00394601000126'!I85</f>
        <v>67.209649999999996</v>
      </c>
      <c r="H89" s="123">
        <f>'2024 CV FIN GA 00394601000126'!J85</f>
        <v>4.709E-2</v>
      </c>
      <c r="I89" s="123">
        <f>'2024 CV FIN GA 00394601000126'!K85</f>
        <v>0</v>
      </c>
      <c r="J89" s="123">
        <f>'2024 CV FIN GA 00394601000126'!L85</f>
        <v>0</v>
      </c>
      <c r="K89" s="123">
        <f>'2024 CV FIN GA 00394601000126'!M85</f>
        <v>38837.942779999998</v>
      </c>
      <c r="L89" s="123">
        <f>'2024 CV FIN GA 00394601000126'!N85</f>
        <v>23261.302370000001</v>
      </c>
      <c r="M89" s="49">
        <f t="shared" si="31"/>
        <v>0</v>
      </c>
      <c r="N89" s="123">
        <f>'2024 CV FIN GA 00394601000126'!P85</f>
        <v>0</v>
      </c>
      <c r="O89" s="123">
        <f>'2024 CV FIN GA 00394601000126'!Q85</f>
        <v>0</v>
      </c>
      <c r="P89" s="123">
        <f>'2024 CV FIN GA 00394601000126'!R85</f>
        <v>0</v>
      </c>
      <c r="Q89" s="123">
        <f>'2024 CV FIN GA 00394601000126'!S85</f>
        <v>0</v>
      </c>
      <c r="R89" s="123">
        <f>'2024 CV FIN GA 00394601000126'!T85</f>
        <v>0</v>
      </c>
      <c r="S89" s="123">
        <f>'2024 CV FIN GA 00394601000126'!U85</f>
        <v>0</v>
      </c>
      <c r="T89" s="123">
        <f>'2024 CV FIN GA 00394601000126'!V85</f>
        <v>0</v>
      </c>
      <c r="U89" s="49">
        <f t="shared" si="32"/>
        <v>0</v>
      </c>
      <c r="V89" s="123">
        <f>'2024 CV FIN GA 00394601000126'!X85</f>
        <v>0</v>
      </c>
      <c r="W89" s="123">
        <f>'2024 CV FIN GA 00394601000126'!Y85</f>
        <v>0</v>
      </c>
      <c r="X89" s="123">
        <f>'2024 CV FIN GA 00394601000126'!Z85</f>
        <v>0</v>
      </c>
      <c r="Y89" s="123">
        <f>'2024 CV FIN GA 00394601000126'!AA85</f>
        <v>0</v>
      </c>
      <c r="Z89" s="123">
        <f>'2024 CV FIN GA 00394601000126'!AB85</f>
        <v>0</v>
      </c>
      <c r="AA89" s="123">
        <f>'2024 CV FIN GA 00394601000126'!AC85</f>
        <v>0</v>
      </c>
      <c r="AB89" s="123">
        <f>'2024 CV FIN GA 00394601000126'!AD85</f>
        <v>0</v>
      </c>
      <c r="AC89" s="49">
        <f t="shared" si="33"/>
        <v>3365.5145900000002</v>
      </c>
      <c r="AD89" s="123">
        <f>'2024 CV FIN GA 00394601000126'!AF85</f>
        <v>1432.99632</v>
      </c>
      <c r="AE89" s="123">
        <f>'2024 CV FIN GA 00394601000126'!AG85</f>
        <v>980.63726999999994</v>
      </c>
      <c r="AF89" s="123">
        <f>'2024 CV FIN GA 00394601000126'!AH85</f>
        <v>848.91011000000003</v>
      </c>
      <c r="AG89" s="123">
        <f>'2024 CV FIN GA 00394601000126'!AI85</f>
        <v>102.97089</v>
      </c>
      <c r="AH89" s="49">
        <f t="shared" si="34"/>
        <v>122119.89165000001</v>
      </c>
      <c r="AI89" s="123">
        <f>'2024 CV FIN GA 00394601000126'!AK85</f>
        <v>51391.333379999996</v>
      </c>
      <c r="AJ89" s="123">
        <f>'2024 CV FIN GA 00394601000126'!AL85</f>
        <v>37583.723230000003</v>
      </c>
      <c r="AK89" s="123">
        <f>'2024 CV FIN GA 00394601000126'!AM85</f>
        <v>27369.69587</v>
      </c>
      <c r="AL89" s="123">
        <f>'2024 CV FIN GA 00394601000126'!AN85</f>
        <v>4938.1503899999998</v>
      </c>
      <c r="AM89" s="123">
        <f>'2024 CV FIN GA 00394601000126'!AO85</f>
        <v>836.98878000000002</v>
      </c>
      <c r="AN89" s="123">
        <f>'2024 CV FIN GA 00394601000126'!AP85</f>
        <v>65494.500639999998</v>
      </c>
      <c r="AO89" s="50">
        <v>0</v>
      </c>
      <c r="AP89" s="123">
        <f>'2024 CV FIN GA 00394601000126'!AR85</f>
        <v>0</v>
      </c>
      <c r="AQ89" s="123">
        <f>'2024 CV FIN GA 00394601000126'!AS85</f>
        <v>1387287.4140000001</v>
      </c>
      <c r="AR89" s="49">
        <f t="shared" si="35"/>
        <v>1640433.82277</v>
      </c>
      <c r="AS89" s="49">
        <f t="shared" si="36"/>
        <v>401749.60908000002</v>
      </c>
      <c r="AT89" s="123">
        <f>'2024 CV FIN GA 00394601000126'!AV85</f>
        <v>624.46258</v>
      </c>
      <c r="AU89" s="123">
        <f>'2024 CV FIN GA 00394601000126'!AW85</f>
        <v>0.62990999999999997</v>
      </c>
      <c r="AV89" s="123">
        <f>'2024 CV FIN GA 00394601000126'!AX85</f>
        <v>0</v>
      </c>
      <c r="AW89" s="123">
        <f>'2024 CV FIN GA 00394601000126'!AY85</f>
        <v>0</v>
      </c>
      <c r="AX89" s="123">
        <f>'2024 CV FIN GA 00394601000126'!AZ85</f>
        <v>401124.51659000001</v>
      </c>
      <c r="AY89" s="123">
        <f>'2024 CV FIN GA 00394601000126'!BA85</f>
        <v>0</v>
      </c>
      <c r="AZ89" s="49">
        <f t="shared" si="37"/>
        <v>1238684.2136899999</v>
      </c>
      <c r="BA89" s="123">
        <f>'2024 CV FIN GA 00394601000126'!BC85</f>
        <v>16124.78815</v>
      </c>
      <c r="BB89" s="123">
        <f>'2024 CV FIN GA 00394601000126'!BD85</f>
        <v>10875.557940000001</v>
      </c>
      <c r="BC89" s="123">
        <f>'2024 CV FIN GA 00394601000126'!BE85</f>
        <v>9058.4948499999991</v>
      </c>
      <c r="BD89" s="123">
        <f>'2024 CV FIN GA 00394601000126'!BF85</f>
        <v>1099.69065</v>
      </c>
      <c r="BE89" s="123">
        <f>'2024 CV FIN GA 00394601000126'!BG85</f>
        <v>8868.6060300000008</v>
      </c>
      <c r="BF89" s="123">
        <f>'2024 CV FIN GA 00394601000126'!BH85</f>
        <v>1192657.07607</v>
      </c>
      <c r="BG89" s="123">
        <f>'2024 CV FIN GA 00394601000126'!BI85</f>
        <v>0</v>
      </c>
      <c r="BH89" s="123">
        <f>'2024 CV FIN GA 00394601000126'!BJ85</f>
        <v>0</v>
      </c>
      <c r="BI89" s="123">
        <f>'2024 CV FIN GA 00394601000126'!BK85</f>
        <v>0</v>
      </c>
      <c r="BJ89" s="49">
        <f t="shared" si="38"/>
        <v>1640433.82277</v>
      </c>
      <c r="BK89" s="49">
        <f t="shared" si="39"/>
        <v>0</v>
      </c>
      <c r="BL89" s="49">
        <f>$BO$9+SUMPRODUCT($D$10:D89,$BK$10:BK89)</f>
        <v>-1.2969374656677246E-2</v>
      </c>
      <c r="BM89" s="48">
        <f>'2024 CV FIN GA 00394601000126'!BO85</f>
        <v>4.78</v>
      </c>
      <c r="BN89" s="49">
        <f t="shared" si="43"/>
        <v>0</v>
      </c>
      <c r="BO89" s="51">
        <f t="shared" si="40"/>
        <v>0</v>
      </c>
      <c r="BP89" s="79">
        <f t="shared" si="44"/>
        <v>36055.103074813218</v>
      </c>
      <c r="BQ89" s="79">
        <f t="shared" si="45"/>
        <v>2866380.694447651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1"/>
        <v>81</v>
      </c>
      <c r="B90" s="69">
        <f t="shared" si="42"/>
        <v>2104</v>
      </c>
      <c r="C90" s="48">
        <f>'2024 CV FIN GA 00394601000126'!E86</f>
        <v>4.78</v>
      </c>
      <c r="D90" s="49">
        <f t="shared" si="46"/>
        <v>2.2769999999999999E-2</v>
      </c>
      <c r="E90" s="123">
        <f>'2024 CV FIN GA 00394601000126'!G86</f>
        <v>0</v>
      </c>
      <c r="F90" s="49">
        <f t="shared" si="30"/>
        <v>33.010590000000001</v>
      </c>
      <c r="G90" s="123">
        <f>'2024 CV FIN GA 00394601000126'!I86</f>
        <v>33.00573</v>
      </c>
      <c r="H90" s="123">
        <f>'2024 CV FIN GA 00394601000126'!J86</f>
        <v>4.8599999999999997E-3</v>
      </c>
      <c r="I90" s="123">
        <f>'2024 CV FIN GA 00394601000126'!K86</f>
        <v>0</v>
      </c>
      <c r="J90" s="123">
        <f>'2024 CV FIN GA 00394601000126'!L86</f>
        <v>0</v>
      </c>
      <c r="K90" s="123">
        <f>'2024 CV FIN GA 00394601000126'!M86</f>
        <v>28508.61766</v>
      </c>
      <c r="L90" s="123">
        <f>'2024 CV FIN GA 00394601000126'!N86</f>
        <v>17064.54967</v>
      </c>
      <c r="M90" s="49">
        <f t="shared" si="31"/>
        <v>0</v>
      </c>
      <c r="N90" s="123">
        <f>'2024 CV FIN GA 00394601000126'!P86</f>
        <v>0</v>
      </c>
      <c r="O90" s="123">
        <f>'2024 CV FIN GA 00394601000126'!Q86</f>
        <v>0</v>
      </c>
      <c r="P90" s="123">
        <f>'2024 CV FIN GA 00394601000126'!R86</f>
        <v>0</v>
      </c>
      <c r="Q90" s="123">
        <f>'2024 CV FIN GA 00394601000126'!S86</f>
        <v>0</v>
      </c>
      <c r="R90" s="123">
        <f>'2024 CV FIN GA 00394601000126'!T86</f>
        <v>0</v>
      </c>
      <c r="S90" s="123">
        <f>'2024 CV FIN GA 00394601000126'!U86</f>
        <v>0</v>
      </c>
      <c r="T90" s="123">
        <f>'2024 CV FIN GA 00394601000126'!V86</f>
        <v>0</v>
      </c>
      <c r="U90" s="49">
        <f t="shared" si="32"/>
        <v>0</v>
      </c>
      <c r="V90" s="123">
        <f>'2024 CV FIN GA 00394601000126'!X86</f>
        <v>0</v>
      </c>
      <c r="W90" s="123">
        <f>'2024 CV FIN GA 00394601000126'!Y86</f>
        <v>0</v>
      </c>
      <c r="X90" s="123">
        <f>'2024 CV FIN GA 00394601000126'!Z86</f>
        <v>0</v>
      </c>
      <c r="Y90" s="123">
        <f>'2024 CV FIN GA 00394601000126'!AA86</f>
        <v>0</v>
      </c>
      <c r="Z90" s="123">
        <f>'2024 CV FIN GA 00394601000126'!AB86</f>
        <v>0</v>
      </c>
      <c r="AA90" s="123">
        <f>'2024 CV FIN GA 00394601000126'!AC86</f>
        <v>0</v>
      </c>
      <c r="AB90" s="123">
        <f>'2024 CV FIN GA 00394601000126'!AD86</f>
        <v>0</v>
      </c>
      <c r="AC90" s="49">
        <f t="shared" si="33"/>
        <v>1477.4076399999999</v>
      </c>
      <c r="AD90" s="123">
        <f>'2024 CV FIN GA 00394601000126'!AF86</f>
        <v>626.62091999999996</v>
      </c>
      <c r="AE90" s="123">
        <f>'2024 CV FIN GA 00394601000126'!AG86</f>
        <v>432.56657999999999</v>
      </c>
      <c r="AF90" s="123">
        <f>'2024 CV FIN GA 00394601000126'!AH86</f>
        <v>375.16955000000002</v>
      </c>
      <c r="AG90" s="123">
        <f>'2024 CV FIN GA 00394601000126'!AI86</f>
        <v>43.05059</v>
      </c>
      <c r="AH90" s="49">
        <f t="shared" si="34"/>
        <v>65449.875970000001</v>
      </c>
      <c r="AI90" s="123">
        <f>'2024 CV FIN GA 00394601000126'!AK86</f>
        <v>26883.270540000001</v>
      </c>
      <c r="AJ90" s="123">
        <f>'2024 CV FIN GA 00394601000126'!AL86</f>
        <v>20891.884389999999</v>
      </c>
      <c r="AK90" s="123">
        <f>'2024 CV FIN GA 00394601000126'!AM86</f>
        <v>14641.85557</v>
      </c>
      <c r="AL90" s="123">
        <f>'2024 CV FIN GA 00394601000126'!AN86</f>
        <v>2591.96956</v>
      </c>
      <c r="AM90" s="123">
        <f>'2024 CV FIN GA 00394601000126'!AO86</f>
        <v>440.89591000000001</v>
      </c>
      <c r="AN90" s="123">
        <f>'2024 CV FIN GA 00394601000126'!AP86</f>
        <v>35102.847820000003</v>
      </c>
      <c r="AO90" s="50">
        <v>0</v>
      </c>
      <c r="AP90" s="123">
        <f>'2024 CV FIN GA 00394601000126'!AR86</f>
        <v>0</v>
      </c>
      <c r="AQ90" s="123">
        <f>'2024 CV FIN GA 00394601000126'!AS86</f>
        <v>810981.25483999995</v>
      </c>
      <c r="AR90" s="49">
        <f t="shared" si="35"/>
        <v>958617.56418999995</v>
      </c>
      <c r="AS90" s="49">
        <f t="shared" si="36"/>
        <v>294724.51942999999</v>
      </c>
      <c r="AT90" s="123">
        <f>'2024 CV FIN GA 00394601000126'!AV86</f>
        <v>314.08479</v>
      </c>
      <c r="AU90" s="123">
        <f>'2024 CV FIN GA 00394601000126'!AW86</f>
        <v>6.5070000000000003E-2</v>
      </c>
      <c r="AV90" s="123">
        <f>'2024 CV FIN GA 00394601000126'!AX86</f>
        <v>0</v>
      </c>
      <c r="AW90" s="123">
        <f>'2024 CV FIN GA 00394601000126'!AY86</f>
        <v>0</v>
      </c>
      <c r="AX90" s="123">
        <f>'2024 CV FIN GA 00394601000126'!AZ86</f>
        <v>294410.36956999998</v>
      </c>
      <c r="AY90" s="123">
        <f>'2024 CV FIN GA 00394601000126'!BA86</f>
        <v>0</v>
      </c>
      <c r="AZ90" s="49">
        <f t="shared" si="37"/>
        <v>663893.04475999996</v>
      </c>
      <c r="BA90" s="123">
        <f>'2024 CV FIN GA 00394601000126'!BC86</f>
        <v>7186.1756800000003</v>
      </c>
      <c r="BB90" s="123">
        <f>'2024 CV FIN GA 00394601000126'!BD86</f>
        <v>4803.0467399999998</v>
      </c>
      <c r="BC90" s="123">
        <f>'2024 CV FIN GA 00394601000126'!BE86</f>
        <v>4031.1624000000002</v>
      </c>
      <c r="BD90" s="123">
        <f>'2024 CV FIN GA 00394601000126'!BF86</f>
        <v>465.35239000000001</v>
      </c>
      <c r="BE90" s="123">
        <f>'2024 CV FIN GA 00394601000126'!BG86</f>
        <v>4708.0859099999998</v>
      </c>
      <c r="BF90" s="123">
        <f>'2024 CV FIN GA 00394601000126'!BH86</f>
        <v>642699.22164</v>
      </c>
      <c r="BG90" s="123">
        <f>'2024 CV FIN GA 00394601000126'!BI86</f>
        <v>0</v>
      </c>
      <c r="BH90" s="123">
        <f>'2024 CV FIN GA 00394601000126'!BJ86</f>
        <v>0</v>
      </c>
      <c r="BI90" s="123">
        <f>'2024 CV FIN GA 00394601000126'!BK86</f>
        <v>0</v>
      </c>
      <c r="BJ90" s="49">
        <f t="shared" si="38"/>
        <v>958617.56418999995</v>
      </c>
      <c r="BK90" s="49">
        <f t="shared" si="39"/>
        <v>0</v>
      </c>
      <c r="BL90" s="49">
        <f>$BO$9+SUMPRODUCT($D$10:D90,$BK$10:BK90)</f>
        <v>-1.2969374656677246E-2</v>
      </c>
      <c r="BM90" s="48">
        <f>'2024 CV FIN GA 00394601000126'!BO86</f>
        <v>4.78</v>
      </c>
      <c r="BN90" s="49">
        <f t="shared" si="43"/>
        <v>0</v>
      </c>
      <c r="BO90" s="51">
        <f t="shared" si="40"/>
        <v>0</v>
      </c>
      <c r="BP90" s="79">
        <f t="shared" si="44"/>
        <v>20122.172641416113</v>
      </c>
      <c r="BQ90" s="79">
        <f t="shared" si="45"/>
        <v>1619834.897633997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1"/>
        <v>82</v>
      </c>
      <c r="B91" s="69">
        <f t="shared" si="42"/>
        <v>2105</v>
      </c>
      <c r="C91" s="48">
        <f>'2024 CV FIN GA 00394601000126'!E87</f>
        <v>4.78</v>
      </c>
      <c r="D91" s="49">
        <f t="shared" si="46"/>
        <v>2.1729999999999999E-2</v>
      </c>
      <c r="E91" s="123">
        <f>'2024 CV FIN GA 00394601000126'!G87</f>
        <v>0</v>
      </c>
      <c r="F91" s="49">
        <f t="shared" si="30"/>
        <v>14.604329999999999</v>
      </c>
      <c r="G91" s="123">
        <f>'2024 CV FIN GA 00394601000126'!I87</f>
        <v>14.604329999999999</v>
      </c>
      <c r="H91" s="123">
        <f>'2024 CV FIN GA 00394601000126'!J87</f>
        <v>0</v>
      </c>
      <c r="I91" s="123">
        <f>'2024 CV FIN GA 00394601000126'!K87</f>
        <v>0</v>
      </c>
      <c r="J91" s="123">
        <f>'2024 CV FIN GA 00394601000126'!L87</f>
        <v>0</v>
      </c>
      <c r="K91" s="123">
        <f>'2024 CV FIN GA 00394601000126'!M87</f>
        <v>20384.029470000001</v>
      </c>
      <c r="L91" s="123">
        <f>'2024 CV FIN GA 00394601000126'!N87</f>
        <v>12194.34237</v>
      </c>
      <c r="M91" s="49">
        <f t="shared" si="31"/>
        <v>0</v>
      </c>
      <c r="N91" s="123">
        <f>'2024 CV FIN GA 00394601000126'!P87</f>
        <v>0</v>
      </c>
      <c r="O91" s="123">
        <f>'2024 CV FIN GA 00394601000126'!Q87</f>
        <v>0</v>
      </c>
      <c r="P91" s="123">
        <f>'2024 CV FIN GA 00394601000126'!R87</f>
        <v>0</v>
      </c>
      <c r="Q91" s="123">
        <f>'2024 CV FIN GA 00394601000126'!S87</f>
        <v>0</v>
      </c>
      <c r="R91" s="123">
        <f>'2024 CV FIN GA 00394601000126'!T87</f>
        <v>0</v>
      </c>
      <c r="S91" s="123">
        <f>'2024 CV FIN GA 00394601000126'!U87</f>
        <v>0</v>
      </c>
      <c r="T91" s="123">
        <f>'2024 CV FIN GA 00394601000126'!V87</f>
        <v>0</v>
      </c>
      <c r="U91" s="49">
        <f t="shared" si="32"/>
        <v>0</v>
      </c>
      <c r="V91" s="123">
        <f>'2024 CV FIN GA 00394601000126'!X87</f>
        <v>0</v>
      </c>
      <c r="W91" s="123">
        <f>'2024 CV FIN GA 00394601000126'!Y87</f>
        <v>0</v>
      </c>
      <c r="X91" s="123">
        <f>'2024 CV FIN GA 00394601000126'!Z87</f>
        <v>0</v>
      </c>
      <c r="Y91" s="123">
        <f>'2024 CV FIN GA 00394601000126'!AA87</f>
        <v>0</v>
      </c>
      <c r="Z91" s="123">
        <f>'2024 CV FIN GA 00394601000126'!AB87</f>
        <v>0</v>
      </c>
      <c r="AA91" s="123">
        <f>'2024 CV FIN GA 00394601000126'!AC87</f>
        <v>0</v>
      </c>
      <c r="AB91" s="123">
        <f>'2024 CV FIN GA 00394601000126'!AD87</f>
        <v>0</v>
      </c>
      <c r="AC91" s="49">
        <f t="shared" si="33"/>
        <v>606.37288999999998</v>
      </c>
      <c r="AD91" s="123">
        <f>'2024 CV FIN GA 00394601000126'!AF87</f>
        <v>259.99426999999997</v>
      </c>
      <c r="AE91" s="123">
        <f>'2024 CV FIN GA 00394601000126'!AG87</f>
        <v>176.20336</v>
      </c>
      <c r="AF91" s="123">
        <f>'2024 CV FIN GA 00394601000126'!AH87</f>
        <v>153.39955</v>
      </c>
      <c r="AG91" s="123">
        <f>'2024 CV FIN GA 00394601000126'!AI87</f>
        <v>16.77571</v>
      </c>
      <c r="AH91" s="49">
        <f t="shared" si="34"/>
        <v>33353.310510000003</v>
      </c>
      <c r="AI91" s="123">
        <f>'2024 CV FIN GA 00394601000126'!AK87</f>
        <v>13363.20343</v>
      </c>
      <c r="AJ91" s="123">
        <f>'2024 CV FIN GA 00394601000126'!AL87</f>
        <v>11014.283069999999</v>
      </c>
      <c r="AK91" s="123">
        <f>'2024 CV FIN GA 00394601000126'!AM87</f>
        <v>7460.6156600000004</v>
      </c>
      <c r="AL91" s="123">
        <f>'2024 CV FIN GA 00394601000126'!AN87</f>
        <v>1294.1029900000001</v>
      </c>
      <c r="AM91" s="123">
        <f>'2024 CV FIN GA 00394601000126'!AO87</f>
        <v>221.10535999999999</v>
      </c>
      <c r="AN91" s="123">
        <f>'2024 CV FIN GA 00394601000126'!AP87</f>
        <v>17910.93203</v>
      </c>
      <c r="AO91" s="50">
        <v>0</v>
      </c>
      <c r="AP91" s="123">
        <f>'2024 CV FIN GA 00394601000126'!AR87</f>
        <v>0</v>
      </c>
      <c r="AQ91" s="123">
        <f>'2024 CV FIN GA 00394601000126'!AS87</f>
        <v>464892.63863</v>
      </c>
      <c r="AR91" s="49">
        <f t="shared" si="35"/>
        <v>549356.23022999999</v>
      </c>
      <c r="AS91" s="49">
        <f t="shared" si="36"/>
        <v>210610.40356000001</v>
      </c>
      <c r="AT91" s="123">
        <f>'2024 CV FIN GA 00394601000126'!AV87</f>
        <v>143.98033000000001</v>
      </c>
      <c r="AU91" s="123">
        <f>'2024 CV FIN GA 00394601000126'!AW87</f>
        <v>0</v>
      </c>
      <c r="AV91" s="123">
        <f>'2024 CV FIN GA 00394601000126'!AX87</f>
        <v>0</v>
      </c>
      <c r="AW91" s="123">
        <f>'2024 CV FIN GA 00394601000126'!AY87</f>
        <v>0</v>
      </c>
      <c r="AX91" s="123">
        <f>'2024 CV FIN GA 00394601000126'!AZ87</f>
        <v>210466.42322999999</v>
      </c>
      <c r="AY91" s="123">
        <f>'2024 CV FIN GA 00394601000126'!BA87</f>
        <v>0</v>
      </c>
      <c r="AZ91" s="49">
        <f t="shared" si="37"/>
        <v>338745.82666999998</v>
      </c>
      <c r="BA91" s="123">
        <f>'2024 CV FIN GA 00394601000126'!BC87</f>
        <v>3044.1750699999998</v>
      </c>
      <c r="BB91" s="123">
        <f>'2024 CV FIN GA 00394601000126'!BD87</f>
        <v>1959.23848</v>
      </c>
      <c r="BC91" s="123">
        <f>'2024 CV FIN GA 00394601000126'!BE87</f>
        <v>1660.4563800000001</v>
      </c>
      <c r="BD91" s="123">
        <f>'2024 CV FIN GA 00394601000126'!BF87</f>
        <v>183.82149000000001</v>
      </c>
      <c r="BE91" s="123">
        <f>'2024 CV FIN GA 00394601000126'!BG87</f>
        <v>2381.1473599999999</v>
      </c>
      <c r="BF91" s="123">
        <f>'2024 CV FIN GA 00394601000126'!BH87</f>
        <v>329516.98788999999</v>
      </c>
      <c r="BG91" s="123">
        <f>'2024 CV FIN GA 00394601000126'!BI87</f>
        <v>0</v>
      </c>
      <c r="BH91" s="123">
        <f>'2024 CV FIN GA 00394601000126'!BJ87</f>
        <v>0</v>
      </c>
      <c r="BI91" s="123">
        <f>'2024 CV FIN GA 00394601000126'!BK87</f>
        <v>0</v>
      </c>
      <c r="BJ91" s="49">
        <f t="shared" si="38"/>
        <v>549356.23022999999</v>
      </c>
      <c r="BK91" s="49">
        <f t="shared" si="39"/>
        <v>0</v>
      </c>
      <c r="BL91" s="49">
        <f>$BO$9+SUMPRODUCT($D$10:D91,$BK$10:BK91)</f>
        <v>-1.2969374656677246E-2</v>
      </c>
      <c r="BM91" s="48">
        <f>'2024 CV FIN GA 00394601000126'!BO87</f>
        <v>4.78</v>
      </c>
      <c r="BN91" s="49">
        <f t="shared" si="43"/>
        <v>0</v>
      </c>
      <c r="BO91" s="51">
        <f t="shared" si="40"/>
        <v>0</v>
      </c>
      <c r="BP91" s="79">
        <f t="shared" si="44"/>
        <v>11013.218301072311</v>
      </c>
      <c r="BQ91" s="79">
        <f t="shared" si="45"/>
        <v>897577.29153739335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1"/>
        <v>83</v>
      </c>
      <c r="B92" s="69">
        <f t="shared" si="42"/>
        <v>2106</v>
      </c>
      <c r="C92" s="48">
        <f>'2024 CV FIN GA 00394601000126'!E88</f>
        <v>4.78</v>
      </c>
      <c r="D92" s="49">
        <f t="shared" si="46"/>
        <v>2.0740000000000001E-2</v>
      </c>
      <c r="E92" s="123">
        <f>'2024 CV FIN GA 00394601000126'!G88</f>
        <v>0</v>
      </c>
      <c r="F92" s="49">
        <f t="shared" si="30"/>
        <v>5.6728199999999998</v>
      </c>
      <c r="G92" s="123">
        <f>'2024 CV FIN GA 00394601000126'!I88</f>
        <v>5.6728199999999998</v>
      </c>
      <c r="H92" s="123">
        <f>'2024 CV FIN GA 00394601000126'!J88</f>
        <v>0</v>
      </c>
      <c r="I92" s="123">
        <f>'2024 CV FIN GA 00394601000126'!K88</f>
        <v>0</v>
      </c>
      <c r="J92" s="123">
        <f>'2024 CV FIN GA 00394601000126'!L88</f>
        <v>0</v>
      </c>
      <c r="K92" s="123">
        <f>'2024 CV FIN GA 00394601000126'!M88</f>
        <v>14124.09989</v>
      </c>
      <c r="L92" s="123">
        <f>'2024 CV FIN GA 00394601000126'!N88</f>
        <v>8445.0317300000006</v>
      </c>
      <c r="M92" s="49">
        <f t="shared" si="31"/>
        <v>0</v>
      </c>
      <c r="N92" s="123">
        <f>'2024 CV FIN GA 00394601000126'!P88</f>
        <v>0</v>
      </c>
      <c r="O92" s="123">
        <f>'2024 CV FIN GA 00394601000126'!Q88</f>
        <v>0</v>
      </c>
      <c r="P92" s="123">
        <f>'2024 CV FIN GA 00394601000126'!R88</f>
        <v>0</v>
      </c>
      <c r="Q92" s="123">
        <f>'2024 CV FIN GA 00394601000126'!S88</f>
        <v>0</v>
      </c>
      <c r="R92" s="123">
        <f>'2024 CV FIN GA 00394601000126'!T88</f>
        <v>0</v>
      </c>
      <c r="S92" s="123">
        <f>'2024 CV FIN GA 00394601000126'!U88</f>
        <v>0</v>
      </c>
      <c r="T92" s="123">
        <f>'2024 CV FIN GA 00394601000126'!V88</f>
        <v>0</v>
      </c>
      <c r="U92" s="49">
        <f t="shared" si="32"/>
        <v>0</v>
      </c>
      <c r="V92" s="123">
        <f>'2024 CV FIN GA 00394601000126'!X88</f>
        <v>0</v>
      </c>
      <c r="W92" s="123">
        <f>'2024 CV FIN GA 00394601000126'!Y88</f>
        <v>0</v>
      </c>
      <c r="X92" s="123">
        <f>'2024 CV FIN GA 00394601000126'!Z88</f>
        <v>0</v>
      </c>
      <c r="Y92" s="123">
        <f>'2024 CV FIN GA 00394601000126'!AA88</f>
        <v>0</v>
      </c>
      <c r="Z92" s="123">
        <f>'2024 CV FIN GA 00394601000126'!AB88</f>
        <v>0</v>
      </c>
      <c r="AA92" s="123">
        <f>'2024 CV FIN GA 00394601000126'!AC88</f>
        <v>0</v>
      </c>
      <c r="AB92" s="123">
        <f>'2024 CV FIN GA 00394601000126'!AD88</f>
        <v>0</v>
      </c>
      <c r="AC92" s="49">
        <f t="shared" si="33"/>
        <v>230.36015</v>
      </c>
      <c r="AD92" s="123">
        <f>'2024 CV FIN GA 00394601000126'!AF88</f>
        <v>101.93064</v>
      </c>
      <c r="AE92" s="123">
        <f>'2024 CV FIN GA 00394601000126'!AG88</f>
        <v>65.476259999999996</v>
      </c>
      <c r="AF92" s="123">
        <f>'2024 CV FIN GA 00394601000126'!AH88</f>
        <v>56.924320000000002</v>
      </c>
      <c r="AG92" s="123">
        <f>'2024 CV FIN GA 00394601000126'!AI88</f>
        <v>6.0289299999999999</v>
      </c>
      <c r="AH92" s="49">
        <f t="shared" si="34"/>
        <v>16085.628559999999</v>
      </c>
      <c r="AI92" s="123">
        <f>'2024 CV FIN GA 00394601000126'!AK88</f>
        <v>6297.1108299999996</v>
      </c>
      <c r="AJ92" s="123">
        <f>'2024 CV FIN GA 00394601000126'!AL88</f>
        <v>5474.5083800000002</v>
      </c>
      <c r="AK92" s="123">
        <f>'2024 CV FIN GA 00394601000126'!AM88</f>
        <v>3597.19281</v>
      </c>
      <c r="AL92" s="123">
        <f>'2024 CV FIN GA 00394601000126'!AN88</f>
        <v>611.79652999999996</v>
      </c>
      <c r="AM92" s="123">
        <f>'2024 CV FIN GA 00394601000126'!AO88</f>
        <v>105.02001</v>
      </c>
      <c r="AN92" s="123">
        <f>'2024 CV FIN GA 00394601000126'!AP88</f>
        <v>8659.0793300000005</v>
      </c>
      <c r="AO92" s="50">
        <v>0</v>
      </c>
      <c r="AP92" s="123">
        <f>'2024 CV FIN GA 00394601000126'!AR88</f>
        <v>0</v>
      </c>
      <c r="AQ92" s="123">
        <f>'2024 CV FIN GA 00394601000126'!AS88</f>
        <v>262073.00977999999</v>
      </c>
      <c r="AR92" s="49">
        <f t="shared" si="35"/>
        <v>309622.88225999998</v>
      </c>
      <c r="AS92" s="49">
        <f t="shared" si="36"/>
        <v>145855.47021</v>
      </c>
      <c r="AT92" s="123">
        <f>'2024 CV FIN GA 00394601000126'!AV88</f>
        <v>58.964500000000001</v>
      </c>
      <c r="AU92" s="123">
        <f>'2024 CV FIN GA 00394601000126'!AW88</f>
        <v>0</v>
      </c>
      <c r="AV92" s="123">
        <f>'2024 CV FIN GA 00394601000126'!AX88</f>
        <v>0</v>
      </c>
      <c r="AW92" s="123">
        <f>'2024 CV FIN GA 00394601000126'!AY88</f>
        <v>0</v>
      </c>
      <c r="AX92" s="123">
        <f>'2024 CV FIN GA 00394601000126'!AZ88</f>
        <v>145796.50571</v>
      </c>
      <c r="AY92" s="123">
        <f>'2024 CV FIN GA 00394601000126'!BA88</f>
        <v>0</v>
      </c>
      <c r="AZ92" s="49">
        <f t="shared" si="37"/>
        <v>163767.41205000001</v>
      </c>
      <c r="BA92" s="123">
        <f>'2024 CV FIN GA 00394601000126'!BC88</f>
        <v>1220.8500100000001</v>
      </c>
      <c r="BB92" s="123">
        <f>'2024 CV FIN GA 00394601000126'!BD88</f>
        <v>729.15353000000005</v>
      </c>
      <c r="BC92" s="123">
        <f>'2024 CV FIN GA 00394601000126'!BE88</f>
        <v>621.08725000000004</v>
      </c>
      <c r="BD92" s="123">
        <f>'2024 CV FIN GA 00394601000126'!BF88</f>
        <v>67.109499999999997</v>
      </c>
      <c r="BE92" s="123">
        <f>'2024 CV FIN GA 00394601000126'!BG88</f>
        <v>1141.3828599999999</v>
      </c>
      <c r="BF92" s="123">
        <f>'2024 CV FIN GA 00394601000126'!BH88</f>
        <v>159987.82889999999</v>
      </c>
      <c r="BG92" s="123">
        <f>'2024 CV FIN GA 00394601000126'!BI88</f>
        <v>0</v>
      </c>
      <c r="BH92" s="123">
        <f>'2024 CV FIN GA 00394601000126'!BJ88</f>
        <v>0</v>
      </c>
      <c r="BI92" s="123">
        <f>'2024 CV FIN GA 00394601000126'!BK88</f>
        <v>0</v>
      </c>
      <c r="BJ92" s="49">
        <f t="shared" si="38"/>
        <v>309622.88225999998</v>
      </c>
      <c r="BK92" s="49">
        <f t="shared" si="39"/>
        <v>0</v>
      </c>
      <c r="BL92" s="49">
        <f>$BO$9+SUMPRODUCT($D$10:D92,$BK$10:BK92)</f>
        <v>-1.2969374656677246E-2</v>
      </c>
      <c r="BM92" s="48">
        <f>'2024 CV FIN GA 00394601000126'!BO88</f>
        <v>4.78</v>
      </c>
      <c r="BN92" s="49">
        <f t="shared" si="43"/>
        <v>0</v>
      </c>
      <c r="BO92" s="51">
        <f t="shared" si="40"/>
        <v>0</v>
      </c>
      <c r="BP92" s="79">
        <f t="shared" si="44"/>
        <v>5928.0561667779621</v>
      </c>
      <c r="BQ92" s="79">
        <f t="shared" si="45"/>
        <v>489064.63375918189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1"/>
        <v>84</v>
      </c>
      <c r="B93" s="69">
        <f t="shared" si="42"/>
        <v>2107</v>
      </c>
      <c r="C93" s="48">
        <f>'2024 CV FIN GA 00394601000126'!E89</f>
        <v>4.78</v>
      </c>
      <c r="D93" s="49">
        <f t="shared" si="46"/>
        <v>1.9789999999999999E-2</v>
      </c>
      <c r="E93" s="123">
        <f>'2024 CV FIN GA 00394601000126'!G89</f>
        <v>0</v>
      </c>
      <c r="F93" s="49">
        <f t="shared" si="30"/>
        <v>1.8795299999999999</v>
      </c>
      <c r="G93" s="123">
        <f>'2024 CV FIN GA 00394601000126'!I89</f>
        <v>1.8795299999999999</v>
      </c>
      <c r="H93" s="123">
        <f>'2024 CV FIN GA 00394601000126'!J89</f>
        <v>0</v>
      </c>
      <c r="I93" s="123">
        <f>'2024 CV FIN GA 00394601000126'!K89</f>
        <v>0</v>
      </c>
      <c r="J93" s="123">
        <f>'2024 CV FIN GA 00394601000126'!L89</f>
        <v>0</v>
      </c>
      <c r="K93" s="123">
        <f>'2024 CV FIN GA 00394601000126'!M89</f>
        <v>9424.2182599999996</v>
      </c>
      <c r="L93" s="123">
        <f>'2024 CV FIN GA 00394601000126'!N89</f>
        <v>5632.3410000000003</v>
      </c>
      <c r="M93" s="49">
        <f t="shared" si="31"/>
        <v>0</v>
      </c>
      <c r="N93" s="123">
        <f>'2024 CV FIN GA 00394601000126'!P89</f>
        <v>0</v>
      </c>
      <c r="O93" s="123">
        <f>'2024 CV FIN GA 00394601000126'!Q89</f>
        <v>0</v>
      </c>
      <c r="P93" s="123">
        <f>'2024 CV FIN GA 00394601000126'!R89</f>
        <v>0</v>
      </c>
      <c r="Q93" s="123">
        <f>'2024 CV FIN GA 00394601000126'!S89</f>
        <v>0</v>
      </c>
      <c r="R93" s="123">
        <f>'2024 CV FIN GA 00394601000126'!T89</f>
        <v>0</v>
      </c>
      <c r="S93" s="123">
        <f>'2024 CV FIN GA 00394601000126'!U89</f>
        <v>0</v>
      </c>
      <c r="T93" s="123">
        <f>'2024 CV FIN GA 00394601000126'!V89</f>
        <v>0</v>
      </c>
      <c r="U93" s="49">
        <f t="shared" si="32"/>
        <v>0</v>
      </c>
      <c r="V93" s="123">
        <f>'2024 CV FIN GA 00394601000126'!X89</f>
        <v>0</v>
      </c>
      <c r="W93" s="123">
        <f>'2024 CV FIN GA 00394601000126'!Y89</f>
        <v>0</v>
      </c>
      <c r="X93" s="123">
        <f>'2024 CV FIN GA 00394601000126'!Z89</f>
        <v>0</v>
      </c>
      <c r="Y93" s="123">
        <f>'2024 CV FIN GA 00394601000126'!AA89</f>
        <v>0</v>
      </c>
      <c r="Z93" s="123">
        <f>'2024 CV FIN GA 00394601000126'!AB89</f>
        <v>0</v>
      </c>
      <c r="AA93" s="123">
        <f>'2024 CV FIN GA 00394601000126'!AC89</f>
        <v>0</v>
      </c>
      <c r="AB93" s="123">
        <f>'2024 CV FIN GA 00394601000126'!AD89</f>
        <v>0</v>
      </c>
      <c r="AC93" s="49">
        <f t="shared" si="33"/>
        <v>79.945369999999997</v>
      </c>
      <c r="AD93" s="123">
        <f>'2024 CV FIN GA 00394601000126'!AF89</f>
        <v>37.469610000000003</v>
      </c>
      <c r="AE93" s="123">
        <f>'2024 CV FIN GA 00394601000126'!AG89</f>
        <v>21.813089999999999</v>
      </c>
      <c r="AF93" s="123">
        <f>'2024 CV FIN GA 00394601000126'!AH89</f>
        <v>18.68918</v>
      </c>
      <c r="AG93" s="123">
        <f>'2024 CV FIN GA 00394601000126'!AI89</f>
        <v>1.97349</v>
      </c>
      <c r="AH93" s="49">
        <f t="shared" si="34"/>
        <v>7295.5988299999999</v>
      </c>
      <c r="AI93" s="123">
        <f>'2024 CV FIN GA 00394601000126'!AK89</f>
        <v>2805.17103</v>
      </c>
      <c r="AJ93" s="123">
        <f>'2024 CV FIN GA 00394601000126'!AL89</f>
        <v>2547.8989999999999</v>
      </c>
      <c r="AK93" s="123">
        <f>'2024 CV FIN GA 00394601000126'!AM89</f>
        <v>1623.4737299999999</v>
      </c>
      <c r="AL93" s="123">
        <f>'2024 CV FIN GA 00394601000126'!AN89</f>
        <v>272.13672000000003</v>
      </c>
      <c r="AM93" s="123">
        <f>'2024 CV FIN GA 00394601000126'!AO89</f>
        <v>46.918349999999997</v>
      </c>
      <c r="AN93" s="123">
        <f>'2024 CV FIN GA 00394601000126'!AP89</f>
        <v>3941.46389</v>
      </c>
      <c r="AO93" s="50">
        <v>0</v>
      </c>
      <c r="AP93" s="123">
        <f>'2024 CV FIN GA 00394601000126'!AR89</f>
        <v>0</v>
      </c>
      <c r="AQ93" s="123">
        <f>'2024 CV FIN GA 00394601000126'!AS89</f>
        <v>145445.70728</v>
      </c>
      <c r="AR93" s="49">
        <f t="shared" si="35"/>
        <v>171821.15416000001</v>
      </c>
      <c r="AS93" s="49">
        <f t="shared" si="36"/>
        <v>97277.046709999995</v>
      </c>
      <c r="AT93" s="123">
        <f>'2024 CV FIN GA 00394601000126'!AV89</f>
        <v>21.158270000000002</v>
      </c>
      <c r="AU93" s="123">
        <f>'2024 CV FIN GA 00394601000126'!AW89</f>
        <v>0</v>
      </c>
      <c r="AV93" s="123">
        <f>'2024 CV FIN GA 00394601000126'!AX89</f>
        <v>0</v>
      </c>
      <c r="AW93" s="123">
        <f>'2024 CV FIN GA 00394601000126'!AY89</f>
        <v>0</v>
      </c>
      <c r="AX93" s="123">
        <f>'2024 CV FIN GA 00394601000126'!AZ89</f>
        <v>97255.888439999995</v>
      </c>
      <c r="AY93" s="123">
        <f>'2024 CV FIN GA 00394601000126'!BA89</f>
        <v>0</v>
      </c>
      <c r="AZ93" s="49">
        <f t="shared" si="37"/>
        <v>74544.107449999996</v>
      </c>
      <c r="BA93" s="123">
        <f>'2024 CV FIN GA 00394601000126'!BC89</f>
        <v>460.25767999999999</v>
      </c>
      <c r="BB93" s="123">
        <f>'2024 CV FIN GA 00394601000126'!BD89</f>
        <v>243.26311000000001</v>
      </c>
      <c r="BC93" s="123">
        <f>'2024 CV FIN GA 00394601000126'!BE89</f>
        <v>205.61296999999999</v>
      </c>
      <c r="BD93" s="123">
        <f>'2024 CV FIN GA 00394601000126'!BF89</f>
        <v>22.37886</v>
      </c>
      <c r="BE93" s="123">
        <f>'2024 CV FIN GA 00394601000126'!BG89</f>
        <v>514.96056999999996</v>
      </c>
      <c r="BF93" s="123">
        <f>'2024 CV FIN GA 00394601000126'!BH89</f>
        <v>73097.634260000006</v>
      </c>
      <c r="BG93" s="123">
        <f>'2024 CV FIN GA 00394601000126'!BI89</f>
        <v>0</v>
      </c>
      <c r="BH93" s="123">
        <f>'2024 CV FIN GA 00394601000126'!BJ89</f>
        <v>0</v>
      </c>
      <c r="BI93" s="123">
        <f>'2024 CV FIN GA 00394601000126'!BK89</f>
        <v>0</v>
      </c>
      <c r="BJ93" s="49">
        <f t="shared" si="38"/>
        <v>171821.15416000001</v>
      </c>
      <c r="BK93" s="49">
        <f t="shared" si="39"/>
        <v>0</v>
      </c>
      <c r="BL93" s="49">
        <f>$BO$9+SUMPRODUCT($D$10:D93,$BK$10:BK93)</f>
        <v>-1.2969374656677246E-2</v>
      </c>
      <c r="BM93" s="48">
        <f>'2024 CV FIN GA 00394601000126'!BO89</f>
        <v>4.78</v>
      </c>
      <c r="BN93" s="49">
        <f t="shared" si="43"/>
        <v>0</v>
      </c>
      <c r="BO93" s="51">
        <f t="shared" si="40"/>
        <v>0</v>
      </c>
      <c r="BP93" s="79">
        <f t="shared" si="44"/>
        <v>3141.5245470629943</v>
      </c>
      <c r="BQ93" s="79">
        <f t="shared" si="45"/>
        <v>262317.29967976001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1"/>
        <v>85</v>
      </c>
      <c r="B94" s="69">
        <f t="shared" si="42"/>
        <v>2108</v>
      </c>
      <c r="C94" s="48">
        <f>'2024 CV FIN GA 00394601000126'!E90</f>
        <v>4.78</v>
      </c>
      <c r="D94" s="49">
        <f t="shared" si="46"/>
        <v>1.8890000000000001E-2</v>
      </c>
      <c r="E94" s="123">
        <f>'2024 CV FIN GA 00394601000126'!G90</f>
        <v>0</v>
      </c>
      <c r="F94" s="49">
        <f t="shared" si="30"/>
        <v>0.52032</v>
      </c>
      <c r="G94" s="123">
        <f>'2024 CV FIN GA 00394601000126'!I90</f>
        <v>0.52032</v>
      </c>
      <c r="H94" s="123">
        <f>'2024 CV FIN GA 00394601000126'!J90</f>
        <v>0</v>
      </c>
      <c r="I94" s="123">
        <f>'2024 CV FIN GA 00394601000126'!K90</f>
        <v>0</v>
      </c>
      <c r="J94" s="123">
        <f>'2024 CV FIN GA 00394601000126'!L90</f>
        <v>0</v>
      </c>
      <c r="K94" s="123">
        <f>'2024 CV FIN GA 00394601000126'!M90</f>
        <v>6008.7591499999999</v>
      </c>
      <c r="L94" s="123">
        <f>'2024 CV FIN GA 00394601000126'!N90</f>
        <v>3589.7381700000001</v>
      </c>
      <c r="M94" s="49">
        <f t="shared" si="31"/>
        <v>0</v>
      </c>
      <c r="N94" s="123">
        <f>'2024 CV FIN GA 00394601000126'!P90</f>
        <v>0</v>
      </c>
      <c r="O94" s="123">
        <f>'2024 CV FIN GA 00394601000126'!Q90</f>
        <v>0</v>
      </c>
      <c r="P94" s="123">
        <f>'2024 CV FIN GA 00394601000126'!R90</f>
        <v>0</v>
      </c>
      <c r="Q94" s="123">
        <f>'2024 CV FIN GA 00394601000126'!S90</f>
        <v>0</v>
      </c>
      <c r="R94" s="123">
        <f>'2024 CV FIN GA 00394601000126'!T90</f>
        <v>0</v>
      </c>
      <c r="S94" s="123">
        <f>'2024 CV FIN GA 00394601000126'!U90</f>
        <v>0</v>
      </c>
      <c r="T94" s="123">
        <f>'2024 CV FIN GA 00394601000126'!V90</f>
        <v>0</v>
      </c>
      <c r="U94" s="49">
        <f t="shared" si="32"/>
        <v>0</v>
      </c>
      <c r="V94" s="123">
        <f>'2024 CV FIN GA 00394601000126'!X90</f>
        <v>0</v>
      </c>
      <c r="W94" s="123">
        <f>'2024 CV FIN GA 00394601000126'!Y90</f>
        <v>0</v>
      </c>
      <c r="X94" s="123">
        <f>'2024 CV FIN GA 00394601000126'!Z90</f>
        <v>0</v>
      </c>
      <c r="Y94" s="123">
        <f>'2024 CV FIN GA 00394601000126'!AA90</f>
        <v>0</v>
      </c>
      <c r="Z94" s="123">
        <f>'2024 CV FIN GA 00394601000126'!AB90</f>
        <v>0</v>
      </c>
      <c r="AA94" s="123">
        <f>'2024 CV FIN GA 00394601000126'!AC90</f>
        <v>0</v>
      </c>
      <c r="AB94" s="123">
        <f>'2024 CV FIN GA 00394601000126'!AD90</f>
        <v>0</v>
      </c>
      <c r="AC94" s="49">
        <f t="shared" si="33"/>
        <v>24.95731</v>
      </c>
      <c r="AD94" s="123">
        <f>'2024 CV FIN GA 00394601000126'!AF90</f>
        <v>12.80986</v>
      </c>
      <c r="AE94" s="123">
        <f>'2024 CV FIN GA 00394601000126'!AG90</f>
        <v>6.3330799999999998</v>
      </c>
      <c r="AF94" s="123">
        <f>'2024 CV FIN GA 00394601000126'!AH90</f>
        <v>5.2341300000000004</v>
      </c>
      <c r="AG94" s="123">
        <f>'2024 CV FIN GA 00394601000126'!AI90</f>
        <v>0.58023999999999998</v>
      </c>
      <c r="AH94" s="49">
        <f t="shared" si="34"/>
        <v>3084.6117199999999</v>
      </c>
      <c r="AI94" s="123">
        <f>'2024 CV FIN GA 00394601000126'!AK90</f>
        <v>1176.7246600000001</v>
      </c>
      <c r="AJ94" s="123">
        <f>'2024 CV FIN GA 00394601000126'!AL90</f>
        <v>1100.9422400000001</v>
      </c>
      <c r="AK94" s="123">
        <f>'2024 CV FIN GA 00394601000126'!AM90</f>
        <v>674.53135999999995</v>
      </c>
      <c r="AL94" s="123">
        <f>'2024 CV FIN GA 00394601000126'!AN90</f>
        <v>112.88263000000001</v>
      </c>
      <c r="AM94" s="123">
        <f>'2024 CV FIN GA 00394601000126'!AO90</f>
        <v>19.530830000000002</v>
      </c>
      <c r="AN94" s="123">
        <f>'2024 CV FIN GA 00394601000126'!AP90</f>
        <v>1674.68625</v>
      </c>
      <c r="AO94" s="50">
        <v>0</v>
      </c>
      <c r="AP94" s="123">
        <f>'2024 CV FIN GA 00394601000126'!AR90</f>
        <v>0</v>
      </c>
      <c r="AQ94" s="123">
        <f>'2024 CV FIN GA 00394601000126'!AS90</f>
        <v>79288.660789999994</v>
      </c>
      <c r="AR94" s="49">
        <f t="shared" si="35"/>
        <v>93671.933709999998</v>
      </c>
      <c r="AS94" s="49">
        <f t="shared" si="36"/>
        <v>61998.932090000002</v>
      </c>
      <c r="AT94" s="123">
        <f>'2024 CV FIN GA 00394601000126'!AV90</f>
        <v>6.5756899999999998</v>
      </c>
      <c r="AU94" s="123">
        <f>'2024 CV FIN GA 00394601000126'!AW90</f>
        <v>0</v>
      </c>
      <c r="AV94" s="123">
        <f>'2024 CV FIN GA 00394601000126'!AX90</f>
        <v>0</v>
      </c>
      <c r="AW94" s="123">
        <f>'2024 CV FIN GA 00394601000126'!AY90</f>
        <v>0</v>
      </c>
      <c r="AX94" s="123">
        <f>'2024 CV FIN GA 00394601000126'!AZ90</f>
        <v>61992.356399999997</v>
      </c>
      <c r="AY94" s="123">
        <f>'2024 CV FIN GA 00394601000126'!BA90</f>
        <v>0</v>
      </c>
      <c r="AZ94" s="49">
        <f t="shared" si="37"/>
        <v>31673.001619999999</v>
      </c>
      <c r="BA94" s="123">
        <f>'2024 CV FIN GA 00394601000126'!BC90</f>
        <v>161.75997000000001</v>
      </c>
      <c r="BB94" s="123">
        <f>'2024 CV FIN GA 00394601000126'!BD90</f>
        <v>70.711920000000006</v>
      </c>
      <c r="BC94" s="123">
        <f>'2024 CV FIN GA 00394601000126'!BE90</f>
        <v>58.043590000000002</v>
      </c>
      <c r="BD94" s="123">
        <f>'2024 CV FIN GA 00394601000126'!BF90</f>
        <v>6.7260900000000001</v>
      </c>
      <c r="BE94" s="123">
        <f>'2024 CV FIN GA 00394601000126'!BG90</f>
        <v>216.65801999999999</v>
      </c>
      <c r="BF94" s="123">
        <f>'2024 CV FIN GA 00394601000126'!BH90</f>
        <v>31159.102029999998</v>
      </c>
      <c r="BG94" s="123">
        <f>'2024 CV FIN GA 00394601000126'!BI90</f>
        <v>0</v>
      </c>
      <c r="BH94" s="123">
        <f>'2024 CV FIN GA 00394601000126'!BJ90</f>
        <v>0</v>
      </c>
      <c r="BI94" s="123">
        <f>'2024 CV FIN GA 00394601000126'!BK90</f>
        <v>0</v>
      </c>
      <c r="BJ94" s="49">
        <f t="shared" si="38"/>
        <v>93671.933709999998</v>
      </c>
      <c r="BK94" s="49">
        <f t="shared" si="39"/>
        <v>0</v>
      </c>
      <c r="BL94" s="49">
        <f>$BO$9+SUMPRODUCT($D$10:D94,$BK$10:BK94)</f>
        <v>-1.2969374656677246E-2</v>
      </c>
      <c r="BM94" s="48">
        <f>'2024 CV FIN GA 00394601000126'!BO90</f>
        <v>4.78</v>
      </c>
      <c r="BN94" s="49">
        <f t="shared" si="43"/>
        <v>0</v>
      </c>
      <c r="BO94" s="51">
        <f t="shared" si="40"/>
        <v>0</v>
      </c>
      <c r="BP94" s="79">
        <f t="shared" si="44"/>
        <v>1635.3290683201003</v>
      </c>
      <c r="BQ94" s="79">
        <f t="shared" si="45"/>
        <v>138185.30627304848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1"/>
        <v>86</v>
      </c>
      <c r="B95" s="69">
        <f t="shared" si="42"/>
        <v>2109</v>
      </c>
      <c r="C95" s="48">
        <f>'2024 CV FIN GA 00394601000126'!E91</f>
        <v>4.78</v>
      </c>
      <c r="D95" s="49">
        <f t="shared" si="46"/>
        <v>1.8030000000000001E-2</v>
      </c>
      <c r="E95" s="123">
        <f>'2024 CV FIN GA 00394601000126'!G91</f>
        <v>0</v>
      </c>
      <c r="F95" s="49">
        <f t="shared" si="30"/>
        <v>0.12216</v>
      </c>
      <c r="G95" s="123">
        <f>'2024 CV FIN GA 00394601000126'!I91</f>
        <v>0.12216</v>
      </c>
      <c r="H95" s="123">
        <f>'2024 CV FIN GA 00394601000126'!J91</f>
        <v>0</v>
      </c>
      <c r="I95" s="123">
        <f>'2024 CV FIN GA 00394601000126'!K91</f>
        <v>0</v>
      </c>
      <c r="J95" s="123">
        <f>'2024 CV FIN GA 00394601000126'!L91</f>
        <v>0</v>
      </c>
      <c r="K95" s="123">
        <f>'2024 CV FIN GA 00394601000126'!M91</f>
        <v>3625.9721399999999</v>
      </c>
      <c r="L95" s="123">
        <f>'2024 CV FIN GA 00394601000126'!N91</f>
        <v>2165.5325400000002</v>
      </c>
      <c r="M95" s="49">
        <f t="shared" si="31"/>
        <v>0</v>
      </c>
      <c r="N95" s="123">
        <f>'2024 CV FIN GA 00394601000126'!P91</f>
        <v>0</v>
      </c>
      <c r="O95" s="123">
        <f>'2024 CV FIN GA 00394601000126'!Q91</f>
        <v>0</v>
      </c>
      <c r="P95" s="123">
        <f>'2024 CV FIN GA 00394601000126'!R91</f>
        <v>0</v>
      </c>
      <c r="Q95" s="123">
        <f>'2024 CV FIN GA 00394601000126'!S91</f>
        <v>0</v>
      </c>
      <c r="R95" s="123">
        <f>'2024 CV FIN GA 00394601000126'!T91</f>
        <v>0</v>
      </c>
      <c r="S95" s="123">
        <f>'2024 CV FIN GA 00394601000126'!U91</f>
        <v>0</v>
      </c>
      <c r="T95" s="123">
        <f>'2024 CV FIN GA 00394601000126'!V91</f>
        <v>0</v>
      </c>
      <c r="U95" s="49">
        <f t="shared" si="32"/>
        <v>0</v>
      </c>
      <c r="V95" s="123">
        <f>'2024 CV FIN GA 00394601000126'!X91</f>
        <v>0</v>
      </c>
      <c r="W95" s="123">
        <f>'2024 CV FIN GA 00394601000126'!Y91</f>
        <v>0</v>
      </c>
      <c r="X95" s="123">
        <f>'2024 CV FIN GA 00394601000126'!Z91</f>
        <v>0</v>
      </c>
      <c r="Y95" s="123">
        <f>'2024 CV FIN GA 00394601000126'!AA91</f>
        <v>0</v>
      </c>
      <c r="Z95" s="123">
        <f>'2024 CV FIN GA 00394601000126'!AB91</f>
        <v>0</v>
      </c>
      <c r="AA95" s="123">
        <f>'2024 CV FIN GA 00394601000126'!AC91</f>
        <v>0</v>
      </c>
      <c r="AB95" s="123">
        <f>'2024 CV FIN GA 00394601000126'!AD91</f>
        <v>0</v>
      </c>
      <c r="AC95" s="49">
        <f t="shared" si="33"/>
        <v>6.8977899999999996</v>
      </c>
      <c r="AD95" s="123">
        <f>'2024 CV FIN GA 00394601000126'!AF91</f>
        <v>4.0276199999999998</v>
      </c>
      <c r="AE95" s="123">
        <f>'2024 CV FIN GA 00394601000126'!AG91</f>
        <v>1.53417</v>
      </c>
      <c r="AF95" s="123">
        <f>'2024 CV FIN GA 00394601000126'!AH91</f>
        <v>1.1851499999999999</v>
      </c>
      <c r="AG95" s="123">
        <f>'2024 CV FIN GA 00394601000126'!AI91</f>
        <v>0.15085000000000001</v>
      </c>
      <c r="AH95" s="49">
        <f t="shared" si="34"/>
        <v>1201.70443</v>
      </c>
      <c r="AI95" s="123">
        <f>'2024 CV FIN GA 00394601000126'!AK91</f>
        <v>462.67117000000002</v>
      </c>
      <c r="AJ95" s="123">
        <f>'2024 CV FIN GA 00394601000126'!AL91</f>
        <v>436.47406999999998</v>
      </c>
      <c r="AK95" s="123">
        <f>'2024 CV FIN GA 00394601000126'!AM91</f>
        <v>251.92349999999999</v>
      </c>
      <c r="AL95" s="123">
        <f>'2024 CV FIN GA 00394601000126'!AN91</f>
        <v>43.152360000000002</v>
      </c>
      <c r="AM95" s="123">
        <f>'2024 CV FIN GA 00394601000126'!AO91</f>
        <v>7.4833299999999996</v>
      </c>
      <c r="AN95" s="123">
        <f>'2024 CV FIN GA 00394601000126'!AP91</f>
        <v>656.69974999999999</v>
      </c>
      <c r="AO95" s="50">
        <v>0</v>
      </c>
      <c r="AP95" s="123">
        <f>'2024 CV FIN GA 00394601000126'!AR91</f>
        <v>0</v>
      </c>
      <c r="AQ95" s="123">
        <f>'2024 CV FIN GA 00394601000126'!AS91</f>
        <v>42164.35338</v>
      </c>
      <c r="AR95" s="49">
        <f t="shared" si="35"/>
        <v>49821.282189999998</v>
      </c>
      <c r="AS95" s="49">
        <f t="shared" si="36"/>
        <v>37401.252930000002</v>
      </c>
      <c r="AT95" s="123">
        <f>'2024 CV FIN GA 00394601000126'!AV91</f>
        <v>1.77539</v>
      </c>
      <c r="AU95" s="123">
        <f>'2024 CV FIN GA 00394601000126'!AW91</f>
        <v>0</v>
      </c>
      <c r="AV95" s="123">
        <f>'2024 CV FIN GA 00394601000126'!AX91</f>
        <v>0</v>
      </c>
      <c r="AW95" s="123">
        <f>'2024 CV FIN GA 00394601000126'!AY91</f>
        <v>0</v>
      </c>
      <c r="AX95" s="123">
        <f>'2024 CV FIN GA 00394601000126'!AZ91</f>
        <v>37399.47754</v>
      </c>
      <c r="AY95" s="123">
        <f>'2024 CV FIN GA 00394601000126'!BA91</f>
        <v>0</v>
      </c>
      <c r="AZ95" s="49">
        <f t="shared" si="37"/>
        <v>12420.029259999999</v>
      </c>
      <c r="BA95" s="123">
        <f>'2024 CV FIN GA 00394601000126'!BC91</f>
        <v>52.309609999999999</v>
      </c>
      <c r="BB95" s="123">
        <f>'2024 CV FIN GA 00394601000126'!BD91</f>
        <v>17.14311</v>
      </c>
      <c r="BC95" s="123">
        <f>'2024 CV FIN GA 00394601000126'!BE91</f>
        <v>13.21421</v>
      </c>
      <c r="BD95" s="123">
        <f>'2024 CV FIN GA 00394601000126'!BF91</f>
        <v>1.7936399999999999</v>
      </c>
      <c r="BE95" s="123">
        <f>'2024 CV FIN GA 00394601000126'!BG91</f>
        <v>83.987049999999996</v>
      </c>
      <c r="BF95" s="123">
        <f>'2024 CV FIN GA 00394601000126'!BH91</f>
        <v>12251.58164</v>
      </c>
      <c r="BG95" s="123">
        <f>'2024 CV FIN GA 00394601000126'!BI91</f>
        <v>0</v>
      </c>
      <c r="BH95" s="123">
        <f>'2024 CV FIN GA 00394601000126'!BJ91</f>
        <v>0</v>
      </c>
      <c r="BI95" s="123">
        <f>'2024 CV FIN GA 00394601000126'!BK91</f>
        <v>0</v>
      </c>
      <c r="BJ95" s="49">
        <f t="shared" si="38"/>
        <v>49821.282189999998</v>
      </c>
      <c r="BK95" s="49">
        <f t="shared" si="39"/>
        <v>0</v>
      </c>
      <c r="BL95" s="49">
        <f>$BO$9+SUMPRODUCT($D$10:D95,$BK$10:BK95)</f>
        <v>-1.2969374656677246E-2</v>
      </c>
      <c r="BM95" s="48">
        <f>'2024 CV FIN GA 00394601000126'!BO91</f>
        <v>4.78</v>
      </c>
      <c r="BN95" s="49">
        <f t="shared" si="43"/>
        <v>0</v>
      </c>
      <c r="BO95" s="51">
        <f t="shared" si="40"/>
        <v>0</v>
      </c>
      <c r="BP95" s="79">
        <f t="shared" si="44"/>
        <v>830.38660771956427</v>
      </c>
      <c r="BQ95" s="79">
        <f t="shared" si="45"/>
        <v>70998.054960022739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1"/>
        <v>87</v>
      </c>
      <c r="B96" s="69">
        <f t="shared" si="42"/>
        <v>2110</v>
      </c>
      <c r="C96" s="48">
        <f>'2024 CV FIN GA 00394601000126'!E92</f>
        <v>4.78</v>
      </c>
      <c r="D96" s="73">
        <f t="shared" si="46"/>
        <v>1.721E-2</v>
      </c>
      <c r="E96" s="123">
        <f>'2024 CV FIN GA 00394601000126'!G92</f>
        <v>0</v>
      </c>
      <c r="F96" s="49">
        <f t="shared" si="30"/>
        <v>2.588E-2</v>
      </c>
      <c r="G96" s="123">
        <f>'2024 CV FIN GA 00394601000126'!I92</f>
        <v>2.588E-2</v>
      </c>
      <c r="H96" s="123">
        <f>'2024 CV FIN GA 00394601000126'!J92</f>
        <v>0</v>
      </c>
      <c r="I96" s="123">
        <f>'2024 CV FIN GA 00394601000126'!K92</f>
        <v>0</v>
      </c>
      <c r="J96" s="123">
        <f>'2024 CV FIN GA 00394601000126'!L92</f>
        <v>0</v>
      </c>
      <c r="K96" s="123">
        <f>'2024 CV FIN GA 00394601000126'!M92</f>
        <v>2046.1809599999999</v>
      </c>
      <c r="L96" s="123">
        <f>'2024 CV FIN GA 00394601000126'!N92</f>
        <v>1221.7212300000001</v>
      </c>
      <c r="M96" s="49">
        <f t="shared" si="31"/>
        <v>0</v>
      </c>
      <c r="N96" s="123">
        <f>'2024 CV FIN GA 00394601000126'!P92</f>
        <v>0</v>
      </c>
      <c r="O96" s="123">
        <f>'2024 CV FIN GA 00394601000126'!Q92</f>
        <v>0</v>
      </c>
      <c r="P96" s="123">
        <f>'2024 CV FIN GA 00394601000126'!R92</f>
        <v>0</v>
      </c>
      <c r="Q96" s="123">
        <f>'2024 CV FIN GA 00394601000126'!S92</f>
        <v>0</v>
      </c>
      <c r="R96" s="123">
        <f>'2024 CV FIN GA 00394601000126'!T92</f>
        <v>0</v>
      </c>
      <c r="S96" s="123">
        <f>'2024 CV FIN GA 00394601000126'!U92</f>
        <v>0</v>
      </c>
      <c r="T96" s="123">
        <f>'2024 CV FIN GA 00394601000126'!V92</f>
        <v>0</v>
      </c>
      <c r="U96" s="49">
        <f t="shared" si="32"/>
        <v>0</v>
      </c>
      <c r="V96" s="123">
        <f>'2024 CV FIN GA 00394601000126'!X92</f>
        <v>0</v>
      </c>
      <c r="W96" s="123">
        <f>'2024 CV FIN GA 00394601000126'!Y92</f>
        <v>0</v>
      </c>
      <c r="X96" s="123">
        <f>'2024 CV FIN GA 00394601000126'!Z92</f>
        <v>0</v>
      </c>
      <c r="Y96" s="123">
        <f>'2024 CV FIN GA 00394601000126'!AA92</f>
        <v>0</v>
      </c>
      <c r="Z96" s="123">
        <f>'2024 CV FIN GA 00394601000126'!AB92</f>
        <v>0</v>
      </c>
      <c r="AA96" s="123">
        <f>'2024 CV FIN GA 00394601000126'!AC92</f>
        <v>0</v>
      </c>
      <c r="AB96" s="123">
        <f>'2024 CV FIN GA 00394601000126'!AD92</f>
        <v>0</v>
      </c>
      <c r="AC96" s="49">
        <f t="shared" si="33"/>
        <v>1.66425</v>
      </c>
      <c r="AD96" s="123">
        <f>'2024 CV FIN GA 00394601000126'!AF92</f>
        <v>1.1403799999999999</v>
      </c>
      <c r="AE96" s="123">
        <f>'2024 CV FIN GA 00394601000126'!AG92</f>
        <v>0.29138999999999998</v>
      </c>
      <c r="AF96" s="123">
        <f>'2024 CV FIN GA 00394601000126'!AH92</f>
        <v>0.19850999999999999</v>
      </c>
      <c r="AG96" s="123">
        <f>'2024 CV FIN GA 00394601000126'!AI92</f>
        <v>3.397E-2</v>
      </c>
      <c r="AH96" s="49">
        <f t="shared" si="34"/>
        <v>425.06684000000001</v>
      </c>
      <c r="AI96" s="123">
        <f>'2024 CV FIN GA 00394601000126'!AK92</f>
        <v>169.62671</v>
      </c>
      <c r="AJ96" s="123">
        <f>'2024 CV FIN GA 00394601000126'!AL92</f>
        <v>156.01634999999999</v>
      </c>
      <c r="AK96" s="123">
        <f>'2024 CV FIN GA 00394601000126'!AM92</f>
        <v>81.840270000000004</v>
      </c>
      <c r="AL96" s="123">
        <f>'2024 CV FIN GA 00394601000126'!AN92</f>
        <v>14.98366</v>
      </c>
      <c r="AM96" s="123">
        <f>'2024 CV FIN GA 00394601000126'!AO92</f>
        <v>2.59985</v>
      </c>
      <c r="AN96" s="123">
        <f>'2024 CV FIN GA 00394601000126'!AP92</f>
        <v>234.29637</v>
      </c>
      <c r="AO96" s="50">
        <v>0</v>
      </c>
      <c r="AP96" s="123">
        <f>'2024 CV FIN GA 00394601000126'!AR92</f>
        <v>0</v>
      </c>
      <c r="AQ96" s="123">
        <f>'2024 CV FIN GA 00394601000126'!AS92</f>
        <v>21602.783609999999</v>
      </c>
      <c r="AR96" s="49">
        <f t="shared" si="35"/>
        <v>25531.739140000001</v>
      </c>
      <c r="AS96" s="49">
        <f t="shared" si="36"/>
        <v>21100.539359999999</v>
      </c>
      <c r="AT96" s="123">
        <f>'2024 CV FIN GA 00394601000126'!AV92</f>
        <v>0.41464000000000001</v>
      </c>
      <c r="AU96" s="123">
        <f>'2024 CV FIN GA 00394601000126'!AW92</f>
        <v>0</v>
      </c>
      <c r="AV96" s="123">
        <f>'2024 CV FIN GA 00394601000126'!AX92</f>
        <v>0</v>
      </c>
      <c r="AW96" s="123">
        <f>'2024 CV FIN GA 00394601000126'!AY92</f>
        <v>0</v>
      </c>
      <c r="AX96" s="123">
        <f>'2024 CV FIN GA 00394601000126'!AZ92</f>
        <v>21100.12472</v>
      </c>
      <c r="AY96" s="123">
        <f>'2024 CV FIN GA 00394601000126'!BA92</f>
        <v>0</v>
      </c>
      <c r="AZ96" s="49">
        <f t="shared" si="37"/>
        <v>4431.1997799999999</v>
      </c>
      <c r="BA96" s="123">
        <f>'2024 CV FIN GA 00394601000126'!BC92</f>
        <v>15.16206</v>
      </c>
      <c r="BB96" s="123">
        <f>'2024 CV FIN GA 00394601000126'!BD92</f>
        <v>3.2581000000000002</v>
      </c>
      <c r="BC96" s="123">
        <f>'2024 CV FIN GA 00394601000126'!BE92</f>
        <v>2.2062200000000001</v>
      </c>
      <c r="BD96" s="123">
        <f>'2024 CV FIN GA 00394601000126'!BF92</f>
        <v>0.41483999999999999</v>
      </c>
      <c r="BE96" s="123">
        <f>'2024 CV FIN GA 00394601000126'!BG92</f>
        <v>29.560839999999999</v>
      </c>
      <c r="BF96" s="123">
        <f>'2024 CV FIN GA 00394601000126'!BH92</f>
        <v>4380.5977199999998</v>
      </c>
      <c r="BG96" s="123">
        <f>'2024 CV FIN GA 00394601000126'!BI92</f>
        <v>0</v>
      </c>
      <c r="BH96" s="123">
        <f>'2024 CV FIN GA 00394601000126'!BJ92</f>
        <v>0</v>
      </c>
      <c r="BI96" s="123">
        <f>'2024 CV FIN GA 00394601000126'!BK92</f>
        <v>0</v>
      </c>
      <c r="BJ96" s="49">
        <f t="shared" si="38"/>
        <v>25531.739140000001</v>
      </c>
      <c r="BK96" s="49">
        <f t="shared" si="39"/>
        <v>0</v>
      </c>
      <c r="BL96" s="49">
        <f>$BO$9+SUMPRODUCT($D$10:D96,$BK$10:BK96)</f>
        <v>-1.2969374656677246E-2</v>
      </c>
      <c r="BM96" s="48">
        <f>'2024 CV FIN GA 00394601000126'!BO92</f>
        <v>4.78</v>
      </c>
      <c r="BN96" s="49">
        <f t="shared" si="43"/>
        <v>0</v>
      </c>
      <c r="BO96" s="51">
        <f t="shared" si="40"/>
        <v>0</v>
      </c>
      <c r="BP96" s="79">
        <f t="shared" si="44"/>
        <v>406.21469915298883</v>
      </c>
      <c r="BQ96" s="79">
        <f t="shared" si="45"/>
        <v>35137.57147673353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1"/>
        <v>88</v>
      </c>
      <c r="B97" s="69">
        <f t="shared" si="42"/>
        <v>2111</v>
      </c>
      <c r="C97" s="48">
        <f>'2024 CV FIN GA 00394601000126'!E93</f>
        <v>4.78</v>
      </c>
      <c r="D97" s="49">
        <f t="shared" si="46"/>
        <v>1.6420000000000001E-2</v>
      </c>
      <c r="E97" s="123">
        <f>'2024 CV FIN GA 00394601000126'!G93</f>
        <v>0</v>
      </c>
      <c r="F97" s="49">
        <f t="shared" si="30"/>
        <v>4.7000000000000002E-3</v>
      </c>
      <c r="G97" s="123">
        <f>'2024 CV FIN GA 00394601000126'!I93</f>
        <v>4.7000000000000002E-3</v>
      </c>
      <c r="H97" s="123">
        <f>'2024 CV FIN GA 00394601000126'!J93</f>
        <v>0</v>
      </c>
      <c r="I97" s="123">
        <f>'2024 CV FIN GA 00394601000126'!K93</f>
        <v>0</v>
      </c>
      <c r="J97" s="123">
        <f>'2024 CV FIN GA 00394601000126'!L93</f>
        <v>0</v>
      </c>
      <c r="K97" s="123">
        <f>'2024 CV FIN GA 00394601000126'!M93</f>
        <v>1063.2788700000001</v>
      </c>
      <c r="L97" s="123">
        <f>'2024 CV FIN GA 00394601000126'!N93</f>
        <v>634.73803999999996</v>
      </c>
      <c r="M97" s="49">
        <f t="shared" si="31"/>
        <v>0</v>
      </c>
      <c r="N97" s="123">
        <f>'2024 CV FIN GA 00394601000126'!P93</f>
        <v>0</v>
      </c>
      <c r="O97" s="123">
        <f>'2024 CV FIN GA 00394601000126'!Q93</f>
        <v>0</v>
      </c>
      <c r="P97" s="123">
        <f>'2024 CV FIN GA 00394601000126'!R93</f>
        <v>0</v>
      </c>
      <c r="Q97" s="123">
        <f>'2024 CV FIN GA 00394601000126'!S93</f>
        <v>0</v>
      </c>
      <c r="R97" s="123">
        <f>'2024 CV FIN GA 00394601000126'!T93</f>
        <v>0</v>
      </c>
      <c r="S97" s="123">
        <f>'2024 CV FIN GA 00394601000126'!U93</f>
        <v>0</v>
      </c>
      <c r="T97" s="123">
        <f>'2024 CV FIN GA 00394601000126'!V93</f>
        <v>0</v>
      </c>
      <c r="U97" s="49">
        <f t="shared" si="32"/>
        <v>0</v>
      </c>
      <c r="V97" s="123">
        <f>'2024 CV FIN GA 00394601000126'!X93</f>
        <v>0</v>
      </c>
      <c r="W97" s="123">
        <f>'2024 CV FIN GA 00394601000126'!Y93</f>
        <v>0</v>
      </c>
      <c r="X97" s="123">
        <f>'2024 CV FIN GA 00394601000126'!Z93</f>
        <v>0</v>
      </c>
      <c r="Y97" s="123">
        <f>'2024 CV FIN GA 00394601000126'!AA93</f>
        <v>0</v>
      </c>
      <c r="Z97" s="123">
        <f>'2024 CV FIN GA 00394601000126'!AB93</f>
        <v>0</v>
      </c>
      <c r="AA97" s="123">
        <f>'2024 CV FIN GA 00394601000126'!AC93</f>
        <v>0</v>
      </c>
      <c r="AB97" s="123">
        <f>'2024 CV FIN GA 00394601000126'!AD93</f>
        <v>0</v>
      </c>
      <c r="AC97" s="49">
        <f t="shared" si="33"/>
        <v>0.34250999999999998</v>
      </c>
      <c r="AD97" s="123">
        <f>'2024 CV FIN GA 00394601000126'!AF93</f>
        <v>0.27413999999999999</v>
      </c>
      <c r="AE97" s="123">
        <f>'2024 CV FIN GA 00394601000126'!AG93</f>
        <v>4.1730000000000003E-2</v>
      </c>
      <c r="AF97" s="123">
        <f>'2024 CV FIN GA 00394601000126'!AH93</f>
        <v>2.0279999999999999E-2</v>
      </c>
      <c r="AG97" s="123">
        <f>'2024 CV FIN GA 00394601000126'!AI93</f>
        <v>6.3600000000000002E-3</v>
      </c>
      <c r="AH97" s="49">
        <f t="shared" si="34"/>
        <v>134.07158000000001</v>
      </c>
      <c r="AI97" s="123">
        <f>'2024 CV FIN GA 00394601000126'!AK93</f>
        <v>57.647480000000002</v>
      </c>
      <c r="AJ97" s="123">
        <f>'2024 CV FIN GA 00394601000126'!AL93</f>
        <v>48.922989999999999</v>
      </c>
      <c r="AK97" s="123">
        <f>'2024 CV FIN GA 00394601000126'!AM93</f>
        <v>22.04843</v>
      </c>
      <c r="AL97" s="123">
        <f>'2024 CV FIN GA 00394601000126'!AN93</f>
        <v>4.6480699999999997</v>
      </c>
      <c r="AM97" s="123">
        <f>'2024 CV FIN GA 00394601000126'!AO93</f>
        <v>0.80461000000000005</v>
      </c>
      <c r="AN97" s="123">
        <f>'2024 CV FIN GA 00394601000126'!AP93</f>
        <v>74.744420000000005</v>
      </c>
      <c r="AO97" s="50">
        <v>0</v>
      </c>
      <c r="AP97" s="123">
        <f>'2024 CV FIN GA 00394601000126'!AR93</f>
        <v>0</v>
      </c>
      <c r="AQ97" s="123">
        <f>'2024 CV FIN GA 00394601000126'!AS93</f>
        <v>10469.106320000001</v>
      </c>
      <c r="AR97" s="49">
        <f t="shared" si="35"/>
        <v>12376.28644</v>
      </c>
      <c r="AS97" s="49">
        <f t="shared" si="36"/>
        <v>10962.66044</v>
      </c>
      <c r="AT97" s="123">
        <f>'2024 CV FIN GA 00394601000126'!AV93</f>
        <v>7.5359999999999996E-2</v>
      </c>
      <c r="AU97" s="123">
        <f>'2024 CV FIN GA 00394601000126'!AW93</f>
        <v>0</v>
      </c>
      <c r="AV97" s="123">
        <f>'2024 CV FIN GA 00394601000126'!AX93</f>
        <v>0</v>
      </c>
      <c r="AW97" s="123">
        <f>'2024 CV FIN GA 00394601000126'!AY93</f>
        <v>0</v>
      </c>
      <c r="AX97" s="123">
        <f>'2024 CV FIN GA 00394601000126'!AZ93</f>
        <v>10962.585080000001</v>
      </c>
      <c r="AY97" s="123">
        <f>'2024 CV FIN GA 00394601000126'!BA93</f>
        <v>0</v>
      </c>
      <c r="AZ97" s="49">
        <f t="shared" si="37"/>
        <v>1413.626</v>
      </c>
      <c r="BA97" s="123">
        <f>'2024 CV FIN GA 00394601000126'!BC93</f>
        <v>3.7003499999999998</v>
      </c>
      <c r="BB97" s="123">
        <f>'2024 CV FIN GA 00394601000126'!BD93</f>
        <v>0.46684999999999999</v>
      </c>
      <c r="BC97" s="123">
        <f>'2024 CV FIN GA 00394601000126'!BE93</f>
        <v>0.22524</v>
      </c>
      <c r="BD97" s="123">
        <f>'2024 CV FIN GA 00394601000126'!BF93</f>
        <v>7.9649999999999999E-2</v>
      </c>
      <c r="BE97" s="123">
        <f>'2024 CV FIN GA 00394601000126'!BG93</f>
        <v>9.2859499999999997</v>
      </c>
      <c r="BF97" s="123">
        <f>'2024 CV FIN GA 00394601000126'!BH93</f>
        <v>1399.86796</v>
      </c>
      <c r="BG97" s="123">
        <f>'2024 CV FIN GA 00394601000126'!BI93</f>
        <v>0</v>
      </c>
      <c r="BH97" s="123">
        <f>'2024 CV FIN GA 00394601000126'!BJ93</f>
        <v>0</v>
      </c>
      <c r="BI97" s="123">
        <f>'2024 CV FIN GA 00394601000126'!BK93</f>
        <v>0</v>
      </c>
      <c r="BJ97" s="49">
        <f t="shared" si="38"/>
        <v>12376.28644</v>
      </c>
      <c r="BK97" s="49">
        <f t="shared" si="39"/>
        <v>0</v>
      </c>
      <c r="BL97" s="49">
        <f>$BO$9+SUMPRODUCT($D$10:D97,$BK$10:BK97)</f>
        <v>-1.2969374656677246E-2</v>
      </c>
      <c r="BM97" s="48">
        <f>'2024 CV FIN GA 00394601000126'!BO93</f>
        <v>4.78</v>
      </c>
      <c r="BN97" s="49">
        <f t="shared" si="43"/>
        <v>0</v>
      </c>
      <c r="BO97" s="51">
        <f t="shared" si="40"/>
        <v>0</v>
      </c>
      <c r="BP97" s="79">
        <f t="shared" si="44"/>
        <v>187.94358015897402</v>
      </c>
      <c r="BQ97" s="79">
        <f t="shared" si="45"/>
        <v>16445.063263910226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1"/>
        <v>89</v>
      </c>
      <c r="B98" s="69">
        <f t="shared" si="42"/>
        <v>2112</v>
      </c>
      <c r="C98" s="48">
        <f>'2024 CV FIN GA 00394601000126'!E94</f>
        <v>4.78</v>
      </c>
      <c r="D98" s="49">
        <f t="shared" si="46"/>
        <v>1.567E-2</v>
      </c>
      <c r="E98" s="123">
        <f>'2024 CV FIN GA 00394601000126'!G94</f>
        <v>0</v>
      </c>
      <c r="F98" s="49">
        <f t="shared" si="30"/>
        <v>4.4999999999999999E-4</v>
      </c>
      <c r="G98" s="123">
        <f>'2024 CV FIN GA 00394601000126'!I94</f>
        <v>4.4999999999999999E-4</v>
      </c>
      <c r="H98" s="123">
        <f>'2024 CV FIN GA 00394601000126'!J94</f>
        <v>0</v>
      </c>
      <c r="I98" s="123">
        <f>'2024 CV FIN GA 00394601000126'!K94</f>
        <v>0</v>
      </c>
      <c r="J98" s="123">
        <f>'2024 CV FIN GA 00394601000126'!L94</f>
        <v>0</v>
      </c>
      <c r="K98" s="123">
        <f>'2024 CV FIN GA 00394601000126'!M94</f>
        <v>498.54376999999999</v>
      </c>
      <c r="L98" s="123">
        <f>'2024 CV FIN GA 00394601000126'!N94</f>
        <v>297.59237999999999</v>
      </c>
      <c r="M98" s="49">
        <f t="shared" si="31"/>
        <v>0</v>
      </c>
      <c r="N98" s="123">
        <f>'2024 CV FIN GA 00394601000126'!P94</f>
        <v>0</v>
      </c>
      <c r="O98" s="123">
        <f>'2024 CV FIN GA 00394601000126'!Q94</f>
        <v>0</v>
      </c>
      <c r="P98" s="123">
        <f>'2024 CV FIN GA 00394601000126'!R94</f>
        <v>0</v>
      </c>
      <c r="Q98" s="123">
        <f>'2024 CV FIN GA 00394601000126'!S94</f>
        <v>0</v>
      </c>
      <c r="R98" s="123">
        <f>'2024 CV FIN GA 00394601000126'!T94</f>
        <v>0</v>
      </c>
      <c r="S98" s="123">
        <f>'2024 CV FIN GA 00394601000126'!U94</f>
        <v>0</v>
      </c>
      <c r="T98" s="123">
        <f>'2024 CV FIN GA 00394601000126'!V94</f>
        <v>0</v>
      </c>
      <c r="U98" s="49">
        <f t="shared" si="32"/>
        <v>0</v>
      </c>
      <c r="V98" s="123">
        <f>'2024 CV FIN GA 00394601000126'!X94</f>
        <v>0</v>
      </c>
      <c r="W98" s="123">
        <f>'2024 CV FIN GA 00394601000126'!Y94</f>
        <v>0</v>
      </c>
      <c r="X98" s="123">
        <f>'2024 CV FIN GA 00394601000126'!Z94</f>
        <v>0</v>
      </c>
      <c r="Y98" s="123">
        <f>'2024 CV FIN GA 00394601000126'!AA94</f>
        <v>0</v>
      </c>
      <c r="Z98" s="123">
        <f>'2024 CV FIN GA 00394601000126'!AB94</f>
        <v>0</v>
      </c>
      <c r="AA98" s="123">
        <f>'2024 CV FIN GA 00394601000126'!AC94</f>
        <v>0</v>
      </c>
      <c r="AB98" s="123">
        <f>'2024 CV FIN GA 00394601000126'!AD94</f>
        <v>0</v>
      </c>
      <c r="AC98" s="49">
        <f t="shared" si="33"/>
        <v>5.4969999999999998E-2</v>
      </c>
      <c r="AD98" s="123">
        <f>'2024 CV FIN GA 00394601000126'!AF94</f>
        <v>4.8030000000000003E-2</v>
      </c>
      <c r="AE98" s="123">
        <f>'2024 CV FIN GA 00394601000126'!AG94</f>
        <v>3.98E-3</v>
      </c>
      <c r="AF98" s="123">
        <f>'2024 CV FIN GA 00394601000126'!AH94</f>
        <v>2.0699999999999998E-3</v>
      </c>
      <c r="AG98" s="123">
        <f>'2024 CV FIN GA 00394601000126'!AI94</f>
        <v>8.8999999999999995E-4</v>
      </c>
      <c r="AH98" s="49">
        <f t="shared" si="34"/>
        <v>36.9602</v>
      </c>
      <c r="AI98" s="123">
        <f>'2024 CV FIN GA 00394601000126'!AK94</f>
        <v>17.984940000000002</v>
      </c>
      <c r="AJ98" s="123">
        <f>'2024 CV FIN GA 00394601000126'!AL94</f>
        <v>12.910399999999999</v>
      </c>
      <c r="AK98" s="123">
        <f>'2024 CV FIN GA 00394601000126'!AM94</f>
        <v>4.5797999999999996</v>
      </c>
      <c r="AL98" s="123">
        <f>'2024 CV FIN GA 00394601000126'!AN94</f>
        <v>1.26715</v>
      </c>
      <c r="AM98" s="123">
        <f>'2024 CV FIN GA 00394601000126'!AO94</f>
        <v>0.21790999999999999</v>
      </c>
      <c r="AN98" s="123">
        <f>'2024 CV FIN GA 00394601000126'!AP94</f>
        <v>20.912949999999999</v>
      </c>
      <c r="AO98" s="50">
        <v>0</v>
      </c>
      <c r="AP98" s="123">
        <f>'2024 CV FIN GA 00394601000126'!AR94</f>
        <v>0</v>
      </c>
      <c r="AQ98" s="123">
        <f>'2024 CV FIN GA 00394601000126'!AS94</f>
        <v>4681.2224900000001</v>
      </c>
      <c r="AR98" s="49">
        <f t="shared" si="35"/>
        <v>5535.2872100000004</v>
      </c>
      <c r="AS98" s="49">
        <f t="shared" si="36"/>
        <v>5139.7647699999998</v>
      </c>
      <c r="AT98" s="123">
        <f>'2024 CV FIN GA 00394601000126'!AV94</f>
        <v>7.1599999999999997E-3</v>
      </c>
      <c r="AU98" s="123">
        <f>'2024 CV FIN GA 00394601000126'!AW94</f>
        <v>0</v>
      </c>
      <c r="AV98" s="123">
        <f>'2024 CV FIN GA 00394601000126'!AX94</f>
        <v>0</v>
      </c>
      <c r="AW98" s="123">
        <f>'2024 CV FIN GA 00394601000126'!AY94</f>
        <v>0</v>
      </c>
      <c r="AX98" s="123">
        <f>'2024 CV FIN GA 00394601000126'!AZ94</f>
        <v>5139.7576099999997</v>
      </c>
      <c r="AY98" s="123">
        <f>'2024 CV FIN GA 00394601000126'!BA94</f>
        <v>0</v>
      </c>
      <c r="AZ98" s="49">
        <f t="shared" si="37"/>
        <v>395.52244000000002</v>
      </c>
      <c r="BA98" s="123">
        <f>'2024 CV FIN GA 00394601000126'!BC94</f>
        <v>0.65481999999999996</v>
      </c>
      <c r="BB98" s="123">
        <f>'2024 CV FIN GA 00394601000126'!BD94</f>
        <v>4.4540000000000003E-2</v>
      </c>
      <c r="BC98" s="123">
        <f>'2024 CV FIN GA 00394601000126'!BE94</f>
        <v>2.3009999999999999E-2</v>
      </c>
      <c r="BD98" s="123">
        <f>'2024 CV FIN GA 00394601000126'!BF94</f>
        <v>1.137E-2</v>
      </c>
      <c r="BE98" s="123">
        <f>'2024 CV FIN GA 00394601000126'!BG94</f>
        <v>2.5591200000000001</v>
      </c>
      <c r="BF98" s="123">
        <f>'2024 CV FIN GA 00394601000126'!BH94</f>
        <v>392.22958</v>
      </c>
      <c r="BG98" s="123">
        <f>'2024 CV FIN GA 00394601000126'!BI94</f>
        <v>0</v>
      </c>
      <c r="BH98" s="123">
        <f>'2024 CV FIN GA 00394601000126'!BJ94</f>
        <v>0</v>
      </c>
      <c r="BI98" s="123">
        <f>'2024 CV FIN GA 00394601000126'!BK94</f>
        <v>0</v>
      </c>
      <c r="BJ98" s="49">
        <f t="shared" si="38"/>
        <v>5535.2872100000004</v>
      </c>
      <c r="BK98" s="49">
        <f t="shared" si="39"/>
        <v>0</v>
      </c>
      <c r="BL98" s="49">
        <f>$BO$9+SUMPRODUCT($D$10:D98,$BK$10:BK98)</f>
        <v>-1.2969374656677246E-2</v>
      </c>
      <c r="BM98" s="48">
        <f>'2024 CV FIN GA 00394601000126'!BO94</f>
        <v>4.78</v>
      </c>
      <c r="BN98" s="49">
        <f t="shared" si="43"/>
        <v>0</v>
      </c>
      <c r="BO98" s="51">
        <f t="shared" si="40"/>
        <v>0</v>
      </c>
      <c r="BP98" s="79">
        <f t="shared" si="44"/>
        <v>80.224770528603869</v>
      </c>
      <c r="BQ98" s="79">
        <f t="shared" si="45"/>
        <v>7099.8921917814423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1"/>
        <v>90</v>
      </c>
      <c r="B99" s="69">
        <f t="shared" si="42"/>
        <v>2113</v>
      </c>
      <c r="C99" s="48">
        <f>'2024 CV FIN GA 00394601000126'!E95</f>
        <v>4.78</v>
      </c>
      <c r="D99" s="49">
        <f t="shared" si="46"/>
        <v>1.4959999999999999E-2</v>
      </c>
      <c r="E99" s="123">
        <f>'2024 CV FIN GA 00394601000126'!G95</f>
        <v>0</v>
      </c>
      <c r="F99" s="49">
        <f t="shared" si="30"/>
        <v>0</v>
      </c>
      <c r="G99" s="123">
        <f>'2024 CV FIN GA 00394601000126'!I95</f>
        <v>0</v>
      </c>
      <c r="H99" s="123">
        <f>'2024 CV FIN GA 00394601000126'!J95</f>
        <v>0</v>
      </c>
      <c r="I99" s="123">
        <f>'2024 CV FIN GA 00394601000126'!K95</f>
        <v>0</v>
      </c>
      <c r="J99" s="123">
        <f>'2024 CV FIN GA 00394601000126'!L95</f>
        <v>0</v>
      </c>
      <c r="K99" s="123">
        <f>'2024 CV FIN GA 00394601000126'!M95</f>
        <v>205.13253</v>
      </c>
      <c r="L99" s="123">
        <f>'2024 CV FIN GA 00394601000126'!N95</f>
        <v>122.46745</v>
      </c>
      <c r="M99" s="49">
        <f t="shared" si="31"/>
        <v>0</v>
      </c>
      <c r="N99" s="123">
        <f>'2024 CV FIN GA 00394601000126'!P95</f>
        <v>0</v>
      </c>
      <c r="O99" s="123">
        <f>'2024 CV FIN GA 00394601000126'!Q95</f>
        <v>0</v>
      </c>
      <c r="P99" s="123">
        <f>'2024 CV FIN GA 00394601000126'!R95</f>
        <v>0</v>
      </c>
      <c r="Q99" s="123">
        <f>'2024 CV FIN GA 00394601000126'!S95</f>
        <v>0</v>
      </c>
      <c r="R99" s="123">
        <f>'2024 CV FIN GA 00394601000126'!T95</f>
        <v>0</v>
      </c>
      <c r="S99" s="123">
        <f>'2024 CV FIN GA 00394601000126'!U95</f>
        <v>0</v>
      </c>
      <c r="T99" s="123">
        <f>'2024 CV FIN GA 00394601000126'!V95</f>
        <v>0</v>
      </c>
      <c r="U99" s="49">
        <f t="shared" si="32"/>
        <v>0</v>
      </c>
      <c r="V99" s="123">
        <f>'2024 CV FIN GA 00394601000126'!X95</f>
        <v>0</v>
      </c>
      <c r="W99" s="123">
        <f>'2024 CV FIN GA 00394601000126'!Y95</f>
        <v>0</v>
      </c>
      <c r="X99" s="123">
        <f>'2024 CV FIN GA 00394601000126'!Z95</f>
        <v>0</v>
      </c>
      <c r="Y99" s="123">
        <f>'2024 CV FIN GA 00394601000126'!AA95</f>
        <v>0</v>
      </c>
      <c r="Z99" s="123">
        <f>'2024 CV FIN GA 00394601000126'!AB95</f>
        <v>0</v>
      </c>
      <c r="AA99" s="123">
        <f>'2024 CV FIN GA 00394601000126'!AC95</f>
        <v>0</v>
      </c>
      <c r="AB99" s="123">
        <f>'2024 CV FIN GA 00394601000126'!AD95</f>
        <v>0</v>
      </c>
      <c r="AC99" s="49">
        <f t="shared" si="33"/>
        <v>5.5700000000000003E-3</v>
      </c>
      <c r="AD99" s="123">
        <f>'2024 CV FIN GA 00394601000126'!AF95</f>
        <v>4.8999999999999998E-3</v>
      </c>
      <c r="AE99" s="123">
        <f>'2024 CV FIN GA 00394601000126'!AG95</f>
        <v>3.8000000000000002E-4</v>
      </c>
      <c r="AF99" s="123">
        <f>'2024 CV FIN GA 00394601000126'!AH95</f>
        <v>2.1000000000000001E-4</v>
      </c>
      <c r="AG99" s="123">
        <f>'2024 CV FIN GA 00394601000126'!AI95</f>
        <v>8.0000000000000007E-5</v>
      </c>
      <c r="AH99" s="49">
        <f t="shared" si="34"/>
        <v>8.6969799999999999</v>
      </c>
      <c r="AI99" s="123">
        <f>'2024 CV FIN GA 00394601000126'!AK95</f>
        <v>4.9835099999999999</v>
      </c>
      <c r="AJ99" s="123">
        <f>'2024 CV FIN GA 00394601000126'!AL95</f>
        <v>2.6943800000000002</v>
      </c>
      <c r="AK99" s="123">
        <f>'2024 CV FIN GA 00394601000126'!AM95</f>
        <v>0.66974</v>
      </c>
      <c r="AL99" s="123">
        <f>'2024 CV FIN GA 00394601000126'!AN95</f>
        <v>0.29865999999999998</v>
      </c>
      <c r="AM99" s="123">
        <f>'2024 CV FIN GA 00394601000126'!AO95</f>
        <v>5.0689999999999999E-2</v>
      </c>
      <c r="AN99" s="123">
        <f>'2024 CV FIN GA 00394601000126'!AP95</f>
        <v>5.0125599999999997</v>
      </c>
      <c r="AO99" s="50">
        <v>0</v>
      </c>
      <c r="AP99" s="123">
        <f>'2024 CV FIN GA 00394601000126'!AR95</f>
        <v>0</v>
      </c>
      <c r="AQ99" s="123">
        <f>'2024 CV FIN GA 00394601000126'!AS95</f>
        <v>1868.6409000000001</v>
      </c>
      <c r="AR99" s="49">
        <f t="shared" si="35"/>
        <v>2209.9559899999999</v>
      </c>
      <c r="AS99" s="49">
        <f t="shared" si="36"/>
        <v>2115.1545000000001</v>
      </c>
      <c r="AT99" s="123">
        <f>'2024 CV FIN GA 00394601000126'!AV95</f>
        <v>0</v>
      </c>
      <c r="AU99" s="123">
        <f>'2024 CV FIN GA 00394601000126'!AW95</f>
        <v>0</v>
      </c>
      <c r="AV99" s="123">
        <f>'2024 CV FIN GA 00394601000126'!AX95</f>
        <v>0</v>
      </c>
      <c r="AW99" s="123">
        <f>'2024 CV FIN GA 00394601000126'!AY95</f>
        <v>0</v>
      </c>
      <c r="AX99" s="123">
        <f>'2024 CV FIN GA 00394601000126'!AZ95</f>
        <v>2115.1545000000001</v>
      </c>
      <c r="AY99" s="123">
        <f>'2024 CV FIN GA 00394601000126'!BA95</f>
        <v>0</v>
      </c>
      <c r="AZ99" s="49">
        <f t="shared" si="37"/>
        <v>94.801490000000001</v>
      </c>
      <c r="BA99" s="123">
        <f>'2024 CV FIN GA 00394601000126'!BC95</f>
        <v>6.6790000000000002E-2</v>
      </c>
      <c r="BB99" s="123">
        <f>'2024 CV FIN GA 00394601000126'!BD95</f>
        <v>4.2500000000000003E-3</v>
      </c>
      <c r="BC99" s="123">
        <f>'2024 CV FIN GA 00394601000126'!BE95</f>
        <v>2.3500000000000001E-3</v>
      </c>
      <c r="BD99" s="123">
        <f>'2024 CV FIN GA 00394601000126'!BF95</f>
        <v>9.7999999999999997E-4</v>
      </c>
      <c r="BE99" s="123">
        <f>'2024 CV FIN GA 00394601000126'!BG95</f>
        <v>0.60711000000000004</v>
      </c>
      <c r="BF99" s="123">
        <f>'2024 CV FIN GA 00394601000126'!BH95</f>
        <v>94.120009999999994</v>
      </c>
      <c r="BG99" s="123">
        <f>'2024 CV FIN GA 00394601000126'!BI95</f>
        <v>0</v>
      </c>
      <c r="BH99" s="123">
        <f>'2024 CV FIN GA 00394601000126'!BJ95</f>
        <v>0</v>
      </c>
      <c r="BI99" s="123">
        <f>'2024 CV FIN GA 00394601000126'!BK95</f>
        <v>0</v>
      </c>
      <c r="BJ99" s="49">
        <f t="shared" si="38"/>
        <v>2209.9559899999999</v>
      </c>
      <c r="BK99" s="49">
        <f t="shared" si="39"/>
        <v>0</v>
      </c>
      <c r="BL99" s="49">
        <f>$BO$9+SUMPRODUCT($D$10:D99,$BK$10:BK99)</f>
        <v>-1.2969374656677246E-2</v>
      </c>
      <c r="BM99" s="48">
        <f>'2024 CV FIN GA 00394601000126'!BO95</f>
        <v>4.78</v>
      </c>
      <c r="BN99" s="49">
        <f t="shared" si="43"/>
        <v>0</v>
      </c>
      <c r="BO99" s="51">
        <f t="shared" si="40"/>
        <v>0</v>
      </c>
      <c r="BP99" s="79">
        <f t="shared" si="44"/>
        <v>30.568249612032965</v>
      </c>
      <c r="BQ99" s="79">
        <f t="shared" si="45"/>
        <v>2735.8583402769505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1"/>
        <v>91</v>
      </c>
      <c r="B100" s="69">
        <f t="shared" si="42"/>
        <v>2114</v>
      </c>
      <c r="C100" s="48">
        <f>'2024 CV FIN GA 00394601000126'!E96</f>
        <v>4.78</v>
      </c>
      <c r="D100" s="49">
        <f t="shared" si="46"/>
        <v>1.4279999999999999E-2</v>
      </c>
      <c r="E100" s="123">
        <f>'2024 CV FIN GA 00394601000126'!G96</f>
        <v>0</v>
      </c>
      <c r="F100" s="49">
        <f t="shared" si="30"/>
        <v>0</v>
      </c>
      <c r="G100" s="123">
        <f>'2024 CV FIN GA 00394601000126'!I96</f>
        <v>0</v>
      </c>
      <c r="H100" s="123">
        <f>'2024 CV FIN GA 00394601000126'!J96</f>
        <v>0</v>
      </c>
      <c r="I100" s="123">
        <f>'2024 CV FIN GA 00394601000126'!K96</f>
        <v>0</v>
      </c>
      <c r="J100" s="123">
        <f>'2024 CV FIN GA 00394601000126'!L96</f>
        <v>0</v>
      </c>
      <c r="K100" s="123">
        <f>'2024 CV FIN GA 00394601000126'!M96</f>
        <v>71.159679999999994</v>
      </c>
      <c r="L100" s="123">
        <f>'2024 CV FIN GA 00394601000126'!N96</f>
        <v>42.508879999999998</v>
      </c>
      <c r="M100" s="49">
        <f t="shared" si="31"/>
        <v>0</v>
      </c>
      <c r="N100" s="123">
        <f>'2024 CV FIN GA 00394601000126'!P96</f>
        <v>0</v>
      </c>
      <c r="O100" s="123">
        <f>'2024 CV FIN GA 00394601000126'!Q96</f>
        <v>0</v>
      </c>
      <c r="P100" s="123">
        <f>'2024 CV FIN GA 00394601000126'!R96</f>
        <v>0</v>
      </c>
      <c r="Q100" s="123">
        <f>'2024 CV FIN GA 00394601000126'!S96</f>
        <v>0</v>
      </c>
      <c r="R100" s="123">
        <f>'2024 CV FIN GA 00394601000126'!T96</f>
        <v>0</v>
      </c>
      <c r="S100" s="123">
        <f>'2024 CV FIN GA 00394601000126'!U96</f>
        <v>0</v>
      </c>
      <c r="T100" s="123">
        <f>'2024 CV FIN GA 00394601000126'!V96</f>
        <v>0</v>
      </c>
      <c r="U100" s="49">
        <f t="shared" si="32"/>
        <v>0</v>
      </c>
      <c r="V100" s="123">
        <f>'2024 CV FIN GA 00394601000126'!X96</f>
        <v>0</v>
      </c>
      <c r="W100" s="123">
        <f>'2024 CV FIN GA 00394601000126'!Y96</f>
        <v>0</v>
      </c>
      <c r="X100" s="123">
        <f>'2024 CV FIN GA 00394601000126'!Z96</f>
        <v>0</v>
      </c>
      <c r="Y100" s="123">
        <f>'2024 CV FIN GA 00394601000126'!AA96</f>
        <v>0</v>
      </c>
      <c r="Z100" s="123">
        <f>'2024 CV FIN GA 00394601000126'!AB96</f>
        <v>0</v>
      </c>
      <c r="AA100" s="123">
        <f>'2024 CV FIN GA 00394601000126'!AC96</f>
        <v>0</v>
      </c>
      <c r="AB100" s="123">
        <f>'2024 CV FIN GA 00394601000126'!AD96</f>
        <v>0</v>
      </c>
      <c r="AC100" s="49">
        <f t="shared" si="33"/>
        <v>5.6999999999999998E-4</v>
      </c>
      <c r="AD100" s="123">
        <f>'2024 CV FIN GA 00394601000126'!AF96</f>
        <v>5.0000000000000001E-4</v>
      </c>
      <c r="AE100" s="123">
        <f>'2024 CV FIN GA 00394601000126'!AG96</f>
        <v>4.0000000000000003E-5</v>
      </c>
      <c r="AF100" s="123">
        <f>'2024 CV FIN GA 00394601000126'!AH96</f>
        <v>2.0000000000000002E-5</v>
      </c>
      <c r="AG100" s="123">
        <f>'2024 CV FIN GA 00394601000126'!AI96</f>
        <v>1.0000000000000001E-5</v>
      </c>
      <c r="AH100" s="49">
        <f t="shared" si="34"/>
        <v>1.69055</v>
      </c>
      <c r="AI100" s="123">
        <f>'2024 CV FIN GA 00394601000126'!AK96</f>
        <v>1.13852</v>
      </c>
      <c r="AJ100" s="123">
        <f>'2024 CV FIN GA 00394601000126'!AL96</f>
        <v>0.41718</v>
      </c>
      <c r="AK100" s="123">
        <f>'2024 CV FIN GA 00394601000126'!AM96</f>
        <v>6.6250000000000003E-2</v>
      </c>
      <c r="AL100" s="123">
        <f>'2024 CV FIN GA 00394601000126'!AN96</f>
        <v>5.8790000000000002E-2</v>
      </c>
      <c r="AM100" s="123">
        <f>'2024 CV FIN GA 00394601000126'!AO96</f>
        <v>9.8099999999999993E-3</v>
      </c>
      <c r="AN100" s="123">
        <f>'2024 CV FIN GA 00394601000126'!AP96</f>
        <v>0.99748999999999999</v>
      </c>
      <c r="AO100" s="50">
        <v>0</v>
      </c>
      <c r="AP100" s="123">
        <f>'2024 CV FIN GA 00394601000126'!AR96</f>
        <v>0</v>
      </c>
      <c r="AQ100" s="123">
        <f>'2024 CV FIN GA 00394601000126'!AS96</f>
        <v>636.68569000000002</v>
      </c>
      <c r="AR100" s="49">
        <f t="shared" si="35"/>
        <v>753.04286000000002</v>
      </c>
      <c r="AS100" s="49">
        <f t="shared" si="36"/>
        <v>734.17755</v>
      </c>
      <c r="AT100" s="123">
        <f>'2024 CV FIN GA 00394601000126'!AV96</f>
        <v>0</v>
      </c>
      <c r="AU100" s="123">
        <f>'2024 CV FIN GA 00394601000126'!AW96</f>
        <v>0</v>
      </c>
      <c r="AV100" s="123">
        <f>'2024 CV FIN GA 00394601000126'!AX96</f>
        <v>0</v>
      </c>
      <c r="AW100" s="123">
        <f>'2024 CV FIN GA 00394601000126'!AY96</f>
        <v>0</v>
      </c>
      <c r="AX100" s="123">
        <f>'2024 CV FIN GA 00394601000126'!AZ96</f>
        <v>734.17755</v>
      </c>
      <c r="AY100" s="123">
        <f>'2024 CV FIN GA 00394601000126'!BA96</f>
        <v>0</v>
      </c>
      <c r="AZ100" s="49">
        <f t="shared" si="37"/>
        <v>18.865310000000001</v>
      </c>
      <c r="BA100" s="123">
        <f>'2024 CV FIN GA 00394601000126'!BC96</f>
        <v>6.8199999999999997E-3</v>
      </c>
      <c r="BB100" s="123">
        <f>'2024 CV FIN GA 00394601000126'!BD96</f>
        <v>4.0999999999999999E-4</v>
      </c>
      <c r="BC100" s="123">
        <f>'2024 CV FIN GA 00394601000126'!BE96</f>
        <v>2.4000000000000001E-4</v>
      </c>
      <c r="BD100" s="123">
        <f>'2024 CV FIN GA 00394601000126'!BF96</f>
        <v>8.0000000000000007E-5</v>
      </c>
      <c r="BE100" s="123">
        <f>'2024 CV FIN GA 00394601000126'!BG96</f>
        <v>0.12055</v>
      </c>
      <c r="BF100" s="123">
        <f>'2024 CV FIN GA 00394601000126'!BH96</f>
        <v>18.737210000000001</v>
      </c>
      <c r="BG100" s="123">
        <f>'2024 CV FIN GA 00394601000126'!BI96</f>
        <v>0</v>
      </c>
      <c r="BH100" s="123">
        <f>'2024 CV FIN GA 00394601000126'!BJ96</f>
        <v>0</v>
      </c>
      <c r="BI100" s="123">
        <f>'2024 CV FIN GA 00394601000126'!BK96</f>
        <v>0</v>
      </c>
      <c r="BJ100" s="49">
        <f t="shared" si="38"/>
        <v>753.04286000000002</v>
      </c>
      <c r="BK100" s="49">
        <f t="shared" si="39"/>
        <v>0</v>
      </c>
      <c r="BL100" s="49">
        <f>$BO$9+SUMPRODUCT($D$10:D100,$BK$10:BK100)</f>
        <v>-1.2969374656677246E-2</v>
      </c>
      <c r="BM100" s="48">
        <f>'2024 CV FIN GA 00394601000126'!BO96</f>
        <v>4.78</v>
      </c>
      <c r="BN100" s="49">
        <f t="shared" si="43"/>
        <v>0</v>
      </c>
      <c r="BO100" s="51">
        <f t="shared" si="40"/>
        <v>0</v>
      </c>
      <c r="BP100" s="79">
        <f t="shared" si="44"/>
        <v>9.9411560447359939</v>
      </c>
      <c r="BQ100" s="79">
        <f t="shared" si="45"/>
        <v>899.67462204860749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1"/>
        <v>92</v>
      </c>
      <c r="B101" s="69">
        <f t="shared" si="42"/>
        <v>2115</v>
      </c>
      <c r="C101" s="48">
        <f>'2024 CV FIN GA 00394601000126'!E97</f>
        <v>4.78</v>
      </c>
      <c r="D101" s="49">
        <f t="shared" si="46"/>
        <v>1.363E-2</v>
      </c>
      <c r="E101" s="123">
        <f>'2024 CV FIN GA 00394601000126'!G97</f>
        <v>0</v>
      </c>
      <c r="F101" s="49">
        <f t="shared" si="30"/>
        <v>0</v>
      </c>
      <c r="G101" s="123">
        <f>'2024 CV FIN GA 00394601000126'!I97</f>
        <v>0</v>
      </c>
      <c r="H101" s="123">
        <f>'2024 CV FIN GA 00394601000126'!J97</f>
        <v>0</v>
      </c>
      <c r="I101" s="123">
        <f>'2024 CV FIN GA 00394601000126'!K97</f>
        <v>0</v>
      </c>
      <c r="J101" s="123">
        <f>'2024 CV FIN GA 00394601000126'!L97</f>
        <v>0</v>
      </c>
      <c r="K101" s="123">
        <f>'2024 CV FIN GA 00394601000126'!M97</f>
        <v>19.552289999999999</v>
      </c>
      <c r="L101" s="123">
        <f>'2024 CV FIN GA 00394601000126'!N97</f>
        <v>11.69857</v>
      </c>
      <c r="M101" s="49">
        <f t="shared" si="31"/>
        <v>0</v>
      </c>
      <c r="N101" s="123">
        <f>'2024 CV FIN GA 00394601000126'!P97</f>
        <v>0</v>
      </c>
      <c r="O101" s="123">
        <f>'2024 CV FIN GA 00394601000126'!Q97</f>
        <v>0</v>
      </c>
      <c r="P101" s="123">
        <f>'2024 CV FIN GA 00394601000126'!R97</f>
        <v>0</v>
      </c>
      <c r="Q101" s="123">
        <f>'2024 CV FIN GA 00394601000126'!S97</f>
        <v>0</v>
      </c>
      <c r="R101" s="123">
        <f>'2024 CV FIN GA 00394601000126'!T97</f>
        <v>0</v>
      </c>
      <c r="S101" s="123">
        <f>'2024 CV FIN GA 00394601000126'!U97</f>
        <v>0</v>
      </c>
      <c r="T101" s="123">
        <f>'2024 CV FIN GA 00394601000126'!V97</f>
        <v>0</v>
      </c>
      <c r="U101" s="49">
        <f t="shared" si="32"/>
        <v>0</v>
      </c>
      <c r="V101" s="123">
        <f>'2024 CV FIN GA 00394601000126'!X97</f>
        <v>0</v>
      </c>
      <c r="W101" s="123">
        <f>'2024 CV FIN GA 00394601000126'!Y97</f>
        <v>0</v>
      </c>
      <c r="X101" s="123">
        <f>'2024 CV FIN GA 00394601000126'!Z97</f>
        <v>0</v>
      </c>
      <c r="Y101" s="123">
        <f>'2024 CV FIN GA 00394601000126'!AA97</f>
        <v>0</v>
      </c>
      <c r="Z101" s="123">
        <f>'2024 CV FIN GA 00394601000126'!AB97</f>
        <v>0</v>
      </c>
      <c r="AA101" s="123">
        <f>'2024 CV FIN GA 00394601000126'!AC97</f>
        <v>0</v>
      </c>
      <c r="AB101" s="123">
        <f>'2024 CV FIN GA 00394601000126'!AD97</f>
        <v>0</v>
      </c>
      <c r="AC101" s="49">
        <f t="shared" si="33"/>
        <v>5.0000000000000002E-5</v>
      </c>
      <c r="AD101" s="123">
        <f>'2024 CV FIN GA 00394601000126'!AF97</f>
        <v>5.0000000000000002E-5</v>
      </c>
      <c r="AE101" s="123">
        <f>'2024 CV FIN GA 00394601000126'!AG97</f>
        <v>0</v>
      </c>
      <c r="AF101" s="123">
        <f>'2024 CV FIN GA 00394601000126'!AH97</f>
        <v>0</v>
      </c>
      <c r="AG101" s="123">
        <f>'2024 CV FIN GA 00394601000126'!AI97</f>
        <v>0</v>
      </c>
      <c r="AH101" s="49">
        <f t="shared" si="34"/>
        <v>0.24692</v>
      </c>
      <c r="AI101" s="123">
        <f>'2024 CV FIN GA 00394601000126'!AK97</f>
        <v>0.18708</v>
      </c>
      <c r="AJ101" s="123">
        <f>'2024 CV FIN GA 00394601000126'!AL97</f>
        <v>4.3110000000000002E-2</v>
      </c>
      <c r="AK101" s="123">
        <f>'2024 CV FIN GA 00394601000126'!AM97</f>
        <v>6.5599999999999999E-3</v>
      </c>
      <c r="AL101" s="123">
        <f>'2024 CV FIN GA 00394601000126'!AN97</f>
        <v>8.7500000000000008E-3</v>
      </c>
      <c r="AM101" s="123">
        <f>'2024 CV FIN GA 00394601000126'!AO97</f>
        <v>1.42E-3</v>
      </c>
      <c r="AN101" s="123">
        <f>'2024 CV FIN GA 00394601000126'!AP97</f>
        <v>0.14887</v>
      </c>
      <c r="AO101" s="50">
        <v>0</v>
      </c>
      <c r="AP101" s="123">
        <f>'2024 CV FIN GA 00394601000126'!AR97</f>
        <v>0</v>
      </c>
      <c r="AQ101" s="123">
        <f>'2024 CV FIN GA 00394601000126'!AS97</f>
        <v>173.21673999999999</v>
      </c>
      <c r="AR101" s="49">
        <f t="shared" si="35"/>
        <v>204.86344</v>
      </c>
      <c r="AS101" s="49">
        <f t="shared" si="36"/>
        <v>202.04792</v>
      </c>
      <c r="AT101" s="123">
        <f>'2024 CV FIN GA 00394601000126'!AV97</f>
        <v>0</v>
      </c>
      <c r="AU101" s="123">
        <f>'2024 CV FIN GA 00394601000126'!AW97</f>
        <v>0</v>
      </c>
      <c r="AV101" s="123">
        <f>'2024 CV FIN GA 00394601000126'!AX97</f>
        <v>0</v>
      </c>
      <c r="AW101" s="123">
        <f>'2024 CV FIN GA 00394601000126'!AY97</f>
        <v>0</v>
      </c>
      <c r="AX101" s="123">
        <f>'2024 CV FIN GA 00394601000126'!AZ97</f>
        <v>202.04792</v>
      </c>
      <c r="AY101" s="123">
        <f>'2024 CV FIN GA 00394601000126'!BA97</f>
        <v>0</v>
      </c>
      <c r="AZ101" s="49">
        <f t="shared" si="37"/>
        <v>2.8155199999999998</v>
      </c>
      <c r="BA101" s="123">
        <f>'2024 CV FIN GA 00394601000126'!BC97</f>
        <v>6.9999999999999999E-4</v>
      </c>
      <c r="BB101" s="123">
        <f>'2024 CV FIN GA 00394601000126'!BD97</f>
        <v>4.0000000000000003E-5</v>
      </c>
      <c r="BC101" s="123">
        <f>'2024 CV FIN GA 00394601000126'!BE97</f>
        <v>2.0000000000000002E-5</v>
      </c>
      <c r="BD101" s="123">
        <f>'2024 CV FIN GA 00394601000126'!BF97</f>
        <v>1.0000000000000001E-5</v>
      </c>
      <c r="BE101" s="123">
        <f>'2024 CV FIN GA 00394601000126'!BG97</f>
        <v>1.7940000000000001E-2</v>
      </c>
      <c r="BF101" s="123">
        <f>'2024 CV FIN GA 00394601000126'!BH97</f>
        <v>2.7968099999999998</v>
      </c>
      <c r="BG101" s="123">
        <f>'2024 CV FIN GA 00394601000126'!BI97</f>
        <v>0</v>
      </c>
      <c r="BH101" s="123">
        <f>'2024 CV FIN GA 00394601000126'!BJ97</f>
        <v>0</v>
      </c>
      <c r="BI101" s="123">
        <f>'2024 CV FIN GA 00394601000126'!BK97</f>
        <v>0</v>
      </c>
      <c r="BJ101" s="49">
        <f t="shared" si="38"/>
        <v>204.86344</v>
      </c>
      <c r="BK101" s="49">
        <f t="shared" si="39"/>
        <v>0</v>
      </c>
      <c r="BL101" s="49">
        <f>$BO$9+SUMPRODUCT($D$10:D101,$BK$10:BK101)</f>
        <v>-1.2969374656677246E-2</v>
      </c>
      <c r="BM101" s="48">
        <f>'2024 CV FIN GA 00394601000126'!BO97</f>
        <v>4.78</v>
      </c>
      <c r="BN101" s="49">
        <f t="shared" si="43"/>
        <v>0</v>
      </c>
      <c r="BO101" s="51">
        <f t="shared" si="40"/>
        <v>0</v>
      </c>
      <c r="BP101" s="79">
        <f t="shared" si="44"/>
        <v>2.5813643385911287</v>
      </c>
      <c r="BQ101" s="79">
        <f t="shared" si="45"/>
        <v>236.19483698108829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1"/>
        <v>93</v>
      </c>
      <c r="B102" s="69">
        <f t="shared" si="42"/>
        <v>2116</v>
      </c>
      <c r="C102" s="48">
        <f>'2024 CV FIN GA 00394601000126'!E98</f>
        <v>4.78</v>
      </c>
      <c r="D102" s="49">
        <f t="shared" si="46"/>
        <v>1.3010000000000001E-2</v>
      </c>
      <c r="E102" s="123">
        <f>'2024 CV FIN GA 00394601000126'!G98</f>
        <v>0</v>
      </c>
      <c r="F102" s="49">
        <f t="shared" si="30"/>
        <v>0</v>
      </c>
      <c r="G102" s="123">
        <f>'2024 CV FIN GA 00394601000126'!I98</f>
        <v>0</v>
      </c>
      <c r="H102" s="123">
        <f>'2024 CV FIN GA 00394601000126'!J98</f>
        <v>0</v>
      </c>
      <c r="I102" s="123">
        <f>'2024 CV FIN GA 00394601000126'!K98</f>
        <v>0</v>
      </c>
      <c r="J102" s="123">
        <f>'2024 CV FIN GA 00394601000126'!L98</f>
        <v>0</v>
      </c>
      <c r="K102" s="123">
        <f>'2024 CV FIN GA 00394601000126'!M98</f>
        <v>3.8117800000000002</v>
      </c>
      <c r="L102" s="123">
        <f>'2024 CV FIN GA 00394601000126'!N98</f>
        <v>2.29054</v>
      </c>
      <c r="M102" s="49">
        <f t="shared" si="31"/>
        <v>0</v>
      </c>
      <c r="N102" s="123">
        <f>'2024 CV FIN GA 00394601000126'!P98</f>
        <v>0</v>
      </c>
      <c r="O102" s="123">
        <f>'2024 CV FIN GA 00394601000126'!Q98</f>
        <v>0</v>
      </c>
      <c r="P102" s="123">
        <f>'2024 CV FIN GA 00394601000126'!R98</f>
        <v>0</v>
      </c>
      <c r="Q102" s="123">
        <f>'2024 CV FIN GA 00394601000126'!S98</f>
        <v>0</v>
      </c>
      <c r="R102" s="123">
        <f>'2024 CV FIN GA 00394601000126'!T98</f>
        <v>0</v>
      </c>
      <c r="S102" s="123">
        <f>'2024 CV FIN GA 00394601000126'!U98</f>
        <v>0</v>
      </c>
      <c r="T102" s="123">
        <f>'2024 CV FIN GA 00394601000126'!V98</f>
        <v>0</v>
      </c>
      <c r="U102" s="49">
        <f t="shared" si="32"/>
        <v>0</v>
      </c>
      <c r="V102" s="123">
        <f>'2024 CV FIN GA 00394601000126'!X98</f>
        <v>0</v>
      </c>
      <c r="W102" s="123">
        <f>'2024 CV FIN GA 00394601000126'!Y98</f>
        <v>0</v>
      </c>
      <c r="X102" s="123">
        <f>'2024 CV FIN GA 00394601000126'!Z98</f>
        <v>0</v>
      </c>
      <c r="Y102" s="123">
        <f>'2024 CV FIN GA 00394601000126'!AA98</f>
        <v>0</v>
      </c>
      <c r="Z102" s="123">
        <f>'2024 CV FIN GA 00394601000126'!AB98</f>
        <v>0</v>
      </c>
      <c r="AA102" s="123">
        <f>'2024 CV FIN GA 00394601000126'!AC98</f>
        <v>0</v>
      </c>
      <c r="AB102" s="123">
        <f>'2024 CV FIN GA 00394601000126'!AD98</f>
        <v>0</v>
      </c>
      <c r="AC102" s="49">
        <f t="shared" si="33"/>
        <v>1.0000000000000001E-5</v>
      </c>
      <c r="AD102" s="123">
        <f>'2024 CV FIN GA 00394601000126'!AF98</f>
        <v>1.0000000000000001E-5</v>
      </c>
      <c r="AE102" s="123">
        <f>'2024 CV FIN GA 00394601000126'!AG98</f>
        <v>0</v>
      </c>
      <c r="AF102" s="123">
        <f>'2024 CV FIN GA 00394601000126'!AH98</f>
        <v>0</v>
      </c>
      <c r="AG102" s="123">
        <f>'2024 CV FIN GA 00394601000126'!AI98</f>
        <v>0</v>
      </c>
      <c r="AH102" s="49">
        <f t="shared" si="34"/>
        <v>2.4649999999999998E-2</v>
      </c>
      <c r="AI102" s="123">
        <f>'2024 CV FIN GA 00394601000126'!AK98</f>
        <v>1.8530000000000001E-2</v>
      </c>
      <c r="AJ102" s="123">
        <f>'2024 CV FIN GA 00394601000126'!AL98</f>
        <v>4.4600000000000004E-3</v>
      </c>
      <c r="AK102" s="123">
        <f>'2024 CV FIN GA 00394601000126'!AM98</f>
        <v>6.4999999999999997E-4</v>
      </c>
      <c r="AL102" s="123">
        <f>'2024 CV FIN GA 00394601000126'!AN98</f>
        <v>8.7000000000000001E-4</v>
      </c>
      <c r="AM102" s="123">
        <f>'2024 CV FIN GA 00394601000126'!AO98</f>
        <v>1.3999999999999999E-4</v>
      </c>
      <c r="AN102" s="123">
        <f>'2024 CV FIN GA 00394601000126'!AP98</f>
        <v>1.4840000000000001E-2</v>
      </c>
      <c r="AO102" s="50">
        <v>0</v>
      </c>
      <c r="AP102" s="123">
        <f>'2024 CV FIN GA 00394601000126'!AR98</f>
        <v>0</v>
      </c>
      <c r="AQ102" s="123">
        <f>'2024 CV FIN GA 00394601000126'!AS98</f>
        <v>33.699269999999999</v>
      </c>
      <c r="AR102" s="49">
        <f t="shared" si="35"/>
        <v>39.841090000000001</v>
      </c>
      <c r="AS102" s="49">
        <f t="shared" si="36"/>
        <v>39.56035</v>
      </c>
      <c r="AT102" s="123">
        <f>'2024 CV FIN GA 00394601000126'!AV98</f>
        <v>0</v>
      </c>
      <c r="AU102" s="123">
        <f>'2024 CV FIN GA 00394601000126'!AW98</f>
        <v>0</v>
      </c>
      <c r="AV102" s="123">
        <f>'2024 CV FIN GA 00394601000126'!AX98</f>
        <v>0</v>
      </c>
      <c r="AW102" s="123">
        <f>'2024 CV FIN GA 00394601000126'!AY98</f>
        <v>0</v>
      </c>
      <c r="AX102" s="123">
        <f>'2024 CV FIN GA 00394601000126'!AZ98</f>
        <v>39.56035</v>
      </c>
      <c r="AY102" s="123">
        <f>'2024 CV FIN GA 00394601000126'!BA98</f>
        <v>0</v>
      </c>
      <c r="AZ102" s="49">
        <f t="shared" si="37"/>
        <v>0.28073999999999999</v>
      </c>
      <c r="BA102" s="123">
        <f>'2024 CV FIN GA 00394601000126'!BC98</f>
        <v>6.9999999999999994E-5</v>
      </c>
      <c r="BB102" s="123">
        <f>'2024 CV FIN GA 00394601000126'!BD98</f>
        <v>0</v>
      </c>
      <c r="BC102" s="123">
        <f>'2024 CV FIN GA 00394601000126'!BE98</f>
        <v>0</v>
      </c>
      <c r="BD102" s="123">
        <f>'2024 CV FIN GA 00394601000126'!BF98</f>
        <v>0</v>
      </c>
      <c r="BE102" s="123">
        <f>'2024 CV FIN GA 00394601000126'!BG98</f>
        <v>1.81E-3</v>
      </c>
      <c r="BF102" s="123">
        <f>'2024 CV FIN GA 00394601000126'!BH98</f>
        <v>0.27886</v>
      </c>
      <c r="BG102" s="123">
        <f>'2024 CV FIN GA 00394601000126'!BI98</f>
        <v>0</v>
      </c>
      <c r="BH102" s="123">
        <f>'2024 CV FIN GA 00394601000126'!BJ98</f>
        <v>0</v>
      </c>
      <c r="BI102" s="123">
        <f>'2024 CV FIN GA 00394601000126'!BK98</f>
        <v>0</v>
      </c>
      <c r="BJ102" s="49">
        <f t="shared" si="38"/>
        <v>39.841090000000001</v>
      </c>
      <c r="BK102" s="49">
        <f t="shared" si="39"/>
        <v>0</v>
      </c>
      <c r="BL102" s="49">
        <f>$BO$9+SUMPRODUCT($D$10:D102,$BK$10:BK102)</f>
        <v>-1.2969374656677246E-2</v>
      </c>
      <c r="BM102" s="48">
        <f>'2024 CV FIN GA 00394601000126'!BO98</f>
        <v>4.78</v>
      </c>
      <c r="BN102" s="49">
        <f t="shared" si="43"/>
        <v>0</v>
      </c>
      <c r="BO102" s="51">
        <f t="shared" si="40"/>
        <v>0</v>
      </c>
      <c r="BP102" s="79">
        <f t="shared" si="44"/>
        <v>0.47929967903190857</v>
      </c>
      <c r="BQ102" s="79">
        <f t="shared" si="45"/>
        <v>44.33522031045154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1"/>
        <v>94</v>
      </c>
      <c r="B103" s="69">
        <f t="shared" si="42"/>
        <v>2117</v>
      </c>
      <c r="C103" s="48">
        <f>'2024 CV FIN GA 00394601000126'!E99</f>
        <v>4.78</v>
      </c>
      <c r="D103" s="49">
        <f t="shared" si="46"/>
        <v>1.242E-2</v>
      </c>
      <c r="E103" s="123">
        <f>'2024 CV FIN GA 00394601000126'!G99</f>
        <v>0</v>
      </c>
      <c r="F103" s="49">
        <f t="shared" si="30"/>
        <v>0</v>
      </c>
      <c r="G103" s="123">
        <f>'2024 CV FIN GA 00394601000126'!I99</f>
        <v>0</v>
      </c>
      <c r="H103" s="123">
        <f>'2024 CV FIN GA 00394601000126'!J99</f>
        <v>0</v>
      </c>
      <c r="I103" s="123">
        <f>'2024 CV FIN GA 00394601000126'!K99</f>
        <v>0</v>
      </c>
      <c r="J103" s="123">
        <f>'2024 CV FIN GA 00394601000126'!L99</f>
        <v>0</v>
      </c>
      <c r="K103" s="123">
        <f>'2024 CV FIN GA 00394601000126'!M99</f>
        <v>0.41310999999999998</v>
      </c>
      <c r="L103" s="123">
        <f>'2024 CV FIN GA 00394601000126'!N99</f>
        <v>0.25218000000000002</v>
      </c>
      <c r="M103" s="49">
        <f t="shared" si="31"/>
        <v>0</v>
      </c>
      <c r="N103" s="123">
        <f>'2024 CV FIN GA 00394601000126'!P99</f>
        <v>0</v>
      </c>
      <c r="O103" s="123">
        <f>'2024 CV FIN GA 00394601000126'!Q99</f>
        <v>0</v>
      </c>
      <c r="P103" s="123">
        <f>'2024 CV FIN GA 00394601000126'!R99</f>
        <v>0</v>
      </c>
      <c r="Q103" s="123">
        <f>'2024 CV FIN GA 00394601000126'!S99</f>
        <v>0</v>
      </c>
      <c r="R103" s="123">
        <f>'2024 CV FIN GA 00394601000126'!T99</f>
        <v>0</v>
      </c>
      <c r="S103" s="123">
        <f>'2024 CV FIN GA 00394601000126'!U99</f>
        <v>0</v>
      </c>
      <c r="T103" s="123">
        <f>'2024 CV FIN GA 00394601000126'!V99</f>
        <v>0</v>
      </c>
      <c r="U103" s="49">
        <f t="shared" si="32"/>
        <v>0</v>
      </c>
      <c r="V103" s="123">
        <f>'2024 CV FIN GA 00394601000126'!X99</f>
        <v>0</v>
      </c>
      <c r="W103" s="123">
        <f>'2024 CV FIN GA 00394601000126'!Y99</f>
        <v>0</v>
      </c>
      <c r="X103" s="123">
        <f>'2024 CV FIN GA 00394601000126'!Z99</f>
        <v>0</v>
      </c>
      <c r="Y103" s="123">
        <f>'2024 CV FIN GA 00394601000126'!AA99</f>
        <v>0</v>
      </c>
      <c r="Z103" s="123">
        <f>'2024 CV FIN GA 00394601000126'!AB99</f>
        <v>0</v>
      </c>
      <c r="AA103" s="123">
        <f>'2024 CV FIN GA 00394601000126'!AC99</f>
        <v>0</v>
      </c>
      <c r="AB103" s="123">
        <f>'2024 CV FIN GA 00394601000126'!AD99</f>
        <v>0</v>
      </c>
      <c r="AC103" s="49">
        <f t="shared" si="33"/>
        <v>0</v>
      </c>
      <c r="AD103" s="123">
        <f>'2024 CV FIN GA 00394601000126'!AF99</f>
        <v>0</v>
      </c>
      <c r="AE103" s="123">
        <f>'2024 CV FIN GA 00394601000126'!AG99</f>
        <v>0</v>
      </c>
      <c r="AF103" s="123">
        <f>'2024 CV FIN GA 00394601000126'!AH99</f>
        <v>0</v>
      </c>
      <c r="AG103" s="123">
        <f>'2024 CV FIN GA 00394601000126'!AI99</f>
        <v>0</v>
      </c>
      <c r="AH103" s="49">
        <f t="shared" si="34"/>
        <v>2.4599999999999999E-3</v>
      </c>
      <c r="AI103" s="123">
        <f>'2024 CV FIN GA 00394601000126'!AK99</f>
        <v>1.8400000000000001E-3</v>
      </c>
      <c r="AJ103" s="123">
        <f>'2024 CV FIN GA 00394601000126'!AL99</f>
        <v>4.6000000000000001E-4</v>
      </c>
      <c r="AK103" s="123">
        <f>'2024 CV FIN GA 00394601000126'!AM99</f>
        <v>6.0000000000000002E-5</v>
      </c>
      <c r="AL103" s="123">
        <f>'2024 CV FIN GA 00394601000126'!AN99</f>
        <v>9.0000000000000006E-5</v>
      </c>
      <c r="AM103" s="123">
        <f>'2024 CV FIN GA 00394601000126'!AO99</f>
        <v>1.0000000000000001E-5</v>
      </c>
      <c r="AN103" s="123">
        <f>'2024 CV FIN GA 00394601000126'!AP99</f>
        <v>1.48E-3</v>
      </c>
      <c r="AO103" s="50">
        <v>0</v>
      </c>
      <c r="AP103" s="123">
        <f>'2024 CV FIN GA 00394601000126'!AR99</f>
        <v>0</v>
      </c>
      <c r="AQ103" s="123">
        <f>'2024 CV FIN GA 00394601000126'!AS99</f>
        <v>3.7142900000000001</v>
      </c>
      <c r="AR103" s="49">
        <f t="shared" si="35"/>
        <v>4.3835199999999999</v>
      </c>
      <c r="AS103" s="49">
        <f t="shared" si="36"/>
        <v>4.35548</v>
      </c>
      <c r="AT103" s="123">
        <f>'2024 CV FIN GA 00394601000126'!AV99</f>
        <v>0</v>
      </c>
      <c r="AU103" s="123">
        <f>'2024 CV FIN GA 00394601000126'!AW99</f>
        <v>0</v>
      </c>
      <c r="AV103" s="123">
        <f>'2024 CV FIN GA 00394601000126'!AX99</f>
        <v>0</v>
      </c>
      <c r="AW103" s="123">
        <f>'2024 CV FIN GA 00394601000126'!AY99</f>
        <v>0</v>
      </c>
      <c r="AX103" s="123">
        <f>'2024 CV FIN GA 00394601000126'!AZ99</f>
        <v>4.35548</v>
      </c>
      <c r="AY103" s="123">
        <f>'2024 CV FIN GA 00394601000126'!BA99</f>
        <v>0</v>
      </c>
      <c r="AZ103" s="49">
        <f t="shared" si="37"/>
        <v>2.8039999999999999E-2</v>
      </c>
      <c r="BA103" s="123">
        <f>'2024 CV FIN GA 00394601000126'!BC99</f>
        <v>1.0000000000000001E-5</v>
      </c>
      <c r="BB103" s="123">
        <f>'2024 CV FIN GA 00394601000126'!BD99</f>
        <v>0</v>
      </c>
      <c r="BC103" s="123">
        <f>'2024 CV FIN GA 00394601000126'!BE99</f>
        <v>0</v>
      </c>
      <c r="BD103" s="123">
        <f>'2024 CV FIN GA 00394601000126'!BF99</f>
        <v>0</v>
      </c>
      <c r="BE103" s="123">
        <f>'2024 CV FIN GA 00394601000126'!BG99</f>
        <v>1.8000000000000001E-4</v>
      </c>
      <c r="BF103" s="123">
        <f>'2024 CV FIN GA 00394601000126'!BH99</f>
        <v>2.785E-2</v>
      </c>
      <c r="BG103" s="123">
        <f>'2024 CV FIN GA 00394601000126'!BI99</f>
        <v>0</v>
      </c>
      <c r="BH103" s="123">
        <f>'2024 CV FIN GA 00394601000126'!BJ99</f>
        <v>0</v>
      </c>
      <c r="BI103" s="123">
        <f>'2024 CV FIN GA 00394601000126'!BK99</f>
        <v>0</v>
      </c>
      <c r="BJ103" s="49">
        <f t="shared" si="38"/>
        <v>4.3835199999999999</v>
      </c>
      <c r="BK103" s="49">
        <f t="shared" si="39"/>
        <v>0</v>
      </c>
      <c r="BL103" s="49">
        <f>$BO$9+SUMPRODUCT($D$10:D103,$BK$10:BK103)</f>
        <v>-1.2969374656677246E-2</v>
      </c>
      <c r="BM103" s="48">
        <f>'2024 CV FIN GA 00394601000126'!BO99</f>
        <v>4.78</v>
      </c>
      <c r="BN103" s="49">
        <f t="shared" si="43"/>
        <v>0</v>
      </c>
      <c r="BO103" s="51">
        <f t="shared" si="40"/>
        <v>0</v>
      </c>
      <c r="BP103" s="79">
        <f t="shared" si="44"/>
        <v>5.0412280205461873E-2</v>
      </c>
      <c r="BQ103" s="79">
        <f t="shared" si="45"/>
        <v>4.7135481992106856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1"/>
        <v>95</v>
      </c>
      <c r="B104" s="69">
        <f t="shared" si="42"/>
        <v>2118</v>
      </c>
      <c r="C104" s="48">
        <f>'2024 CV FIN GA 00394601000126'!E100</f>
        <v>4.78</v>
      </c>
      <c r="D104" s="49">
        <f t="shared" si="46"/>
        <v>1.1849999999999999E-2</v>
      </c>
      <c r="E104" s="123">
        <f>'2024 CV FIN GA 00394601000126'!G100</f>
        <v>0</v>
      </c>
      <c r="F104" s="49">
        <f t="shared" si="30"/>
        <v>0</v>
      </c>
      <c r="G104" s="123">
        <f>'2024 CV FIN GA 00394601000126'!I100</f>
        <v>0</v>
      </c>
      <c r="H104" s="123">
        <f>'2024 CV FIN GA 00394601000126'!J100</f>
        <v>0</v>
      </c>
      <c r="I104" s="123">
        <f>'2024 CV FIN GA 00394601000126'!K100</f>
        <v>0</v>
      </c>
      <c r="J104" s="123">
        <f>'2024 CV FIN GA 00394601000126'!L100</f>
        <v>0</v>
      </c>
      <c r="K104" s="123">
        <f>'2024 CV FIN GA 00394601000126'!M100</f>
        <v>9.1999999999999998E-3</v>
      </c>
      <c r="L104" s="123">
        <f>'2024 CV FIN GA 00394601000126'!N100</f>
        <v>6.7200000000000003E-3</v>
      </c>
      <c r="M104" s="49">
        <f t="shared" si="31"/>
        <v>0</v>
      </c>
      <c r="N104" s="123">
        <f>'2024 CV FIN GA 00394601000126'!P100</f>
        <v>0</v>
      </c>
      <c r="O104" s="123">
        <f>'2024 CV FIN GA 00394601000126'!Q100</f>
        <v>0</v>
      </c>
      <c r="P104" s="123">
        <f>'2024 CV FIN GA 00394601000126'!R100</f>
        <v>0</v>
      </c>
      <c r="Q104" s="123">
        <f>'2024 CV FIN GA 00394601000126'!S100</f>
        <v>0</v>
      </c>
      <c r="R104" s="123">
        <f>'2024 CV FIN GA 00394601000126'!T100</f>
        <v>0</v>
      </c>
      <c r="S104" s="123">
        <f>'2024 CV FIN GA 00394601000126'!U100</f>
        <v>0</v>
      </c>
      <c r="T104" s="123">
        <f>'2024 CV FIN GA 00394601000126'!V100</f>
        <v>0</v>
      </c>
      <c r="U104" s="49">
        <f t="shared" si="32"/>
        <v>0</v>
      </c>
      <c r="V104" s="123">
        <f>'2024 CV FIN GA 00394601000126'!X100</f>
        <v>0</v>
      </c>
      <c r="W104" s="123">
        <f>'2024 CV FIN GA 00394601000126'!Y100</f>
        <v>0</v>
      </c>
      <c r="X104" s="123">
        <f>'2024 CV FIN GA 00394601000126'!Z100</f>
        <v>0</v>
      </c>
      <c r="Y104" s="123">
        <f>'2024 CV FIN GA 00394601000126'!AA100</f>
        <v>0</v>
      </c>
      <c r="Z104" s="123">
        <f>'2024 CV FIN GA 00394601000126'!AB100</f>
        <v>0</v>
      </c>
      <c r="AA104" s="123">
        <f>'2024 CV FIN GA 00394601000126'!AC100</f>
        <v>0</v>
      </c>
      <c r="AB104" s="123">
        <f>'2024 CV FIN GA 00394601000126'!AD100</f>
        <v>0</v>
      </c>
      <c r="AC104" s="49">
        <f t="shared" si="33"/>
        <v>0</v>
      </c>
      <c r="AD104" s="123">
        <f>'2024 CV FIN GA 00394601000126'!AF100</f>
        <v>0</v>
      </c>
      <c r="AE104" s="123">
        <f>'2024 CV FIN GA 00394601000126'!AG100</f>
        <v>0</v>
      </c>
      <c r="AF104" s="123">
        <f>'2024 CV FIN GA 00394601000126'!AH100</f>
        <v>0</v>
      </c>
      <c r="AG104" s="123">
        <f>'2024 CV FIN GA 00394601000126'!AI100</f>
        <v>0</v>
      </c>
      <c r="AH104" s="49">
        <f t="shared" si="34"/>
        <v>2.5000000000000001E-4</v>
      </c>
      <c r="AI104" s="123">
        <f>'2024 CV FIN GA 00394601000126'!AK100</f>
        <v>1.8000000000000001E-4</v>
      </c>
      <c r="AJ104" s="123">
        <f>'2024 CV FIN GA 00394601000126'!AL100</f>
        <v>5.0000000000000002E-5</v>
      </c>
      <c r="AK104" s="123">
        <f>'2024 CV FIN GA 00394601000126'!AM100</f>
        <v>1.0000000000000001E-5</v>
      </c>
      <c r="AL104" s="123">
        <f>'2024 CV FIN GA 00394601000126'!AN100</f>
        <v>1.0000000000000001E-5</v>
      </c>
      <c r="AM104" s="123">
        <f>'2024 CV FIN GA 00394601000126'!AO100</f>
        <v>0</v>
      </c>
      <c r="AN104" s="123">
        <f>'2024 CV FIN GA 00394601000126'!AP100</f>
        <v>1.4999999999999999E-4</v>
      </c>
      <c r="AO104" s="50">
        <v>0</v>
      </c>
      <c r="AP104" s="123">
        <f>'2024 CV FIN GA 00394601000126'!AR100</f>
        <v>0</v>
      </c>
      <c r="AQ104" s="123">
        <f>'2024 CV FIN GA 00394601000126'!AS100</f>
        <v>0.10255</v>
      </c>
      <c r="AR104" s="49">
        <f t="shared" si="35"/>
        <v>0.11887</v>
      </c>
      <c r="AS104" s="49">
        <f t="shared" si="36"/>
        <v>0.11606</v>
      </c>
      <c r="AT104" s="123">
        <f>'2024 CV FIN GA 00394601000126'!AV100</f>
        <v>0</v>
      </c>
      <c r="AU104" s="123">
        <f>'2024 CV FIN GA 00394601000126'!AW100</f>
        <v>0</v>
      </c>
      <c r="AV104" s="123">
        <f>'2024 CV FIN GA 00394601000126'!AX100</f>
        <v>0</v>
      </c>
      <c r="AW104" s="123">
        <f>'2024 CV FIN GA 00394601000126'!AY100</f>
        <v>0</v>
      </c>
      <c r="AX104" s="123">
        <f>'2024 CV FIN GA 00394601000126'!AZ100</f>
        <v>0.11606</v>
      </c>
      <c r="AY104" s="123">
        <f>'2024 CV FIN GA 00394601000126'!BA100</f>
        <v>0</v>
      </c>
      <c r="AZ104" s="49">
        <f t="shared" si="37"/>
        <v>2.81E-3</v>
      </c>
      <c r="BA104" s="123">
        <f>'2024 CV FIN GA 00394601000126'!BC100</f>
        <v>0</v>
      </c>
      <c r="BB104" s="123">
        <f>'2024 CV FIN GA 00394601000126'!BD100</f>
        <v>0</v>
      </c>
      <c r="BC104" s="123">
        <f>'2024 CV FIN GA 00394601000126'!BE100</f>
        <v>0</v>
      </c>
      <c r="BD104" s="123">
        <f>'2024 CV FIN GA 00394601000126'!BF100</f>
        <v>0</v>
      </c>
      <c r="BE104" s="123">
        <f>'2024 CV FIN GA 00394601000126'!BG100</f>
        <v>2.0000000000000002E-5</v>
      </c>
      <c r="BF104" s="123">
        <f>'2024 CV FIN GA 00394601000126'!BH100</f>
        <v>2.7899999999999999E-3</v>
      </c>
      <c r="BG104" s="123">
        <f>'2024 CV FIN GA 00394601000126'!BI100</f>
        <v>0</v>
      </c>
      <c r="BH104" s="123">
        <f>'2024 CV FIN GA 00394601000126'!BJ100</f>
        <v>0</v>
      </c>
      <c r="BI104" s="123">
        <f>'2024 CV FIN GA 00394601000126'!BK100</f>
        <v>0</v>
      </c>
      <c r="BJ104" s="49">
        <f t="shared" si="38"/>
        <v>0.11887</v>
      </c>
      <c r="BK104" s="49">
        <f t="shared" si="39"/>
        <v>0</v>
      </c>
      <c r="BL104" s="49">
        <f>$BO$9+SUMPRODUCT($D$10:D104,$BK$10:BK104)</f>
        <v>-1.2969374656677246E-2</v>
      </c>
      <c r="BM104" s="48">
        <f>'2024 CV FIN GA 00394601000126'!BO100</f>
        <v>4.78</v>
      </c>
      <c r="BN104" s="49">
        <f t="shared" si="43"/>
        <v>0</v>
      </c>
      <c r="BO104" s="51">
        <f t="shared" si="40"/>
        <v>0</v>
      </c>
      <c r="BP104" s="79">
        <f t="shared" si="44"/>
        <v>1.3267480770994733E-3</v>
      </c>
      <c r="BQ104" s="79">
        <f t="shared" si="45"/>
        <v>0.12537769328590023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1"/>
        <v>96</v>
      </c>
      <c r="B105" s="69">
        <f t="shared" si="42"/>
        <v>2119</v>
      </c>
      <c r="C105" s="48">
        <f>'2024 CV FIN GA 00394601000126'!E101</f>
        <v>4.78</v>
      </c>
      <c r="D105" s="49">
        <f t="shared" si="46"/>
        <v>1.1310000000000001E-2</v>
      </c>
      <c r="E105" s="123">
        <f>'2024 CV FIN GA 00394601000126'!G101</f>
        <v>0</v>
      </c>
      <c r="F105" s="49">
        <f t="shared" si="30"/>
        <v>0</v>
      </c>
      <c r="G105" s="123">
        <f>'2024 CV FIN GA 00394601000126'!I101</f>
        <v>0</v>
      </c>
      <c r="H105" s="123">
        <f>'2024 CV FIN GA 00394601000126'!J101</f>
        <v>0</v>
      </c>
      <c r="I105" s="123">
        <f>'2024 CV FIN GA 00394601000126'!K101</f>
        <v>0</v>
      </c>
      <c r="J105" s="123">
        <f>'2024 CV FIN GA 00394601000126'!L101</f>
        <v>0</v>
      </c>
      <c r="K105" s="123">
        <f>'2024 CV FIN GA 00394601000126'!M101</f>
        <v>8.7000000000000001E-4</v>
      </c>
      <c r="L105" s="123">
        <f>'2024 CV FIN GA 00394601000126'!N101</f>
        <v>6.4000000000000005E-4</v>
      </c>
      <c r="M105" s="49">
        <f t="shared" si="31"/>
        <v>0</v>
      </c>
      <c r="N105" s="123">
        <f>'2024 CV FIN GA 00394601000126'!P101</f>
        <v>0</v>
      </c>
      <c r="O105" s="123">
        <f>'2024 CV FIN GA 00394601000126'!Q101</f>
        <v>0</v>
      </c>
      <c r="P105" s="123">
        <f>'2024 CV FIN GA 00394601000126'!R101</f>
        <v>0</v>
      </c>
      <c r="Q105" s="123">
        <f>'2024 CV FIN GA 00394601000126'!S101</f>
        <v>0</v>
      </c>
      <c r="R105" s="123">
        <f>'2024 CV FIN GA 00394601000126'!T101</f>
        <v>0</v>
      </c>
      <c r="S105" s="123">
        <f>'2024 CV FIN GA 00394601000126'!U101</f>
        <v>0</v>
      </c>
      <c r="T105" s="123">
        <f>'2024 CV FIN GA 00394601000126'!V101</f>
        <v>0</v>
      </c>
      <c r="U105" s="49">
        <f t="shared" si="32"/>
        <v>0</v>
      </c>
      <c r="V105" s="123">
        <f>'2024 CV FIN GA 00394601000126'!X101</f>
        <v>0</v>
      </c>
      <c r="W105" s="123">
        <f>'2024 CV FIN GA 00394601000126'!Y101</f>
        <v>0</v>
      </c>
      <c r="X105" s="123">
        <f>'2024 CV FIN GA 00394601000126'!Z101</f>
        <v>0</v>
      </c>
      <c r="Y105" s="123">
        <f>'2024 CV FIN GA 00394601000126'!AA101</f>
        <v>0</v>
      </c>
      <c r="Z105" s="123">
        <f>'2024 CV FIN GA 00394601000126'!AB101</f>
        <v>0</v>
      </c>
      <c r="AA105" s="123">
        <f>'2024 CV FIN GA 00394601000126'!AC101</f>
        <v>0</v>
      </c>
      <c r="AB105" s="123">
        <f>'2024 CV FIN GA 00394601000126'!AD101</f>
        <v>0</v>
      </c>
      <c r="AC105" s="49">
        <f t="shared" si="33"/>
        <v>0</v>
      </c>
      <c r="AD105" s="123">
        <f>'2024 CV FIN GA 00394601000126'!AF101</f>
        <v>0</v>
      </c>
      <c r="AE105" s="123">
        <f>'2024 CV FIN GA 00394601000126'!AG101</f>
        <v>0</v>
      </c>
      <c r="AF105" s="123">
        <f>'2024 CV FIN GA 00394601000126'!AH101</f>
        <v>0</v>
      </c>
      <c r="AG105" s="123">
        <f>'2024 CV FIN GA 00394601000126'!AI101</f>
        <v>0</v>
      </c>
      <c r="AH105" s="49">
        <f t="shared" si="34"/>
        <v>2.0000000000000002E-5</v>
      </c>
      <c r="AI105" s="123">
        <f>'2024 CV FIN GA 00394601000126'!AK101</f>
        <v>2.0000000000000002E-5</v>
      </c>
      <c r="AJ105" s="123">
        <f>'2024 CV FIN GA 00394601000126'!AL101</f>
        <v>0</v>
      </c>
      <c r="AK105" s="123">
        <f>'2024 CV FIN GA 00394601000126'!AM101</f>
        <v>0</v>
      </c>
      <c r="AL105" s="123">
        <f>'2024 CV FIN GA 00394601000126'!AN101</f>
        <v>0</v>
      </c>
      <c r="AM105" s="123">
        <f>'2024 CV FIN GA 00394601000126'!AO101</f>
        <v>0</v>
      </c>
      <c r="AN105" s="123">
        <f>'2024 CV FIN GA 00394601000126'!AP101</f>
        <v>1.0000000000000001E-5</v>
      </c>
      <c r="AO105" s="50">
        <v>0</v>
      </c>
      <c r="AP105" s="123">
        <f>'2024 CV FIN GA 00394601000126'!AR101</f>
        <v>0</v>
      </c>
      <c r="AQ105" s="123">
        <f>'2024 CV FIN GA 00394601000126'!AS101</f>
        <v>9.7699999999999992E-3</v>
      </c>
      <c r="AR105" s="49">
        <f t="shared" si="35"/>
        <v>1.1310000000000001E-2</v>
      </c>
      <c r="AS105" s="49">
        <f t="shared" si="36"/>
        <v>1.103E-2</v>
      </c>
      <c r="AT105" s="123">
        <f>'2024 CV FIN GA 00394601000126'!AV101</f>
        <v>0</v>
      </c>
      <c r="AU105" s="123">
        <f>'2024 CV FIN GA 00394601000126'!AW101</f>
        <v>0</v>
      </c>
      <c r="AV105" s="123">
        <f>'2024 CV FIN GA 00394601000126'!AX101</f>
        <v>0</v>
      </c>
      <c r="AW105" s="123">
        <f>'2024 CV FIN GA 00394601000126'!AY101</f>
        <v>0</v>
      </c>
      <c r="AX105" s="123">
        <f>'2024 CV FIN GA 00394601000126'!AZ101</f>
        <v>1.103E-2</v>
      </c>
      <c r="AY105" s="123">
        <f>'2024 CV FIN GA 00394601000126'!BA101</f>
        <v>0</v>
      </c>
      <c r="AZ105" s="49">
        <f t="shared" si="37"/>
        <v>2.7999999999999998E-4</v>
      </c>
      <c r="BA105" s="123">
        <f>'2024 CV FIN GA 00394601000126'!BC101</f>
        <v>0</v>
      </c>
      <c r="BB105" s="123">
        <f>'2024 CV FIN GA 00394601000126'!BD101</f>
        <v>0</v>
      </c>
      <c r="BC105" s="123">
        <f>'2024 CV FIN GA 00394601000126'!BE101</f>
        <v>0</v>
      </c>
      <c r="BD105" s="123">
        <f>'2024 CV FIN GA 00394601000126'!BF101</f>
        <v>0</v>
      </c>
      <c r="BE105" s="123">
        <f>'2024 CV FIN GA 00394601000126'!BG101</f>
        <v>0</v>
      </c>
      <c r="BF105" s="123">
        <f>'2024 CV FIN GA 00394601000126'!BH101</f>
        <v>2.7999999999999998E-4</v>
      </c>
      <c r="BG105" s="123">
        <f>'2024 CV FIN GA 00394601000126'!BI101</f>
        <v>0</v>
      </c>
      <c r="BH105" s="123">
        <f>'2024 CV FIN GA 00394601000126'!BJ101</f>
        <v>0</v>
      </c>
      <c r="BI105" s="123">
        <f>'2024 CV FIN GA 00394601000126'!BK101</f>
        <v>0</v>
      </c>
      <c r="BJ105" s="49">
        <f t="shared" si="38"/>
        <v>1.1310000000000001E-2</v>
      </c>
      <c r="BK105" s="49">
        <f t="shared" si="39"/>
        <v>0</v>
      </c>
      <c r="BL105" s="49">
        <f>$BO$9+SUMPRODUCT($D$10:D105,$BK$10:BK105)</f>
        <v>-1.2969374656677246E-2</v>
      </c>
      <c r="BM105" s="48">
        <f>'2024 CV FIN GA 00394601000126'!BO101</f>
        <v>4.78</v>
      </c>
      <c r="BN105" s="49">
        <f t="shared" si="43"/>
        <v>0</v>
      </c>
      <c r="BO105" s="51">
        <f t="shared" si="40"/>
        <v>0</v>
      </c>
      <c r="BP105" s="79">
        <f t="shared" si="44"/>
        <v>1.2058161084040052E-4</v>
      </c>
      <c r="BQ105" s="79">
        <f t="shared" si="45"/>
        <v>1.1515543835258249E-2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1"/>
        <v>97</v>
      </c>
      <c r="B106" s="69">
        <f t="shared" si="42"/>
        <v>2120</v>
      </c>
      <c r="C106" s="48">
        <f>'2024 CV FIN GA 00394601000126'!E102</f>
        <v>4.78</v>
      </c>
      <c r="D106" s="49">
        <f t="shared" si="46"/>
        <v>1.0789999999999999E-2</v>
      </c>
      <c r="E106" s="123">
        <f>'2024 CV FIN GA 00394601000126'!G102</f>
        <v>0</v>
      </c>
      <c r="F106" s="49">
        <f t="shared" ref="F106:F137" si="47">ROUND(SUM(G106:J106),5)</f>
        <v>0</v>
      </c>
      <c r="G106" s="123">
        <f>'2024 CV FIN GA 00394601000126'!I102</f>
        <v>0</v>
      </c>
      <c r="H106" s="123">
        <f>'2024 CV FIN GA 00394601000126'!J102</f>
        <v>0</v>
      </c>
      <c r="I106" s="123">
        <f>'2024 CV FIN GA 00394601000126'!K102</f>
        <v>0</v>
      </c>
      <c r="J106" s="123">
        <f>'2024 CV FIN GA 00394601000126'!L102</f>
        <v>0</v>
      </c>
      <c r="K106" s="123">
        <f>'2024 CV FIN GA 00394601000126'!M102</f>
        <v>0</v>
      </c>
      <c r="L106" s="123">
        <f>'2024 CV FIN GA 00394601000126'!N102</f>
        <v>0</v>
      </c>
      <c r="M106" s="49">
        <f t="shared" ref="M106:M137" si="48">ROUND(SUM(N106:T106),5)</f>
        <v>0</v>
      </c>
      <c r="N106" s="123">
        <f>'2024 CV FIN GA 00394601000126'!P102</f>
        <v>0</v>
      </c>
      <c r="O106" s="123">
        <f>'2024 CV FIN GA 00394601000126'!Q102</f>
        <v>0</v>
      </c>
      <c r="P106" s="123">
        <f>'2024 CV FIN GA 00394601000126'!R102</f>
        <v>0</v>
      </c>
      <c r="Q106" s="123">
        <f>'2024 CV FIN GA 00394601000126'!S102</f>
        <v>0</v>
      </c>
      <c r="R106" s="123">
        <f>'2024 CV FIN GA 00394601000126'!T102</f>
        <v>0</v>
      </c>
      <c r="S106" s="123">
        <f>'2024 CV FIN GA 00394601000126'!U102</f>
        <v>0</v>
      </c>
      <c r="T106" s="123">
        <f>'2024 CV FIN GA 00394601000126'!V102</f>
        <v>0</v>
      </c>
      <c r="U106" s="49">
        <f t="shared" ref="U106:U137" si="49">ROUND(SUM(V106:AB106),5)</f>
        <v>0</v>
      </c>
      <c r="V106" s="123">
        <f>'2024 CV FIN GA 00394601000126'!X102</f>
        <v>0</v>
      </c>
      <c r="W106" s="123">
        <f>'2024 CV FIN GA 00394601000126'!Y102</f>
        <v>0</v>
      </c>
      <c r="X106" s="123">
        <f>'2024 CV FIN GA 00394601000126'!Z102</f>
        <v>0</v>
      </c>
      <c r="Y106" s="123">
        <f>'2024 CV FIN GA 00394601000126'!AA102</f>
        <v>0</v>
      </c>
      <c r="Z106" s="123">
        <f>'2024 CV FIN GA 00394601000126'!AB102</f>
        <v>0</v>
      </c>
      <c r="AA106" s="123">
        <f>'2024 CV FIN GA 00394601000126'!AC102</f>
        <v>0</v>
      </c>
      <c r="AB106" s="123">
        <f>'2024 CV FIN GA 00394601000126'!AD102</f>
        <v>0</v>
      </c>
      <c r="AC106" s="49">
        <f t="shared" ref="AC106:AC137" si="50">ROUND(SUM(AD106:AG106),5)</f>
        <v>0</v>
      </c>
      <c r="AD106" s="123">
        <f>'2024 CV FIN GA 00394601000126'!AF102</f>
        <v>0</v>
      </c>
      <c r="AE106" s="123">
        <f>'2024 CV FIN GA 00394601000126'!AG102</f>
        <v>0</v>
      </c>
      <c r="AF106" s="123">
        <f>'2024 CV FIN GA 00394601000126'!AH102</f>
        <v>0</v>
      </c>
      <c r="AG106" s="123">
        <f>'2024 CV FIN GA 00394601000126'!AI102</f>
        <v>0</v>
      </c>
      <c r="AH106" s="49">
        <f t="shared" ref="AH106:AH137" si="51">ROUND(SUM(AI106:AM106),5)</f>
        <v>0</v>
      </c>
      <c r="AI106" s="123">
        <f>'2024 CV FIN GA 00394601000126'!AK102</f>
        <v>0</v>
      </c>
      <c r="AJ106" s="123">
        <f>'2024 CV FIN GA 00394601000126'!AL102</f>
        <v>0</v>
      </c>
      <c r="AK106" s="123">
        <f>'2024 CV FIN GA 00394601000126'!AM102</f>
        <v>0</v>
      </c>
      <c r="AL106" s="123">
        <f>'2024 CV FIN GA 00394601000126'!AN102</f>
        <v>0</v>
      </c>
      <c r="AM106" s="123">
        <f>'2024 CV FIN GA 00394601000126'!AO102</f>
        <v>0</v>
      </c>
      <c r="AN106" s="123">
        <f>'2024 CV FIN GA 00394601000126'!AP102</f>
        <v>0</v>
      </c>
      <c r="AO106" s="50">
        <v>0</v>
      </c>
      <c r="AP106" s="123">
        <f>'2024 CV FIN GA 00394601000126'!AR102</f>
        <v>0</v>
      </c>
      <c r="AQ106" s="123">
        <f>'2024 CV FIN GA 00394601000126'!AS102</f>
        <v>3.0000000000000001E-5</v>
      </c>
      <c r="AR106" s="49">
        <f t="shared" ref="AR106:AR137" si="52">ROUND(F106+K106+L106+M106+U106+AC106+AH106+AN106+AO106+AP106+AQ106,5)</f>
        <v>3.0000000000000001E-5</v>
      </c>
      <c r="AS106" s="49">
        <f t="shared" ref="AS106:AS137" si="53">ROUND(SUM(AT106:AY106),5)</f>
        <v>0</v>
      </c>
      <c r="AT106" s="123">
        <f>'2024 CV FIN GA 00394601000126'!AV102</f>
        <v>0</v>
      </c>
      <c r="AU106" s="123">
        <f>'2024 CV FIN GA 00394601000126'!AW102</f>
        <v>0</v>
      </c>
      <c r="AV106" s="123">
        <f>'2024 CV FIN GA 00394601000126'!AX102</f>
        <v>0</v>
      </c>
      <c r="AW106" s="123">
        <f>'2024 CV FIN GA 00394601000126'!AY102</f>
        <v>0</v>
      </c>
      <c r="AX106" s="123">
        <f>'2024 CV FIN GA 00394601000126'!AZ102</f>
        <v>0</v>
      </c>
      <c r="AY106" s="123">
        <f>'2024 CV FIN GA 00394601000126'!BA102</f>
        <v>0</v>
      </c>
      <c r="AZ106" s="49">
        <f t="shared" ref="AZ106:AZ137" si="54">ROUND(SUM(BA106:BI106),5)</f>
        <v>3.0000000000000001E-5</v>
      </c>
      <c r="BA106" s="123">
        <f>'2024 CV FIN GA 00394601000126'!BC102</f>
        <v>0</v>
      </c>
      <c r="BB106" s="123">
        <f>'2024 CV FIN GA 00394601000126'!BD102</f>
        <v>0</v>
      </c>
      <c r="BC106" s="123">
        <f>'2024 CV FIN GA 00394601000126'!BE102</f>
        <v>0</v>
      </c>
      <c r="BD106" s="123">
        <f>'2024 CV FIN GA 00394601000126'!BF102</f>
        <v>0</v>
      </c>
      <c r="BE106" s="123">
        <f>'2024 CV FIN GA 00394601000126'!BG102</f>
        <v>0</v>
      </c>
      <c r="BF106" s="123">
        <f>'2024 CV FIN GA 00394601000126'!BH102</f>
        <v>3.0000000000000001E-5</v>
      </c>
      <c r="BG106" s="123">
        <f>'2024 CV FIN GA 00394601000126'!BI102</f>
        <v>0</v>
      </c>
      <c r="BH106" s="123">
        <f>'2024 CV FIN GA 00394601000126'!BJ102</f>
        <v>0</v>
      </c>
      <c r="BI106" s="123">
        <f>'2024 CV FIN GA 00394601000126'!BK102</f>
        <v>0</v>
      </c>
      <c r="BJ106" s="49">
        <f t="shared" ref="BJ106:BJ137" si="55">ROUND(AS106+AZ106,5)</f>
        <v>3.0000000000000001E-5</v>
      </c>
      <c r="BK106" s="49">
        <f t="shared" ref="BK106:BK137" si="56">ROUND(AR106-BJ106,5)</f>
        <v>0</v>
      </c>
      <c r="BL106" s="49">
        <f>$BO$9+SUMPRODUCT($D$10:D106,$BK$10:BK106)</f>
        <v>-1.2969374656677246E-2</v>
      </c>
      <c r="BM106" s="48">
        <f>'2024 CV FIN GA 00394601000126'!BO102</f>
        <v>4.78</v>
      </c>
      <c r="BN106" s="49">
        <f t="shared" si="43"/>
        <v>0</v>
      </c>
      <c r="BO106" s="51">
        <f t="shared" ref="BO106:BO137" si="57">IF(BO105+BK106+BN106-AQ106&gt;0,ROUND(BO105+BK106+BN106-AQ106,5),0)</f>
        <v>0</v>
      </c>
      <c r="BP106" s="79">
        <f t="shared" si="44"/>
        <v>3.3132653822999716E-7</v>
      </c>
      <c r="BQ106" s="79">
        <f t="shared" si="45"/>
        <v>3.1973010939194727E-5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58">A106+1</f>
        <v>98</v>
      </c>
      <c r="B107" s="69">
        <f t="shared" ref="B107:B138" si="59">B106+1</f>
        <v>2121</v>
      </c>
      <c r="C107" s="48">
        <f>'2024 CV FIN GA 00394601000126'!E103</f>
        <v>4.78</v>
      </c>
      <c r="D107" s="49">
        <f t="shared" si="46"/>
        <v>1.03E-2</v>
      </c>
      <c r="E107" s="123">
        <f>'2024 CV FIN GA 00394601000126'!G103</f>
        <v>0</v>
      </c>
      <c r="F107" s="49">
        <f t="shared" si="47"/>
        <v>0</v>
      </c>
      <c r="G107" s="123">
        <f>'2024 CV FIN GA 00394601000126'!I103</f>
        <v>0</v>
      </c>
      <c r="H107" s="123">
        <f>'2024 CV FIN GA 00394601000126'!J103</f>
        <v>0</v>
      </c>
      <c r="I107" s="123">
        <f>'2024 CV FIN GA 00394601000126'!K103</f>
        <v>0</v>
      </c>
      <c r="J107" s="123">
        <f>'2024 CV FIN GA 00394601000126'!L103</f>
        <v>0</v>
      </c>
      <c r="K107" s="123">
        <f>'2024 CV FIN GA 00394601000126'!M103</f>
        <v>0</v>
      </c>
      <c r="L107" s="123">
        <f>'2024 CV FIN GA 00394601000126'!N103</f>
        <v>0</v>
      </c>
      <c r="M107" s="49">
        <f t="shared" si="48"/>
        <v>0</v>
      </c>
      <c r="N107" s="123">
        <f>'2024 CV FIN GA 00394601000126'!P103</f>
        <v>0</v>
      </c>
      <c r="O107" s="123">
        <f>'2024 CV FIN GA 00394601000126'!Q103</f>
        <v>0</v>
      </c>
      <c r="P107" s="123">
        <f>'2024 CV FIN GA 00394601000126'!R103</f>
        <v>0</v>
      </c>
      <c r="Q107" s="123">
        <f>'2024 CV FIN GA 00394601000126'!S103</f>
        <v>0</v>
      </c>
      <c r="R107" s="123">
        <f>'2024 CV FIN GA 00394601000126'!T103</f>
        <v>0</v>
      </c>
      <c r="S107" s="123">
        <f>'2024 CV FIN GA 00394601000126'!U103</f>
        <v>0</v>
      </c>
      <c r="T107" s="123">
        <f>'2024 CV FIN GA 00394601000126'!V103</f>
        <v>0</v>
      </c>
      <c r="U107" s="49">
        <f t="shared" si="49"/>
        <v>0</v>
      </c>
      <c r="V107" s="123">
        <f>'2024 CV FIN GA 00394601000126'!X103</f>
        <v>0</v>
      </c>
      <c r="W107" s="123">
        <f>'2024 CV FIN GA 00394601000126'!Y103</f>
        <v>0</v>
      </c>
      <c r="X107" s="123">
        <f>'2024 CV FIN GA 00394601000126'!Z103</f>
        <v>0</v>
      </c>
      <c r="Y107" s="123">
        <f>'2024 CV FIN GA 00394601000126'!AA103</f>
        <v>0</v>
      </c>
      <c r="Z107" s="123">
        <f>'2024 CV FIN GA 00394601000126'!AB103</f>
        <v>0</v>
      </c>
      <c r="AA107" s="123">
        <f>'2024 CV FIN GA 00394601000126'!AC103</f>
        <v>0</v>
      </c>
      <c r="AB107" s="123">
        <f>'2024 CV FIN GA 00394601000126'!AD103</f>
        <v>0</v>
      </c>
      <c r="AC107" s="49">
        <f t="shared" si="50"/>
        <v>0</v>
      </c>
      <c r="AD107" s="123">
        <f>'2024 CV FIN GA 00394601000126'!AF103</f>
        <v>0</v>
      </c>
      <c r="AE107" s="123">
        <f>'2024 CV FIN GA 00394601000126'!AG103</f>
        <v>0</v>
      </c>
      <c r="AF107" s="123">
        <f>'2024 CV FIN GA 00394601000126'!AH103</f>
        <v>0</v>
      </c>
      <c r="AG107" s="123">
        <f>'2024 CV FIN GA 00394601000126'!AI103</f>
        <v>0</v>
      </c>
      <c r="AH107" s="49">
        <f t="shared" si="51"/>
        <v>0</v>
      </c>
      <c r="AI107" s="123">
        <f>'2024 CV FIN GA 00394601000126'!AK103</f>
        <v>0</v>
      </c>
      <c r="AJ107" s="123">
        <f>'2024 CV FIN GA 00394601000126'!AL103</f>
        <v>0</v>
      </c>
      <c r="AK107" s="123">
        <f>'2024 CV FIN GA 00394601000126'!AM103</f>
        <v>0</v>
      </c>
      <c r="AL107" s="123">
        <f>'2024 CV FIN GA 00394601000126'!AN103</f>
        <v>0</v>
      </c>
      <c r="AM107" s="123">
        <f>'2024 CV FIN GA 00394601000126'!AO103</f>
        <v>0</v>
      </c>
      <c r="AN107" s="123">
        <f>'2024 CV FIN GA 00394601000126'!AP103</f>
        <v>0</v>
      </c>
      <c r="AO107" s="50">
        <v>0</v>
      </c>
      <c r="AP107" s="123">
        <f>'2024 CV FIN GA 00394601000126'!AR103</f>
        <v>0</v>
      </c>
      <c r="AQ107" s="123">
        <f>'2024 CV FIN GA 00394601000126'!AS103</f>
        <v>0</v>
      </c>
      <c r="AR107" s="49">
        <f t="shared" si="52"/>
        <v>0</v>
      </c>
      <c r="AS107" s="49">
        <f t="shared" si="53"/>
        <v>0</v>
      </c>
      <c r="AT107" s="123">
        <f>'2024 CV FIN GA 00394601000126'!AV103</f>
        <v>0</v>
      </c>
      <c r="AU107" s="123">
        <f>'2024 CV FIN GA 00394601000126'!AW103</f>
        <v>0</v>
      </c>
      <c r="AV107" s="123">
        <f>'2024 CV FIN GA 00394601000126'!AX103</f>
        <v>0</v>
      </c>
      <c r="AW107" s="123">
        <f>'2024 CV FIN GA 00394601000126'!AY103</f>
        <v>0</v>
      </c>
      <c r="AX107" s="123">
        <f>'2024 CV FIN GA 00394601000126'!AZ103</f>
        <v>0</v>
      </c>
      <c r="AY107" s="123">
        <f>'2024 CV FIN GA 00394601000126'!BA103</f>
        <v>0</v>
      </c>
      <c r="AZ107" s="49">
        <f t="shared" si="54"/>
        <v>0</v>
      </c>
      <c r="BA107" s="123">
        <f>'2024 CV FIN GA 00394601000126'!BC103</f>
        <v>0</v>
      </c>
      <c r="BB107" s="123">
        <f>'2024 CV FIN GA 00394601000126'!BD103</f>
        <v>0</v>
      </c>
      <c r="BC107" s="123">
        <f>'2024 CV FIN GA 00394601000126'!BE103</f>
        <v>0</v>
      </c>
      <c r="BD107" s="123">
        <f>'2024 CV FIN GA 00394601000126'!BF103</f>
        <v>0</v>
      </c>
      <c r="BE107" s="123">
        <f>'2024 CV FIN GA 00394601000126'!BG103</f>
        <v>0</v>
      </c>
      <c r="BF107" s="123">
        <f>'2024 CV FIN GA 00394601000126'!BH103</f>
        <v>0</v>
      </c>
      <c r="BG107" s="123">
        <f>'2024 CV FIN GA 00394601000126'!BI103</f>
        <v>0</v>
      </c>
      <c r="BH107" s="123">
        <f>'2024 CV FIN GA 00394601000126'!BJ103</f>
        <v>0</v>
      </c>
      <c r="BI107" s="123">
        <f>'2024 CV FIN GA 00394601000126'!BK103</f>
        <v>0</v>
      </c>
      <c r="BJ107" s="49">
        <f t="shared" si="55"/>
        <v>0</v>
      </c>
      <c r="BK107" s="49">
        <f t="shared" si="56"/>
        <v>0</v>
      </c>
      <c r="BL107" s="49">
        <f>$BO$9+SUMPRODUCT($D$10:D107,$BK$10:BK107)</f>
        <v>-1.2969374656677246E-2</v>
      </c>
      <c r="BM107" s="48">
        <f>'2024 CV FIN GA 00394601000126'!BO103</f>
        <v>4.78</v>
      </c>
      <c r="BN107" s="49">
        <f t="shared" si="43"/>
        <v>0</v>
      </c>
      <c r="BO107" s="51">
        <f t="shared" si="57"/>
        <v>0</v>
      </c>
      <c r="BP107" s="79">
        <f t="shared" si="44"/>
        <v>0</v>
      </c>
      <c r="BQ107" s="79">
        <f t="shared" si="45"/>
        <v>0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58"/>
        <v>99</v>
      </c>
      <c r="B108" s="69">
        <f t="shared" si="59"/>
        <v>2122</v>
      </c>
      <c r="C108" s="48">
        <f>'2024 CV FIN GA 00394601000126'!E104</f>
        <v>4.78</v>
      </c>
      <c r="D108" s="49">
        <f t="shared" si="46"/>
        <v>9.8300000000000002E-3</v>
      </c>
      <c r="E108" s="123">
        <f>'2024 CV FIN GA 00394601000126'!G104</f>
        <v>0</v>
      </c>
      <c r="F108" s="49">
        <f t="shared" si="47"/>
        <v>0</v>
      </c>
      <c r="G108" s="123">
        <f>'2024 CV FIN GA 00394601000126'!I104</f>
        <v>0</v>
      </c>
      <c r="H108" s="123">
        <f>'2024 CV FIN GA 00394601000126'!J104</f>
        <v>0</v>
      </c>
      <c r="I108" s="123">
        <f>'2024 CV FIN GA 00394601000126'!K104</f>
        <v>0</v>
      </c>
      <c r="J108" s="123">
        <f>'2024 CV FIN GA 00394601000126'!L104</f>
        <v>0</v>
      </c>
      <c r="K108" s="123">
        <f>'2024 CV FIN GA 00394601000126'!M104</f>
        <v>0</v>
      </c>
      <c r="L108" s="123">
        <f>'2024 CV FIN GA 00394601000126'!N104</f>
        <v>0</v>
      </c>
      <c r="M108" s="49">
        <f t="shared" si="48"/>
        <v>0</v>
      </c>
      <c r="N108" s="123">
        <f>'2024 CV FIN GA 00394601000126'!P104</f>
        <v>0</v>
      </c>
      <c r="O108" s="123">
        <f>'2024 CV FIN GA 00394601000126'!Q104</f>
        <v>0</v>
      </c>
      <c r="P108" s="123">
        <f>'2024 CV FIN GA 00394601000126'!R104</f>
        <v>0</v>
      </c>
      <c r="Q108" s="123">
        <f>'2024 CV FIN GA 00394601000126'!S104</f>
        <v>0</v>
      </c>
      <c r="R108" s="123">
        <f>'2024 CV FIN GA 00394601000126'!T104</f>
        <v>0</v>
      </c>
      <c r="S108" s="123">
        <f>'2024 CV FIN GA 00394601000126'!U104</f>
        <v>0</v>
      </c>
      <c r="T108" s="123">
        <f>'2024 CV FIN GA 00394601000126'!V104</f>
        <v>0</v>
      </c>
      <c r="U108" s="49">
        <f t="shared" si="49"/>
        <v>0</v>
      </c>
      <c r="V108" s="123">
        <f>'2024 CV FIN GA 00394601000126'!X104</f>
        <v>0</v>
      </c>
      <c r="W108" s="123">
        <f>'2024 CV FIN GA 00394601000126'!Y104</f>
        <v>0</v>
      </c>
      <c r="X108" s="123">
        <f>'2024 CV FIN GA 00394601000126'!Z104</f>
        <v>0</v>
      </c>
      <c r="Y108" s="123">
        <f>'2024 CV FIN GA 00394601000126'!AA104</f>
        <v>0</v>
      </c>
      <c r="Z108" s="123">
        <f>'2024 CV FIN GA 00394601000126'!AB104</f>
        <v>0</v>
      </c>
      <c r="AA108" s="123">
        <f>'2024 CV FIN GA 00394601000126'!AC104</f>
        <v>0</v>
      </c>
      <c r="AB108" s="123">
        <f>'2024 CV FIN GA 00394601000126'!AD104</f>
        <v>0</v>
      </c>
      <c r="AC108" s="49">
        <f t="shared" si="50"/>
        <v>0</v>
      </c>
      <c r="AD108" s="123">
        <f>'2024 CV FIN GA 00394601000126'!AF104</f>
        <v>0</v>
      </c>
      <c r="AE108" s="123">
        <f>'2024 CV FIN GA 00394601000126'!AG104</f>
        <v>0</v>
      </c>
      <c r="AF108" s="123">
        <f>'2024 CV FIN GA 00394601000126'!AH104</f>
        <v>0</v>
      </c>
      <c r="AG108" s="123">
        <f>'2024 CV FIN GA 00394601000126'!AI104</f>
        <v>0</v>
      </c>
      <c r="AH108" s="49">
        <f t="shared" si="51"/>
        <v>0</v>
      </c>
      <c r="AI108" s="123">
        <f>'2024 CV FIN GA 00394601000126'!AK104</f>
        <v>0</v>
      </c>
      <c r="AJ108" s="123">
        <f>'2024 CV FIN GA 00394601000126'!AL104</f>
        <v>0</v>
      </c>
      <c r="AK108" s="123">
        <f>'2024 CV FIN GA 00394601000126'!AM104</f>
        <v>0</v>
      </c>
      <c r="AL108" s="123">
        <f>'2024 CV FIN GA 00394601000126'!AN104</f>
        <v>0</v>
      </c>
      <c r="AM108" s="123">
        <f>'2024 CV FIN GA 00394601000126'!AO104</f>
        <v>0</v>
      </c>
      <c r="AN108" s="123">
        <f>'2024 CV FIN GA 00394601000126'!AP104</f>
        <v>0</v>
      </c>
      <c r="AO108" s="50">
        <v>0</v>
      </c>
      <c r="AP108" s="123">
        <f>'2024 CV FIN GA 00394601000126'!AR104</f>
        <v>0</v>
      </c>
      <c r="AQ108" s="123">
        <f>'2024 CV FIN GA 00394601000126'!AS104</f>
        <v>0</v>
      </c>
      <c r="AR108" s="49">
        <f t="shared" si="52"/>
        <v>0</v>
      </c>
      <c r="AS108" s="49">
        <f t="shared" si="53"/>
        <v>0</v>
      </c>
      <c r="AT108" s="123">
        <f>'2024 CV FIN GA 00394601000126'!AV104</f>
        <v>0</v>
      </c>
      <c r="AU108" s="123">
        <f>'2024 CV FIN GA 00394601000126'!AW104</f>
        <v>0</v>
      </c>
      <c r="AV108" s="123">
        <f>'2024 CV FIN GA 00394601000126'!AX104</f>
        <v>0</v>
      </c>
      <c r="AW108" s="123">
        <f>'2024 CV FIN GA 00394601000126'!AY104</f>
        <v>0</v>
      </c>
      <c r="AX108" s="123">
        <f>'2024 CV FIN GA 00394601000126'!AZ104</f>
        <v>0</v>
      </c>
      <c r="AY108" s="123">
        <f>'2024 CV FIN GA 00394601000126'!BA104</f>
        <v>0</v>
      </c>
      <c r="AZ108" s="49">
        <f t="shared" si="54"/>
        <v>0</v>
      </c>
      <c r="BA108" s="123">
        <f>'2024 CV FIN GA 00394601000126'!BC104</f>
        <v>0</v>
      </c>
      <c r="BB108" s="123">
        <f>'2024 CV FIN GA 00394601000126'!BD104</f>
        <v>0</v>
      </c>
      <c r="BC108" s="123">
        <f>'2024 CV FIN GA 00394601000126'!BE104</f>
        <v>0</v>
      </c>
      <c r="BD108" s="123">
        <f>'2024 CV FIN GA 00394601000126'!BF104</f>
        <v>0</v>
      </c>
      <c r="BE108" s="123">
        <f>'2024 CV FIN GA 00394601000126'!BG104</f>
        <v>0</v>
      </c>
      <c r="BF108" s="123">
        <f>'2024 CV FIN GA 00394601000126'!BH104</f>
        <v>0</v>
      </c>
      <c r="BG108" s="123">
        <f>'2024 CV FIN GA 00394601000126'!BI104</f>
        <v>0</v>
      </c>
      <c r="BH108" s="123">
        <f>'2024 CV FIN GA 00394601000126'!BJ104</f>
        <v>0</v>
      </c>
      <c r="BI108" s="123">
        <f>'2024 CV FIN GA 00394601000126'!BK104</f>
        <v>0</v>
      </c>
      <c r="BJ108" s="49">
        <f t="shared" si="55"/>
        <v>0</v>
      </c>
      <c r="BK108" s="49">
        <f t="shared" si="56"/>
        <v>0</v>
      </c>
      <c r="BL108" s="49">
        <f>$BO$9+SUMPRODUCT($D$10:D108,$BK$10:BK108)</f>
        <v>-1.2969374656677246E-2</v>
      </c>
      <c r="BM108" s="48">
        <f>'2024 CV FIN GA 00394601000126'!BO104</f>
        <v>4.78</v>
      </c>
      <c r="BN108" s="49">
        <f t="shared" si="43"/>
        <v>0</v>
      </c>
      <c r="BO108" s="51">
        <f t="shared" si="57"/>
        <v>0</v>
      </c>
      <c r="BP108" s="79">
        <f t="shared" si="44"/>
        <v>0</v>
      </c>
      <c r="BQ108" s="79">
        <f t="shared" si="45"/>
        <v>0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58"/>
        <v>100</v>
      </c>
      <c r="B109" s="69">
        <f t="shared" si="59"/>
        <v>2123</v>
      </c>
      <c r="C109" s="48">
        <f>'2024 CV FIN GA 00394601000126'!E105</f>
        <v>4.78</v>
      </c>
      <c r="D109" s="49">
        <f t="shared" si="46"/>
        <v>9.3799999999999994E-3</v>
      </c>
      <c r="E109" s="123">
        <f>'2024 CV FIN GA 00394601000126'!G105</f>
        <v>0</v>
      </c>
      <c r="F109" s="49">
        <f t="shared" si="47"/>
        <v>0</v>
      </c>
      <c r="G109" s="123">
        <f>'2024 CV FIN GA 00394601000126'!I105</f>
        <v>0</v>
      </c>
      <c r="H109" s="123">
        <f>'2024 CV FIN GA 00394601000126'!J105</f>
        <v>0</v>
      </c>
      <c r="I109" s="123">
        <f>'2024 CV FIN GA 00394601000126'!K105</f>
        <v>0</v>
      </c>
      <c r="J109" s="123">
        <f>'2024 CV FIN GA 00394601000126'!L105</f>
        <v>0</v>
      </c>
      <c r="K109" s="123">
        <f>'2024 CV FIN GA 00394601000126'!M105</f>
        <v>0</v>
      </c>
      <c r="L109" s="123">
        <f>'2024 CV FIN GA 00394601000126'!N105</f>
        <v>0</v>
      </c>
      <c r="M109" s="49">
        <f t="shared" si="48"/>
        <v>0</v>
      </c>
      <c r="N109" s="123">
        <f>'2024 CV FIN GA 00394601000126'!P105</f>
        <v>0</v>
      </c>
      <c r="O109" s="123">
        <f>'2024 CV FIN GA 00394601000126'!Q105</f>
        <v>0</v>
      </c>
      <c r="P109" s="123">
        <f>'2024 CV FIN GA 00394601000126'!R105</f>
        <v>0</v>
      </c>
      <c r="Q109" s="123">
        <f>'2024 CV FIN GA 00394601000126'!S105</f>
        <v>0</v>
      </c>
      <c r="R109" s="123">
        <f>'2024 CV FIN GA 00394601000126'!T105</f>
        <v>0</v>
      </c>
      <c r="S109" s="123">
        <f>'2024 CV FIN GA 00394601000126'!U105</f>
        <v>0</v>
      </c>
      <c r="T109" s="123">
        <f>'2024 CV FIN GA 00394601000126'!V105</f>
        <v>0</v>
      </c>
      <c r="U109" s="49">
        <f t="shared" si="49"/>
        <v>0</v>
      </c>
      <c r="V109" s="123">
        <f>'2024 CV FIN GA 00394601000126'!X105</f>
        <v>0</v>
      </c>
      <c r="W109" s="123">
        <f>'2024 CV FIN GA 00394601000126'!Y105</f>
        <v>0</v>
      </c>
      <c r="X109" s="123">
        <f>'2024 CV FIN GA 00394601000126'!Z105</f>
        <v>0</v>
      </c>
      <c r="Y109" s="123">
        <f>'2024 CV FIN GA 00394601000126'!AA105</f>
        <v>0</v>
      </c>
      <c r="Z109" s="123">
        <f>'2024 CV FIN GA 00394601000126'!AB105</f>
        <v>0</v>
      </c>
      <c r="AA109" s="123">
        <f>'2024 CV FIN GA 00394601000126'!AC105</f>
        <v>0</v>
      </c>
      <c r="AB109" s="123">
        <f>'2024 CV FIN GA 00394601000126'!AD105</f>
        <v>0</v>
      </c>
      <c r="AC109" s="49">
        <f t="shared" si="50"/>
        <v>0</v>
      </c>
      <c r="AD109" s="123">
        <f>'2024 CV FIN GA 00394601000126'!AF105</f>
        <v>0</v>
      </c>
      <c r="AE109" s="123">
        <f>'2024 CV FIN GA 00394601000126'!AG105</f>
        <v>0</v>
      </c>
      <c r="AF109" s="123">
        <f>'2024 CV FIN GA 00394601000126'!AH105</f>
        <v>0</v>
      </c>
      <c r="AG109" s="123">
        <f>'2024 CV FIN GA 00394601000126'!AI105</f>
        <v>0</v>
      </c>
      <c r="AH109" s="49">
        <f t="shared" si="51"/>
        <v>0</v>
      </c>
      <c r="AI109" s="123">
        <f>'2024 CV FIN GA 00394601000126'!AK105</f>
        <v>0</v>
      </c>
      <c r="AJ109" s="123">
        <f>'2024 CV FIN GA 00394601000126'!AL105</f>
        <v>0</v>
      </c>
      <c r="AK109" s="123">
        <f>'2024 CV FIN GA 00394601000126'!AM105</f>
        <v>0</v>
      </c>
      <c r="AL109" s="123">
        <f>'2024 CV FIN GA 00394601000126'!AN105</f>
        <v>0</v>
      </c>
      <c r="AM109" s="123">
        <f>'2024 CV FIN GA 00394601000126'!AO105</f>
        <v>0</v>
      </c>
      <c r="AN109" s="123">
        <f>'2024 CV FIN GA 00394601000126'!AP105</f>
        <v>0</v>
      </c>
      <c r="AO109" s="50">
        <v>0</v>
      </c>
      <c r="AP109" s="123">
        <f>'2024 CV FIN GA 00394601000126'!AR105</f>
        <v>0</v>
      </c>
      <c r="AQ109" s="123">
        <f>'2024 CV FIN GA 00394601000126'!AS105</f>
        <v>0</v>
      </c>
      <c r="AR109" s="49">
        <f t="shared" si="52"/>
        <v>0</v>
      </c>
      <c r="AS109" s="49">
        <f t="shared" si="53"/>
        <v>0</v>
      </c>
      <c r="AT109" s="123">
        <f>'2024 CV FIN GA 00394601000126'!AV105</f>
        <v>0</v>
      </c>
      <c r="AU109" s="123">
        <f>'2024 CV FIN GA 00394601000126'!AW105</f>
        <v>0</v>
      </c>
      <c r="AV109" s="123">
        <f>'2024 CV FIN GA 00394601000126'!AX105</f>
        <v>0</v>
      </c>
      <c r="AW109" s="123">
        <f>'2024 CV FIN GA 00394601000126'!AY105</f>
        <v>0</v>
      </c>
      <c r="AX109" s="123">
        <f>'2024 CV FIN GA 00394601000126'!AZ105</f>
        <v>0</v>
      </c>
      <c r="AY109" s="123">
        <f>'2024 CV FIN GA 00394601000126'!BA105</f>
        <v>0</v>
      </c>
      <c r="AZ109" s="49">
        <f t="shared" si="54"/>
        <v>0</v>
      </c>
      <c r="BA109" s="123">
        <f>'2024 CV FIN GA 00394601000126'!BC105</f>
        <v>0</v>
      </c>
      <c r="BB109" s="123">
        <f>'2024 CV FIN GA 00394601000126'!BD105</f>
        <v>0</v>
      </c>
      <c r="BC109" s="123">
        <f>'2024 CV FIN GA 00394601000126'!BE105</f>
        <v>0</v>
      </c>
      <c r="BD109" s="123">
        <f>'2024 CV FIN GA 00394601000126'!BF105</f>
        <v>0</v>
      </c>
      <c r="BE109" s="123">
        <f>'2024 CV FIN GA 00394601000126'!BG105</f>
        <v>0</v>
      </c>
      <c r="BF109" s="123">
        <f>'2024 CV FIN GA 00394601000126'!BH105</f>
        <v>0</v>
      </c>
      <c r="BG109" s="123">
        <f>'2024 CV FIN GA 00394601000126'!BI105</f>
        <v>0</v>
      </c>
      <c r="BH109" s="123">
        <f>'2024 CV FIN GA 00394601000126'!BJ105</f>
        <v>0</v>
      </c>
      <c r="BI109" s="123">
        <f>'2024 CV FIN GA 00394601000126'!BK105</f>
        <v>0</v>
      </c>
      <c r="BJ109" s="49">
        <f t="shared" si="55"/>
        <v>0</v>
      </c>
      <c r="BK109" s="49">
        <f t="shared" si="56"/>
        <v>0</v>
      </c>
      <c r="BL109" s="49">
        <f>$BO$9+SUMPRODUCT($D$10:D109,$BK$10:BK109)</f>
        <v>-1.2969374656677246E-2</v>
      </c>
      <c r="BM109" s="48">
        <f>'2024 CV FIN GA 00394601000126'!BO105</f>
        <v>4.78</v>
      </c>
      <c r="BN109" s="49">
        <f t="shared" si="43"/>
        <v>0</v>
      </c>
      <c r="BO109" s="51">
        <f t="shared" si="57"/>
        <v>0</v>
      </c>
      <c r="BP109" s="79">
        <f t="shared" si="44"/>
        <v>0</v>
      </c>
      <c r="BQ109" s="79">
        <f t="shared" si="45"/>
        <v>0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58"/>
        <v>101</v>
      </c>
      <c r="B110" s="69">
        <f t="shared" si="59"/>
        <v>2124</v>
      </c>
      <c r="C110" s="48">
        <f>'2024 CV FIN GA 00394601000126'!E106</f>
        <v>4.78</v>
      </c>
      <c r="D110" s="49">
        <f t="shared" si="46"/>
        <v>8.9499999999999996E-3</v>
      </c>
      <c r="E110" s="123">
        <f>'2024 CV FIN GA 00394601000126'!G106</f>
        <v>0</v>
      </c>
      <c r="F110" s="49">
        <f t="shared" si="47"/>
        <v>0</v>
      </c>
      <c r="G110" s="123">
        <f>'2024 CV FIN GA 00394601000126'!I106</f>
        <v>0</v>
      </c>
      <c r="H110" s="123">
        <f>'2024 CV FIN GA 00394601000126'!J106</f>
        <v>0</v>
      </c>
      <c r="I110" s="123">
        <f>'2024 CV FIN GA 00394601000126'!K106</f>
        <v>0</v>
      </c>
      <c r="J110" s="123">
        <f>'2024 CV FIN GA 00394601000126'!L106</f>
        <v>0</v>
      </c>
      <c r="K110" s="123">
        <f>'2024 CV FIN GA 00394601000126'!M106</f>
        <v>0</v>
      </c>
      <c r="L110" s="123">
        <f>'2024 CV FIN GA 00394601000126'!N106</f>
        <v>0</v>
      </c>
      <c r="M110" s="49">
        <f t="shared" si="48"/>
        <v>0</v>
      </c>
      <c r="N110" s="123">
        <f>'2024 CV FIN GA 00394601000126'!P106</f>
        <v>0</v>
      </c>
      <c r="O110" s="123">
        <f>'2024 CV FIN GA 00394601000126'!Q106</f>
        <v>0</v>
      </c>
      <c r="P110" s="123">
        <f>'2024 CV FIN GA 00394601000126'!R106</f>
        <v>0</v>
      </c>
      <c r="Q110" s="123">
        <f>'2024 CV FIN GA 00394601000126'!S106</f>
        <v>0</v>
      </c>
      <c r="R110" s="123">
        <f>'2024 CV FIN GA 00394601000126'!T106</f>
        <v>0</v>
      </c>
      <c r="S110" s="123">
        <f>'2024 CV FIN GA 00394601000126'!U106</f>
        <v>0</v>
      </c>
      <c r="T110" s="123">
        <f>'2024 CV FIN GA 00394601000126'!V106</f>
        <v>0</v>
      </c>
      <c r="U110" s="49">
        <f t="shared" si="49"/>
        <v>0</v>
      </c>
      <c r="V110" s="123">
        <f>'2024 CV FIN GA 00394601000126'!X106</f>
        <v>0</v>
      </c>
      <c r="W110" s="123">
        <f>'2024 CV FIN GA 00394601000126'!Y106</f>
        <v>0</v>
      </c>
      <c r="X110" s="123">
        <f>'2024 CV FIN GA 00394601000126'!Z106</f>
        <v>0</v>
      </c>
      <c r="Y110" s="123">
        <f>'2024 CV FIN GA 00394601000126'!AA106</f>
        <v>0</v>
      </c>
      <c r="Z110" s="123">
        <f>'2024 CV FIN GA 00394601000126'!AB106</f>
        <v>0</v>
      </c>
      <c r="AA110" s="123">
        <f>'2024 CV FIN GA 00394601000126'!AC106</f>
        <v>0</v>
      </c>
      <c r="AB110" s="123">
        <f>'2024 CV FIN GA 00394601000126'!AD106</f>
        <v>0</v>
      </c>
      <c r="AC110" s="49">
        <f t="shared" si="50"/>
        <v>0</v>
      </c>
      <c r="AD110" s="123">
        <f>'2024 CV FIN GA 00394601000126'!AF106</f>
        <v>0</v>
      </c>
      <c r="AE110" s="123">
        <f>'2024 CV FIN GA 00394601000126'!AG106</f>
        <v>0</v>
      </c>
      <c r="AF110" s="123">
        <f>'2024 CV FIN GA 00394601000126'!AH106</f>
        <v>0</v>
      </c>
      <c r="AG110" s="123">
        <f>'2024 CV FIN GA 00394601000126'!AI106</f>
        <v>0</v>
      </c>
      <c r="AH110" s="49">
        <f t="shared" si="51"/>
        <v>0</v>
      </c>
      <c r="AI110" s="123">
        <f>'2024 CV FIN GA 00394601000126'!AK106</f>
        <v>0</v>
      </c>
      <c r="AJ110" s="123">
        <f>'2024 CV FIN GA 00394601000126'!AL106</f>
        <v>0</v>
      </c>
      <c r="AK110" s="123">
        <f>'2024 CV FIN GA 00394601000126'!AM106</f>
        <v>0</v>
      </c>
      <c r="AL110" s="123">
        <f>'2024 CV FIN GA 00394601000126'!AN106</f>
        <v>0</v>
      </c>
      <c r="AM110" s="123">
        <f>'2024 CV FIN GA 00394601000126'!AO106</f>
        <v>0</v>
      </c>
      <c r="AN110" s="123">
        <f>'2024 CV FIN GA 00394601000126'!AP106</f>
        <v>0</v>
      </c>
      <c r="AO110" s="50">
        <v>0</v>
      </c>
      <c r="AP110" s="123">
        <f>'2024 CV FIN GA 00394601000126'!AR106</f>
        <v>0</v>
      </c>
      <c r="AQ110" s="123">
        <f>'2024 CV FIN GA 00394601000126'!AS106</f>
        <v>0</v>
      </c>
      <c r="AR110" s="49">
        <f t="shared" si="52"/>
        <v>0</v>
      </c>
      <c r="AS110" s="49">
        <f t="shared" si="53"/>
        <v>0</v>
      </c>
      <c r="AT110" s="123">
        <f>'2024 CV FIN GA 00394601000126'!AV106</f>
        <v>0</v>
      </c>
      <c r="AU110" s="123">
        <f>'2024 CV FIN GA 00394601000126'!AW106</f>
        <v>0</v>
      </c>
      <c r="AV110" s="123">
        <f>'2024 CV FIN GA 00394601000126'!AX106</f>
        <v>0</v>
      </c>
      <c r="AW110" s="123">
        <f>'2024 CV FIN GA 00394601000126'!AY106</f>
        <v>0</v>
      </c>
      <c r="AX110" s="123">
        <f>'2024 CV FIN GA 00394601000126'!AZ106</f>
        <v>0</v>
      </c>
      <c r="AY110" s="123">
        <f>'2024 CV FIN GA 00394601000126'!BA106</f>
        <v>0</v>
      </c>
      <c r="AZ110" s="49">
        <f t="shared" si="54"/>
        <v>0</v>
      </c>
      <c r="BA110" s="123">
        <f>'2024 CV FIN GA 00394601000126'!BC106</f>
        <v>0</v>
      </c>
      <c r="BB110" s="123">
        <f>'2024 CV FIN GA 00394601000126'!BD106</f>
        <v>0</v>
      </c>
      <c r="BC110" s="123">
        <f>'2024 CV FIN GA 00394601000126'!BE106</f>
        <v>0</v>
      </c>
      <c r="BD110" s="123">
        <f>'2024 CV FIN GA 00394601000126'!BF106</f>
        <v>0</v>
      </c>
      <c r="BE110" s="123">
        <f>'2024 CV FIN GA 00394601000126'!BG106</f>
        <v>0</v>
      </c>
      <c r="BF110" s="123">
        <f>'2024 CV FIN GA 00394601000126'!BH106</f>
        <v>0</v>
      </c>
      <c r="BG110" s="123">
        <f>'2024 CV FIN GA 00394601000126'!BI106</f>
        <v>0</v>
      </c>
      <c r="BH110" s="123">
        <f>'2024 CV FIN GA 00394601000126'!BJ106</f>
        <v>0</v>
      </c>
      <c r="BI110" s="123">
        <f>'2024 CV FIN GA 00394601000126'!BK106</f>
        <v>0</v>
      </c>
      <c r="BJ110" s="49">
        <f t="shared" si="55"/>
        <v>0</v>
      </c>
      <c r="BK110" s="49">
        <f t="shared" si="56"/>
        <v>0</v>
      </c>
      <c r="BL110" s="49">
        <f>$BO$9+SUMPRODUCT($D$10:D110,$BK$10:BK110)</f>
        <v>-1.2969374656677246E-2</v>
      </c>
      <c r="BM110" s="48">
        <f>'2024 CV FIN GA 00394601000126'!BO106</f>
        <v>4.78</v>
      </c>
      <c r="BN110" s="49">
        <f t="shared" si="43"/>
        <v>0</v>
      </c>
      <c r="BO110" s="51">
        <f t="shared" si="57"/>
        <v>0</v>
      </c>
      <c r="BP110" s="79">
        <f t="shared" si="44"/>
        <v>0</v>
      </c>
      <c r="BQ110" s="79">
        <f t="shared" si="45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58"/>
        <v>102</v>
      </c>
      <c r="B111" s="69">
        <f t="shared" si="59"/>
        <v>2125</v>
      </c>
      <c r="C111" s="48">
        <f>'2024 CV FIN GA 00394601000126'!E107</f>
        <v>4.78</v>
      </c>
      <c r="D111" s="49">
        <f t="shared" si="46"/>
        <v>8.5400000000000007E-3</v>
      </c>
      <c r="E111" s="123">
        <f>'2024 CV FIN GA 00394601000126'!G107</f>
        <v>0</v>
      </c>
      <c r="F111" s="49">
        <f t="shared" si="47"/>
        <v>0</v>
      </c>
      <c r="G111" s="123">
        <f>'2024 CV FIN GA 00394601000126'!I107</f>
        <v>0</v>
      </c>
      <c r="H111" s="123">
        <f>'2024 CV FIN GA 00394601000126'!J107</f>
        <v>0</v>
      </c>
      <c r="I111" s="123">
        <f>'2024 CV FIN GA 00394601000126'!K107</f>
        <v>0</v>
      </c>
      <c r="J111" s="123">
        <f>'2024 CV FIN GA 00394601000126'!L107</f>
        <v>0</v>
      </c>
      <c r="K111" s="123">
        <f>'2024 CV FIN GA 00394601000126'!M107</f>
        <v>0</v>
      </c>
      <c r="L111" s="123">
        <f>'2024 CV FIN GA 00394601000126'!N107</f>
        <v>0</v>
      </c>
      <c r="M111" s="49">
        <f t="shared" si="48"/>
        <v>0</v>
      </c>
      <c r="N111" s="123">
        <f>'2024 CV FIN GA 00394601000126'!P107</f>
        <v>0</v>
      </c>
      <c r="O111" s="123">
        <f>'2024 CV FIN GA 00394601000126'!Q107</f>
        <v>0</v>
      </c>
      <c r="P111" s="123">
        <f>'2024 CV FIN GA 00394601000126'!R107</f>
        <v>0</v>
      </c>
      <c r="Q111" s="123">
        <f>'2024 CV FIN GA 00394601000126'!S107</f>
        <v>0</v>
      </c>
      <c r="R111" s="123">
        <f>'2024 CV FIN GA 00394601000126'!T107</f>
        <v>0</v>
      </c>
      <c r="S111" s="123">
        <f>'2024 CV FIN GA 00394601000126'!U107</f>
        <v>0</v>
      </c>
      <c r="T111" s="123">
        <f>'2024 CV FIN GA 00394601000126'!V107</f>
        <v>0</v>
      </c>
      <c r="U111" s="49">
        <f t="shared" si="49"/>
        <v>0</v>
      </c>
      <c r="V111" s="123">
        <f>'2024 CV FIN GA 00394601000126'!X107</f>
        <v>0</v>
      </c>
      <c r="W111" s="123">
        <f>'2024 CV FIN GA 00394601000126'!Y107</f>
        <v>0</v>
      </c>
      <c r="X111" s="123">
        <f>'2024 CV FIN GA 00394601000126'!Z107</f>
        <v>0</v>
      </c>
      <c r="Y111" s="123">
        <f>'2024 CV FIN GA 00394601000126'!AA107</f>
        <v>0</v>
      </c>
      <c r="Z111" s="123">
        <f>'2024 CV FIN GA 00394601000126'!AB107</f>
        <v>0</v>
      </c>
      <c r="AA111" s="123">
        <f>'2024 CV FIN GA 00394601000126'!AC107</f>
        <v>0</v>
      </c>
      <c r="AB111" s="123">
        <f>'2024 CV FIN GA 00394601000126'!AD107</f>
        <v>0</v>
      </c>
      <c r="AC111" s="49">
        <f t="shared" si="50"/>
        <v>0</v>
      </c>
      <c r="AD111" s="123">
        <f>'2024 CV FIN GA 00394601000126'!AF107</f>
        <v>0</v>
      </c>
      <c r="AE111" s="123">
        <f>'2024 CV FIN GA 00394601000126'!AG107</f>
        <v>0</v>
      </c>
      <c r="AF111" s="123">
        <f>'2024 CV FIN GA 00394601000126'!AH107</f>
        <v>0</v>
      </c>
      <c r="AG111" s="123">
        <f>'2024 CV FIN GA 00394601000126'!AI107</f>
        <v>0</v>
      </c>
      <c r="AH111" s="49">
        <f t="shared" si="51"/>
        <v>0</v>
      </c>
      <c r="AI111" s="123">
        <f>'2024 CV FIN GA 00394601000126'!AK107</f>
        <v>0</v>
      </c>
      <c r="AJ111" s="123">
        <f>'2024 CV FIN GA 00394601000126'!AL107</f>
        <v>0</v>
      </c>
      <c r="AK111" s="123">
        <f>'2024 CV FIN GA 00394601000126'!AM107</f>
        <v>0</v>
      </c>
      <c r="AL111" s="123">
        <f>'2024 CV FIN GA 00394601000126'!AN107</f>
        <v>0</v>
      </c>
      <c r="AM111" s="123">
        <f>'2024 CV FIN GA 00394601000126'!AO107</f>
        <v>0</v>
      </c>
      <c r="AN111" s="123">
        <f>'2024 CV FIN GA 00394601000126'!AP107</f>
        <v>0</v>
      </c>
      <c r="AO111" s="50">
        <v>0</v>
      </c>
      <c r="AP111" s="123">
        <f>'2024 CV FIN GA 00394601000126'!AR107</f>
        <v>0</v>
      </c>
      <c r="AQ111" s="123">
        <f>'2024 CV FIN GA 00394601000126'!AS107</f>
        <v>0</v>
      </c>
      <c r="AR111" s="49">
        <f t="shared" si="52"/>
        <v>0</v>
      </c>
      <c r="AS111" s="49">
        <f t="shared" si="53"/>
        <v>0</v>
      </c>
      <c r="AT111" s="123">
        <f>'2024 CV FIN GA 00394601000126'!AV107</f>
        <v>0</v>
      </c>
      <c r="AU111" s="123">
        <f>'2024 CV FIN GA 00394601000126'!AW107</f>
        <v>0</v>
      </c>
      <c r="AV111" s="123">
        <f>'2024 CV FIN GA 00394601000126'!AX107</f>
        <v>0</v>
      </c>
      <c r="AW111" s="123">
        <f>'2024 CV FIN GA 00394601000126'!AY107</f>
        <v>0</v>
      </c>
      <c r="AX111" s="123">
        <f>'2024 CV FIN GA 00394601000126'!AZ107</f>
        <v>0</v>
      </c>
      <c r="AY111" s="123">
        <f>'2024 CV FIN GA 00394601000126'!BA107</f>
        <v>0</v>
      </c>
      <c r="AZ111" s="49">
        <f t="shared" si="54"/>
        <v>0</v>
      </c>
      <c r="BA111" s="123">
        <f>'2024 CV FIN GA 00394601000126'!BC107</f>
        <v>0</v>
      </c>
      <c r="BB111" s="123">
        <f>'2024 CV FIN GA 00394601000126'!BD107</f>
        <v>0</v>
      </c>
      <c r="BC111" s="123">
        <f>'2024 CV FIN GA 00394601000126'!BE107</f>
        <v>0</v>
      </c>
      <c r="BD111" s="123">
        <f>'2024 CV FIN GA 00394601000126'!BF107</f>
        <v>0</v>
      </c>
      <c r="BE111" s="123">
        <f>'2024 CV FIN GA 00394601000126'!BG107</f>
        <v>0</v>
      </c>
      <c r="BF111" s="123">
        <f>'2024 CV FIN GA 00394601000126'!BH107</f>
        <v>0</v>
      </c>
      <c r="BG111" s="123">
        <f>'2024 CV FIN GA 00394601000126'!BI107</f>
        <v>0</v>
      </c>
      <c r="BH111" s="123">
        <f>'2024 CV FIN GA 00394601000126'!BJ107</f>
        <v>0</v>
      </c>
      <c r="BI111" s="123">
        <f>'2024 CV FIN GA 00394601000126'!BK107</f>
        <v>0</v>
      </c>
      <c r="BJ111" s="49">
        <f t="shared" si="55"/>
        <v>0</v>
      </c>
      <c r="BK111" s="49">
        <f t="shared" si="56"/>
        <v>0</v>
      </c>
      <c r="BL111" s="49">
        <f>$BO$9+SUMPRODUCT($D$10:D111,$BK$10:BK111)</f>
        <v>-1.2969374656677246E-2</v>
      </c>
      <c r="BM111" s="48">
        <f>'2024 CV FIN GA 00394601000126'!BO107</f>
        <v>4.78</v>
      </c>
      <c r="BN111" s="49">
        <f t="shared" si="43"/>
        <v>0</v>
      </c>
      <c r="BO111" s="51">
        <f t="shared" si="57"/>
        <v>0</v>
      </c>
      <c r="BP111" s="79">
        <f t="shared" si="44"/>
        <v>0</v>
      </c>
      <c r="BQ111" s="79">
        <f t="shared" si="45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58"/>
        <v>103</v>
      </c>
      <c r="B112" s="69">
        <f t="shared" si="59"/>
        <v>2126</v>
      </c>
      <c r="C112" s="48">
        <f>'2024 CV FIN GA 00394601000126'!E108</f>
        <v>4.78</v>
      </c>
      <c r="D112" s="49">
        <f t="shared" si="46"/>
        <v>8.1499999999999993E-3</v>
      </c>
      <c r="E112" s="123">
        <f>'2024 CV FIN GA 00394601000126'!G108</f>
        <v>0</v>
      </c>
      <c r="F112" s="49">
        <f t="shared" si="47"/>
        <v>0</v>
      </c>
      <c r="G112" s="123">
        <f>'2024 CV FIN GA 00394601000126'!I108</f>
        <v>0</v>
      </c>
      <c r="H112" s="123">
        <f>'2024 CV FIN GA 00394601000126'!J108</f>
        <v>0</v>
      </c>
      <c r="I112" s="123">
        <f>'2024 CV FIN GA 00394601000126'!K108</f>
        <v>0</v>
      </c>
      <c r="J112" s="123">
        <f>'2024 CV FIN GA 00394601000126'!L108</f>
        <v>0</v>
      </c>
      <c r="K112" s="123">
        <f>'2024 CV FIN GA 00394601000126'!M108</f>
        <v>0</v>
      </c>
      <c r="L112" s="123">
        <f>'2024 CV FIN GA 00394601000126'!N108</f>
        <v>0</v>
      </c>
      <c r="M112" s="49">
        <f t="shared" si="48"/>
        <v>0</v>
      </c>
      <c r="N112" s="123">
        <f>'2024 CV FIN GA 00394601000126'!P108</f>
        <v>0</v>
      </c>
      <c r="O112" s="123">
        <f>'2024 CV FIN GA 00394601000126'!Q108</f>
        <v>0</v>
      </c>
      <c r="P112" s="123">
        <f>'2024 CV FIN GA 00394601000126'!R108</f>
        <v>0</v>
      </c>
      <c r="Q112" s="123">
        <f>'2024 CV FIN GA 00394601000126'!S108</f>
        <v>0</v>
      </c>
      <c r="R112" s="123">
        <f>'2024 CV FIN GA 00394601000126'!T108</f>
        <v>0</v>
      </c>
      <c r="S112" s="123">
        <f>'2024 CV FIN GA 00394601000126'!U108</f>
        <v>0</v>
      </c>
      <c r="T112" s="123">
        <f>'2024 CV FIN GA 00394601000126'!V108</f>
        <v>0</v>
      </c>
      <c r="U112" s="49">
        <f t="shared" si="49"/>
        <v>0</v>
      </c>
      <c r="V112" s="123">
        <f>'2024 CV FIN GA 00394601000126'!X108</f>
        <v>0</v>
      </c>
      <c r="W112" s="123">
        <f>'2024 CV FIN GA 00394601000126'!Y108</f>
        <v>0</v>
      </c>
      <c r="X112" s="123">
        <f>'2024 CV FIN GA 00394601000126'!Z108</f>
        <v>0</v>
      </c>
      <c r="Y112" s="123">
        <f>'2024 CV FIN GA 00394601000126'!AA108</f>
        <v>0</v>
      </c>
      <c r="Z112" s="123">
        <f>'2024 CV FIN GA 00394601000126'!AB108</f>
        <v>0</v>
      </c>
      <c r="AA112" s="123">
        <f>'2024 CV FIN GA 00394601000126'!AC108</f>
        <v>0</v>
      </c>
      <c r="AB112" s="123">
        <f>'2024 CV FIN GA 00394601000126'!AD108</f>
        <v>0</v>
      </c>
      <c r="AC112" s="49">
        <f t="shared" si="50"/>
        <v>0</v>
      </c>
      <c r="AD112" s="123">
        <f>'2024 CV FIN GA 00394601000126'!AF108</f>
        <v>0</v>
      </c>
      <c r="AE112" s="123">
        <f>'2024 CV FIN GA 00394601000126'!AG108</f>
        <v>0</v>
      </c>
      <c r="AF112" s="123">
        <f>'2024 CV FIN GA 00394601000126'!AH108</f>
        <v>0</v>
      </c>
      <c r="AG112" s="123">
        <f>'2024 CV FIN GA 00394601000126'!AI108</f>
        <v>0</v>
      </c>
      <c r="AH112" s="49">
        <f t="shared" si="51"/>
        <v>0</v>
      </c>
      <c r="AI112" s="123">
        <f>'2024 CV FIN GA 00394601000126'!AK108</f>
        <v>0</v>
      </c>
      <c r="AJ112" s="123">
        <f>'2024 CV FIN GA 00394601000126'!AL108</f>
        <v>0</v>
      </c>
      <c r="AK112" s="123">
        <f>'2024 CV FIN GA 00394601000126'!AM108</f>
        <v>0</v>
      </c>
      <c r="AL112" s="123">
        <f>'2024 CV FIN GA 00394601000126'!AN108</f>
        <v>0</v>
      </c>
      <c r="AM112" s="123">
        <f>'2024 CV FIN GA 00394601000126'!AO108</f>
        <v>0</v>
      </c>
      <c r="AN112" s="123">
        <f>'2024 CV FIN GA 00394601000126'!AP108</f>
        <v>0</v>
      </c>
      <c r="AO112" s="50">
        <v>0</v>
      </c>
      <c r="AP112" s="123">
        <f>'2024 CV FIN GA 00394601000126'!AR108</f>
        <v>0</v>
      </c>
      <c r="AQ112" s="123">
        <f>'2024 CV FIN GA 00394601000126'!AS108</f>
        <v>0</v>
      </c>
      <c r="AR112" s="49">
        <f t="shared" si="52"/>
        <v>0</v>
      </c>
      <c r="AS112" s="49">
        <f t="shared" si="53"/>
        <v>0</v>
      </c>
      <c r="AT112" s="123">
        <f>'2024 CV FIN GA 00394601000126'!AV108</f>
        <v>0</v>
      </c>
      <c r="AU112" s="123">
        <f>'2024 CV FIN GA 00394601000126'!AW108</f>
        <v>0</v>
      </c>
      <c r="AV112" s="123">
        <f>'2024 CV FIN GA 00394601000126'!AX108</f>
        <v>0</v>
      </c>
      <c r="AW112" s="123">
        <f>'2024 CV FIN GA 00394601000126'!AY108</f>
        <v>0</v>
      </c>
      <c r="AX112" s="123">
        <f>'2024 CV FIN GA 00394601000126'!AZ108</f>
        <v>0</v>
      </c>
      <c r="AY112" s="123">
        <f>'2024 CV FIN GA 00394601000126'!BA108</f>
        <v>0</v>
      </c>
      <c r="AZ112" s="49">
        <f t="shared" si="54"/>
        <v>0</v>
      </c>
      <c r="BA112" s="123">
        <f>'2024 CV FIN GA 00394601000126'!BC108</f>
        <v>0</v>
      </c>
      <c r="BB112" s="123">
        <f>'2024 CV FIN GA 00394601000126'!BD108</f>
        <v>0</v>
      </c>
      <c r="BC112" s="123">
        <f>'2024 CV FIN GA 00394601000126'!BE108</f>
        <v>0</v>
      </c>
      <c r="BD112" s="123">
        <f>'2024 CV FIN GA 00394601000126'!BF108</f>
        <v>0</v>
      </c>
      <c r="BE112" s="123">
        <f>'2024 CV FIN GA 00394601000126'!BG108</f>
        <v>0</v>
      </c>
      <c r="BF112" s="123">
        <f>'2024 CV FIN GA 00394601000126'!BH108</f>
        <v>0</v>
      </c>
      <c r="BG112" s="123">
        <f>'2024 CV FIN GA 00394601000126'!BI108</f>
        <v>0</v>
      </c>
      <c r="BH112" s="123">
        <f>'2024 CV FIN GA 00394601000126'!BJ108</f>
        <v>0</v>
      </c>
      <c r="BI112" s="123">
        <f>'2024 CV FIN GA 00394601000126'!BK108</f>
        <v>0</v>
      </c>
      <c r="BJ112" s="49">
        <f t="shared" si="55"/>
        <v>0</v>
      </c>
      <c r="BK112" s="49">
        <f t="shared" si="56"/>
        <v>0</v>
      </c>
      <c r="BL112" s="49">
        <f>$BO$9+SUMPRODUCT($D$10:D112,$BK$10:BK112)</f>
        <v>-1.2969374656677246E-2</v>
      </c>
      <c r="BM112" s="48">
        <f>'2024 CV FIN GA 00394601000126'!BO108</f>
        <v>4.78</v>
      </c>
      <c r="BN112" s="49">
        <f t="shared" si="43"/>
        <v>0</v>
      </c>
      <c r="BO112" s="51">
        <f t="shared" si="57"/>
        <v>0</v>
      </c>
      <c r="BP112" s="79">
        <f t="shared" si="44"/>
        <v>0</v>
      </c>
      <c r="BQ112" s="79">
        <f t="shared" si="45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58"/>
        <v>104</v>
      </c>
      <c r="B113" s="69">
        <f t="shared" si="59"/>
        <v>2127</v>
      </c>
      <c r="C113" s="48">
        <f>'2024 CV FIN GA 00394601000126'!E109</f>
        <v>4.78</v>
      </c>
      <c r="D113" s="49">
        <f t="shared" si="46"/>
        <v>7.7799999999999996E-3</v>
      </c>
      <c r="E113" s="123">
        <f>'2024 CV FIN GA 00394601000126'!G109</f>
        <v>0</v>
      </c>
      <c r="F113" s="49">
        <f t="shared" si="47"/>
        <v>0</v>
      </c>
      <c r="G113" s="123">
        <f>'2024 CV FIN GA 00394601000126'!I109</f>
        <v>0</v>
      </c>
      <c r="H113" s="123">
        <f>'2024 CV FIN GA 00394601000126'!J109</f>
        <v>0</v>
      </c>
      <c r="I113" s="123">
        <f>'2024 CV FIN GA 00394601000126'!K109</f>
        <v>0</v>
      </c>
      <c r="J113" s="123">
        <f>'2024 CV FIN GA 00394601000126'!L109</f>
        <v>0</v>
      </c>
      <c r="K113" s="123">
        <f>'2024 CV FIN GA 00394601000126'!M109</f>
        <v>0</v>
      </c>
      <c r="L113" s="123">
        <f>'2024 CV FIN GA 00394601000126'!N109</f>
        <v>0</v>
      </c>
      <c r="M113" s="49">
        <f t="shared" si="48"/>
        <v>0</v>
      </c>
      <c r="N113" s="123">
        <f>'2024 CV FIN GA 00394601000126'!P109</f>
        <v>0</v>
      </c>
      <c r="O113" s="123">
        <f>'2024 CV FIN GA 00394601000126'!Q109</f>
        <v>0</v>
      </c>
      <c r="P113" s="123">
        <f>'2024 CV FIN GA 00394601000126'!R109</f>
        <v>0</v>
      </c>
      <c r="Q113" s="123">
        <f>'2024 CV FIN GA 00394601000126'!S109</f>
        <v>0</v>
      </c>
      <c r="R113" s="123">
        <f>'2024 CV FIN GA 00394601000126'!T109</f>
        <v>0</v>
      </c>
      <c r="S113" s="123">
        <f>'2024 CV FIN GA 00394601000126'!U109</f>
        <v>0</v>
      </c>
      <c r="T113" s="123">
        <f>'2024 CV FIN GA 00394601000126'!V109</f>
        <v>0</v>
      </c>
      <c r="U113" s="49">
        <f t="shared" si="49"/>
        <v>0</v>
      </c>
      <c r="V113" s="123">
        <f>'2024 CV FIN GA 00394601000126'!X109</f>
        <v>0</v>
      </c>
      <c r="W113" s="123">
        <f>'2024 CV FIN GA 00394601000126'!Y109</f>
        <v>0</v>
      </c>
      <c r="X113" s="123">
        <f>'2024 CV FIN GA 00394601000126'!Z109</f>
        <v>0</v>
      </c>
      <c r="Y113" s="123">
        <f>'2024 CV FIN GA 00394601000126'!AA109</f>
        <v>0</v>
      </c>
      <c r="Z113" s="123">
        <f>'2024 CV FIN GA 00394601000126'!AB109</f>
        <v>0</v>
      </c>
      <c r="AA113" s="123">
        <f>'2024 CV FIN GA 00394601000126'!AC109</f>
        <v>0</v>
      </c>
      <c r="AB113" s="123">
        <f>'2024 CV FIN GA 00394601000126'!AD109</f>
        <v>0</v>
      </c>
      <c r="AC113" s="49">
        <f t="shared" si="50"/>
        <v>0</v>
      </c>
      <c r="AD113" s="123">
        <f>'2024 CV FIN GA 00394601000126'!AF109</f>
        <v>0</v>
      </c>
      <c r="AE113" s="123">
        <f>'2024 CV FIN GA 00394601000126'!AG109</f>
        <v>0</v>
      </c>
      <c r="AF113" s="123">
        <f>'2024 CV FIN GA 00394601000126'!AH109</f>
        <v>0</v>
      </c>
      <c r="AG113" s="123">
        <f>'2024 CV FIN GA 00394601000126'!AI109</f>
        <v>0</v>
      </c>
      <c r="AH113" s="49">
        <f t="shared" si="51"/>
        <v>0</v>
      </c>
      <c r="AI113" s="123">
        <f>'2024 CV FIN GA 00394601000126'!AK109</f>
        <v>0</v>
      </c>
      <c r="AJ113" s="123">
        <f>'2024 CV FIN GA 00394601000126'!AL109</f>
        <v>0</v>
      </c>
      <c r="AK113" s="123">
        <f>'2024 CV FIN GA 00394601000126'!AM109</f>
        <v>0</v>
      </c>
      <c r="AL113" s="123">
        <f>'2024 CV FIN GA 00394601000126'!AN109</f>
        <v>0</v>
      </c>
      <c r="AM113" s="123">
        <f>'2024 CV FIN GA 00394601000126'!AO109</f>
        <v>0</v>
      </c>
      <c r="AN113" s="123">
        <f>'2024 CV FIN GA 00394601000126'!AP109</f>
        <v>0</v>
      </c>
      <c r="AO113" s="50">
        <v>0</v>
      </c>
      <c r="AP113" s="123">
        <f>'2024 CV FIN GA 00394601000126'!AR109</f>
        <v>0</v>
      </c>
      <c r="AQ113" s="123">
        <f>'2024 CV FIN GA 00394601000126'!AS109</f>
        <v>0</v>
      </c>
      <c r="AR113" s="49">
        <f t="shared" si="52"/>
        <v>0</v>
      </c>
      <c r="AS113" s="49">
        <f t="shared" si="53"/>
        <v>0</v>
      </c>
      <c r="AT113" s="123">
        <f>'2024 CV FIN GA 00394601000126'!AV109</f>
        <v>0</v>
      </c>
      <c r="AU113" s="123">
        <f>'2024 CV FIN GA 00394601000126'!AW109</f>
        <v>0</v>
      </c>
      <c r="AV113" s="123">
        <f>'2024 CV FIN GA 00394601000126'!AX109</f>
        <v>0</v>
      </c>
      <c r="AW113" s="123">
        <f>'2024 CV FIN GA 00394601000126'!AY109</f>
        <v>0</v>
      </c>
      <c r="AX113" s="123">
        <f>'2024 CV FIN GA 00394601000126'!AZ109</f>
        <v>0</v>
      </c>
      <c r="AY113" s="123">
        <f>'2024 CV FIN GA 00394601000126'!BA109</f>
        <v>0</v>
      </c>
      <c r="AZ113" s="49">
        <f t="shared" si="54"/>
        <v>0</v>
      </c>
      <c r="BA113" s="123">
        <f>'2024 CV FIN GA 00394601000126'!BC109</f>
        <v>0</v>
      </c>
      <c r="BB113" s="123">
        <f>'2024 CV FIN GA 00394601000126'!BD109</f>
        <v>0</v>
      </c>
      <c r="BC113" s="123">
        <f>'2024 CV FIN GA 00394601000126'!BE109</f>
        <v>0</v>
      </c>
      <c r="BD113" s="123">
        <f>'2024 CV FIN GA 00394601000126'!BF109</f>
        <v>0</v>
      </c>
      <c r="BE113" s="123">
        <f>'2024 CV FIN GA 00394601000126'!BG109</f>
        <v>0</v>
      </c>
      <c r="BF113" s="123">
        <f>'2024 CV FIN GA 00394601000126'!BH109</f>
        <v>0</v>
      </c>
      <c r="BG113" s="123">
        <f>'2024 CV FIN GA 00394601000126'!BI109</f>
        <v>0</v>
      </c>
      <c r="BH113" s="123">
        <f>'2024 CV FIN GA 00394601000126'!BJ109</f>
        <v>0</v>
      </c>
      <c r="BI113" s="123">
        <f>'2024 CV FIN GA 00394601000126'!BK109</f>
        <v>0</v>
      </c>
      <c r="BJ113" s="49">
        <f t="shared" si="55"/>
        <v>0</v>
      </c>
      <c r="BK113" s="49">
        <f t="shared" si="56"/>
        <v>0</v>
      </c>
      <c r="BL113" s="49">
        <f>$BO$9+SUMPRODUCT($D$10:D113,$BK$10:BK113)</f>
        <v>-1.2969374656677246E-2</v>
      </c>
      <c r="BM113" s="48">
        <f>'2024 CV FIN GA 00394601000126'!BO109</f>
        <v>4.78</v>
      </c>
      <c r="BN113" s="49">
        <f t="shared" si="43"/>
        <v>0</v>
      </c>
      <c r="BO113" s="51">
        <f t="shared" si="57"/>
        <v>0</v>
      </c>
      <c r="BP113" s="79">
        <f t="shared" si="44"/>
        <v>0</v>
      </c>
      <c r="BQ113" s="79">
        <f t="shared" si="45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58"/>
        <v>105</v>
      </c>
      <c r="B114" s="69">
        <f t="shared" si="59"/>
        <v>2128</v>
      </c>
      <c r="C114" s="48">
        <f>'2024 CV FIN GA 00394601000126'!E110</f>
        <v>4.78</v>
      </c>
      <c r="D114" s="49">
        <f t="shared" si="46"/>
        <v>7.43E-3</v>
      </c>
      <c r="E114" s="123">
        <f>'2024 CV FIN GA 00394601000126'!G110</f>
        <v>0</v>
      </c>
      <c r="F114" s="49">
        <f t="shared" si="47"/>
        <v>0</v>
      </c>
      <c r="G114" s="123">
        <f>'2024 CV FIN GA 00394601000126'!I110</f>
        <v>0</v>
      </c>
      <c r="H114" s="123">
        <f>'2024 CV FIN GA 00394601000126'!J110</f>
        <v>0</v>
      </c>
      <c r="I114" s="123">
        <f>'2024 CV FIN GA 00394601000126'!K110</f>
        <v>0</v>
      </c>
      <c r="J114" s="123">
        <f>'2024 CV FIN GA 00394601000126'!L110</f>
        <v>0</v>
      </c>
      <c r="K114" s="123">
        <f>'2024 CV FIN GA 00394601000126'!M110</f>
        <v>0</v>
      </c>
      <c r="L114" s="123">
        <f>'2024 CV FIN GA 00394601000126'!N110</f>
        <v>0</v>
      </c>
      <c r="M114" s="49">
        <f t="shared" si="48"/>
        <v>0</v>
      </c>
      <c r="N114" s="123">
        <f>'2024 CV FIN GA 00394601000126'!P110</f>
        <v>0</v>
      </c>
      <c r="O114" s="123">
        <f>'2024 CV FIN GA 00394601000126'!Q110</f>
        <v>0</v>
      </c>
      <c r="P114" s="123">
        <f>'2024 CV FIN GA 00394601000126'!R110</f>
        <v>0</v>
      </c>
      <c r="Q114" s="123">
        <f>'2024 CV FIN GA 00394601000126'!S110</f>
        <v>0</v>
      </c>
      <c r="R114" s="123">
        <f>'2024 CV FIN GA 00394601000126'!T110</f>
        <v>0</v>
      </c>
      <c r="S114" s="123">
        <f>'2024 CV FIN GA 00394601000126'!U110</f>
        <v>0</v>
      </c>
      <c r="T114" s="123">
        <f>'2024 CV FIN GA 00394601000126'!V110</f>
        <v>0</v>
      </c>
      <c r="U114" s="49">
        <f t="shared" si="49"/>
        <v>0</v>
      </c>
      <c r="V114" s="123">
        <f>'2024 CV FIN GA 00394601000126'!X110</f>
        <v>0</v>
      </c>
      <c r="W114" s="123">
        <f>'2024 CV FIN GA 00394601000126'!Y110</f>
        <v>0</v>
      </c>
      <c r="X114" s="123">
        <f>'2024 CV FIN GA 00394601000126'!Z110</f>
        <v>0</v>
      </c>
      <c r="Y114" s="123">
        <f>'2024 CV FIN GA 00394601000126'!AA110</f>
        <v>0</v>
      </c>
      <c r="Z114" s="123">
        <f>'2024 CV FIN GA 00394601000126'!AB110</f>
        <v>0</v>
      </c>
      <c r="AA114" s="123">
        <f>'2024 CV FIN GA 00394601000126'!AC110</f>
        <v>0</v>
      </c>
      <c r="AB114" s="123">
        <f>'2024 CV FIN GA 00394601000126'!AD110</f>
        <v>0</v>
      </c>
      <c r="AC114" s="49">
        <f t="shared" si="50"/>
        <v>0</v>
      </c>
      <c r="AD114" s="123">
        <f>'2024 CV FIN GA 00394601000126'!AF110</f>
        <v>0</v>
      </c>
      <c r="AE114" s="123">
        <f>'2024 CV FIN GA 00394601000126'!AG110</f>
        <v>0</v>
      </c>
      <c r="AF114" s="123">
        <f>'2024 CV FIN GA 00394601000126'!AH110</f>
        <v>0</v>
      </c>
      <c r="AG114" s="123">
        <f>'2024 CV FIN GA 00394601000126'!AI110</f>
        <v>0</v>
      </c>
      <c r="AH114" s="49">
        <f t="shared" si="51"/>
        <v>0</v>
      </c>
      <c r="AI114" s="123">
        <f>'2024 CV FIN GA 00394601000126'!AK110</f>
        <v>0</v>
      </c>
      <c r="AJ114" s="123">
        <f>'2024 CV FIN GA 00394601000126'!AL110</f>
        <v>0</v>
      </c>
      <c r="AK114" s="123">
        <f>'2024 CV FIN GA 00394601000126'!AM110</f>
        <v>0</v>
      </c>
      <c r="AL114" s="123">
        <f>'2024 CV FIN GA 00394601000126'!AN110</f>
        <v>0</v>
      </c>
      <c r="AM114" s="123">
        <f>'2024 CV FIN GA 00394601000126'!AO110</f>
        <v>0</v>
      </c>
      <c r="AN114" s="123">
        <f>'2024 CV FIN GA 00394601000126'!AP110</f>
        <v>0</v>
      </c>
      <c r="AO114" s="50">
        <v>0</v>
      </c>
      <c r="AP114" s="123">
        <f>'2024 CV FIN GA 00394601000126'!AR110</f>
        <v>0</v>
      </c>
      <c r="AQ114" s="123">
        <f>'2024 CV FIN GA 00394601000126'!AS110</f>
        <v>0</v>
      </c>
      <c r="AR114" s="49">
        <f t="shared" si="52"/>
        <v>0</v>
      </c>
      <c r="AS114" s="49">
        <f t="shared" si="53"/>
        <v>0</v>
      </c>
      <c r="AT114" s="123">
        <f>'2024 CV FIN GA 00394601000126'!AV110</f>
        <v>0</v>
      </c>
      <c r="AU114" s="123">
        <f>'2024 CV FIN GA 00394601000126'!AW110</f>
        <v>0</v>
      </c>
      <c r="AV114" s="123">
        <f>'2024 CV FIN GA 00394601000126'!AX110</f>
        <v>0</v>
      </c>
      <c r="AW114" s="123">
        <f>'2024 CV FIN GA 00394601000126'!AY110</f>
        <v>0</v>
      </c>
      <c r="AX114" s="123">
        <f>'2024 CV FIN GA 00394601000126'!AZ110</f>
        <v>0</v>
      </c>
      <c r="AY114" s="123">
        <f>'2024 CV FIN GA 00394601000126'!BA110</f>
        <v>0</v>
      </c>
      <c r="AZ114" s="49">
        <f t="shared" si="54"/>
        <v>0</v>
      </c>
      <c r="BA114" s="123">
        <f>'2024 CV FIN GA 00394601000126'!BC110</f>
        <v>0</v>
      </c>
      <c r="BB114" s="123">
        <f>'2024 CV FIN GA 00394601000126'!BD110</f>
        <v>0</v>
      </c>
      <c r="BC114" s="123">
        <f>'2024 CV FIN GA 00394601000126'!BE110</f>
        <v>0</v>
      </c>
      <c r="BD114" s="123">
        <f>'2024 CV FIN GA 00394601000126'!BF110</f>
        <v>0</v>
      </c>
      <c r="BE114" s="123">
        <f>'2024 CV FIN GA 00394601000126'!BG110</f>
        <v>0</v>
      </c>
      <c r="BF114" s="123">
        <f>'2024 CV FIN GA 00394601000126'!BH110</f>
        <v>0</v>
      </c>
      <c r="BG114" s="123">
        <f>'2024 CV FIN GA 00394601000126'!BI110</f>
        <v>0</v>
      </c>
      <c r="BH114" s="123">
        <f>'2024 CV FIN GA 00394601000126'!BJ110</f>
        <v>0</v>
      </c>
      <c r="BI114" s="123">
        <f>'2024 CV FIN GA 00394601000126'!BK110</f>
        <v>0</v>
      </c>
      <c r="BJ114" s="49">
        <f t="shared" si="55"/>
        <v>0</v>
      </c>
      <c r="BK114" s="49">
        <f t="shared" si="56"/>
        <v>0</v>
      </c>
      <c r="BL114" s="49">
        <f>$BO$9+SUMPRODUCT($D$10:D114,$BK$10:BK114)</f>
        <v>-1.2969374656677246E-2</v>
      </c>
      <c r="BM114" s="48">
        <f>'2024 CV FIN GA 00394601000126'!BO110</f>
        <v>4.78</v>
      </c>
      <c r="BN114" s="49">
        <f t="shared" si="43"/>
        <v>0</v>
      </c>
      <c r="BO114" s="51">
        <f t="shared" si="57"/>
        <v>0</v>
      </c>
      <c r="BP114" s="79">
        <f t="shared" si="44"/>
        <v>0</v>
      </c>
      <c r="BQ114" s="79">
        <f t="shared" si="45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58"/>
        <v>106</v>
      </c>
      <c r="B115" s="69">
        <f t="shared" si="59"/>
        <v>2129</v>
      </c>
      <c r="C115" s="48">
        <f>'2024 CV FIN GA 00394601000126'!E111</f>
        <v>4.78</v>
      </c>
      <c r="D115" s="49">
        <f t="shared" si="46"/>
        <v>7.0899999999999999E-3</v>
      </c>
      <c r="E115" s="123">
        <f>'2024 CV FIN GA 00394601000126'!G111</f>
        <v>0</v>
      </c>
      <c r="F115" s="49">
        <f t="shared" si="47"/>
        <v>0</v>
      </c>
      <c r="G115" s="123">
        <f>'2024 CV FIN GA 00394601000126'!I111</f>
        <v>0</v>
      </c>
      <c r="H115" s="123">
        <f>'2024 CV FIN GA 00394601000126'!J111</f>
        <v>0</v>
      </c>
      <c r="I115" s="123">
        <f>'2024 CV FIN GA 00394601000126'!K111</f>
        <v>0</v>
      </c>
      <c r="J115" s="123">
        <f>'2024 CV FIN GA 00394601000126'!L111</f>
        <v>0</v>
      </c>
      <c r="K115" s="123">
        <f>'2024 CV FIN GA 00394601000126'!M111</f>
        <v>0</v>
      </c>
      <c r="L115" s="123">
        <f>'2024 CV FIN GA 00394601000126'!N111</f>
        <v>0</v>
      </c>
      <c r="M115" s="49">
        <f t="shared" si="48"/>
        <v>0</v>
      </c>
      <c r="N115" s="123">
        <f>'2024 CV FIN GA 00394601000126'!P111</f>
        <v>0</v>
      </c>
      <c r="O115" s="123">
        <f>'2024 CV FIN GA 00394601000126'!Q111</f>
        <v>0</v>
      </c>
      <c r="P115" s="123">
        <f>'2024 CV FIN GA 00394601000126'!R111</f>
        <v>0</v>
      </c>
      <c r="Q115" s="123">
        <f>'2024 CV FIN GA 00394601000126'!S111</f>
        <v>0</v>
      </c>
      <c r="R115" s="123">
        <f>'2024 CV FIN GA 00394601000126'!T111</f>
        <v>0</v>
      </c>
      <c r="S115" s="123">
        <f>'2024 CV FIN GA 00394601000126'!U111</f>
        <v>0</v>
      </c>
      <c r="T115" s="123">
        <f>'2024 CV FIN GA 00394601000126'!V111</f>
        <v>0</v>
      </c>
      <c r="U115" s="49">
        <f t="shared" si="49"/>
        <v>0</v>
      </c>
      <c r="V115" s="123">
        <f>'2024 CV FIN GA 00394601000126'!X111</f>
        <v>0</v>
      </c>
      <c r="W115" s="123">
        <f>'2024 CV FIN GA 00394601000126'!Y111</f>
        <v>0</v>
      </c>
      <c r="X115" s="123">
        <f>'2024 CV FIN GA 00394601000126'!Z111</f>
        <v>0</v>
      </c>
      <c r="Y115" s="123">
        <f>'2024 CV FIN GA 00394601000126'!AA111</f>
        <v>0</v>
      </c>
      <c r="Z115" s="123">
        <f>'2024 CV FIN GA 00394601000126'!AB111</f>
        <v>0</v>
      </c>
      <c r="AA115" s="123">
        <f>'2024 CV FIN GA 00394601000126'!AC111</f>
        <v>0</v>
      </c>
      <c r="AB115" s="123">
        <f>'2024 CV FIN GA 00394601000126'!AD111</f>
        <v>0</v>
      </c>
      <c r="AC115" s="49">
        <f t="shared" si="50"/>
        <v>0</v>
      </c>
      <c r="AD115" s="123">
        <f>'2024 CV FIN GA 00394601000126'!AF111</f>
        <v>0</v>
      </c>
      <c r="AE115" s="123">
        <f>'2024 CV FIN GA 00394601000126'!AG111</f>
        <v>0</v>
      </c>
      <c r="AF115" s="123">
        <f>'2024 CV FIN GA 00394601000126'!AH111</f>
        <v>0</v>
      </c>
      <c r="AG115" s="123">
        <f>'2024 CV FIN GA 00394601000126'!AI111</f>
        <v>0</v>
      </c>
      <c r="AH115" s="49">
        <f t="shared" si="51"/>
        <v>0</v>
      </c>
      <c r="AI115" s="123">
        <f>'2024 CV FIN GA 00394601000126'!AK111</f>
        <v>0</v>
      </c>
      <c r="AJ115" s="123">
        <f>'2024 CV FIN GA 00394601000126'!AL111</f>
        <v>0</v>
      </c>
      <c r="AK115" s="123">
        <f>'2024 CV FIN GA 00394601000126'!AM111</f>
        <v>0</v>
      </c>
      <c r="AL115" s="123">
        <f>'2024 CV FIN GA 00394601000126'!AN111</f>
        <v>0</v>
      </c>
      <c r="AM115" s="123">
        <f>'2024 CV FIN GA 00394601000126'!AO111</f>
        <v>0</v>
      </c>
      <c r="AN115" s="123">
        <f>'2024 CV FIN GA 00394601000126'!AP111</f>
        <v>0</v>
      </c>
      <c r="AO115" s="50">
        <v>0</v>
      </c>
      <c r="AP115" s="123">
        <f>'2024 CV FIN GA 00394601000126'!AR111</f>
        <v>0</v>
      </c>
      <c r="AQ115" s="123">
        <f>'2024 CV FIN GA 00394601000126'!AS111</f>
        <v>0</v>
      </c>
      <c r="AR115" s="49">
        <f t="shared" si="52"/>
        <v>0</v>
      </c>
      <c r="AS115" s="49">
        <f t="shared" si="53"/>
        <v>0</v>
      </c>
      <c r="AT115" s="123">
        <f>'2024 CV FIN GA 00394601000126'!AV111</f>
        <v>0</v>
      </c>
      <c r="AU115" s="123">
        <f>'2024 CV FIN GA 00394601000126'!AW111</f>
        <v>0</v>
      </c>
      <c r="AV115" s="123">
        <f>'2024 CV FIN GA 00394601000126'!AX111</f>
        <v>0</v>
      </c>
      <c r="AW115" s="123">
        <f>'2024 CV FIN GA 00394601000126'!AY111</f>
        <v>0</v>
      </c>
      <c r="AX115" s="123">
        <f>'2024 CV FIN GA 00394601000126'!AZ111</f>
        <v>0</v>
      </c>
      <c r="AY115" s="123">
        <f>'2024 CV FIN GA 00394601000126'!BA111</f>
        <v>0</v>
      </c>
      <c r="AZ115" s="49">
        <f t="shared" si="54"/>
        <v>0</v>
      </c>
      <c r="BA115" s="123">
        <f>'2024 CV FIN GA 00394601000126'!BC111</f>
        <v>0</v>
      </c>
      <c r="BB115" s="123">
        <f>'2024 CV FIN GA 00394601000126'!BD111</f>
        <v>0</v>
      </c>
      <c r="BC115" s="123">
        <f>'2024 CV FIN GA 00394601000126'!BE111</f>
        <v>0</v>
      </c>
      <c r="BD115" s="123">
        <f>'2024 CV FIN GA 00394601000126'!BF111</f>
        <v>0</v>
      </c>
      <c r="BE115" s="123">
        <f>'2024 CV FIN GA 00394601000126'!BG111</f>
        <v>0</v>
      </c>
      <c r="BF115" s="123">
        <f>'2024 CV FIN GA 00394601000126'!BH111</f>
        <v>0</v>
      </c>
      <c r="BG115" s="123">
        <f>'2024 CV FIN GA 00394601000126'!BI111</f>
        <v>0</v>
      </c>
      <c r="BH115" s="123">
        <f>'2024 CV FIN GA 00394601000126'!BJ111</f>
        <v>0</v>
      </c>
      <c r="BI115" s="123">
        <f>'2024 CV FIN GA 00394601000126'!BK111</f>
        <v>0</v>
      </c>
      <c r="BJ115" s="49">
        <f t="shared" si="55"/>
        <v>0</v>
      </c>
      <c r="BK115" s="49">
        <f t="shared" si="56"/>
        <v>0</v>
      </c>
      <c r="BL115" s="49">
        <f>$BO$9+SUMPRODUCT($D$10:D115,$BK$10:BK115)</f>
        <v>-1.2969374656677246E-2</v>
      </c>
      <c r="BM115" s="48">
        <f>'2024 CV FIN GA 00394601000126'!BO111</f>
        <v>4.78</v>
      </c>
      <c r="BN115" s="49">
        <f t="shared" si="43"/>
        <v>0</v>
      </c>
      <c r="BO115" s="51">
        <f t="shared" si="57"/>
        <v>0</v>
      </c>
      <c r="BP115" s="79">
        <f t="shared" si="44"/>
        <v>0</v>
      </c>
      <c r="BQ115" s="79">
        <f t="shared" si="45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58"/>
        <v>107</v>
      </c>
      <c r="B116" s="69">
        <f t="shared" si="59"/>
        <v>2130</v>
      </c>
      <c r="C116" s="48">
        <f>'2024 CV FIN GA 00394601000126'!E112</f>
        <v>4.78</v>
      </c>
      <c r="D116" s="49">
        <f t="shared" si="46"/>
        <v>6.77E-3</v>
      </c>
      <c r="E116" s="123">
        <f>'2024 CV FIN GA 00394601000126'!G112</f>
        <v>0</v>
      </c>
      <c r="F116" s="49">
        <f t="shared" si="47"/>
        <v>0</v>
      </c>
      <c r="G116" s="123">
        <f>'2024 CV FIN GA 00394601000126'!I112</f>
        <v>0</v>
      </c>
      <c r="H116" s="123">
        <f>'2024 CV FIN GA 00394601000126'!J112</f>
        <v>0</v>
      </c>
      <c r="I116" s="123">
        <f>'2024 CV FIN GA 00394601000126'!K112</f>
        <v>0</v>
      </c>
      <c r="J116" s="123">
        <f>'2024 CV FIN GA 00394601000126'!L112</f>
        <v>0</v>
      </c>
      <c r="K116" s="123">
        <f>'2024 CV FIN GA 00394601000126'!M112</f>
        <v>0</v>
      </c>
      <c r="L116" s="123">
        <f>'2024 CV FIN GA 00394601000126'!N112</f>
        <v>0</v>
      </c>
      <c r="M116" s="49">
        <f t="shared" si="48"/>
        <v>0</v>
      </c>
      <c r="N116" s="123">
        <f>'2024 CV FIN GA 00394601000126'!P112</f>
        <v>0</v>
      </c>
      <c r="O116" s="123">
        <f>'2024 CV FIN GA 00394601000126'!Q112</f>
        <v>0</v>
      </c>
      <c r="P116" s="123">
        <f>'2024 CV FIN GA 00394601000126'!R112</f>
        <v>0</v>
      </c>
      <c r="Q116" s="123">
        <f>'2024 CV FIN GA 00394601000126'!S112</f>
        <v>0</v>
      </c>
      <c r="R116" s="123">
        <f>'2024 CV FIN GA 00394601000126'!T112</f>
        <v>0</v>
      </c>
      <c r="S116" s="123">
        <f>'2024 CV FIN GA 00394601000126'!U112</f>
        <v>0</v>
      </c>
      <c r="T116" s="123">
        <f>'2024 CV FIN GA 00394601000126'!V112</f>
        <v>0</v>
      </c>
      <c r="U116" s="49">
        <f t="shared" si="49"/>
        <v>0</v>
      </c>
      <c r="V116" s="123">
        <f>'2024 CV FIN GA 00394601000126'!X112</f>
        <v>0</v>
      </c>
      <c r="W116" s="123">
        <f>'2024 CV FIN GA 00394601000126'!Y112</f>
        <v>0</v>
      </c>
      <c r="X116" s="123">
        <f>'2024 CV FIN GA 00394601000126'!Z112</f>
        <v>0</v>
      </c>
      <c r="Y116" s="123">
        <f>'2024 CV FIN GA 00394601000126'!AA112</f>
        <v>0</v>
      </c>
      <c r="Z116" s="123">
        <f>'2024 CV FIN GA 00394601000126'!AB112</f>
        <v>0</v>
      </c>
      <c r="AA116" s="123">
        <f>'2024 CV FIN GA 00394601000126'!AC112</f>
        <v>0</v>
      </c>
      <c r="AB116" s="123">
        <f>'2024 CV FIN GA 00394601000126'!AD112</f>
        <v>0</v>
      </c>
      <c r="AC116" s="49">
        <f t="shared" si="50"/>
        <v>0</v>
      </c>
      <c r="AD116" s="123">
        <f>'2024 CV FIN GA 00394601000126'!AF112</f>
        <v>0</v>
      </c>
      <c r="AE116" s="123">
        <f>'2024 CV FIN GA 00394601000126'!AG112</f>
        <v>0</v>
      </c>
      <c r="AF116" s="123">
        <f>'2024 CV FIN GA 00394601000126'!AH112</f>
        <v>0</v>
      </c>
      <c r="AG116" s="123">
        <f>'2024 CV FIN GA 00394601000126'!AI112</f>
        <v>0</v>
      </c>
      <c r="AH116" s="49">
        <f t="shared" si="51"/>
        <v>0</v>
      </c>
      <c r="AI116" s="123">
        <f>'2024 CV FIN GA 00394601000126'!AK112</f>
        <v>0</v>
      </c>
      <c r="AJ116" s="123">
        <f>'2024 CV FIN GA 00394601000126'!AL112</f>
        <v>0</v>
      </c>
      <c r="AK116" s="123">
        <f>'2024 CV FIN GA 00394601000126'!AM112</f>
        <v>0</v>
      </c>
      <c r="AL116" s="123">
        <f>'2024 CV FIN GA 00394601000126'!AN112</f>
        <v>0</v>
      </c>
      <c r="AM116" s="123">
        <f>'2024 CV FIN GA 00394601000126'!AO112</f>
        <v>0</v>
      </c>
      <c r="AN116" s="123">
        <f>'2024 CV FIN GA 00394601000126'!AP112</f>
        <v>0</v>
      </c>
      <c r="AO116" s="50">
        <v>0</v>
      </c>
      <c r="AP116" s="123">
        <f>'2024 CV FIN GA 00394601000126'!AR112</f>
        <v>0</v>
      </c>
      <c r="AQ116" s="123">
        <f>'2024 CV FIN GA 00394601000126'!AS112</f>
        <v>0</v>
      </c>
      <c r="AR116" s="49">
        <f t="shared" si="52"/>
        <v>0</v>
      </c>
      <c r="AS116" s="49">
        <f t="shared" si="53"/>
        <v>0</v>
      </c>
      <c r="AT116" s="123">
        <f>'2024 CV FIN GA 00394601000126'!AV112</f>
        <v>0</v>
      </c>
      <c r="AU116" s="123">
        <f>'2024 CV FIN GA 00394601000126'!AW112</f>
        <v>0</v>
      </c>
      <c r="AV116" s="123">
        <f>'2024 CV FIN GA 00394601000126'!AX112</f>
        <v>0</v>
      </c>
      <c r="AW116" s="123">
        <f>'2024 CV FIN GA 00394601000126'!AY112</f>
        <v>0</v>
      </c>
      <c r="AX116" s="123">
        <f>'2024 CV FIN GA 00394601000126'!AZ112</f>
        <v>0</v>
      </c>
      <c r="AY116" s="123">
        <f>'2024 CV FIN GA 00394601000126'!BA112</f>
        <v>0</v>
      </c>
      <c r="AZ116" s="49">
        <f t="shared" si="54"/>
        <v>0</v>
      </c>
      <c r="BA116" s="123">
        <f>'2024 CV FIN GA 00394601000126'!BC112</f>
        <v>0</v>
      </c>
      <c r="BB116" s="123">
        <f>'2024 CV FIN GA 00394601000126'!BD112</f>
        <v>0</v>
      </c>
      <c r="BC116" s="123">
        <f>'2024 CV FIN GA 00394601000126'!BE112</f>
        <v>0</v>
      </c>
      <c r="BD116" s="123">
        <f>'2024 CV FIN GA 00394601000126'!BF112</f>
        <v>0</v>
      </c>
      <c r="BE116" s="123">
        <f>'2024 CV FIN GA 00394601000126'!BG112</f>
        <v>0</v>
      </c>
      <c r="BF116" s="123">
        <f>'2024 CV FIN GA 00394601000126'!BH112</f>
        <v>0</v>
      </c>
      <c r="BG116" s="123">
        <f>'2024 CV FIN GA 00394601000126'!BI112</f>
        <v>0</v>
      </c>
      <c r="BH116" s="123">
        <f>'2024 CV FIN GA 00394601000126'!BJ112</f>
        <v>0</v>
      </c>
      <c r="BI116" s="123">
        <f>'2024 CV FIN GA 00394601000126'!BK112</f>
        <v>0</v>
      </c>
      <c r="BJ116" s="49">
        <f t="shared" si="55"/>
        <v>0</v>
      </c>
      <c r="BK116" s="49">
        <f t="shared" si="56"/>
        <v>0</v>
      </c>
      <c r="BL116" s="49">
        <f>$BO$9+SUMPRODUCT($D$10:D116,$BK$10:BK116)</f>
        <v>-1.2969374656677246E-2</v>
      </c>
      <c r="BM116" s="48">
        <f>'2024 CV FIN GA 00394601000126'!BO112</f>
        <v>4.78</v>
      </c>
      <c r="BN116" s="49">
        <f t="shared" si="43"/>
        <v>0</v>
      </c>
      <c r="BO116" s="51">
        <f t="shared" si="57"/>
        <v>0</v>
      </c>
      <c r="BP116" s="79">
        <f t="shared" si="44"/>
        <v>0</v>
      </c>
      <c r="BQ116" s="79">
        <f t="shared" si="45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58"/>
        <v>108</v>
      </c>
      <c r="B117" s="69">
        <f t="shared" si="59"/>
        <v>2131</v>
      </c>
      <c r="C117" s="48">
        <f>'2024 CV FIN GA 00394601000126'!E113</f>
        <v>4.78</v>
      </c>
      <c r="D117" s="49">
        <f t="shared" si="46"/>
        <v>6.4599999999999996E-3</v>
      </c>
      <c r="E117" s="123">
        <f>'2024 CV FIN GA 00394601000126'!G113</f>
        <v>0</v>
      </c>
      <c r="F117" s="49">
        <f t="shared" si="47"/>
        <v>0</v>
      </c>
      <c r="G117" s="123">
        <f>'2024 CV FIN GA 00394601000126'!I113</f>
        <v>0</v>
      </c>
      <c r="H117" s="123">
        <f>'2024 CV FIN GA 00394601000126'!J113</f>
        <v>0</v>
      </c>
      <c r="I117" s="123">
        <f>'2024 CV FIN GA 00394601000126'!K113</f>
        <v>0</v>
      </c>
      <c r="J117" s="123">
        <f>'2024 CV FIN GA 00394601000126'!L113</f>
        <v>0</v>
      </c>
      <c r="K117" s="123">
        <f>'2024 CV FIN GA 00394601000126'!M113</f>
        <v>0</v>
      </c>
      <c r="L117" s="123">
        <f>'2024 CV FIN GA 00394601000126'!N113</f>
        <v>0</v>
      </c>
      <c r="M117" s="49">
        <f t="shared" si="48"/>
        <v>0</v>
      </c>
      <c r="N117" s="123">
        <f>'2024 CV FIN GA 00394601000126'!P113</f>
        <v>0</v>
      </c>
      <c r="O117" s="123">
        <f>'2024 CV FIN GA 00394601000126'!Q113</f>
        <v>0</v>
      </c>
      <c r="P117" s="123">
        <f>'2024 CV FIN GA 00394601000126'!R113</f>
        <v>0</v>
      </c>
      <c r="Q117" s="123">
        <f>'2024 CV FIN GA 00394601000126'!S113</f>
        <v>0</v>
      </c>
      <c r="R117" s="123">
        <f>'2024 CV FIN GA 00394601000126'!T113</f>
        <v>0</v>
      </c>
      <c r="S117" s="123">
        <f>'2024 CV FIN GA 00394601000126'!U113</f>
        <v>0</v>
      </c>
      <c r="T117" s="123">
        <f>'2024 CV FIN GA 00394601000126'!V113</f>
        <v>0</v>
      </c>
      <c r="U117" s="49">
        <f t="shared" si="49"/>
        <v>0</v>
      </c>
      <c r="V117" s="123">
        <f>'2024 CV FIN GA 00394601000126'!X113</f>
        <v>0</v>
      </c>
      <c r="W117" s="123">
        <f>'2024 CV FIN GA 00394601000126'!Y113</f>
        <v>0</v>
      </c>
      <c r="X117" s="123">
        <f>'2024 CV FIN GA 00394601000126'!Z113</f>
        <v>0</v>
      </c>
      <c r="Y117" s="123">
        <f>'2024 CV FIN GA 00394601000126'!AA113</f>
        <v>0</v>
      </c>
      <c r="Z117" s="123">
        <f>'2024 CV FIN GA 00394601000126'!AB113</f>
        <v>0</v>
      </c>
      <c r="AA117" s="123">
        <f>'2024 CV FIN GA 00394601000126'!AC113</f>
        <v>0</v>
      </c>
      <c r="AB117" s="123">
        <f>'2024 CV FIN GA 00394601000126'!AD113</f>
        <v>0</v>
      </c>
      <c r="AC117" s="49">
        <f t="shared" si="50"/>
        <v>0</v>
      </c>
      <c r="AD117" s="123">
        <f>'2024 CV FIN GA 00394601000126'!AF113</f>
        <v>0</v>
      </c>
      <c r="AE117" s="123">
        <f>'2024 CV FIN GA 00394601000126'!AG113</f>
        <v>0</v>
      </c>
      <c r="AF117" s="123">
        <f>'2024 CV FIN GA 00394601000126'!AH113</f>
        <v>0</v>
      </c>
      <c r="AG117" s="123">
        <f>'2024 CV FIN GA 00394601000126'!AI113</f>
        <v>0</v>
      </c>
      <c r="AH117" s="49">
        <f t="shared" si="51"/>
        <v>0</v>
      </c>
      <c r="AI117" s="123">
        <f>'2024 CV FIN GA 00394601000126'!AK113</f>
        <v>0</v>
      </c>
      <c r="AJ117" s="123">
        <f>'2024 CV FIN GA 00394601000126'!AL113</f>
        <v>0</v>
      </c>
      <c r="AK117" s="123">
        <f>'2024 CV FIN GA 00394601000126'!AM113</f>
        <v>0</v>
      </c>
      <c r="AL117" s="123">
        <f>'2024 CV FIN GA 00394601000126'!AN113</f>
        <v>0</v>
      </c>
      <c r="AM117" s="123">
        <f>'2024 CV FIN GA 00394601000126'!AO113</f>
        <v>0</v>
      </c>
      <c r="AN117" s="123">
        <f>'2024 CV FIN GA 00394601000126'!AP113</f>
        <v>0</v>
      </c>
      <c r="AO117" s="50">
        <v>0</v>
      </c>
      <c r="AP117" s="123">
        <f>'2024 CV FIN GA 00394601000126'!AR113</f>
        <v>0</v>
      </c>
      <c r="AQ117" s="123">
        <f>'2024 CV FIN GA 00394601000126'!AS113</f>
        <v>0</v>
      </c>
      <c r="AR117" s="49">
        <f t="shared" si="52"/>
        <v>0</v>
      </c>
      <c r="AS117" s="49">
        <f t="shared" si="53"/>
        <v>0</v>
      </c>
      <c r="AT117" s="123">
        <f>'2024 CV FIN GA 00394601000126'!AV113</f>
        <v>0</v>
      </c>
      <c r="AU117" s="123">
        <f>'2024 CV FIN GA 00394601000126'!AW113</f>
        <v>0</v>
      </c>
      <c r="AV117" s="123">
        <f>'2024 CV FIN GA 00394601000126'!AX113</f>
        <v>0</v>
      </c>
      <c r="AW117" s="123">
        <f>'2024 CV FIN GA 00394601000126'!AY113</f>
        <v>0</v>
      </c>
      <c r="AX117" s="123">
        <f>'2024 CV FIN GA 00394601000126'!AZ113</f>
        <v>0</v>
      </c>
      <c r="AY117" s="123">
        <f>'2024 CV FIN GA 00394601000126'!BA113</f>
        <v>0</v>
      </c>
      <c r="AZ117" s="49">
        <f t="shared" si="54"/>
        <v>0</v>
      </c>
      <c r="BA117" s="123">
        <f>'2024 CV FIN GA 00394601000126'!BC113</f>
        <v>0</v>
      </c>
      <c r="BB117" s="123">
        <f>'2024 CV FIN GA 00394601000126'!BD113</f>
        <v>0</v>
      </c>
      <c r="BC117" s="123">
        <f>'2024 CV FIN GA 00394601000126'!BE113</f>
        <v>0</v>
      </c>
      <c r="BD117" s="123">
        <f>'2024 CV FIN GA 00394601000126'!BF113</f>
        <v>0</v>
      </c>
      <c r="BE117" s="123">
        <f>'2024 CV FIN GA 00394601000126'!BG113</f>
        <v>0</v>
      </c>
      <c r="BF117" s="123">
        <f>'2024 CV FIN GA 00394601000126'!BH113</f>
        <v>0</v>
      </c>
      <c r="BG117" s="123">
        <f>'2024 CV FIN GA 00394601000126'!BI113</f>
        <v>0</v>
      </c>
      <c r="BH117" s="123">
        <f>'2024 CV FIN GA 00394601000126'!BJ113</f>
        <v>0</v>
      </c>
      <c r="BI117" s="123">
        <f>'2024 CV FIN GA 00394601000126'!BK113</f>
        <v>0</v>
      </c>
      <c r="BJ117" s="49">
        <f t="shared" si="55"/>
        <v>0</v>
      </c>
      <c r="BK117" s="49">
        <f t="shared" si="56"/>
        <v>0</v>
      </c>
      <c r="BL117" s="49">
        <f>$BO$9+SUMPRODUCT($D$10:D117,$BK$10:BK117)</f>
        <v>-1.2969374656677246E-2</v>
      </c>
      <c r="BM117" s="48">
        <f>'2024 CV FIN GA 00394601000126'!BO113</f>
        <v>4.78</v>
      </c>
      <c r="BN117" s="49">
        <f t="shared" si="43"/>
        <v>0</v>
      </c>
      <c r="BO117" s="51">
        <f t="shared" si="57"/>
        <v>0</v>
      </c>
      <c r="BP117" s="79">
        <f t="shared" si="44"/>
        <v>0</v>
      </c>
      <c r="BQ117" s="79">
        <f t="shared" si="45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58"/>
        <v>109</v>
      </c>
      <c r="B118" s="69">
        <f t="shared" si="59"/>
        <v>2132</v>
      </c>
      <c r="C118" s="48">
        <f>'2024 CV FIN GA 00394601000126'!E114</f>
        <v>4.78</v>
      </c>
      <c r="D118" s="49">
        <f t="shared" si="46"/>
        <v>6.1700000000000001E-3</v>
      </c>
      <c r="E118" s="123">
        <f>'2024 CV FIN GA 00394601000126'!G114</f>
        <v>0</v>
      </c>
      <c r="F118" s="49">
        <f t="shared" si="47"/>
        <v>0</v>
      </c>
      <c r="G118" s="123">
        <f>'2024 CV FIN GA 00394601000126'!I114</f>
        <v>0</v>
      </c>
      <c r="H118" s="123">
        <f>'2024 CV FIN GA 00394601000126'!J114</f>
        <v>0</v>
      </c>
      <c r="I118" s="123">
        <f>'2024 CV FIN GA 00394601000126'!K114</f>
        <v>0</v>
      </c>
      <c r="J118" s="123">
        <f>'2024 CV FIN GA 00394601000126'!L114</f>
        <v>0</v>
      </c>
      <c r="K118" s="123">
        <f>'2024 CV FIN GA 00394601000126'!M114</f>
        <v>0</v>
      </c>
      <c r="L118" s="123">
        <f>'2024 CV FIN GA 00394601000126'!N114</f>
        <v>0</v>
      </c>
      <c r="M118" s="49">
        <f t="shared" si="48"/>
        <v>0</v>
      </c>
      <c r="N118" s="123">
        <f>'2024 CV FIN GA 00394601000126'!P114</f>
        <v>0</v>
      </c>
      <c r="O118" s="123">
        <f>'2024 CV FIN GA 00394601000126'!Q114</f>
        <v>0</v>
      </c>
      <c r="P118" s="123">
        <f>'2024 CV FIN GA 00394601000126'!R114</f>
        <v>0</v>
      </c>
      <c r="Q118" s="123">
        <f>'2024 CV FIN GA 00394601000126'!S114</f>
        <v>0</v>
      </c>
      <c r="R118" s="123">
        <f>'2024 CV FIN GA 00394601000126'!T114</f>
        <v>0</v>
      </c>
      <c r="S118" s="123">
        <f>'2024 CV FIN GA 00394601000126'!U114</f>
        <v>0</v>
      </c>
      <c r="T118" s="123">
        <f>'2024 CV FIN GA 00394601000126'!V114</f>
        <v>0</v>
      </c>
      <c r="U118" s="49">
        <f t="shared" si="49"/>
        <v>0</v>
      </c>
      <c r="V118" s="123">
        <f>'2024 CV FIN GA 00394601000126'!X114</f>
        <v>0</v>
      </c>
      <c r="W118" s="123">
        <f>'2024 CV FIN GA 00394601000126'!Y114</f>
        <v>0</v>
      </c>
      <c r="X118" s="123">
        <f>'2024 CV FIN GA 00394601000126'!Z114</f>
        <v>0</v>
      </c>
      <c r="Y118" s="123">
        <f>'2024 CV FIN GA 00394601000126'!AA114</f>
        <v>0</v>
      </c>
      <c r="Z118" s="123">
        <f>'2024 CV FIN GA 00394601000126'!AB114</f>
        <v>0</v>
      </c>
      <c r="AA118" s="123">
        <f>'2024 CV FIN GA 00394601000126'!AC114</f>
        <v>0</v>
      </c>
      <c r="AB118" s="123">
        <f>'2024 CV FIN GA 00394601000126'!AD114</f>
        <v>0</v>
      </c>
      <c r="AC118" s="49">
        <f t="shared" si="50"/>
        <v>0</v>
      </c>
      <c r="AD118" s="123">
        <f>'2024 CV FIN GA 00394601000126'!AF114</f>
        <v>0</v>
      </c>
      <c r="AE118" s="123">
        <f>'2024 CV FIN GA 00394601000126'!AG114</f>
        <v>0</v>
      </c>
      <c r="AF118" s="123">
        <f>'2024 CV FIN GA 00394601000126'!AH114</f>
        <v>0</v>
      </c>
      <c r="AG118" s="123">
        <f>'2024 CV FIN GA 00394601000126'!AI114</f>
        <v>0</v>
      </c>
      <c r="AH118" s="49">
        <f t="shared" si="51"/>
        <v>0</v>
      </c>
      <c r="AI118" s="123">
        <f>'2024 CV FIN GA 00394601000126'!AK114</f>
        <v>0</v>
      </c>
      <c r="AJ118" s="123">
        <f>'2024 CV FIN GA 00394601000126'!AL114</f>
        <v>0</v>
      </c>
      <c r="AK118" s="123">
        <f>'2024 CV FIN GA 00394601000126'!AM114</f>
        <v>0</v>
      </c>
      <c r="AL118" s="123">
        <f>'2024 CV FIN GA 00394601000126'!AN114</f>
        <v>0</v>
      </c>
      <c r="AM118" s="123">
        <f>'2024 CV FIN GA 00394601000126'!AO114</f>
        <v>0</v>
      </c>
      <c r="AN118" s="123">
        <f>'2024 CV FIN GA 00394601000126'!AP114</f>
        <v>0</v>
      </c>
      <c r="AO118" s="50">
        <v>0</v>
      </c>
      <c r="AP118" s="123">
        <f>'2024 CV FIN GA 00394601000126'!AR114</f>
        <v>0</v>
      </c>
      <c r="AQ118" s="123">
        <f>'2024 CV FIN GA 00394601000126'!AS114</f>
        <v>0</v>
      </c>
      <c r="AR118" s="49">
        <f t="shared" si="52"/>
        <v>0</v>
      </c>
      <c r="AS118" s="49">
        <f t="shared" si="53"/>
        <v>0</v>
      </c>
      <c r="AT118" s="123">
        <f>'2024 CV FIN GA 00394601000126'!AV114</f>
        <v>0</v>
      </c>
      <c r="AU118" s="123">
        <f>'2024 CV FIN GA 00394601000126'!AW114</f>
        <v>0</v>
      </c>
      <c r="AV118" s="123">
        <f>'2024 CV FIN GA 00394601000126'!AX114</f>
        <v>0</v>
      </c>
      <c r="AW118" s="123">
        <f>'2024 CV FIN GA 00394601000126'!AY114</f>
        <v>0</v>
      </c>
      <c r="AX118" s="123">
        <f>'2024 CV FIN GA 00394601000126'!AZ114</f>
        <v>0</v>
      </c>
      <c r="AY118" s="123">
        <f>'2024 CV FIN GA 00394601000126'!BA114</f>
        <v>0</v>
      </c>
      <c r="AZ118" s="49">
        <f t="shared" si="54"/>
        <v>0</v>
      </c>
      <c r="BA118" s="123">
        <f>'2024 CV FIN GA 00394601000126'!BC114</f>
        <v>0</v>
      </c>
      <c r="BB118" s="123">
        <f>'2024 CV FIN GA 00394601000126'!BD114</f>
        <v>0</v>
      </c>
      <c r="BC118" s="123">
        <f>'2024 CV FIN GA 00394601000126'!BE114</f>
        <v>0</v>
      </c>
      <c r="BD118" s="123">
        <f>'2024 CV FIN GA 00394601000126'!BF114</f>
        <v>0</v>
      </c>
      <c r="BE118" s="123">
        <f>'2024 CV FIN GA 00394601000126'!BG114</f>
        <v>0</v>
      </c>
      <c r="BF118" s="123">
        <f>'2024 CV FIN GA 00394601000126'!BH114</f>
        <v>0</v>
      </c>
      <c r="BG118" s="123">
        <f>'2024 CV FIN GA 00394601000126'!BI114</f>
        <v>0</v>
      </c>
      <c r="BH118" s="123">
        <f>'2024 CV FIN GA 00394601000126'!BJ114</f>
        <v>0</v>
      </c>
      <c r="BI118" s="123">
        <f>'2024 CV FIN GA 00394601000126'!BK114</f>
        <v>0</v>
      </c>
      <c r="BJ118" s="49">
        <f t="shared" si="55"/>
        <v>0</v>
      </c>
      <c r="BK118" s="49">
        <f t="shared" si="56"/>
        <v>0</v>
      </c>
      <c r="BL118" s="49">
        <f>$BO$9+SUMPRODUCT($D$10:D118,$BK$10:BK118)</f>
        <v>-1.2969374656677246E-2</v>
      </c>
      <c r="BM118" s="48">
        <f>'2024 CV FIN GA 00394601000126'!BO114</f>
        <v>4.78</v>
      </c>
      <c r="BN118" s="49">
        <f t="shared" si="43"/>
        <v>0</v>
      </c>
      <c r="BO118" s="51">
        <f t="shared" si="57"/>
        <v>0</v>
      </c>
      <c r="BP118" s="79">
        <f t="shared" si="44"/>
        <v>0</v>
      </c>
      <c r="BQ118" s="79">
        <f t="shared" si="45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58"/>
        <v>110</v>
      </c>
      <c r="B119" s="69">
        <f t="shared" si="59"/>
        <v>2133</v>
      </c>
      <c r="C119" s="48">
        <f>'2024 CV FIN GA 00394601000126'!E115</f>
        <v>4.78</v>
      </c>
      <c r="D119" s="49">
        <f t="shared" si="46"/>
        <v>5.8900000000000003E-3</v>
      </c>
      <c r="E119" s="123">
        <f>'2024 CV FIN GA 00394601000126'!G115</f>
        <v>0</v>
      </c>
      <c r="F119" s="49">
        <f t="shared" si="47"/>
        <v>0</v>
      </c>
      <c r="G119" s="123">
        <f>'2024 CV FIN GA 00394601000126'!I115</f>
        <v>0</v>
      </c>
      <c r="H119" s="123">
        <f>'2024 CV FIN GA 00394601000126'!J115</f>
        <v>0</v>
      </c>
      <c r="I119" s="123">
        <f>'2024 CV FIN GA 00394601000126'!K115</f>
        <v>0</v>
      </c>
      <c r="J119" s="123">
        <f>'2024 CV FIN GA 00394601000126'!L115</f>
        <v>0</v>
      </c>
      <c r="K119" s="123">
        <f>'2024 CV FIN GA 00394601000126'!M115</f>
        <v>0</v>
      </c>
      <c r="L119" s="123">
        <f>'2024 CV FIN GA 00394601000126'!N115</f>
        <v>0</v>
      </c>
      <c r="M119" s="49">
        <f t="shared" si="48"/>
        <v>0</v>
      </c>
      <c r="N119" s="123">
        <f>'2024 CV FIN GA 00394601000126'!P115</f>
        <v>0</v>
      </c>
      <c r="O119" s="123">
        <f>'2024 CV FIN GA 00394601000126'!Q115</f>
        <v>0</v>
      </c>
      <c r="P119" s="123">
        <f>'2024 CV FIN GA 00394601000126'!R115</f>
        <v>0</v>
      </c>
      <c r="Q119" s="123">
        <f>'2024 CV FIN GA 00394601000126'!S115</f>
        <v>0</v>
      </c>
      <c r="R119" s="123">
        <f>'2024 CV FIN GA 00394601000126'!T115</f>
        <v>0</v>
      </c>
      <c r="S119" s="123">
        <f>'2024 CV FIN GA 00394601000126'!U115</f>
        <v>0</v>
      </c>
      <c r="T119" s="123">
        <f>'2024 CV FIN GA 00394601000126'!V115</f>
        <v>0</v>
      </c>
      <c r="U119" s="49">
        <f t="shared" si="49"/>
        <v>0</v>
      </c>
      <c r="V119" s="123">
        <f>'2024 CV FIN GA 00394601000126'!X115</f>
        <v>0</v>
      </c>
      <c r="W119" s="123">
        <f>'2024 CV FIN GA 00394601000126'!Y115</f>
        <v>0</v>
      </c>
      <c r="X119" s="123">
        <f>'2024 CV FIN GA 00394601000126'!Z115</f>
        <v>0</v>
      </c>
      <c r="Y119" s="123">
        <f>'2024 CV FIN GA 00394601000126'!AA115</f>
        <v>0</v>
      </c>
      <c r="Z119" s="123">
        <f>'2024 CV FIN GA 00394601000126'!AB115</f>
        <v>0</v>
      </c>
      <c r="AA119" s="123">
        <f>'2024 CV FIN GA 00394601000126'!AC115</f>
        <v>0</v>
      </c>
      <c r="AB119" s="123">
        <f>'2024 CV FIN GA 00394601000126'!AD115</f>
        <v>0</v>
      </c>
      <c r="AC119" s="49">
        <f t="shared" si="50"/>
        <v>0</v>
      </c>
      <c r="AD119" s="123">
        <f>'2024 CV FIN GA 00394601000126'!AF115</f>
        <v>0</v>
      </c>
      <c r="AE119" s="123">
        <f>'2024 CV FIN GA 00394601000126'!AG115</f>
        <v>0</v>
      </c>
      <c r="AF119" s="123">
        <f>'2024 CV FIN GA 00394601000126'!AH115</f>
        <v>0</v>
      </c>
      <c r="AG119" s="123">
        <f>'2024 CV FIN GA 00394601000126'!AI115</f>
        <v>0</v>
      </c>
      <c r="AH119" s="49">
        <f t="shared" si="51"/>
        <v>0</v>
      </c>
      <c r="AI119" s="123">
        <f>'2024 CV FIN GA 00394601000126'!AK115</f>
        <v>0</v>
      </c>
      <c r="AJ119" s="123">
        <f>'2024 CV FIN GA 00394601000126'!AL115</f>
        <v>0</v>
      </c>
      <c r="AK119" s="123">
        <f>'2024 CV FIN GA 00394601000126'!AM115</f>
        <v>0</v>
      </c>
      <c r="AL119" s="123">
        <f>'2024 CV FIN GA 00394601000126'!AN115</f>
        <v>0</v>
      </c>
      <c r="AM119" s="123">
        <f>'2024 CV FIN GA 00394601000126'!AO115</f>
        <v>0</v>
      </c>
      <c r="AN119" s="123">
        <f>'2024 CV FIN GA 00394601000126'!AP115</f>
        <v>0</v>
      </c>
      <c r="AO119" s="50">
        <v>0</v>
      </c>
      <c r="AP119" s="123">
        <f>'2024 CV FIN GA 00394601000126'!AR115</f>
        <v>0</v>
      </c>
      <c r="AQ119" s="123">
        <f>'2024 CV FIN GA 00394601000126'!AS115</f>
        <v>0</v>
      </c>
      <c r="AR119" s="49">
        <f t="shared" si="52"/>
        <v>0</v>
      </c>
      <c r="AS119" s="49">
        <f t="shared" si="53"/>
        <v>0</v>
      </c>
      <c r="AT119" s="123">
        <f>'2024 CV FIN GA 00394601000126'!AV115</f>
        <v>0</v>
      </c>
      <c r="AU119" s="123">
        <f>'2024 CV FIN GA 00394601000126'!AW115</f>
        <v>0</v>
      </c>
      <c r="AV119" s="123">
        <f>'2024 CV FIN GA 00394601000126'!AX115</f>
        <v>0</v>
      </c>
      <c r="AW119" s="123">
        <f>'2024 CV FIN GA 00394601000126'!AY115</f>
        <v>0</v>
      </c>
      <c r="AX119" s="123">
        <f>'2024 CV FIN GA 00394601000126'!AZ115</f>
        <v>0</v>
      </c>
      <c r="AY119" s="123">
        <f>'2024 CV FIN GA 00394601000126'!BA115</f>
        <v>0</v>
      </c>
      <c r="AZ119" s="49">
        <f t="shared" si="54"/>
        <v>0</v>
      </c>
      <c r="BA119" s="123">
        <f>'2024 CV FIN GA 00394601000126'!BC115</f>
        <v>0</v>
      </c>
      <c r="BB119" s="123">
        <f>'2024 CV FIN GA 00394601000126'!BD115</f>
        <v>0</v>
      </c>
      <c r="BC119" s="123">
        <f>'2024 CV FIN GA 00394601000126'!BE115</f>
        <v>0</v>
      </c>
      <c r="BD119" s="123">
        <f>'2024 CV FIN GA 00394601000126'!BF115</f>
        <v>0</v>
      </c>
      <c r="BE119" s="123">
        <f>'2024 CV FIN GA 00394601000126'!BG115</f>
        <v>0</v>
      </c>
      <c r="BF119" s="123">
        <f>'2024 CV FIN GA 00394601000126'!BH115</f>
        <v>0</v>
      </c>
      <c r="BG119" s="123">
        <f>'2024 CV FIN GA 00394601000126'!BI115</f>
        <v>0</v>
      </c>
      <c r="BH119" s="123">
        <f>'2024 CV FIN GA 00394601000126'!BJ115</f>
        <v>0</v>
      </c>
      <c r="BI119" s="123">
        <f>'2024 CV FIN GA 00394601000126'!BK115</f>
        <v>0</v>
      </c>
      <c r="BJ119" s="49">
        <f t="shared" si="55"/>
        <v>0</v>
      </c>
      <c r="BK119" s="49">
        <f t="shared" si="56"/>
        <v>0</v>
      </c>
      <c r="BL119" s="49">
        <f>$BO$9+SUMPRODUCT($D$10:D119,$BK$10:BK119)</f>
        <v>-1.2969374656677246E-2</v>
      </c>
      <c r="BM119" s="48">
        <f>'2024 CV FIN GA 00394601000126'!BO115</f>
        <v>4.78</v>
      </c>
      <c r="BN119" s="49">
        <f t="shared" si="43"/>
        <v>0</v>
      </c>
      <c r="BO119" s="51">
        <f t="shared" si="57"/>
        <v>0</v>
      </c>
      <c r="BP119" s="79">
        <f t="shared" si="44"/>
        <v>0</v>
      </c>
      <c r="BQ119" s="79">
        <f t="shared" si="45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58"/>
        <v>111</v>
      </c>
      <c r="B120" s="69">
        <f t="shared" si="59"/>
        <v>2134</v>
      </c>
      <c r="C120" s="48">
        <f>'2024 CV FIN GA 00394601000126'!E116</f>
        <v>4.78</v>
      </c>
      <c r="D120" s="49">
        <f t="shared" si="46"/>
        <v>5.62E-3</v>
      </c>
      <c r="E120" s="123">
        <f>'2024 CV FIN GA 00394601000126'!G116</f>
        <v>0</v>
      </c>
      <c r="F120" s="49">
        <f t="shared" si="47"/>
        <v>0</v>
      </c>
      <c r="G120" s="123">
        <f>'2024 CV FIN GA 00394601000126'!I116</f>
        <v>0</v>
      </c>
      <c r="H120" s="123">
        <f>'2024 CV FIN GA 00394601000126'!J116</f>
        <v>0</v>
      </c>
      <c r="I120" s="123">
        <f>'2024 CV FIN GA 00394601000126'!K116</f>
        <v>0</v>
      </c>
      <c r="J120" s="123">
        <f>'2024 CV FIN GA 00394601000126'!L116</f>
        <v>0</v>
      </c>
      <c r="K120" s="123">
        <f>'2024 CV FIN GA 00394601000126'!M116</f>
        <v>0</v>
      </c>
      <c r="L120" s="123">
        <f>'2024 CV FIN GA 00394601000126'!N116</f>
        <v>0</v>
      </c>
      <c r="M120" s="49">
        <f t="shared" si="48"/>
        <v>0</v>
      </c>
      <c r="N120" s="123">
        <f>'2024 CV FIN GA 00394601000126'!P116</f>
        <v>0</v>
      </c>
      <c r="O120" s="123">
        <f>'2024 CV FIN GA 00394601000126'!Q116</f>
        <v>0</v>
      </c>
      <c r="P120" s="123">
        <f>'2024 CV FIN GA 00394601000126'!R116</f>
        <v>0</v>
      </c>
      <c r="Q120" s="123">
        <f>'2024 CV FIN GA 00394601000126'!S116</f>
        <v>0</v>
      </c>
      <c r="R120" s="123">
        <f>'2024 CV FIN GA 00394601000126'!T116</f>
        <v>0</v>
      </c>
      <c r="S120" s="123">
        <f>'2024 CV FIN GA 00394601000126'!U116</f>
        <v>0</v>
      </c>
      <c r="T120" s="123">
        <f>'2024 CV FIN GA 00394601000126'!V116</f>
        <v>0</v>
      </c>
      <c r="U120" s="49">
        <f t="shared" si="49"/>
        <v>0</v>
      </c>
      <c r="V120" s="123">
        <f>'2024 CV FIN GA 00394601000126'!X116</f>
        <v>0</v>
      </c>
      <c r="W120" s="123">
        <f>'2024 CV FIN GA 00394601000126'!Y116</f>
        <v>0</v>
      </c>
      <c r="X120" s="123">
        <f>'2024 CV FIN GA 00394601000126'!Z116</f>
        <v>0</v>
      </c>
      <c r="Y120" s="123">
        <f>'2024 CV FIN GA 00394601000126'!AA116</f>
        <v>0</v>
      </c>
      <c r="Z120" s="123">
        <f>'2024 CV FIN GA 00394601000126'!AB116</f>
        <v>0</v>
      </c>
      <c r="AA120" s="123">
        <f>'2024 CV FIN GA 00394601000126'!AC116</f>
        <v>0</v>
      </c>
      <c r="AB120" s="123">
        <f>'2024 CV FIN GA 00394601000126'!AD116</f>
        <v>0</v>
      </c>
      <c r="AC120" s="49">
        <f t="shared" si="50"/>
        <v>0</v>
      </c>
      <c r="AD120" s="123">
        <f>'2024 CV FIN GA 00394601000126'!AF116</f>
        <v>0</v>
      </c>
      <c r="AE120" s="123">
        <f>'2024 CV FIN GA 00394601000126'!AG116</f>
        <v>0</v>
      </c>
      <c r="AF120" s="123">
        <f>'2024 CV FIN GA 00394601000126'!AH116</f>
        <v>0</v>
      </c>
      <c r="AG120" s="123">
        <f>'2024 CV FIN GA 00394601000126'!AI116</f>
        <v>0</v>
      </c>
      <c r="AH120" s="49">
        <f t="shared" si="51"/>
        <v>0</v>
      </c>
      <c r="AI120" s="123">
        <f>'2024 CV FIN GA 00394601000126'!AK116</f>
        <v>0</v>
      </c>
      <c r="AJ120" s="123">
        <f>'2024 CV FIN GA 00394601000126'!AL116</f>
        <v>0</v>
      </c>
      <c r="AK120" s="123">
        <f>'2024 CV FIN GA 00394601000126'!AM116</f>
        <v>0</v>
      </c>
      <c r="AL120" s="123">
        <f>'2024 CV FIN GA 00394601000126'!AN116</f>
        <v>0</v>
      </c>
      <c r="AM120" s="123">
        <f>'2024 CV FIN GA 00394601000126'!AO116</f>
        <v>0</v>
      </c>
      <c r="AN120" s="123">
        <f>'2024 CV FIN GA 00394601000126'!AP116</f>
        <v>0</v>
      </c>
      <c r="AO120" s="50">
        <v>0</v>
      </c>
      <c r="AP120" s="123">
        <f>'2024 CV FIN GA 00394601000126'!AR116</f>
        <v>0</v>
      </c>
      <c r="AQ120" s="123">
        <f>'2024 CV FIN GA 00394601000126'!AS116</f>
        <v>0</v>
      </c>
      <c r="AR120" s="49">
        <f t="shared" si="52"/>
        <v>0</v>
      </c>
      <c r="AS120" s="49">
        <f t="shared" si="53"/>
        <v>0</v>
      </c>
      <c r="AT120" s="123">
        <f>'2024 CV FIN GA 00394601000126'!AV116</f>
        <v>0</v>
      </c>
      <c r="AU120" s="123">
        <f>'2024 CV FIN GA 00394601000126'!AW116</f>
        <v>0</v>
      </c>
      <c r="AV120" s="123">
        <f>'2024 CV FIN GA 00394601000126'!AX116</f>
        <v>0</v>
      </c>
      <c r="AW120" s="123">
        <f>'2024 CV FIN GA 00394601000126'!AY116</f>
        <v>0</v>
      </c>
      <c r="AX120" s="123">
        <f>'2024 CV FIN GA 00394601000126'!AZ116</f>
        <v>0</v>
      </c>
      <c r="AY120" s="123">
        <f>'2024 CV FIN GA 00394601000126'!BA116</f>
        <v>0</v>
      </c>
      <c r="AZ120" s="49">
        <f t="shared" si="54"/>
        <v>0</v>
      </c>
      <c r="BA120" s="123">
        <f>'2024 CV FIN GA 00394601000126'!BC116</f>
        <v>0</v>
      </c>
      <c r="BB120" s="123">
        <f>'2024 CV FIN GA 00394601000126'!BD116</f>
        <v>0</v>
      </c>
      <c r="BC120" s="123">
        <f>'2024 CV FIN GA 00394601000126'!BE116</f>
        <v>0</v>
      </c>
      <c r="BD120" s="123">
        <f>'2024 CV FIN GA 00394601000126'!BF116</f>
        <v>0</v>
      </c>
      <c r="BE120" s="123">
        <f>'2024 CV FIN GA 00394601000126'!BG116</f>
        <v>0</v>
      </c>
      <c r="BF120" s="123">
        <f>'2024 CV FIN GA 00394601000126'!BH116</f>
        <v>0</v>
      </c>
      <c r="BG120" s="123">
        <f>'2024 CV FIN GA 00394601000126'!BI116</f>
        <v>0</v>
      </c>
      <c r="BH120" s="123">
        <f>'2024 CV FIN GA 00394601000126'!BJ116</f>
        <v>0</v>
      </c>
      <c r="BI120" s="123">
        <f>'2024 CV FIN GA 00394601000126'!BK116</f>
        <v>0</v>
      </c>
      <c r="BJ120" s="49">
        <f t="shared" si="55"/>
        <v>0</v>
      </c>
      <c r="BK120" s="49">
        <f t="shared" si="56"/>
        <v>0</v>
      </c>
      <c r="BL120" s="49">
        <f>$BO$9+SUMPRODUCT($D$10:D120,$BK$10:BK120)</f>
        <v>-1.2969374656677246E-2</v>
      </c>
      <c r="BM120" s="48">
        <f>'2024 CV FIN GA 00394601000126'!BO116</f>
        <v>4.78</v>
      </c>
      <c r="BN120" s="49">
        <f t="shared" si="43"/>
        <v>0</v>
      </c>
      <c r="BO120" s="51">
        <f t="shared" si="57"/>
        <v>0</v>
      </c>
      <c r="BP120" s="79">
        <f t="shared" si="44"/>
        <v>0</v>
      </c>
      <c r="BQ120" s="79">
        <f t="shared" si="45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58"/>
        <v>112</v>
      </c>
      <c r="B121" s="69">
        <f t="shared" si="59"/>
        <v>2135</v>
      </c>
      <c r="C121" s="48">
        <f>'2024 CV FIN GA 00394601000126'!E117</f>
        <v>4.78</v>
      </c>
      <c r="D121" s="49">
        <f t="shared" si="46"/>
        <v>5.3600000000000002E-3</v>
      </c>
      <c r="E121" s="123">
        <f>'2024 CV FIN GA 00394601000126'!G117</f>
        <v>0</v>
      </c>
      <c r="F121" s="49">
        <f t="shared" si="47"/>
        <v>0</v>
      </c>
      <c r="G121" s="123">
        <f>'2024 CV FIN GA 00394601000126'!I117</f>
        <v>0</v>
      </c>
      <c r="H121" s="123">
        <f>'2024 CV FIN GA 00394601000126'!J117</f>
        <v>0</v>
      </c>
      <c r="I121" s="123">
        <f>'2024 CV FIN GA 00394601000126'!K117</f>
        <v>0</v>
      </c>
      <c r="J121" s="123">
        <f>'2024 CV FIN GA 00394601000126'!L117</f>
        <v>0</v>
      </c>
      <c r="K121" s="123">
        <f>'2024 CV FIN GA 00394601000126'!M117</f>
        <v>0</v>
      </c>
      <c r="L121" s="123">
        <f>'2024 CV FIN GA 00394601000126'!N117</f>
        <v>0</v>
      </c>
      <c r="M121" s="49">
        <f t="shared" si="48"/>
        <v>0</v>
      </c>
      <c r="N121" s="123">
        <f>'2024 CV FIN GA 00394601000126'!P117</f>
        <v>0</v>
      </c>
      <c r="O121" s="123">
        <f>'2024 CV FIN GA 00394601000126'!Q117</f>
        <v>0</v>
      </c>
      <c r="P121" s="123">
        <f>'2024 CV FIN GA 00394601000126'!R117</f>
        <v>0</v>
      </c>
      <c r="Q121" s="123">
        <f>'2024 CV FIN GA 00394601000126'!S117</f>
        <v>0</v>
      </c>
      <c r="R121" s="123">
        <f>'2024 CV FIN GA 00394601000126'!T117</f>
        <v>0</v>
      </c>
      <c r="S121" s="123">
        <f>'2024 CV FIN GA 00394601000126'!U117</f>
        <v>0</v>
      </c>
      <c r="T121" s="123">
        <f>'2024 CV FIN GA 00394601000126'!V117</f>
        <v>0</v>
      </c>
      <c r="U121" s="49">
        <f t="shared" si="49"/>
        <v>0</v>
      </c>
      <c r="V121" s="123">
        <f>'2024 CV FIN GA 00394601000126'!X117</f>
        <v>0</v>
      </c>
      <c r="W121" s="123">
        <f>'2024 CV FIN GA 00394601000126'!Y117</f>
        <v>0</v>
      </c>
      <c r="X121" s="123">
        <f>'2024 CV FIN GA 00394601000126'!Z117</f>
        <v>0</v>
      </c>
      <c r="Y121" s="123">
        <f>'2024 CV FIN GA 00394601000126'!AA117</f>
        <v>0</v>
      </c>
      <c r="Z121" s="123">
        <f>'2024 CV FIN GA 00394601000126'!AB117</f>
        <v>0</v>
      </c>
      <c r="AA121" s="123">
        <f>'2024 CV FIN GA 00394601000126'!AC117</f>
        <v>0</v>
      </c>
      <c r="AB121" s="123">
        <f>'2024 CV FIN GA 00394601000126'!AD117</f>
        <v>0</v>
      </c>
      <c r="AC121" s="49">
        <f t="shared" si="50"/>
        <v>0</v>
      </c>
      <c r="AD121" s="123">
        <f>'2024 CV FIN GA 00394601000126'!AF117</f>
        <v>0</v>
      </c>
      <c r="AE121" s="123">
        <f>'2024 CV FIN GA 00394601000126'!AG117</f>
        <v>0</v>
      </c>
      <c r="AF121" s="123">
        <f>'2024 CV FIN GA 00394601000126'!AH117</f>
        <v>0</v>
      </c>
      <c r="AG121" s="123">
        <f>'2024 CV FIN GA 00394601000126'!AI117</f>
        <v>0</v>
      </c>
      <c r="AH121" s="49">
        <f t="shared" si="51"/>
        <v>0</v>
      </c>
      <c r="AI121" s="123">
        <f>'2024 CV FIN GA 00394601000126'!AK117</f>
        <v>0</v>
      </c>
      <c r="AJ121" s="123">
        <f>'2024 CV FIN GA 00394601000126'!AL117</f>
        <v>0</v>
      </c>
      <c r="AK121" s="123">
        <f>'2024 CV FIN GA 00394601000126'!AM117</f>
        <v>0</v>
      </c>
      <c r="AL121" s="123">
        <f>'2024 CV FIN GA 00394601000126'!AN117</f>
        <v>0</v>
      </c>
      <c r="AM121" s="123">
        <f>'2024 CV FIN GA 00394601000126'!AO117</f>
        <v>0</v>
      </c>
      <c r="AN121" s="123">
        <f>'2024 CV FIN GA 00394601000126'!AP117</f>
        <v>0</v>
      </c>
      <c r="AO121" s="50">
        <v>0</v>
      </c>
      <c r="AP121" s="123">
        <f>'2024 CV FIN GA 00394601000126'!AR117</f>
        <v>0</v>
      </c>
      <c r="AQ121" s="123">
        <f>'2024 CV FIN GA 00394601000126'!AS117</f>
        <v>0</v>
      </c>
      <c r="AR121" s="49">
        <f t="shared" si="52"/>
        <v>0</v>
      </c>
      <c r="AS121" s="49">
        <f t="shared" si="53"/>
        <v>0</v>
      </c>
      <c r="AT121" s="123">
        <f>'2024 CV FIN GA 00394601000126'!AV117</f>
        <v>0</v>
      </c>
      <c r="AU121" s="123">
        <f>'2024 CV FIN GA 00394601000126'!AW117</f>
        <v>0</v>
      </c>
      <c r="AV121" s="123">
        <f>'2024 CV FIN GA 00394601000126'!AX117</f>
        <v>0</v>
      </c>
      <c r="AW121" s="123">
        <f>'2024 CV FIN GA 00394601000126'!AY117</f>
        <v>0</v>
      </c>
      <c r="AX121" s="123">
        <f>'2024 CV FIN GA 00394601000126'!AZ117</f>
        <v>0</v>
      </c>
      <c r="AY121" s="123">
        <f>'2024 CV FIN GA 00394601000126'!BA117</f>
        <v>0</v>
      </c>
      <c r="AZ121" s="49">
        <f t="shared" si="54"/>
        <v>0</v>
      </c>
      <c r="BA121" s="123">
        <f>'2024 CV FIN GA 00394601000126'!BC117</f>
        <v>0</v>
      </c>
      <c r="BB121" s="123">
        <f>'2024 CV FIN GA 00394601000126'!BD117</f>
        <v>0</v>
      </c>
      <c r="BC121" s="123">
        <f>'2024 CV FIN GA 00394601000126'!BE117</f>
        <v>0</v>
      </c>
      <c r="BD121" s="123">
        <f>'2024 CV FIN GA 00394601000126'!BF117</f>
        <v>0</v>
      </c>
      <c r="BE121" s="123">
        <f>'2024 CV FIN GA 00394601000126'!BG117</f>
        <v>0</v>
      </c>
      <c r="BF121" s="123">
        <f>'2024 CV FIN GA 00394601000126'!BH117</f>
        <v>0</v>
      </c>
      <c r="BG121" s="123">
        <f>'2024 CV FIN GA 00394601000126'!BI117</f>
        <v>0</v>
      </c>
      <c r="BH121" s="123">
        <f>'2024 CV FIN GA 00394601000126'!BJ117</f>
        <v>0</v>
      </c>
      <c r="BI121" s="123">
        <f>'2024 CV FIN GA 00394601000126'!BK117</f>
        <v>0</v>
      </c>
      <c r="BJ121" s="49">
        <f t="shared" si="55"/>
        <v>0</v>
      </c>
      <c r="BK121" s="49">
        <f t="shared" si="56"/>
        <v>0</v>
      </c>
      <c r="BL121" s="49">
        <f>$BO$9+SUMPRODUCT($D$10:D121,$BK$10:BK121)</f>
        <v>-1.2969374656677246E-2</v>
      </c>
      <c r="BM121" s="48">
        <f>'2024 CV FIN GA 00394601000126'!BO117</f>
        <v>4.78</v>
      </c>
      <c r="BN121" s="49">
        <f t="shared" si="43"/>
        <v>0</v>
      </c>
      <c r="BO121" s="51">
        <f t="shared" si="57"/>
        <v>0</v>
      </c>
      <c r="BP121" s="79">
        <f t="shared" si="44"/>
        <v>0</v>
      </c>
      <c r="BQ121" s="79">
        <f t="shared" si="45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58"/>
        <v>113</v>
      </c>
      <c r="B122" s="69">
        <f t="shared" si="59"/>
        <v>2136</v>
      </c>
      <c r="C122" s="48">
        <f>'2024 CV FIN GA 00394601000126'!E118</f>
        <v>4.78</v>
      </c>
      <c r="D122" s="49">
        <f t="shared" si="46"/>
        <v>5.1200000000000004E-3</v>
      </c>
      <c r="E122" s="123">
        <f>'2024 CV FIN GA 00394601000126'!G118</f>
        <v>0</v>
      </c>
      <c r="F122" s="49">
        <f t="shared" si="47"/>
        <v>0</v>
      </c>
      <c r="G122" s="123">
        <f>'2024 CV FIN GA 00394601000126'!I118</f>
        <v>0</v>
      </c>
      <c r="H122" s="123">
        <f>'2024 CV FIN GA 00394601000126'!J118</f>
        <v>0</v>
      </c>
      <c r="I122" s="123">
        <f>'2024 CV FIN GA 00394601000126'!K118</f>
        <v>0</v>
      </c>
      <c r="J122" s="123">
        <f>'2024 CV FIN GA 00394601000126'!L118</f>
        <v>0</v>
      </c>
      <c r="K122" s="123">
        <f>'2024 CV FIN GA 00394601000126'!M118</f>
        <v>0</v>
      </c>
      <c r="L122" s="123">
        <f>'2024 CV FIN GA 00394601000126'!N118</f>
        <v>0</v>
      </c>
      <c r="M122" s="49">
        <f t="shared" si="48"/>
        <v>0</v>
      </c>
      <c r="N122" s="123">
        <f>'2024 CV FIN GA 00394601000126'!P118</f>
        <v>0</v>
      </c>
      <c r="O122" s="123">
        <f>'2024 CV FIN GA 00394601000126'!Q118</f>
        <v>0</v>
      </c>
      <c r="P122" s="123">
        <f>'2024 CV FIN GA 00394601000126'!R118</f>
        <v>0</v>
      </c>
      <c r="Q122" s="123">
        <f>'2024 CV FIN GA 00394601000126'!S118</f>
        <v>0</v>
      </c>
      <c r="R122" s="123">
        <f>'2024 CV FIN GA 00394601000126'!T118</f>
        <v>0</v>
      </c>
      <c r="S122" s="123">
        <f>'2024 CV FIN GA 00394601000126'!U118</f>
        <v>0</v>
      </c>
      <c r="T122" s="123">
        <f>'2024 CV FIN GA 00394601000126'!V118</f>
        <v>0</v>
      </c>
      <c r="U122" s="49">
        <f t="shared" si="49"/>
        <v>0</v>
      </c>
      <c r="V122" s="123">
        <f>'2024 CV FIN GA 00394601000126'!X118</f>
        <v>0</v>
      </c>
      <c r="W122" s="123">
        <f>'2024 CV FIN GA 00394601000126'!Y118</f>
        <v>0</v>
      </c>
      <c r="X122" s="123">
        <f>'2024 CV FIN GA 00394601000126'!Z118</f>
        <v>0</v>
      </c>
      <c r="Y122" s="123">
        <f>'2024 CV FIN GA 00394601000126'!AA118</f>
        <v>0</v>
      </c>
      <c r="Z122" s="123">
        <f>'2024 CV FIN GA 00394601000126'!AB118</f>
        <v>0</v>
      </c>
      <c r="AA122" s="123">
        <f>'2024 CV FIN GA 00394601000126'!AC118</f>
        <v>0</v>
      </c>
      <c r="AB122" s="123">
        <f>'2024 CV FIN GA 00394601000126'!AD118</f>
        <v>0</v>
      </c>
      <c r="AC122" s="49">
        <f t="shared" si="50"/>
        <v>0</v>
      </c>
      <c r="AD122" s="123">
        <f>'2024 CV FIN GA 00394601000126'!AF118</f>
        <v>0</v>
      </c>
      <c r="AE122" s="123">
        <f>'2024 CV FIN GA 00394601000126'!AG118</f>
        <v>0</v>
      </c>
      <c r="AF122" s="123">
        <f>'2024 CV FIN GA 00394601000126'!AH118</f>
        <v>0</v>
      </c>
      <c r="AG122" s="123">
        <f>'2024 CV FIN GA 00394601000126'!AI118</f>
        <v>0</v>
      </c>
      <c r="AH122" s="49">
        <f t="shared" si="51"/>
        <v>0</v>
      </c>
      <c r="AI122" s="123">
        <f>'2024 CV FIN GA 00394601000126'!AK118</f>
        <v>0</v>
      </c>
      <c r="AJ122" s="123">
        <f>'2024 CV FIN GA 00394601000126'!AL118</f>
        <v>0</v>
      </c>
      <c r="AK122" s="123">
        <f>'2024 CV FIN GA 00394601000126'!AM118</f>
        <v>0</v>
      </c>
      <c r="AL122" s="123">
        <f>'2024 CV FIN GA 00394601000126'!AN118</f>
        <v>0</v>
      </c>
      <c r="AM122" s="123">
        <f>'2024 CV FIN GA 00394601000126'!AO118</f>
        <v>0</v>
      </c>
      <c r="AN122" s="123">
        <f>'2024 CV FIN GA 00394601000126'!AP118</f>
        <v>0</v>
      </c>
      <c r="AO122" s="50">
        <v>0</v>
      </c>
      <c r="AP122" s="123">
        <f>'2024 CV FIN GA 00394601000126'!AR118</f>
        <v>0</v>
      </c>
      <c r="AQ122" s="123">
        <f>'2024 CV FIN GA 00394601000126'!AS118</f>
        <v>0</v>
      </c>
      <c r="AR122" s="49">
        <f t="shared" si="52"/>
        <v>0</v>
      </c>
      <c r="AS122" s="49">
        <f t="shared" si="53"/>
        <v>0</v>
      </c>
      <c r="AT122" s="123">
        <f>'2024 CV FIN GA 00394601000126'!AV118</f>
        <v>0</v>
      </c>
      <c r="AU122" s="123">
        <f>'2024 CV FIN GA 00394601000126'!AW118</f>
        <v>0</v>
      </c>
      <c r="AV122" s="123">
        <f>'2024 CV FIN GA 00394601000126'!AX118</f>
        <v>0</v>
      </c>
      <c r="AW122" s="123">
        <f>'2024 CV FIN GA 00394601000126'!AY118</f>
        <v>0</v>
      </c>
      <c r="AX122" s="123">
        <f>'2024 CV FIN GA 00394601000126'!AZ118</f>
        <v>0</v>
      </c>
      <c r="AY122" s="123">
        <f>'2024 CV FIN GA 00394601000126'!BA118</f>
        <v>0</v>
      </c>
      <c r="AZ122" s="49">
        <f t="shared" si="54"/>
        <v>0</v>
      </c>
      <c r="BA122" s="123">
        <f>'2024 CV FIN GA 00394601000126'!BC118</f>
        <v>0</v>
      </c>
      <c r="BB122" s="123">
        <f>'2024 CV FIN GA 00394601000126'!BD118</f>
        <v>0</v>
      </c>
      <c r="BC122" s="123">
        <f>'2024 CV FIN GA 00394601000126'!BE118</f>
        <v>0</v>
      </c>
      <c r="BD122" s="123">
        <f>'2024 CV FIN GA 00394601000126'!BF118</f>
        <v>0</v>
      </c>
      <c r="BE122" s="123">
        <f>'2024 CV FIN GA 00394601000126'!BG118</f>
        <v>0</v>
      </c>
      <c r="BF122" s="123">
        <f>'2024 CV FIN GA 00394601000126'!BH118</f>
        <v>0</v>
      </c>
      <c r="BG122" s="123">
        <f>'2024 CV FIN GA 00394601000126'!BI118</f>
        <v>0</v>
      </c>
      <c r="BH122" s="123">
        <f>'2024 CV FIN GA 00394601000126'!BJ118</f>
        <v>0</v>
      </c>
      <c r="BI122" s="123">
        <f>'2024 CV FIN GA 00394601000126'!BK118</f>
        <v>0</v>
      </c>
      <c r="BJ122" s="49">
        <f t="shared" si="55"/>
        <v>0</v>
      </c>
      <c r="BK122" s="49">
        <f t="shared" si="56"/>
        <v>0</v>
      </c>
      <c r="BL122" s="49">
        <f>$BO$9+SUMPRODUCT($D$10:D122,$BK$10:BK122)</f>
        <v>-1.2969374656677246E-2</v>
      </c>
      <c r="BM122" s="48">
        <f>'2024 CV FIN GA 00394601000126'!BO118</f>
        <v>4.78</v>
      </c>
      <c r="BN122" s="49">
        <f t="shared" si="43"/>
        <v>0</v>
      </c>
      <c r="BO122" s="51">
        <f t="shared" si="57"/>
        <v>0</v>
      </c>
      <c r="BP122" s="79">
        <f t="shared" si="44"/>
        <v>0</v>
      </c>
      <c r="BQ122" s="79">
        <f t="shared" si="45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58"/>
        <v>114</v>
      </c>
      <c r="B123" s="69">
        <f t="shared" si="59"/>
        <v>2137</v>
      </c>
      <c r="C123" s="48">
        <f>'2024 CV FIN GA 00394601000126'!E119</f>
        <v>4.78</v>
      </c>
      <c r="D123" s="49">
        <f t="shared" si="46"/>
        <v>4.8900000000000002E-3</v>
      </c>
      <c r="E123" s="123">
        <f>'2024 CV FIN GA 00394601000126'!G119</f>
        <v>0</v>
      </c>
      <c r="F123" s="49">
        <f t="shared" si="47"/>
        <v>0</v>
      </c>
      <c r="G123" s="123">
        <f>'2024 CV FIN GA 00394601000126'!I119</f>
        <v>0</v>
      </c>
      <c r="H123" s="123">
        <f>'2024 CV FIN GA 00394601000126'!J119</f>
        <v>0</v>
      </c>
      <c r="I123" s="123">
        <f>'2024 CV FIN GA 00394601000126'!K119</f>
        <v>0</v>
      </c>
      <c r="J123" s="123">
        <f>'2024 CV FIN GA 00394601000126'!L119</f>
        <v>0</v>
      </c>
      <c r="K123" s="123">
        <f>'2024 CV FIN GA 00394601000126'!M119</f>
        <v>0</v>
      </c>
      <c r="L123" s="123">
        <f>'2024 CV FIN GA 00394601000126'!N119</f>
        <v>0</v>
      </c>
      <c r="M123" s="49">
        <f t="shared" si="48"/>
        <v>0</v>
      </c>
      <c r="N123" s="123">
        <f>'2024 CV FIN GA 00394601000126'!P119</f>
        <v>0</v>
      </c>
      <c r="O123" s="123">
        <f>'2024 CV FIN GA 00394601000126'!Q119</f>
        <v>0</v>
      </c>
      <c r="P123" s="123">
        <f>'2024 CV FIN GA 00394601000126'!R119</f>
        <v>0</v>
      </c>
      <c r="Q123" s="123">
        <f>'2024 CV FIN GA 00394601000126'!S119</f>
        <v>0</v>
      </c>
      <c r="R123" s="123">
        <f>'2024 CV FIN GA 00394601000126'!T119</f>
        <v>0</v>
      </c>
      <c r="S123" s="123">
        <f>'2024 CV FIN GA 00394601000126'!U119</f>
        <v>0</v>
      </c>
      <c r="T123" s="123">
        <f>'2024 CV FIN GA 00394601000126'!V119</f>
        <v>0</v>
      </c>
      <c r="U123" s="49">
        <f t="shared" si="49"/>
        <v>0</v>
      </c>
      <c r="V123" s="123">
        <f>'2024 CV FIN GA 00394601000126'!X119</f>
        <v>0</v>
      </c>
      <c r="W123" s="123">
        <f>'2024 CV FIN GA 00394601000126'!Y119</f>
        <v>0</v>
      </c>
      <c r="X123" s="123">
        <f>'2024 CV FIN GA 00394601000126'!Z119</f>
        <v>0</v>
      </c>
      <c r="Y123" s="123">
        <f>'2024 CV FIN GA 00394601000126'!AA119</f>
        <v>0</v>
      </c>
      <c r="Z123" s="123">
        <f>'2024 CV FIN GA 00394601000126'!AB119</f>
        <v>0</v>
      </c>
      <c r="AA123" s="123">
        <f>'2024 CV FIN GA 00394601000126'!AC119</f>
        <v>0</v>
      </c>
      <c r="AB123" s="123">
        <f>'2024 CV FIN GA 00394601000126'!AD119</f>
        <v>0</v>
      </c>
      <c r="AC123" s="49">
        <f t="shared" si="50"/>
        <v>0</v>
      </c>
      <c r="AD123" s="123">
        <f>'2024 CV FIN GA 00394601000126'!AF119</f>
        <v>0</v>
      </c>
      <c r="AE123" s="123">
        <f>'2024 CV FIN GA 00394601000126'!AG119</f>
        <v>0</v>
      </c>
      <c r="AF123" s="123">
        <f>'2024 CV FIN GA 00394601000126'!AH119</f>
        <v>0</v>
      </c>
      <c r="AG123" s="123">
        <f>'2024 CV FIN GA 00394601000126'!AI119</f>
        <v>0</v>
      </c>
      <c r="AH123" s="49">
        <f t="shared" si="51"/>
        <v>0</v>
      </c>
      <c r="AI123" s="123">
        <f>'2024 CV FIN GA 00394601000126'!AK119</f>
        <v>0</v>
      </c>
      <c r="AJ123" s="123">
        <f>'2024 CV FIN GA 00394601000126'!AL119</f>
        <v>0</v>
      </c>
      <c r="AK123" s="123">
        <f>'2024 CV FIN GA 00394601000126'!AM119</f>
        <v>0</v>
      </c>
      <c r="AL123" s="123">
        <f>'2024 CV FIN GA 00394601000126'!AN119</f>
        <v>0</v>
      </c>
      <c r="AM123" s="123">
        <f>'2024 CV FIN GA 00394601000126'!AO119</f>
        <v>0</v>
      </c>
      <c r="AN123" s="123">
        <f>'2024 CV FIN GA 00394601000126'!AP119</f>
        <v>0</v>
      </c>
      <c r="AO123" s="50">
        <v>0</v>
      </c>
      <c r="AP123" s="123">
        <f>'2024 CV FIN GA 00394601000126'!AR119</f>
        <v>0</v>
      </c>
      <c r="AQ123" s="123">
        <f>'2024 CV FIN GA 00394601000126'!AS119</f>
        <v>0</v>
      </c>
      <c r="AR123" s="49">
        <f t="shared" si="52"/>
        <v>0</v>
      </c>
      <c r="AS123" s="49">
        <f t="shared" si="53"/>
        <v>0</v>
      </c>
      <c r="AT123" s="123">
        <f>'2024 CV FIN GA 00394601000126'!AV119</f>
        <v>0</v>
      </c>
      <c r="AU123" s="123">
        <f>'2024 CV FIN GA 00394601000126'!AW119</f>
        <v>0</v>
      </c>
      <c r="AV123" s="123">
        <f>'2024 CV FIN GA 00394601000126'!AX119</f>
        <v>0</v>
      </c>
      <c r="AW123" s="123">
        <f>'2024 CV FIN GA 00394601000126'!AY119</f>
        <v>0</v>
      </c>
      <c r="AX123" s="123">
        <f>'2024 CV FIN GA 00394601000126'!AZ119</f>
        <v>0</v>
      </c>
      <c r="AY123" s="123">
        <f>'2024 CV FIN GA 00394601000126'!BA119</f>
        <v>0</v>
      </c>
      <c r="AZ123" s="49">
        <f t="shared" si="54"/>
        <v>0</v>
      </c>
      <c r="BA123" s="123">
        <f>'2024 CV FIN GA 00394601000126'!BC119</f>
        <v>0</v>
      </c>
      <c r="BB123" s="123">
        <f>'2024 CV FIN GA 00394601000126'!BD119</f>
        <v>0</v>
      </c>
      <c r="BC123" s="123">
        <f>'2024 CV FIN GA 00394601000126'!BE119</f>
        <v>0</v>
      </c>
      <c r="BD123" s="123">
        <f>'2024 CV FIN GA 00394601000126'!BF119</f>
        <v>0</v>
      </c>
      <c r="BE123" s="123">
        <f>'2024 CV FIN GA 00394601000126'!BG119</f>
        <v>0</v>
      </c>
      <c r="BF123" s="123">
        <f>'2024 CV FIN GA 00394601000126'!BH119</f>
        <v>0</v>
      </c>
      <c r="BG123" s="123">
        <f>'2024 CV FIN GA 00394601000126'!BI119</f>
        <v>0</v>
      </c>
      <c r="BH123" s="123">
        <f>'2024 CV FIN GA 00394601000126'!BJ119</f>
        <v>0</v>
      </c>
      <c r="BI123" s="123">
        <f>'2024 CV FIN GA 00394601000126'!BK119</f>
        <v>0</v>
      </c>
      <c r="BJ123" s="49">
        <f t="shared" si="55"/>
        <v>0</v>
      </c>
      <c r="BK123" s="49">
        <f t="shared" si="56"/>
        <v>0</v>
      </c>
      <c r="BL123" s="49">
        <f>$BO$9+SUMPRODUCT($D$10:D123,$BK$10:BK123)</f>
        <v>-1.2969374656677246E-2</v>
      </c>
      <c r="BM123" s="48">
        <f>'2024 CV FIN GA 00394601000126'!BO119</f>
        <v>4.78</v>
      </c>
      <c r="BN123" s="49">
        <f t="shared" si="43"/>
        <v>0</v>
      </c>
      <c r="BO123" s="51">
        <f t="shared" si="57"/>
        <v>0</v>
      </c>
      <c r="BP123" s="79">
        <f t="shared" si="44"/>
        <v>0</v>
      </c>
      <c r="BQ123" s="79">
        <f t="shared" si="45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58"/>
        <v>115</v>
      </c>
      <c r="B124" s="69">
        <f t="shared" si="59"/>
        <v>2138</v>
      </c>
      <c r="C124" s="48">
        <f>'2024 CV FIN GA 00394601000126'!E120</f>
        <v>4.78</v>
      </c>
      <c r="D124" s="49">
        <f t="shared" si="46"/>
        <v>4.6699999999999997E-3</v>
      </c>
      <c r="E124" s="123">
        <f>'2024 CV FIN GA 00394601000126'!G120</f>
        <v>0</v>
      </c>
      <c r="F124" s="49">
        <f t="shared" si="47"/>
        <v>0</v>
      </c>
      <c r="G124" s="123">
        <f>'2024 CV FIN GA 00394601000126'!I120</f>
        <v>0</v>
      </c>
      <c r="H124" s="123">
        <f>'2024 CV FIN GA 00394601000126'!J120</f>
        <v>0</v>
      </c>
      <c r="I124" s="123">
        <f>'2024 CV FIN GA 00394601000126'!K120</f>
        <v>0</v>
      </c>
      <c r="J124" s="123">
        <f>'2024 CV FIN GA 00394601000126'!L120</f>
        <v>0</v>
      </c>
      <c r="K124" s="123">
        <f>'2024 CV FIN GA 00394601000126'!M120</f>
        <v>0</v>
      </c>
      <c r="L124" s="123">
        <f>'2024 CV FIN GA 00394601000126'!N120</f>
        <v>0</v>
      </c>
      <c r="M124" s="49">
        <f t="shared" si="48"/>
        <v>0</v>
      </c>
      <c r="N124" s="123">
        <f>'2024 CV FIN GA 00394601000126'!P120</f>
        <v>0</v>
      </c>
      <c r="O124" s="123">
        <f>'2024 CV FIN GA 00394601000126'!Q120</f>
        <v>0</v>
      </c>
      <c r="P124" s="123">
        <f>'2024 CV FIN GA 00394601000126'!R120</f>
        <v>0</v>
      </c>
      <c r="Q124" s="123">
        <f>'2024 CV FIN GA 00394601000126'!S120</f>
        <v>0</v>
      </c>
      <c r="R124" s="123">
        <f>'2024 CV FIN GA 00394601000126'!T120</f>
        <v>0</v>
      </c>
      <c r="S124" s="123">
        <f>'2024 CV FIN GA 00394601000126'!U120</f>
        <v>0</v>
      </c>
      <c r="T124" s="123">
        <f>'2024 CV FIN GA 00394601000126'!V120</f>
        <v>0</v>
      </c>
      <c r="U124" s="49">
        <f t="shared" si="49"/>
        <v>0</v>
      </c>
      <c r="V124" s="123">
        <f>'2024 CV FIN GA 00394601000126'!X120</f>
        <v>0</v>
      </c>
      <c r="W124" s="123">
        <f>'2024 CV FIN GA 00394601000126'!Y120</f>
        <v>0</v>
      </c>
      <c r="X124" s="123">
        <f>'2024 CV FIN GA 00394601000126'!Z120</f>
        <v>0</v>
      </c>
      <c r="Y124" s="123">
        <f>'2024 CV FIN GA 00394601000126'!AA120</f>
        <v>0</v>
      </c>
      <c r="Z124" s="123">
        <f>'2024 CV FIN GA 00394601000126'!AB120</f>
        <v>0</v>
      </c>
      <c r="AA124" s="123">
        <f>'2024 CV FIN GA 00394601000126'!AC120</f>
        <v>0</v>
      </c>
      <c r="AB124" s="123">
        <f>'2024 CV FIN GA 00394601000126'!AD120</f>
        <v>0</v>
      </c>
      <c r="AC124" s="49">
        <f t="shared" si="50"/>
        <v>0</v>
      </c>
      <c r="AD124" s="123">
        <f>'2024 CV FIN GA 00394601000126'!AF120</f>
        <v>0</v>
      </c>
      <c r="AE124" s="123">
        <f>'2024 CV FIN GA 00394601000126'!AG120</f>
        <v>0</v>
      </c>
      <c r="AF124" s="123">
        <f>'2024 CV FIN GA 00394601000126'!AH120</f>
        <v>0</v>
      </c>
      <c r="AG124" s="123">
        <f>'2024 CV FIN GA 00394601000126'!AI120</f>
        <v>0</v>
      </c>
      <c r="AH124" s="49">
        <f t="shared" si="51"/>
        <v>0</v>
      </c>
      <c r="AI124" s="123">
        <f>'2024 CV FIN GA 00394601000126'!AK120</f>
        <v>0</v>
      </c>
      <c r="AJ124" s="123">
        <f>'2024 CV FIN GA 00394601000126'!AL120</f>
        <v>0</v>
      </c>
      <c r="AK124" s="123">
        <f>'2024 CV FIN GA 00394601000126'!AM120</f>
        <v>0</v>
      </c>
      <c r="AL124" s="123">
        <f>'2024 CV FIN GA 00394601000126'!AN120</f>
        <v>0</v>
      </c>
      <c r="AM124" s="123">
        <f>'2024 CV FIN GA 00394601000126'!AO120</f>
        <v>0</v>
      </c>
      <c r="AN124" s="123">
        <f>'2024 CV FIN GA 00394601000126'!AP120</f>
        <v>0</v>
      </c>
      <c r="AO124" s="50">
        <v>0</v>
      </c>
      <c r="AP124" s="123">
        <f>'2024 CV FIN GA 00394601000126'!AR120</f>
        <v>0</v>
      </c>
      <c r="AQ124" s="123">
        <f>'2024 CV FIN GA 00394601000126'!AS120</f>
        <v>0</v>
      </c>
      <c r="AR124" s="49">
        <f t="shared" si="52"/>
        <v>0</v>
      </c>
      <c r="AS124" s="49">
        <f t="shared" si="53"/>
        <v>0</v>
      </c>
      <c r="AT124" s="123">
        <f>'2024 CV FIN GA 00394601000126'!AV120</f>
        <v>0</v>
      </c>
      <c r="AU124" s="123">
        <f>'2024 CV FIN GA 00394601000126'!AW120</f>
        <v>0</v>
      </c>
      <c r="AV124" s="123">
        <f>'2024 CV FIN GA 00394601000126'!AX120</f>
        <v>0</v>
      </c>
      <c r="AW124" s="123">
        <f>'2024 CV FIN GA 00394601000126'!AY120</f>
        <v>0</v>
      </c>
      <c r="AX124" s="123">
        <f>'2024 CV FIN GA 00394601000126'!AZ120</f>
        <v>0</v>
      </c>
      <c r="AY124" s="123">
        <f>'2024 CV FIN GA 00394601000126'!BA120</f>
        <v>0</v>
      </c>
      <c r="AZ124" s="49">
        <f t="shared" si="54"/>
        <v>0</v>
      </c>
      <c r="BA124" s="123">
        <f>'2024 CV FIN GA 00394601000126'!BC120</f>
        <v>0</v>
      </c>
      <c r="BB124" s="123">
        <f>'2024 CV FIN GA 00394601000126'!BD120</f>
        <v>0</v>
      </c>
      <c r="BC124" s="123">
        <f>'2024 CV FIN GA 00394601000126'!BE120</f>
        <v>0</v>
      </c>
      <c r="BD124" s="123">
        <f>'2024 CV FIN GA 00394601000126'!BF120</f>
        <v>0</v>
      </c>
      <c r="BE124" s="123">
        <f>'2024 CV FIN GA 00394601000126'!BG120</f>
        <v>0</v>
      </c>
      <c r="BF124" s="123">
        <f>'2024 CV FIN GA 00394601000126'!BH120</f>
        <v>0</v>
      </c>
      <c r="BG124" s="123">
        <f>'2024 CV FIN GA 00394601000126'!BI120</f>
        <v>0</v>
      </c>
      <c r="BH124" s="123">
        <f>'2024 CV FIN GA 00394601000126'!BJ120</f>
        <v>0</v>
      </c>
      <c r="BI124" s="123">
        <f>'2024 CV FIN GA 00394601000126'!BK120</f>
        <v>0</v>
      </c>
      <c r="BJ124" s="49">
        <f t="shared" si="55"/>
        <v>0</v>
      </c>
      <c r="BK124" s="49">
        <f t="shared" si="56"/>
        <v>0</v>
      </c>
      <c r="BL124" s="49">
        <f>$BO$9+SUMPRODUCT($D$10:D124,$BK$10:BK124)</f>
        <v>-1.2969374656677246E-2</v>
      </c>
      <c r="BM124" s="48">
        <f>'2024 CV FIN GA 00394601000126'!BO120</f>
        <v>4.78</v>
      </c>
      <c r="BN124" s="49">
        <f t="shared" si="43"/>
        <v>0</v>
      </c>
      <c r="BO124" s="51">
        <f t="shared" si="57"/>
        <v>0</v>
      </c>
      <c r="BP124" s="79">
        <f t="shared" si="44"/>
        <v>0</v>
      </c>
      <c r="BQ124" s="79">
        <f t="shared" si="45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58"/>
        <v>116</v>
      </c>
      <c r="B125" s="69">
        <f t="shared" si="59"/>
        <v>2139</v>
      </c>
      <c r="C125" s="48">
        <f>'2024 CV FIN GA 00394601000126'!E121</f>
        <v>4.78</v>
      </c>
      <c r="D125" s="49">
        <f t="shared" si="46"/>
        <v>4.4600000000000004E-3</v>
      </c>
      <c r="E125" s="123">
        <f>'2024 CV FIN GA 00394601000126'!G121</f>
        <v>0</v>
      </c>
      <c r="F125" s="49">
        <f t="shared" si="47"/>
        <v>0</v>
      </c>
      <c r="G125" s="123">
        <f>'2024 CV FIN GA 00394601000126'!I121</f>
        <v>0</v>
      </c>
      <c r="H125" s="123">
        <f>'2024 CV FIN GA 00394601000126'!J121</f>
        <v>0</v>
      </c>
      <c r="I125" s="123">
        <f>'2024 CV FIN GA 00394601000126'!K121</f>
        <v>0</v>
      </c>
      <c r="J125" s="123">
        <f>'2024 CV FIN GA 00394601000126'!L121</f>
        <v>0</v>
      </c>
      <c r="K125" s="123">
        <f>'2024 CV FIN GA 00394601000126'!M121</f>
        <v>0</v>
      </c>
      <c r="L125" s="123">
        <f>'2024 CV FIN GA 00394601000126'!N121</f>
        <v>0</v>
      </c>
      <c r="M125" s="49">
        <f t="shared" si="48"/>
        <v>0</v>
      </c>
      <c r="N125" s="123">
        <f>'2024 CV FIN GA 00394601000126'!P121</f>
        <v>0</v>
      </c>
      <c r="O125" s="123">
        <f>'2024 CV FIN GA 00394601000126'!Q121</f>
        <v>0</v>
      </c>
      <c r="P125" s="123">
        <f>'2024 CV FIN GA 00394601000126'!R121</f>
        <v>0</v>
      </c>
      <c r="Q125" s="123">
        <f>'2024 CV FIN GA 00394601000126'!S121</f>
        <v>0</v>
      </c>
      <c r="R125" s="123">
        <f>'2024 CV FIN GA 00394601000126'!T121</f>
        <v>0</v>
      </c>
      <c r="S125" s="123">
        <f>'2024 CV FIN GA 00394601000126'!U121</f>
        <v>0</v>
      </c>
      <c r="T125" s="123">
        <f>'2024 CV FIN GA 00394601000126'!V121</f>
        <v>0</v>
      </c>
      <c r="U125" s="49">
        <f t="shared" si="49"/>
        <v>0</v>
      </c>
      <c r="V125" s="123">
        <f>'2024 CV FIN GA 00394601000126'!X121</f>
        <v>0</v>
      </c>
      <c r="W125" s="123">
        <f>'2024 CV FIN GA 00394601000126'!Y121</f>
        <v>0</v>
      </c>
      <c r="X125" s="123">
        <f>'2024 CV FIN GA 00394601000126'!Z121</f>
        <v>0</v>
      </c>
      <c r="Y125" s="123">
        <f>'2024 CV FIN GA 00394601000126'!AA121</f>
        <v>0</v>
      </c>
      <c r="Z125" s="123">
        <f>'2024 CV FIN GA 00394601000126'!AB121</f>
        <v>0</v>
      </c>
      <c r="AA125" s="123">
        <f>'2024 CV FIN GA 00394601000126'!AC121</f>
        <v>0</v>
      </c>
      <c r="AB125" s="123">
        <f>'2024 CV FIN GA 00394601000126'!AD121</f>
        <v>0</v>
      </c>
      <c r="AC125" s="49">
        <f t="shared" si="50"/>
        <v>0</v>
      </c>
      <c r="AD125" s="123">
        <f>'2024 CV FIN GA 00394601000126'!AF121</f>
        <v>0</v>
      </c>
      <c r="AE125" s="123">
        <f>'2024 CV FIN GA 00394601000126'!AG121</f>
        <v>0</v>
      </c>
      <c r="AF125" s="123">
        <f>'2024 CV FIN GA 00394601000126'!AH121</f>
        <v>0</v>
      </c>
      <c r="AG125" s="123">
        <f>'2024 CV FIN GA 00394601000126'!AI121</f>
        <v>0</v>
      </c>
      <c r="AH125" s="49">
        <f t="shared" si="51"/>
        <v>0</v>
      </c>
      <c r="AI125" s="123">
        <f>'2024 CV FIN GA 00394601000126'!AK121</f>
        <v>0</v>
      </c>
      <c r="AJ125" s="123">
        <f>'2024 CV FIN GA 00394601000126'!AL121</f>
        <v>0</v>
      </c>
      <c r="AK125" s="123">
        <f>'2024 CV FIN GA 00394601000126'!AM121</f>
        <v>0</v>
      </c>
      <c r="AL125" s="123">
        <f>'2024 CV FIN GA 00394601000126'!AN121</f>
        <v>0</v>
      </c>
      <c r="AM125" s="123">
        <f>'2024 CV FIN GA 00394601000126'!AO121</f>
        <v>0</v>
      </c>
      <c r="AN125" s="123">
        <f>'2024 CV FIN GA 00394601000126'!AP121</f>
        <v>0</v>
      </c>
      <c r="AO125" s="50">
        <v>0</v>
      </c>
      <c r="AP125" s="123">
        <f>'2024 CV FIN GA 00394601000126'!AR121</f>
        <v>0</v>
      </c>
      <c r="AQ125" s="123">
        <f>'2024 CV FIN GA 00394601000126'!AS121</f>
        <v>0</v>
      </c>
      <c r="AR125" s="49">
        <f t="shared" si="52"/>
        <v>0</v>
      </c>
      <c r="AS125" s="49">
        <f t="shared" si="53"/>
        <v>0</v>
      </c>
      <c r="AT125" s="123">
        <f>'2024 CV FIN GA 00394601000126'!AV121</f>
        <v>0</v>
      </c>
      <c r="AU125" s="123">
        <f>'2024 CV FIN GA 00394601000126'!AW121</f>
        <v>0</v>
      </c>
      <c r="AV125" s="123">
        <f>'2024 CV FIN GA 00394601000126'!AX121</f>
        <v>0</v>
      </c>
      <c r="AW125" s="123">
        <f>'2024 CV FIN GA 00394601000126'!AY121</f>
        <v>0</v>
      </c>
      <c r="AX125" s="123">
        <f>'2024 CV FIN GA 00394601000126'!AZ121</f>
        <v>0</v>
      </c>
      <c r="AY125" s="123">
        <f>'2024 CV FIN GA 00394601000126'!BA121</f>
        <v>0</v>
      </c>
      <c r="AZ125" s="49">
        <f t="shared" si="54"/>
        <v>0</v>
      </c>
      <c r="BA125" s="123">
        <f>'2024 CV FIN GA 00394601000126'!BC121</f>
        <v>0</v>
      </c>
      <c r="BB125" s="123">
        <f>'2024 CV FIN GA 00394601000126'!BD121</f>
        <v>0</v>
      </c>
      <c r="BC125" s="123">
        <f>'2024 CV FIN GA 00394601000126'!BE121</f>
        <v>0</v>
      </c>
      <c r="BD125" s="123">
        <f>'2024 CV FIN GA 00394601000126'!BF121</f>
        <v>0</v>
      </c>
      <c r="BE125" s="123">
        <f>'2024 CV FIN GA 00394601000126'!BG121</f>
        <v>0</v>
      </c>
      <c r="BF125" s="123">
        <f>'2024 CV FIN GA 00394601000126'!BH121</f>
        <v>0</v>
      </c>
      <c r="BG125" s="123">
        <f>'2024 CV FIN GA 00394601000126'!BI121</f>
        <v>0</v>
      </c>
      <c r="BH125" s="123">
        <f>'2024 CV FIN GA 00394601000126'!BJ121</f>
        <v>0</v>
      </c>
      <c r="BI125" s="123">
        <f>'2024 CV FIN GA 00394601000126'!BK121</f>
        <v>0</v>
      </c>
      <c r="BJ125" s="49">
        <f t="shared" si="55"/>
        <v>0</v>
      </c>
      <c r="BK125" s="49">
        <f t="shared" si="56"/>
        <v>0</v>
      </c>
      <c r="BL125" s="49">
        <f>$BO$9+SUMPRODUCT($D$10:D125,$BK$10:BK125)</f>
        <v>-1.2969374656677246E-2</v>
      </c>
      <c r="BM125" s="48">
        <f>'2024 CV FIN GA 00394601000126'!BO121</f>
        <v>4.78</v>
      </c>
      <c r="BN125" s="49">
        <f t="shared" si="43"/>
        <v>0</v>
      </c>
      <c r="BO125" s="51">
        <f t="shared" si="57"/>
        <v>0</v>
      </c>
      <c r="BP125" s="79">
        <f t="shared" si="44"/>
        <v>0</v>
      </c>
      <c r="BQ125" s="79">
        <f t="shared" si="45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58"/>
        <v>117</v>
      </c>
      <c r="B126" s="69">
        <f t="shared" si="59"/>
        <v>2140</v>
      </c>
      <c r="C126" s="48">
        <f>'2024 CV FIN GA 00394601000126'!E122</f>
        <v>4.78</v>
      </c>
      <c r="D126" s="49">
        <f t="shared" si="46"/>
        <v>4.2599999999999999E-3</v>
      </c>
      <c r="E126" s="123">
        <f>'2024 CV FIN GA 00394601000126'!G122</f>
        <v>0</v>
      </c>
      <c r="F126" s="49">
        <f t="shared" si="47"/>
        <v>0</v>
      </c>
      <c r="G126" s="123">
        <f>'2024 CV FIN GA 00394601000126'!I122</f>
        <v>0</v>
      </c>
      <c r="H126" s="123">
        <f>'2024 CV FIN GA 00394601000126'!J122</f>
        <v>0</v>
      </c>
      <c r="I126" s="123">
        <f>'2024 CV FIN GA 00394601000126'!K122</f>
        <v>0</v>
      </c>
      <c r="J126" s="123">
        <f>'2024 CV FIN GA 00394601000126'!L122</f>
        <v>0</v>
      </c>
      <c r="K126" s="123">
        <f>'2024 CV FIN GA 00394601000126'!M122</f>
        <v>0</v>
      </c>
      <c r="L126" s="123">
        <f>'2024 CV FIN GA 00394601000126'!N122</f>
        <v>0</v>
      </c>
      <c r="M126" s="49">
        <f t="shared" si="48"/>
        <v>0</v>
      </c>
      <c r="N126" s="123">
        <f>'2024 CV FIN GA 00394601000126'!P122</f>
        <v>0</v>
      </c>
      <c r="O126" s="123">
        <f>'2024 CV FIN GA 00394601000126'!Q122</f>
        <v>0</v>
      </c>
      <c r="P126" s="123">
        <f>'2024 CV FIN GA 00394601000126'!R122</f>
        <v>0</v>
      </c>
      <c r="Q126" s="123">
        <f>'2024 CV FIN GA 00394601000126'!S122</f>
        <v>0</v>
      </c>
      <c r="R126" s="123">
        <f>'2024 CV FIN GA 00394601000126'!T122</f>
        <v>0</v>
      </c>
      <c r="S126" s="123">
        <f>'2024 CV FIN GA 00394601000126'!U122</f>
        <v>0</v>
      </c>
      <c r="T126" s="123">
        <f>'2024 CV FIN GA 00394601000126'!V122</f>
        <v>0</v>
      </c>
      <c r="U126" s="49">
        <f t="shared" si="49"/>
        <v>0</v>
      </c>
      <c r="V126" s="123">
        <f>'2024 CV FIN GA 00394601000126'!X122</f>
        <v>0</v>
      </c>
      <c r="W126" s="123">
        <f>'2024 CV FIN GA 00394601000126'!Y122</f>
        <v>0</v>
      </c>
      <c r="X126" s="123">
        <f>'2024 CV FIN GA 00394601000126'!Z122</f>
        <v>0</v>
      </c>
      <c r="Y126" s="123">
        <f>'2024 CV FIN GA 00394601000126'!AA122</f>
        <v>0</v>
      </c>
      <c r="Z126" s="123">
        <f>'2024 CV FIN GA 00394601000126'!AB122</f>
        <v>0</v>
      </c>
      <c r="AA126" s="123">
        <f>'2024 CV FIN GA 00394601000126'!AC122</f>
        <v>0</v>
      </c>
      <c r="AB126" s="123">
        <f>'2024 CV FIN GA 00394601000126'!AD122</f>
        <v>0</v>
      </c>
      <c r="AC126" s="49">
        <f t="shared" si="50"/>
        <v>0</v>
      </c>
      <c r="AD126" s="123">
        <f>'2024 CV FIN GA 00394601000126'!AF122</f>
        <v>0</v>
      </c>
      <c r="AE126" s="123">
        <f>'2024 CV FIN GA 00394601000126'!AG122</f>
        <v>0</v>
      </c>
      <c r="AF126" s="123">
        <f>'2024 CV FIN GA 00394601000126'!AH122</f>
        <v>0</v>
      </c>
      <c r="AG126" s="123">
        <f>'2024 CV FIN GA 00394601000126'!AI122</f>
        <v>0</v>
      </c>
      <c r="AH126" s="49">
        <f t="shared" si="51"/>
        <v>0</v>
      </c>
      <c r="AI126" s="123">
        <f>'2024 CV FIN GA 00394601000126'!AK122</f>
        <v>0</v>
      </c>
      <c r="AJ126" s="123">
        <f>'2024 CV FIN GA 00394601000126'!AL122</f>
        <v>0</v>
      </c>
      <c r="AK126" s="123">
        <f>'2024 CV FIN GA 00394601000126'!AM122</f>
        <v>0</v>
      </c>
      <c r="AL126" s="123">
        <f>'2024 CV FIN GA 00394601000126'!AN122</f>
        <v>0</v>
      </c>
      <c r="AM126" s="123">
        <f>'2024 CV FIN GA 00394601000126'!AO122</f>
        <v>0</v>
      </c>
      <c r="AN126" s="123">
        <f>'2024 CV FIN GA 00394601000126'!AP122</f>
        <v>0</v>
      </c>
      <c r="AO126" s="50">
        <v>0</v>
      </c>
      <c r="AP126" s="123">
        <f>'2024 CV FIN GA 00394601000126'!AR122</f>
        <v>0</v>
      </c>
      <c r="AQ126" s="123">
        <f>'2024 CV FIN GA 00394601000126'!AS122</f>
        <v>0</v>
      </c>
      <c r="AR126" s="49">
        <f t="shared" si="52"/>
        <v>0</v>
      </c>
      <c r="AS126" s="49">
        <f t="shared" si="53"/>
        <v>0</v>
      </c>
      <c r="AT126" s="123">
        <f>'2024 CV FIN GA 00394601000126'!AV122</f>
        <v>0</v>
      </c>
      <c r="AU126" s="123">
        <f>'2024 CV FIN GA 00394601000126'!AW122</f>
        <v>0</v>
      </c>
      <c r="AV126" s="123">
        <f>'2024 CV FIN GA 00394601000126'!AX122</f>
        <v>0</v>
      </c>
      <c r="AW126" s="123">
        <f>'2024 CV FIN GA 00394601000126'!AY122</f>
        <v>0</v>
      </c>
      <c r="AX126" s="123">
        <f>'2024 CV FIN GA 00394601000126'!AZ122</f>
        <v>0</v>
      </c>
      <c r="AY126" s="123">
        <f>'2024 CV FIN GA 00394601000126'!BA122</f>
        <v>0</v>
      </c>
      <c r="AZ126" s="49">
        <f t="shared" si="54"/>
        <v>0</v>
      </c>
      <c r="BA126" s="123">
        <f>'2024 CV FIN GA 00394601000126'!BC122</f>
        <v>0</v>
      </c>
      <c r="BB126" s="123">
        <f>'2024 CV FIN GA 00394601000126'!BD122</f>
        <v>0</v>
      </c>
      <c r="BC126" s="123">
        <f>'2024 CV FIN GA 00394601000126'!BE122</f>
        <v>0</v>
      </c>
      <c r="BD126" s="123">
        <f>'2024 CV FIN GA 00394601000126'!BF122</f>
        <v>0</v>
      </c>
      <c r="BE126" s="123">
        <f>'2024 CV FIN GA 00394601000126'!BG122</f>
        <v>0</v>
      </c>
      <c r="BF126" s="123">
        <f>'2024 CV FIN GA 00394601000126'!BH122</f>
        <v>0</v>
      </c>
      <c r="BG126" s="123">
        <f>'2024 CV FIN GA 00394601000126'!BI122</f>
        <v>0</v>
      </c>
      <c r="BH126" s="123">
        <f>'2024 CV FIN GA 00394601000126'!BJ122</f>
        <v>0</v>
      </c>
      <c r="BI126" s="123">
        <f>'2024 CV FIN GA 00394601000126'!BK122</f>
        <v>0</v>
      </c>
      <c r="BJ126" s="49">
        <f t="shared" si="55"/>
        <v>0</v>
      </c>
      <c r="BK126" s="49">
        <f t="shared" si="56"/>
        <v>0</v>
      </c>
      <c r="BL126" s="49">
        <f>$BO$9+SUMPRODUCT($D$10:D126,$BK$10:BK126)</f>
        <v>-1.2969374656677246E-2</v>
      </c>
      <c r="BM126" s="48">
        <f>'2024 CV FIN GA 00394601000126'!BO122</f>
        <v>4.78</v>
      </c>
      <c r="BN126" s="49">
        <f t="shared" si="43"/>
        <v>0</v>
      </c>
      <c r="BO126" s="51">
        <f t="shared" si="57"/>
        <v>0</v>
      </c>
      <c r="BP126" s="79">
        <f t="shared" si="44"/>
        <v>0</v>
      </c>
      <c r="BQ126" s="79">
        <f t="shared" si="45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58"/>
        <v>118</v>
      </c>
      <c r="B127" s="69">
        <f t="shared" si="59"/>
        <v>2141</v>
      </c>
      <c r="C127" s="48">
        <f>'2024 CV FIN GA 00394601000126'!E123</f>
        <v>4.78</v>
      </c>
      <c r="D127" s="49">
        <f t="shared" si="46"/>
        <v>4.0699999999999998E-3</v>
      </c>
      <c r="E127" s="123">
        <f>'2024 CV FIN GA 00394601000126'!G123</f>
        <v>0</v>
      </c>
      <c r="F127" s="49">
        <f t="shared" si="47"/>
        <v>0</v>
      </c>
      <c r="G127" s="123">
        <f>'2024 CV FIN GA 00394601000126'!I123</f>
        <v>0</v>
      </c>
      <c r="H127" s="123">
        <f>'2024 CV FIN GA 00394601000126'!J123</f>
        <v>0</v>
      </c>
      <c r="I127" s="123">
        <f>'2024 CV FIN GA 00394601000126'!K123</f>
        <v>0</v>
      </c>
      <c r="J127" s="123">
        <f>'2024 CV FIN GA 00394601000126'!L123</f>
        <v>0</v>
      </c>
      <c r="K127" s="123">
        <f>'2024 CV FIN GA 00394601000126'!M123</f>
        <v>0</v>
      </c>
      <c r="L127" s="123">
        <f>'2024 CV FIN GA 00394601000126'!N123</f>
        <v>0</v>
      </c>
      <c r="M127" s="49">
        <f t="shared" si="48"/>
        <v>0</v>
      </c>
      <c r="N127" s="123">
        <f>'2024 CV FIN GA 00394601000126'!P123</f>
        <v>0</v>
      </c>
      <c r="O127" s="123">
        <f>'2024 CV FIN GA 00394601000126'!Q123</f>
        <v>0</v>
      </c>
      <c r="P127" s="123">
        <f>'2024 CV FIN GA 00394601000126'!R123</f>
        <v>0</v>
      </c>
      <c r="Q127" s="123">
        <f>'2024 CV FIN GA 00394601000126'!S123</f>
        <v>0</v>
      </c>
      <c r="R127" s="123">
        <f>'2024 CV FIN GA 00394601000126'!T123</f>
        <v>0</v>
      </c>
      <c r="S127" s="123">
        <f>'2024 CV FIN GA 00394601000126'!U123</f>
        <v>0</v>
      </c>
      <c r="T127" s="123">
        <f>'2024 CV FIN GA 00394601000126'!V123</f>
        <v>0</v>
      </c>
      <c r="U127" s="49">
        <f t="shared" si="49"/>
        <v>0</v>
      </c>
      <c r="V127" s="123">
        <f>'2024 CV FIN GA 00394601000126'!X123</f>
        <v>0</v>
      </c>
      <c r="W127" s="123">
        <f>'2024 CV FIN GA 00394601000126'!Y123</f>
        <v>0</v>
      </c>
      <c r="X127" s="123">
        <f>'2024 CV FIN GA 00394601000126'!Z123</f>
        <v>0</v>
      </c>
      <c r="Y127" s="123">
        <f>'2024 CV FIN GA 00394601000126'!AA123</f>
        <v>0</v>
      </c>
      <c r="Z127" s="123">
        <f>'2024 CV FIN GA 00394601000126'!AB123</f>
        <v>0</v>
      </c>
      <c r="AA127" s="123">
        <f>'2024 CV FIN GA 00394601000126'!AC123</f>
        <v>0</v>
      </c>
      <c r="AB127" s="123">
        <f>'2024 CV FIN GA 00394601000126'!AD123</f>
        <v>0</v>
      </c>
      <c r="AC127" s="49">
        <f t="shared" si="50"/>
        <v>0</v>
      </c>
      <c r="AD127" s="123">
        <f>'2024 CV FIN GA 00394601000126'!AF123</f>
        <v>0</v>
      </c>
      <c r="AE127" s="123">
        <f>'2024 CV FIN GA 00394601000126'!AG123</f>
        <v>0</v>
      </c>
      <c r="AF127" s="123">
        <f>'2024 CV FIN GA 00394601000126'!AH123</f>
        <v>0</v>
      </c>
      <c r="AG127" s="123">
        <f>'2024 CV FIN GA 00394601000126'!AI123</f>
        <v>0</v>
      </c>
      <c r="AH127" s="49">
        <f t="shared" si="51"/>
        <v>0</v>
      </c>
      <c r="AI127" s="123">
        <f>'2024 CV FIN GA 00394601000126'!AK123</f>
        <v>0</v>
      </c>
      <c r="AJ127" s="123">
        <f>'2024 CV FIN GA 00394601000126'!AL123</f>
        <v>0</v>
      </c>
      <c r="AK127" s="123">
        <f>'2024 CV FIN GA 00394601000126'!AM123</f>
        <v>0</v>
      </c>
      <c r="AL127" s="123">
        <f>'2024 CV FIN GA 00394601000126'!AN123</f>
        <v>0</v>
      </c>
      <c r="AM127" s="123">
        <f>'2024 CV FIN GA 00394601000126'!AO123</f>
        <v>0</v>
      </c>
      <c r="AN127" s="123">
        <f>'2024 CV FIN GA 00394601000126'!AP123</f>
        <v>0</v>
      </c>
      <c r="AO127" s="50">
        <v>0</v>
      </c>
      <c r="AP127" s="123">
        <f>'2024 CV FIN GA 00394601000126'!AR123</f>
        <v>0</v>
      </c>
      <c r="AQ127" s="123">
        <f>'2024 CV FIN GA 00394601000126'!AS123</f>
        <v>0</v>
      </c>
      <c r="AR127" s="49">
        <f t="shared" si="52"/>
        <v>0</v>
      </c>
      <c r="AS127" s="49">
        <f t="shared" si="53"/>
        <v>0</v>
      </c>
      <c r="AT127" s="123">
        <f>'2024 CV FIN GA 00394601000126'!AV123</f>
        <v>0</v>
      </c>
      <c r="AU127" s="123">
        <f>'2024 CV FIN GA 00394601000126'!AW123</f>
        <v>0</v>
      </c>
      <c r="AV127" s="123">
        <f>'2024 CV FIN GA 00394601000126'!AX123</f>
        <v>0</v>
      </c>
      <c r="AW127" s="123">
        <f>'2024 CV FIN GA 00394601000126'!AY123</f>
        <v>0</v>
      </c>
      <c r="AX127" s="123">
        <f>'2024 CV FIN GA 00394601000126'!AZ123</f>
        <v>0</v>
      </c>
      <c r="AY127" s="123">
        <f>'2024 CV FIN GA 00394601000126'!BA123</f>
        <v>0</v>
      </c>
      <c r="AZ127" s="49">
        <f t="shared" si="54"/>
        <v>0</v>
      </c>
      <c r="BA127" s="123">
        <f>'2024 CV FIN GA 00394601000126'!BC123</f>
        <v>0</v>
      </c>
      <c r="BB127" s="123">
        <f>'2024 CV FIN GA 00394601000126'!BD123</f>
        <v>0</v>
      </c>
      <c r="BC127" s="123">
        <f>'2024 CV FIN GA 00394601000126'!BE123</f>
        <v>0</v>
      </c>
      <c r="BD127" s="123">
        <f>'2024 CV FIN GA 00394601000126'!BF123</f>
        <v>0</v>
      </c>
      <c r="BE127" s="123">
        <f>'2024 CV FIN GA 00394601000126'!BG123</f>
        <v>0</v>
      </c>
      <c r="BF127" s="123">
        <f>'2024 CV FIN GA 00394601000126'!BH123</f>
        <v>0</v>
      </c>
      <c r="BG127" s="123">
        <f>'2024 CV FIN GA 00394601000126'!BI123</f>
        <v>0</v>
      </c>
      <c r="BH127" s="123">
        <f>'2024 CV FIN GA 00394601000126'!BJ123</f>
        <v>0</v>
      </c>
      <c r="BI127" s="123">
        <f>'2024 CV FIN GA 00394601000126'!BK123</f>
        <v>0</v>
      </c>
      <c r="BJ127" s="49">
        <f t="shared" si="55"/>
        <v>0</v>
      </c>
      <c r="BK127" s="49">
        <f t="shared" si="56"/>
        <v>0</v>
      </c>
      <c r="BL127" s="49">
        <f>$BO$9+SUMPRODUCT($D$10:D127,$BK$10:BK127)</f>
        <v>-1.2969374656677246E-2</v>
      </c>
      <c r="BM127" s="48">
        <f>'2024 CV FIN GA 00394601000126'!BO123</f>
        <v>4.78</v>
      </c>
      <c r="BN127" s="49">
        <f t="shared" si="43"/>
        <v>0</v>
      </c>
      <c r="BO127" s="51">
        <f t="shared" si="57"/>
        <v>0</v>
      </c>
      <c r="BP127" s="79">
        <f t="shared" si="44"/>
        <v>0</v>
      </c>
      <c r="BQ127" s="79">
        <f t="shared" si="45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58"/>
        <v>119</v>
      </c>
      <c r="B128" s="69">
        <f t="shared" si="59"/>
        <v>2142</v>
      </c>
      <c r="C128" s="48">
        <f>'2024 CV FIN GA 00394601000126'!E124</f>
        <v>4.78</v>
      </c>
      <c r="D128" s="49">
        <f t="shared" si="46"/>
        <v>3.8800000000000002E-3</v>
      </c>
      <c r="E128" s="123">
        <f>'2024 CV FIN GA 00394601000126'!G124</f>
        <v>0</v>
      </c>
      <c r="F128" s="49">
        <f t="shared" si="47"/>
        <v>0</v>
      </c>
      <c r="G128" s="123">
        <f>'2024 CV FIN GA 00394601000126'!I124</f>
        <v>0</v>
      </c>
      <c r="H128" s="123">
        <f>'2024 CV FIN GA 00394601000126'!J124</f>
        <v>0</v>
      </c>
      <c r="I128" s="123">
        <f>'2024 CV FIN GA 00394601000126'!K124</f>
        <v>0</v>
      </c>
      <c r="J128" s="123">
        <f>'2024 CV FIN GA 00394601000126'!L124</f>
        <v>0</v>
      </c>
      <c r="K128" s="123">
        <f>'2024 CV FIN GA 00394601000126'!M124</f>
        <v>0</v>
      </c>
      <c r="L128" s="123">
        <f>'2024 CV FIN GA 00394601000126'!N124</f>
        <v>0</v>
      </c>
      <c r="M128" s="49">
        <f t="shared" si="48"/>
        <v>0</v>
      </c>
      <c r="N128" s="123">
        <f>'2024 CV FIN GA 00394601000126'!P124</f>
        <v>0</v>
      </c>
      <c r="O128" s="123">
        <f>'2024 CV FIN GA 00394601000126'!Q124</f>
        <v>0</v>
      </c>
      <c r="P128" s="123">
        <f>'2024 CV FIN GA 00394601000126'!R124</f>
        <v>0</v>
      </c>
      <c r="Q128" s="123">
        <f>'2024 CV FIN GA 00394601000126'!S124</f>
        <v>0</v>
      </c>
      <c r="R128" s="123">
        <f>'2024 CV FIN GA 00394601000126'!T124</f>
        <v>0</v>
      </c>
      <c r="S128" s="123">
        <f>'2024 CV FIN GA 00394601000126'!U124</f>
        <v>0</v>
      </c>
      <c r="T128" s="123">
        <f>'2024 CV FIN GA 00394601000126'!V124</f>
        <v>0</v>
      </c>
      <c r="U128" s="49">
        <f t="shared" si="49"/>
        <v>0</v>
      </c>
      <c r="V128" s="123">
        <f>'2024 CV FIN GA 00394601000126'!X124</f>
        <v>0</v>
      </c>
      <c r="W128" s="123">
        <f>'2024 CV FIN GA 00394601000126'!Y124</f>
        <v>0</v>
      </c>
      <c r="X128" s="123">
        <f>'2024 CV FIN GA 00394601000126'!Z124</f>
        <v>0</v>
      </c>
      <c r="Y128" s="123">
        <f>'2024 CV FIN GA 00394601000126'!AA124</f>
        <v>0</v>
      </c>
      <c r="Z128" s="123">
        <f>'2024 CV FIN GA 00394601000126'!AB124</f>
        <v>0</v>
      </c>
      <c r="AA128" s="123">
        <f>'2024 CV FIN GA 00394601000126'!AC124</f>
        <v>0</v>
      </c>
      <c r="AB128" s="123">
        <f>'2024 CV FIN GA 00394601000126'!AD124</f>
        <v>0</v>
      </c>
      <c r="AC128" s="49">
        <f t="shared" si="50"/>
        <v>0</v>
      </c>
      <c r="AD128" s="123">
        <f>'2024 CV FIN GA 00394601000126'!AF124</f>
        <v>0</v>
      </c>
      <c r="AE128" s="123">
        <f>'2024 CV FIN GA 00394601000126'!AG124</f>
        <v>0</v>
      </c>
      <c r="AF128" s="123">
        <f>'2024 CV FIN GA 00394601000126'!AH124</f>
        <v>0</v>
      </c>
      <c r="AG128" s="123">
        <f>'2024 CV FIN GA 00394601000126'!AI124</f>
        <v>0</v>
      </c>
      <c r="AH128" s="49">
        <f t="shared" si="51"/>
        <v>0</v>
      </c>
      <c r="AI128" s="123">
        <f>'2024 CV FIN GA 00394601000126'!AK124</f>
        <v>0</v>
      </c>
      <c r="AJ128" s="123">
        <f>'2024 CV FIN GA 00394601000126'!AL124</f>
        <v>0</v>
      </c>
      <c r="AK128" s="123">
        <f>'2024 CV FIN GA 00394601000126'!AM124</f>
        <v>0</v>
      </c>
      <c r="AL128" s="123">
        <f>'2024 CV FIN GA 00394601000126'!AN124</f>
        <v>0</v>
      </c>
      <c r="AM128" s="123">
        <f>'2024 CV FIN GA 00394601000126'!AO124</f>
        <v>0</v>
      </c>
      <c r="AN128" s="123">
        <f>'2024 CV FIN GA 00394601000126'!AP124</f>
        <v>0</v>
      </c>
      <c r="AO128" s="50">
        <v>0</v>
      </c>
      <c r="AP128" s="123">
        <f>'2024 CV FIN GA 00394601000126'!AR124</f>
        <v>0</v>
      </c>
      <c r="AQ128" s="123">
        <f>'2024 CV FIN GA 00394601000126'!AS124</f>
        <v>0</v>
      </c>
      <c r="AR128" s="49">
        <f t="shared" si="52"/>
        <v>0</v>
      </c>
      <c r="AS128" s="49">
        <f t="shared" si="53"/>
        <v>0</v>
      </c>
      <c r="AT128" s="123">
        <f>'2024 CV FIN GA 00394601000126'!AV124</f>
        <v>0</v>
      </c>
      <c r="AU128" s="123">
        <f>'2024 CV FIN GA 00394601000126'!AW124</f>
        <v>0</v>
      </c>
      <c r="AV128" s="123">
        <f>'2024 CV FIN GA 00394601000126'!AX124</f>
        <v>0</v>
      </c>
      <c r="AW128" s="123">
        <f>'2024 CV FIN GA 00394601000126'!AY124</f>
        <v>0</v>
      </c>
      <c r="AX128" s="123">
        <f>'2024 CV FIN GA 00394601000126'!AZ124</f>
        <v>0</v>
      </c>
      <c r="AY128" s="123">
        <f>'2024 CV FIN GA 00394601000126'!BA124</f>
        <v>0</v>
      </c>
      <c r="AZ128" s="49">
        <f t="shared" si="54"/>
        <v>0</v>
      </c>
      <c r="BA128" s="123">
        <f>'2024 CV FIN GA 00394601000126'!BC124</f>
        <v>0</v>
      </c>
      <c r="BB128" s="123">
        <f>'2024 CV FIN GA 00394601000126'!BD124</f>
        <v>0</v>
      </c>
      <c r="BC128" s="123">
        <f>'2024 CV FIN GA 00394601000126'!BE124</f>
        <v>0</v>
      </c>
      <c r="BD128" s="123">
        <f>'2024 CV FIN GA 00394601000126'!BF124</f>
        <v>0</v>
      </c>
      <c r="BE128" s="123">
        <f>'2024 CV FIN GA 00394601000126'!BG124</f>
        <v>0</v>
      </c>
      <c r="BF128" s="123">
        <f>'2024 CV FIN GA 00394601000126'!BH124</f>
        <v>0</v>
      </c>
      <c r="BG128" s="123">
        <f>'2024 CV FIN GA 00394601000126'!BI124</f>
        <v>0</v>
      </c>
      <c r="BH128" s="123">
        <f>'2024 CV FIN GA 00394601000126'!BJ124</f>
        <v>0</v>
      </c>
      <c r="BI128" s="123">
        <f>'2024 CV FIN GA 00394601000126'!BK124</f>
        <v>0</v>
      </c>
      <c r="BJ128" s="49">
        <f t="shared" si="55"/>
        <v>0</v>
      </c>
      <c r="BK128" s="49">
        <f t="shared" si="56"/>
        <v>0</v>
      </c>
      <c r="BL128" s="49">
        <f>$BO$9+SUMPRODUCT($D$10:D128,$BK$10:BK128)</f>
        <v>-1.2969374656677246E-2</v>
      </c>
      <c r="BM128" s="48">
        <f>'2024 CV FIN GA 00394601000126'!BO124</f>
        <v>4.78</v>
      </c>
      <c r="BN128" s="49">
        <f t="shared" si="43"/>
        <v>0</v>
      </c>
      <c r="BO128" s="51">
        <f t="shared" si="57"/>
        <v>0</v>
      </c>
      <c r="BP128" s="79">
        <f t="shared" si="44"/>
        <v>0</v>
      </c>
      <c r="BQ128" s="79">
        <f t="shared" si="45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58"/>
        <v>120</v>
      </c>
      <c r="B129" s="69">
        <f t="shared" si="59"/>
        <v>2143</v>
      </c>
      <c r="C129" s="48">
        <f>'2024 CV FIN GA 00394601000126'!E125</f>
        <v>4.78</v>
      </c>
      <c r="D129" s="49">
        <f t="shared" si="46"/>
        <v>3.7000000000000002E-3</v>
      </c>
      <c r="E129" s="123">
        <f>'2024 CV FIN GA 00394601000126'!G125</f>
        <v>0</v>
      </c>
      <c r="F129" s="49">
        <f t="shared" si="47"/>
        <v>0</v>
      </c>
      <c r="G129" s="123">
        <f>'2024 CV FIN GA 00394601000126'!I125</f>
        <v>0</v>
      </c>
      <c r="H129" s="123">
        <f>'2024 CV FIN GA 00394601000126'!J125</f>
        <v>0</v>
      </c>
      <c r="I129" s="123">
        <f>'2024 CV FIN GA 00394601000126'!K125</f>
        <v>0</v>
      </c>
      <c r="J129" s="123">
        <f>'2024 CV FIN GA 00394601000126'!L125</f>
        <v>0</v>
      </c>
      <c r="K129" s="123">
        <f>'2024 CV FIN GA 00394601000126'!M125</f>
        <v>0</v>
      </c>
      <c r="L129" s="123">
        <f>'2024 CV FIN GA 00394601000126'!N125</f>
        <v>0</v>
      </c>
      <c r="M129" s="49">
        <f t="shared" si="48"/>
        <v>0</v>
      </c>
      <c r="N129" s="123">
        <f>'2024 CV FIN GA 00394601000126'!P125</f>
        <v>0</v>
      </c>
      <c r="O129" s="123">
        <f>'2024 CV FIN GA 00394601000126'!Q125</f>
        <v>0</v>
      </c>
      <c r="P129" s="123">
        <f>'2024 CV FIN GA 00394601000126'!R125</f>
        <v>0</v>
      </c>
      <c r="Q129" s="123">
        <f>'2024 CV FIN GA 00394601000126'!S125</f>
        <v>0</v>
      </c>
      <c r="R129" s="123">
        <f>'2024 CV FIN GA 00394601000126'!T125</f>
        <v>0</v>
      </c>
      <c r="S129" s="123">
        <f>'2024 CV FIN GA 00394601000126'!U125</f>
        <v>0</v>
      </c>
      <c r="T129" s="123">
        <f>'2024 CV FIN GA 00394601000126'!V125</f>
        <v>0</v>
      </c>
      <c r="U129" s="49">
        <f t="shared" si="49"/>
        <v>0</v>
      </c>
      <c r="V129" s="123">
        <f>'2024 CV FIN GA 00394601000126'!X125</f>
        <v>0</v>
      </c>
      <c r="W129" s="123">
        <f>'2024 CV FIN GA 00394601000126'!Y125</f>
        <v>0</v>
      </c>
      <c r="X129" s="123">
        <f>'2024 CV FIN GA 00394601000126'!Z125</f>
        <v>0</v>
      </c>
      <c r="Y129" s="123">
        <f>'2024 CV FIN GA 00394601000126'!AA125</f>
        <v>0</v>
      </c>
      <c r="Z129" s="123">
        <f>'2024 CV FIN GA 00394601000126'!AB125</f>
        <v>0</v>
      </c>
      <c r="AA129" s="123">
        <f>'2024 CV FIN GA 00394601000126'!AC125</f>
        <v>0</v>
      </c>
      <c r="AB129" s="123">
        <f>'2024 CV FIN GA 00394601000126'!AD125</f>
        <v>0</v>
      </c>
      <c r="AC129" s="49">
        <f t="shared" si="50"/>
        <v>0</v>
      </c>
      <c r="AD129" s="123">
        <f>'2024 CV FIN GA 00394601000126'!AF125</f>
        <v>0</v>
      </c>
      <c r="AE129" s="123">
        <f>'2024 CV FIN GA 00394601000126'!AG125</f>
        <v>0</v>
      </c>
      <c r="AF129" s="123">
        <f>'2024 CV FIN GA 00394601000126'!AH125</f>
        <v>0</v>
      </c>
      <c r="AG129" s="123">
        <f>'2024 CV FIN GA 00394601000126'!AI125</f>
        <v>0</v>
      </c>
      <c r="AH129" s="49">
        <f t="shared" si="51"/>
        <v>0</v>
      </c>
      <c r="AI129" s="123">
        <f>'2024 CV FIN GA 00394601000126'!AK125</f>
        <v>0</v>
      </c>
      <c r="AJ129" s="123">
        <f>'2024 CV FIN GA 00394601000126'!AL125</f>
        <v>0</v>
      </c>
      <c r="AK129" s="123">
        <f>'2024 CV FIN GA 00394601000126'!AM125</f>
        <v>0</v>
      </c>
      <c r="AL129" s="123">
        <f>'2024 CV FIN GA 00394601000126'!AN125</f>
        <v>0</v>
      </c>
      <c r="AM129" s="123">
        <f>'2024 CV FIN GA 00394601000126'!AO125</f>
        <v>0</v>
      </c>
      <c r="AN129" s="123">
        <f>'2024 CV FIN GA 00394601000126'!AP125</f>
        <v>0</v>
      </c>
      <c r="AO129" s="50">
        <v>0</v>
      </c>
      <c r="AP129" s="123">
        <f>'2024 CV FIN GA 00394601000126'!AR125</f>
        <v>0</v>
      </c>
      <c r="AQ129" s="123">
        <f>'2024 CV FIN GA 00394601000126'!AS125</f>
        <v>0</v>
      </c>
      <c r="AR129" s="49">
        <f t="shared" si="52"/>
        <v>0</v>
      </c>
      <c r="AS129" s="49">
        <f t="shared" si="53"/>
        <v>0</v>
      </c>
      <c r="AT129" s="123">
        <f>'2024 CV FIN GA 00394601000126'!AV125</f>
        <v>0</v>
      </c>
      <c r="AU129" s="123">
        <f>'2024 CV FIN GA 00394601000126'!AW125</f>
        <v>0</v>
      </c>
      <c r="AV129" s="123">
        <f>'2024 CV FIN GA 00394601000126'!AX125</f>
        <v>0</v>
      </c>
      <c r="AW129" s="123">
        <f>'2024 CV FIN GA 00394601000126'!AY125</f>
        <v>0</v>
      </c>
      <c r="AX129" s="123">
        <f>'2024 CV FIN GA 00394601000126'!AZ125</f>
        <v>0</v>
      </c>
      <c r="AY129" s="123">
        <f>'2024 CV FIN GA 00394601000126'!BA125</f>
        <v>0</v>
      </c>
      <c r="AZ129" s="49">
        <f t="shared" si="54"/>
        <v>0</v>
      </c>
      <c r="BA129" s="123">
        <f>'2024 CV FIN GA 00394601000126'!BC125</f>
        <v>0</v>
      </c>
      <c r="BB129" s="123">
        <f>'2024 CV FIN GA 00394601000126'!BD125</f>
        <v>0</v>
      </c>
      <c r="BC129" s="123">
        <f>'2024 CV FIN GA 00394601000126'!BE125</f>
        <v>0</v>
      </c>
      <c r="BD129" s="123">
        <f>'2024 CV FIN GA 00394601000126'!BF125</f>
        <v>0</v>
      </c>
      <c r="BE129" s="123">
        <f>'2024 CV FIN GA 00394601000126'!BG125</f>
        <v>0</v>
      </c>
      <c r="BF129" s="123">
        <f>'2024 CV FIN GA 00394601000126'!BH125</f>
        <v>0</v>
      </c>
      <c r="BG129" s="123">
        <f>'2024 CV FIN GA 00394601000126'!BI125</f>
        <v>0</v>
      </c>
      <c r="BH129" s="123">
        <f>'2024 CV FIN GA 00394601000126'!BJ125</f>
        <v>0</v>
      </c>
      <c r="BI129" s="123">
        <f>'2024 CV FIN GA 00394601000126'!BK125</f>
        <v>0</v>
      </c>
      <c r="BJ129" s="49">
        <f t="shared" si="55"/>
        <v>0</v>
      </c>
      <c r="BK129" s="49">
        <f t="shared" si="56"/>
        <v>0</v>
      </c>
      <c r="BL129" s="49">
        <f>$BO$9+SUMPRODUCT($D$10:D129,$BK$10:BK129)</f>
        <v>-1.2969374656677246E-2</v>
      </c>
      <c r="BM129" s="48">
        <f>'2024 CV FIN GA 00394601000126'!BO125</f>
        <v>4.78</v>
      </c>
      <c r="BN129" s="49">
        <f t="shared" si="43"/>
        <v>0</v>
      </c>
      <c r="BO129" s="51">
        <f t="shared" si="57"/>
        <v>0</v>
      </c>
      <c r="BP129" s="79">
        <f t="shared" si="44"/>
        <v>0</v>
      </c>
      <c r="BQ129" s="79">
        <f t="shared" si="45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58"/>
        <v>121</v>
      </c>
      <c r="B130" s="69">
        <f t="shared" si="59"/>
        <v>2144</v>
      </c>
      <c r="C130" s="48">
        <f>'2024 CV FIN GA 00394601000126'!E126</f>
        <v>4.78</v>
      </c>
      <c r="D130" s="49">
        <f t="shared" si="46"/>
        <v>3.5300000000000002E-3</v>
      </c>
      <c r="E130" s="123">
        <f>'2024 CV FIN GA 00394601000126'!G126</f>
        <v>0</v>
      </c>
      <c r="F130" s="49">
        <f t="shared" si="47"/>
        <v>0</v>
      </c>
      <c r="G130" s="123">
        <f>'2024 CV FIN GA 00394601000126'!I126</f>
        <v>0</v>
      </c>
      <c r="H130" s="123">
        <f>'2024 CV FIN GA 00394601000126'!J126</f>
        <v>0</v>
      </c>
      <c r="I130" s="123">
        <f>'2024 CV FIN GA 00394601000126'!K126</f>
        <v>0</v>
      </c>
      <c r="J130" s="123">
        <f>'2024 CV FIN GA 00394601000126'!L126</f>
        <v>0</v>
      </c>
      <c r="K130" s="123">
        <f>'2024 CV FIN GA 00394601000126'!M126</f>
        <v>0</v>
      </c>
      <c r="L130" s="123">
        <f>'2024 CV FIN GA 00394601000126'!N126</f>
        <v>0</v>
      </c>
      <c r="M130" s="49">
        <f t="shared" si="48"/>
        <v>0</v>
      </c>
      <c r="N130" s="123">
        <f>'2024 CV FIN GA 00394601000126'!P126</f>
        <v>0</v>
      </c>
      <c r="O130" s="123">
        <f>'2024 CV FIN GA 00394601000126'!Q126</f>
        <v>0</v>
      </c>
      <c r="P130" s="123">
        <f>'2024 CV FIN GA 00394601000126'!R126</f>
        <v>0</v>
      </c>
      <c r="Q130" s="123">
        <f>'2024 CV FIN GA 00394601000126'!S126</f>
        <v>0</v>
      </c>
      <c r="R130" s="123">
        <f>'2024 CV FIN GA 00394601000126'!T126</f>
        <v>0</v>
      </c>
      <c r="S130" s="123">
        <f>'2024 CV FIN GA 00394601000126'!U126</f>
        <v>0</v>
      </c>
      <c r="T130" s="123">
        <f>'2024 CV FIN GA 00394601000126'!V126</f>
        <v>0</v>
      </c>
      <c r="U130" s="49">
        <f t="shared" si="49"/>
        <v>0</v>
      </c>
      <c r="V130" s="123">
        <f>'2024 CV FIN GA 00394601000126'!X126</f>
        <v>0</v>
      </c>
      <c r="W130" s="123">
        <f>'2024 CV FIN GA 00394601000126'!Y126</f>
        <v>0</v>
      </c>
      <c r="X130" s="123">
        <f>'2024 CV FIN GA 00394601000126'!Z126</f>
        <v>0</v>
      </c>
      <c r="Y130" s="123">
        <f>'2024 CV FIN GA 00394601000126'!AA126</f>
        <v>0</v>
      </c>
      <c r="Z130" s="123">
        <f>'2024 CV FIN GA 00394601000126'!AB126</f>
        <v>0</v>
      </c>
      <c r="AA130" s="123">
        <f>'2024 CV FIN GA 00394601000126'!AC126</f>
        <v>0</v>
      </c>
      <c r="AB130" s="123">
        <f>'2024 CV FIN GA 00394601000126'!AD126</f>
        <v>0</v>
      </c>
      <c r="AC130" s="49">
        <f t="shared" si="50"/>
        <v>0</v>
      </c>
      <c r="AD130" s="123">
        <f>'2024 CV FIN GA 00394601000126'!AF126</f>
        <v>0</v>
      </c>
      <c r="AE130" s="123">
        <f>'2024 CV FIN GA 00394601000126'!AG126</f>
        <v>0</v>
      </c>
      <c r="AF130" s="123">
        <f>'2024 CV FIN GA 00394601000126'!AH126</f>
        <v>0</v>
      </c>
      <c r="AG130" s="123">
        <f>'2024 CV FIN GA 00394601000126'!AI126</f>
        <v>0</v>
      </c>
      <c r="AH130" s="49">
        <f t="shared" si="51"/>
        <v>0</v>
      </c>
      <c r="AI130" s="123">
        <f>'2024 CV FIN GA 00394601000126'!AK126</f>
        <v>0</v>
      </c>
      <c r="AJ130" s="123">
        <f>'2024 CV FIN GA 00394601000126'!AL126</f>
        <v>0</v>
      </c>
      <c r="AK130" s="123">
        <f>'2024 CV FIN GA 00394601000126'!AM126</f>
        <v>0</v>
      </c>
      <c r="AL130" s="123">
        <f>'2024 CV FIN GA 00394601000126'!AN126</f>
        <v>0</v>
      </c>
      <c r="AM130" s="123">
        <f>'2024 CV FIN GA 00394601000126'!AO126</f>
        <v>0</v>
      </c>
      <c r="AN130" s="123">
        <f>'2024 CV FIN GA 00394601000126'!AP126</f>
        <v>0</v>
      </c>
      <c r="AO130" s="50">
        <v>0</v>
      </c>
      <c r="AP130" s="123">
        <f>'2024 CV FIN GA 00394601000126'!AR126</f>
        <v>0</v>
      </c>
      <c r="AQ130" s="123">
        <f>'2024 CV FIN GA 00394601000126'!AS126</f>
        <v>0</v>
      </c>
      <c r="AR130" s="49">
        <f t="shared" si="52"/>
        <v>0</v>
      </c>
      <c r="AS130" s="49">
        <f t="shared" si="53"/>
        <v>0</v>
      </c>
      <c r="AT130" s="123">
        <f>'2024 CV FIN GA 00394601000126'!AV126</f>
        <v>0</v>
      </c>
      <c r="AU130" s="123">
        <f>'2024 CV FIN GA 00394601000126'!AW126</f>
        <v>0</v>
      </c>
      <c r="AV130" s="123">
        <f>'2024 CV FIN GA 00394601000126'!AX126</f>
        <v>0</v>
      </c>
      <c r="AW130" s="123">
        <f>'2024 CV FIN GA 00394601000126'!AY126</f>
        <v>0</v>
      </c>
      <c r="AX130" s="123">
        <f>'2024 CV FIN GA 00394601000126'!AZ126</f>
        <v>0</v>
      </c>
      <c r="AY130" s="123">
        <f>'2024 CV FIN GA 00394601000126'!BA126</f>
        <v>0</v>
      </c>
      <c r="AZ130" s="49">
        <f t="shared" si="54"/>
        <v>0</v>
      </c>
      <c r="BA130" s="123">
        <f>'2024 CV FIN GA 00394601000126'!BC126</f>
        <v>0</v>
      </c>
      <c r="BB130" s="123">
        <f>'2024 CV FIN GA 00394601000126'!BD126</f>
        <v>0</v>
      </c>
      <c r="BC130" s="123">
        <f>'2024 CV FIN GA 00394601000126'!BE126</f>
        <v>0</v>
      </c>
      <c r="BD130" s="123">
        <f>'2024 CV FIN GA 00394601000126'!BF126</f>
        <v>0</v>
      </c>
      <c r="BE130" s="123">
        <f>'2024 CV FIN GA 00394601000126'!BG126</f>
        <v>0</v>
      </c>
      <c r="BF130" s="123">
        <f>'2024 CV FIN GA 00394601000126'!BH126</f>
        <v>0</v>
      </c>
      <c r="BG130" s="123">
        <f>'2024 CV FIN GA 00394601000126'!BI126</f>
        <v>0</v>
      </c>
      <c r="BH130" s="123">
        <f>'2024 CV FIN GA 00394601000126'!BJ126</f>
        <v>0</v>
      </c>
      <c r="BI130" s="123">
        <f>'2024 CV FIN GA 00394601000126'!BK126</f>
        <v>0</v>
      </c>
      <c r="BJ130" s="49">
        <f t="shared" si="55"/>
        <v>0</v>
      </c>
      <c r="BK130" s="49">
        <f t="shared" si="56"/>
        <v>0</v>
      </c>
      <c r="BL130" s="49">
        <f>$BO$9+SUMPRODUCT($D$10:D130,$BK$10:BK130)</f>
        <v>-1.2969374656677246E-2</v>
      </c>
      <c r="BM130" s="48">
        <f>'2024 CV FIN GA 00394601000126'!BO126</f>
        <v>4.78</v>
      </c>
      <c r="BN130" s="49">
        <f t="shared" si="43"/>
        <v>0</v>
      </c>
      <c r="BO130" s="51">
        <f t="shared" si="57"/>
        <v>0</v>
      </c>
      <c r="BP130" s="79">
        <f t="shared" si="44"/>
        <v>0</v>
      </c>
      <c r="BQ130" s="79">
        <f t="shared" si="45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58"/>
        <v>122</v>
      </c>
      <c r="B131" s="69">
        <f t="shared" si="59"/>
        <v>2145</v>
      </c>
      <c r="C131" s="48">
        <f>'2024 CV FIN GA 00394601000126'!E127</f>
        <v>4.78</v>
      </c>
      <c r="D131" s="49">
        <f t="shared" si="46"/>
        <v>3.3700000000000002E-3</v>
      </c>
      <c r="E131" s="123">
        <f>'2024 CV FIN GA 00394601000126'!G127</f>
        <v>0</v>
      </c>
      <c r="F131" s="49">
        <f t="shared" si="47"/>
        <v>0</v>
      </c>
      <c r="G131" s="123">
        <f>'2024 CV FIN GA 00394601000126'!I127</f>
        <v>0</v>
      </c>
      <c r="H131" s="123">
        <f>'2024 CV FIN GA 00394601000126'!J127</f>
        <v>0</v>
      </c>
      <c r="I131" s="123">
        <f>'2024 CV FIN GA 00394601000126'!K127</f>
        <v>0</v>
      </c>
      <c r="J131" s="123">
        <f>'2024 CV FIN GA 00394601000126'!L127</f>
        <v>0</v>
      </c>
      <c r="K131" s="123">
        <f>'2024 CV FIN GA 00394601000126'!M127</f>
        <v>0</v>
      </c>
      <c r="L131" s="123">
        <f>'2024 CV FIN GA 00394601000126'!N127</f>
        <v>0</v>
      </c>
      <c r="M131" s="49">
        <f t="shared" si="48"/>
        <v>0</v>
      </c>
      <c r="N131" s="123">
        <f>'2024 CV FIN GA 00394601000126'!P127</f>
        <v>0</v>
      </c>
      <c r="O131" s="123">
        <f>'2024 CV FIN GA 00394601000126'!Q127</f>
        <v>0</v>
      </c>
      <c r="P131" s="123">
        <f>'2024 CV FIN GA 00394601000126'!R127</f>
        <v>0</v>
      </c>
      <c r="Q131" s="123">
        <f>'2024 CV FIN GA 00394601000126'!S127</f>
        <v>0</v>
      </c>
      <c r="R131" s="123">
        <f>'2024 CV FIN GA 00394601000126'!T127</f>
        <v>0</v>
      </c>
      <c r="S131" s="123">
        <f>'2024 CV FIN GA 00394601000126'!U127</f>
        <v>0</v>
      </c>
      <c r="T131" s="123">
        <f>'2024 CV FIN GA 00394601000126'!V127</f>
        <v>0</v>
      </c>
      <c r="U131" s="49">
        <f t="shared" si="49"/>
        <v>0</v>
      </c>
      <c r="V131" s="123">
        <f>'2024 CV FIN GA 00394601000126'!X127</f>
        <v>0</v>
      </c>
      <c r="W131" s="123">
        <f>'2024 CV FIN GA 00394601000126'!Y127</f>
        <v>0</v>
      </c>
      <c r="X131" s="123">
        <f>'2024 CV FIN GA 00394601000126'!Z127</f>
        <v>0</v>
      </c>
      <c r="Y131" s="123">
        <f>'2024 CV FIN GA 00394601000126'!AA127</f>
        <v>0</v>
      </c>
      <c r="Z131" s="123">
        <f>'2024 CV FIN GA 00394601000126'!AB127</f>
        <v>0</v>
      </c>
      <c r="AA131" s="123">
        <f>'2024 CV FIN GA 00394601000126'!AC127</f>
        <v>0</v>
      </c>
      <c r="AB131" s="123">
        <f>'2024 CV FIN GA 00394601000126'!AD127</f>
        <v>0</v>
      </c>
      <c r="AC131" s="49">
        <f t="shared" si="50"/>
        <v>0</v>
      </c>
      <c r="AD131" s="123">
        <f>'2024 CV FIN GA 00394601000126'!AF127</f>
        <v>0</v>
      </c>
      <c r="AE131" s="123">
        <f>'2024 CV FIN GA 00394601000126'!AG127</f>
        <v>0</v>
      </c>
      <c r="AF131" s="123">
        <f>'2024 CV FIN GA 00394601000126'!AH127</f>
        <v>0</v>
      </c>
      <c r="AG131" s="123">
        <f>'2024 CV FIN GA 00394601000126'!AI127</f>
        <v>0</v>
      </c>
      <c r="AH131" s="49">
        <f t="shared" si="51"/>
        <v>0</v>
      </c>
      <c r="AI131" s="123">
        <f>'2024 CV FIN GA 00394601000126'!AK127</f>
        <v>0</v>
      </c>
      <c r="AJ131" s="123">
        <f>'2024 CV FIN GA 00394601000126'!AL127</f>
        <v>0</v>
      </c>
      <c r="AK131" s="123">
        <f>'2024 CV FIN GA 00394601000126'!AM127</f>
        <v>0</v>
      </c>
      <c r="AL131" s="123">
        <f>'2024 CV FIN GA 00394601000126'!AN127</f>
        <v>0</v>
      </c>
      <c r="AM131" s="123">
        <f>'2024 CV FIN GA 00394601000126'!AO127</f>
        <v>0</v>
      </c>
      <c r="AN131" s="123">
        <f>'2024 CV FIN GA 00394601000126'!AP127</f>
        <v>0</v>
      </c>
      <c r="AO131" s="50">
        <v>0</v>
      </c>
      <c r="AP131" s="123">
        <f>'2024 CV FIN GA 00394601000126'!AR127</f>
        <v>0</v>
      </c>
      <c r="AQ131" s="123">
        <f>'2024 CV FIN GA 00394601000126'!AS127</f>
        <v>0</v>
      </c>
      <c r="AR131" s="49">
        <f t="shared" si="52"/>
        <v>0</v>
      </c>
      <c r="AS131" s="49">
        <f t="shared" si="53"/>
        <v>0</v>
      </c>
      <c r="AT131" s="123">
        <f>'2024 CV FIN GA 00394601000126'!AV127</f>
        <v>0</v>
      </c>
      <c r="AU131" s="123">
        <f>'2024 CV FIN GA 00394601000126'!AW127</f>
        <v>0</v>
      </c>
      <c r="AV131" s="123">
        <f>'2024 CV FIN GA 00394601000126'!AX127</f>
        <v>0</v>
      </c>
      <c r="AW131" s="123">
        <f>'2024 CV FIN GA 00394601000126'!AY127</f>
        <v>0</v>
      </c>
      <c r="AX131" s="123">
        <f>'2024 CV FIN GA 00394601000126'!AZ127</f>
        <v>0</v>
      </c>
      <c r="AY131" s="123">
        <f>'2024 CV FIN GA 00394601000126'!BA127</f>
        <v>0</v>
      </c>
      <c r="AZ131" s="49">
        <f t="shared" si="54"/>
        <v>0</v>
      </c>
      <c r="BA131" s="123">
        <f>'2024 CV FIN GA 00394601000126'!BC127</f>
        <v>0</v>
      </c>
      <c r="BB131" s="123">
        <f>'2024 CV FIN GA 00394601000126'!BD127</f>
        <v>0</v>
      </c>
      <c r="BC131" s="123">
        <f>'2024 CV FIN GA 00394601000126'!BE127</f>
        <v>0</v>
      </c>
      <c r="BD131" s="123">
        <f>'2024 CV FIN GA 00394601000126'!BF127</f>
        <v>0</v>
      </c>
      <c r="BE131" s="123">
        <f>'2024 CV FIN GA 00394601000126'!BG127</f>
        <v>0</v>
      </c>
      <c r="BF131" s="123">
        <f>'2024 CV FIN GA 00394601000126'!BH127</f>
        <v>0</v>
      </c>
      <c r="BG131" s="123">
        <f>'2024 CV FIN GA 00394601000126'!BI127</f>
        <v>0</v>
      </c>
      <c r="BH131" s="123">
        <f>'2024 CV FIN GA 00394601000126'!BJ127</f>
        <v>0</v>
      </c>
      <c r="BI131" s="123">
        <f>'2024 CV FIN GA 00394601000126'!BK127</f>
        <v>0</v>
      </c>
      <c r="BJ131" s="49">
        <f t="shared" si="55"/>
        <v>0</v>
      </c>
      <c r="BK131" s="49">
        <f t="shared" si="56"/>
        <v>0</v>
      </c>
      <c r="BL131" s="49">
        <f>$BO$9+SUMPRODUCT($D$10:D131,$BK$10:BK131)</f>
        <v>-1.2969374656677246E-2</v>
      </c>
      <c r="BM131" s="48">
        <f>'2024 CV FIN GA 00394601000126'!BO127</f>
        <v>4.78</v>
      </c>
      <c r="BN131" s="49">
        <f t="shared" si="43"/>
        <v>0</v>
      </c>
      <c r="BO131" s="51">
        <f t="shared" si="57"/>
        <v>0</v>
      </c>
      <c r="BP131" s="79">
        <f t="shared" si="44"/>
        <v>0</v>
      </c>
      <c r="BQ131" s="79">
        <f t="shared" si="45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58"/>
        <v>123</v>
      </c>
      <c r="B132" s="69">
        <f t="shared" si="59"/>
        <v>2146</v>
      </c>
      <c r="C132" s="48">
        <f>'2024 CV FIN GA 00394601000126'!E128</f>
        <v>4.78</v>
      </c>
      <c r="D132" s="49">
        <f t="shared" si="46"/>
        <v>3.2200000000000002E-3</v>
      </c>
      <c r="E132" s="123">
        <f>'2024 CV FIN GA 00394601000126'!G128</f>
        <v>0</v>
      </c>
      <c r="F132" s="49">
        <f t="shared" si="47"/>
        <v>0</v>
      </c>
      <c r="G132" s="123">
        <f>'2024 CV FIN GA 00394601000126'!I128</f>
        <v>0</v>
      </c>
      <c r="H132" s="123">
        <f>'2024 CV FIN GA 00394601000126'!J128</f>
        <v>0</v>
      </c>
      <c r="I132" s="123">
        <f>'2024 CV FIN GA 00394601000126'!K128</f>
        <v>0</v>
      </c>
      <c r="J132" s="123">
        <f>'2024 CV FIN GA 00394601000126'!L128</f>
        <v>0</v>
      </c>
      <c r="K132" s="123">
        <f>'2024 CV FIN GA 00394601000126'!M128</f>
        <v>0</v>
      </c>
      <c r="L132" s="123">
        <f>'2024 CV FIN GA 00394601000126'!N128</f>
        <v>0</v>
      </c>
      <c r="M132" s="49">
        <f t="shared" si="48"/>
        <v>0</v>
      </c>
      <c r="N132" s="123">
        <f>'2024 CV FIN GA 00394601000126'!P128</f>
        <v>0</v>
      </c>
      <c r="O132" s="123">
        <f>'2024 CV FIN GA 00394601000126'!Q128</f>
        <v>0</v>
      </c>
      <c r="P132" s="123">
        <f>'2024 CV FIN GA 00394601000126'!R128</f>
        <v>0</v>
      </c>
      <c r="Q132" s="123">
        <f>'2024 CV FIN GA 00394601000126'!S128</f>
        <v>0</v>
      </c>
      <c r="R132" s="123">
        <f>'2024 CV FIN GA 00394601000126'!T128</f>
        <v>0</v>
      </c>
      <c r="S132" s="123">
        <f>'2024 CV FIN GA 00394601000126'!U128</f>
        <v>0</v>
      </c>
      <c r="T132" s="123">
        <f>'2024 CV FIN GA 00394601000126'!V128</f>
        <v>0</v>
      </c>
      <c r="U132" s="49">
        <f t="shared" si="49"/>
        <v>0</v>
      </c>
      <c r="V132" s="123">
        <f>'2024 CV FIN GA 00394601000126'!X128</f>
        <v>0</v>
      </c>
      <c r="W132" s="123">
        <f>'2024 CV FIN GA 00394601000126'!Y128</f>
        <v>0</v>
      </c>
      <c r="X132" s="123">
        <f>'2024 CV FIN GA 00394601000126'!Z128</f>
        <v>0</v>
      </c>
      <c r="Y132" s="123">
        <f>'2024 CV FIN GA 00394601000126'!AA128</f>
        <v>0</v>
      </c>
      <c r="Z132" s="123">
        <f>'2024 CV FIN GA 00394601000126'!AB128</f>
        <v>0</v>
      </c>
      <c r="AA132" s="123">
        <f>'2024 CV FIN GA 00394601000126'!AC128</f>
        <v>0</v>
      </c>
      <c r="AB132" s="123">
        <f>'2024 CV FIN GA 00394601000126'!AD128</f>
        <v>0</v>
      </c>
      <c r="AC132" s="49">
        <f t="shared" si="50"/>
        <v>0</v>
      </c>
      <c r="AD132" s="123">
        <f>'2024 CV FIN GA 00394601000126'!AF128</f>
        <v>0</v>
      </c>
      <c r="AE132" s="123">
        <f>'2024 CV FIN GA 00394601000126'!AG128</f>
        <v>0</v>
      </c>
      <c r="AF132" s="123">
        <f>'2024 CV FIN GA 00394601000126'!AH128</f>
        <v>0</v>
      </c>
      <c r="AG132" s="123">
        <f>'2024 CV FIN GA 00394601000126'!AI128</f>
        <v>0</v>
      </c>
      <c r="AH132" s="49">
        <f t="shared" si="51"/>
        <v>0</v>
      </c>
      <c r="AI132" s="123">
        <f>'2024 CV FIN GA 00394601000126'!AK128</f>
        <v>0</v>
      </c>
      <c r="AJ132" s="123">
        <f>'2024 CV FIN GA 00394601000126'!AL128</f>
        <v>0</v>
      </c>
      <c r="AK132" s="123">
        <f>'2024 CV FIN GA 00394601000126'!AM128</f>
        <v>0</v>
      </c>
      <c r="AL132" s="123">
        <f>'2024 CV FIN GA 00394601000126'!AN128</f>
        <v>0</v>
      </c>
      <c r="AM132" s="123">
        <f>'2024 CV FIN GA 00394601000126'!AO128</f>
        <v>0</v>
      </c>
      <c r="AN132" s="123">
        <f>'2024 CV FIN GA 00394601000126'!AP128</f>
        <v>0</v>
      </c>
      <c r="AO132" s="50">
        <v>0</v>
      </c>
      <c r="AP132" s="123">
        <f>'2024 CV FIN GA 00394601000126'!AR128</f>
        <v>0</v>
      </c>
      <c r="AQ132" s="123">
        <f>'2024 CV FIN GA 00394601000126'!AS128</f>
        <v>0</v>
      </c>
      <c r="AR132" s="49">
        <f t="shared" si="52"/>
        <v>0</v>
      </c>
      <c r="AS132" s="49">
        <f t="shared" si="53"/>
        <v>0</v>
      </c>
      <c r="AT132" s="123">
        <f>'2024 CV FIN GA 00394601000126'!AV128</f>
        <v>0</v>
      </c>
      <c r="AU132" s="123">
        <f>'2024 CV FIN GA 00394601000126'!AW128</f>
        <v>0</v>
      </c>
      <c r="AV132" s="123">
        <f>'2024 CV FIN GA 00394601000126'!AX128</f>
        <v>0</v>
      </c>
      <c r="AW132" s="123">
        <f>'2024 CV FIN GA 00394601000126'!AY128</f>
        <v>0</v>
      </c>
      <c r="AX132" s="123">
        <f>'2024 CV FIN GA 00394601000126'!AZ128</f>
        <v>0</v>
      </c>
      <c r="AY132" s="123">
        <f>'2024 CV FIN GA 00394601000126'!BA128</f>
        <v>0</v>
      </c>
      <c r="AZ132" s="49">
        <f t="shared" si="54"/>
        <v>0</v>
      </c>
      <c r="BA132" s="123">
        <f>'2024 CV FIN GA 00394601000126'!BC128</f>
        <v>0</v>
      </c>
      <c r="BB132" s="123">
        <f>'2024 CV FIN GA 00394601000126'!BD128</f>
        <v>0</v>
      </c>
      <c r="BC132" s="123">
        <f>'2024 CV FIN GA 00394601000126'!BE128</f>
        <v>0</v>
      </c>
      <c r="BD132" s="123">
        <f>'2024 CV FIN GA 00394601000126'!BF128</f>
        <v>0</v>
      </c>
      <c r="BE132" s="123">
        <f>'2024 CV FIN GA 00394601000126'!BG128</f>
        <v>0</v>
      </c>
      <c r="BF132" s="123">
        <f>'2024 CV FIN GA 00394601000126'!BH128</f>
        <v>0</v>
      </c>
      <c r="BG132" s="123">
        <f>'2024 CV FIN GA 00394601000126'!BI128</f>
        <v>0</v>
      </c>
      <c r="BH132" s="123">
        <f>'2024 CV FIN GA 00394601000126'!BJ128</f>
        <v>0</v>
      </c>
      <c r="BI132" s="123">
        <f>'2024 CV FIN GA 00394601000126'!BK128</f>
        <v>0</v>
      </c>
      <c r="BJ132" s="49">
        <f t="shared" si="55"/>
        <v>0</v>
      </c>
      <c r="BK132" s="49">
        <f t="shared" si="56"/>
        <v>0</v>
      </c>
      <c r="BL132" s="49">
        <f>$BO$9+SUMPRODUCT($D$10:D132,$BK$10:BK132)</f>
        <v>-1.2969374656677246E-2</v>
      </c>
      <c r="BM132" s="48">
        <f>'2024 CV FIN GA 00394601000126'!BO128</f>
        <v>4.78</v>
      </c>
      <c r="BN132" s="49">
        <f t="shared" si="43"/>
        <v>0</v>
      </c>
      <c r="BO132" s="51">
        <f t="shared" si="57"/>
        <v>0</v>
      </c>
      <c r="BP132" s="79">
        <f t="shared" si="44"/>
        <v>0</v>
      </c>
      <c r="BQ132" s="79">
        <f t="shared" si="45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58"/>
        <v>124</v>
      </c>
      <c r="B133" s="69">
        <f t="shared" si="59"/>
        <v>2147</v>
      </c>
      <c r="C133" s="48">
        <f>'2024 CV FIN GA 00394601000126'!E129</f>
        <v>4.78</v>
      </c>
      <c r="D133" s="49">
        <f t="shared" si="46"/>
        <v>3.0699999999999998E-3</v>
      </c>
      <c r="E133" s="123">
        <f>'2024 CV FIN GA 00394601000126'!G129</f>
        <v>0</v>
      </c>
      <c r="F133" s="49">
        <f t="shared" si="47"/>
        <v>0</v>
      </c>
      <c r="G133" s="123">
        <f>'2024 CV FIN GA 00394601000126'!I129</f>
        <v>0</v>
      </c>
      <c r="H133" s="123">
        <f>'2024 CV FIN GA 00394601000126'!J129</f>
        <v>0</v>
      </c>
      <c r="I133" s="123">
        <f>'2024 CV FIN GA 00394601000126'!K129</f>
        <v>0</v>
      </c>
      <c r="J133" s="123">
        <f>'2024 CV FIN GA 00394601000126'!L129</f>
        <v>0</v>
      </c>
      <c r="K133" s="123">
        <f>'2024 CV FIN GA 00394601000126'!M129</f>
        <v>0</v>
      </c>
      <c r="L133" s="123">
        <f>'2024 CV FIN GA 00394601000126'!N129</f>
        <v>0</v>
      </c>
      <c r="M133" s="49">
        <f t="shared" si="48"/>
        <v>0</v>
      </c>
      <c r="N133" s="123">
        <f>'2024 CV FIN GA 00394601000126'!P129</f>
        <v>0</v>
      </c>
      <c r="O133" s="123">
        <f>'2024 CV FIN GA 00394601000126'!Q129</f>
        <v>0</v>
      </c>
      <c r="P133" s="123">
        <f>'2024 CV FIN GA 00394601000126'!R129</f>
        <v>0</v>
      </c>
      <c r="Q133" s="123">
        <f>'2024 CV FIN GA 00394601000126'!S129</f>
        <v>0</v>
      </c>
      <c r="R133" s="123">
        <f>'2024 CV FIN GA 00394601000126'!T129</f>
        <v>0</v>
      </c>
      <c r="S133" s="123">
        <f>'2024 CV FIN GA 00394601000126'!U129</f>
        <v>0</v>
      </c>
      <c r="T133" s="123">
        <f>'2024 CV FIN GA 00394601000126'!V129</f>
        <v>0</v>
      </c>
      <c r="U133" s="49">
        <f t="shared" si="49"/>
        <v>0</v>
      </c>
      <c r="V133" s="123">
        <f>'2024 CV FIN GA 00394601000126'!X129</f>
        <v>0</v>
      </c>
      <c r="W133" s="123">
        <f>'2024 CV FIN GA 00394601000126'!Y129</f>
        <v>0</v>
      </c>
      <c r="X133" s="123">
        <f>'2024 CV FIN GA 00394601000126'!Z129</f>
        <v>0</v>
      </c>
      <c r="Y133" s="123">
        <f>'2024 CV FIN GA 00394601000126'!AA129</f>
        <v>0</v>
      </c>
      <c r="Z133" s="123">
        <f>'2024 CV FIN GA 00394601000126'!AB129</f>
        <v>0</v>
      </c>
      <c r="AA133" s="123">
        <f>'2024 CV FIN GA 00394601000126'!AC129</f>
        <v>0</v>
      </c>
      <c r="AB133" s="123">
        <f>'2024 CV FIN GA 00394601000126'!AD129</f>
        <v>0</v>
      </c>
      <c r="AC133" s="49">
        <f t="shared" si="50"/>
        <v>0</v>
      </c>
      <c r="AD133" s="123">
        <f>'2024 CV FIN GA 00394601000126'!AF129</f>
        <v>0</v>
      </c>
      <c r="AE133" s="123">
        <f>'2024 CV FIN GA 00394601000126'!AG129</f>
        <v>0</v>
      </c>
      <c r="AF133" s="123">
        <f>'2024 CV FIN GA 00394601000126'!AH129</f>
        <v>0</v>
      </c>
      <c r="AG133" s="123">
        <f>'2024 CV FIN GA 00394601000126'!AI129</f>
        <v>0</v>
      </c>
      <c r="AH133" s="49">
        <f t="shared" si="51"/>
        <v>0</v>
      </c>
      <c r="AI133" s="123">
        <f>'2024 CV FIN GA 00394601000126'!AK129</f>
        <v>0</v>
      </c>
      <c r="AJ133" s="123">
        <f>'2024 CV FIN GA 00394601000126'!AL129</f>
        <v>0</v>
      </c>
      <c r="AK133" s="123">
        <f>'2024 CV FIN GA 00394601000126'!AM129</f>
        <v>0</v>
      </c>
      <c r="AL133" s="123">
        <f>'2024 CV FIN GA 00394601000126'!AN129</f>
        <v>0</v>
      </c>
      <c r="AM133" s="123">
        <f>'2024 CV FIN GA 00394601000126'!AO129</f>
        <v>0</v>
      </c>
      <c r="AN133" s="123">
        <f>'2024 CV FIN GA 00394601000126'!AP129</f>
        <v>0</v>
      </c>
      <c r="AO133" s="50">
        <v>0</v>
      </c>
      <c r="AP133" s="123">
        <f>'2024 CV FIN GA 00394601000126'!AR129</f>
        <v>0</v>
      </c>
      <c r="AQ133" s="123">
        <f>'2024 CV FIN GA 00394601000126'!AS129</f>
        <v>0</v>
      </c>
      <c r="AR133" s="49">
        <f t="shared" si="52"/>
        <v>0</v>
      </c>
      <c r="AS133" s="49">
        <f t="shared" si="53"/>
        <v>0</v>
      </c>
      <c r="AT133" s="123">
        <f>'2024 CV FIN GA 00394601000126'!AV129</f>
        <v>0</v>
      </c>
      <c r="AU133" s="123">
        <f>'2024 CV FIN GA 00394601000126'!AW129</f>
        <v>0</v>
      </c>
      <c r="AV133" s="123">
        <f>'2024 CV FIN GA 00394601000126'!AX129</f>
        <v>0</v>
      </c>
      <c r="AW133" s="123">
        <f>'2024 CV FIN GA 00394601000126'!AY129</f>
        <v>0</v>
      </c>
      <c r="AX133" s="123">
        <f>'2024 CV FIN GA 00394601000126'!AZ129</f>
        <v>0</v>
      </c>
      <c r="AY133" s="123">
        <f>'2024 CV FIN GA 00394601000126'!BA129</f>
        <v>0</v>
      </c>
      <c r="AZ133" s="49">
        <f t="shared" si="54"/>
        <v>0</v>
      </c>
      <c r="BA133" s="123">
        <f>'2024 CV FIN GA 00394601000126'!BC129</f>
        <v>0</v>
      </c>
      <c r="BB133" s="123">
        <f>'2024 CV FIN GA 00394601000126'!BD129</f>
        <v>0</v>
      </c>
      <c r="BC133" s="123">
        <f>'2024 CV FIN GA 00394601000126'!BE129</f>
        <v>0</v>
      </c>
      <c r="BD133" s="123">
        <f>'2024 CV FIN GA 00394601000126'!BF129</f>
        <v>0</v>
      </c>
      <c r="BE133" s="123">
        <f>'2024 CV FIN GA 00394601000126'!BG129</f>
        <v>0</v>
      </c>
      <c r="BF133" s="123">
        <f>'2024 CV FIN GA 00394601000126'!BH129</f>
        <v>0</v>
      </c>
      <c r="BG133" s="123">
        <f>'2024 CV FIN GA 00394601000126'!BI129</f>
        <v>0</v>
      </c>
      <c r="BH133" s="123">
        <f>'2024 CV FIN GA 00394601000126'!BJ129</f>
        <v>0</v>
      </c>
      <c r="BI133" s="123">
        <f>'2024 CV FIN GA 00394601000126'!BK129</f>
        <v>0</v>
      </c>
      <c r="BJ133" s="49">
        <f t="shared" si="55"/>
        <v>0</v>
      </c>
      <c r="BK133" s="49">
        <f t="shared" si="56"/>
        <v>0</v>
      </c>
      <c r="BL133" s="49">
        <f>$BO$9+SUMPRODUCT($D$10:D133,$BK$10:BK133)</f>
        <v>-1.2969374656677246E-2</v>
      </c>
      <c r="BM133" s="48">
        <f>'2024 CV FIN GA 00394601000126'!BO129</f>
        <v>4.78</v>
      </c>
      <c r="BN133" s="49">
        <f t="shared" si="43"/>
        <v>0</v>
      </c>
      <c r="BO133" s="51">
        <f t="shared" si="57"/>
        <v>0</v>
      </c>
      <c r="BP133" s="79">
        <f t="shared" si="44"/>
        <v>0</v>
      </c>
      <c r="BQ133" s="79">
        <f t="shared" si="45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58"/>
        <v>125</v>
      </c>
      <c r="B134" s="69">
        <f t="shared" si="59"/>
        <v>2148</v>
      </c>
      <c r="C134" s="48">
        <f>'2024 CV FIN GA 00394601000126'!E130</f>
        <v>4.78</v>
      </c>
      <c r="D134" s="49">
        <f t="shared" si="46"/>
        <v>2.9299999999999999E-3</v>
      </c>
      <c r="E134" s="123">
        <f>'2024 CV FIN GA 00394601000126'!G130</f>
        <v>0</v>
      </c>
      <c r="F134" s="49">
        <f t="shared" si="47"/>
        <v>0</v>
      </c>
      <c r="G134" s="123">
        <f>'2024 CV FIN GA 00394601000126'!I130</f>
        <v>0</v>
      </c>
      <c r="H134" s="123">
        <f>'2024 CV FIN GA 00394601000126'!J130</f>
        <v>0</v>
      </c>
      <c r="I134" s="123">
        <f>'2024 CV FIN GA 00394601000126'!K130</f>
        <v>0</v>
      </c>
      <c r="J134" s="123">
        <f>'2024 CV FIN GA 00394601000126'!L130</f>
        <v>0</v>
      </c>
      <c r="K134" s="123">
        <f>'2024 CV FIN GA 00394601000126'!M130</f>
        <v>0</v>
      </c>
      <c r="L134" s="123">
        <f>'2024 CV FIN GA 00394601000126'!N130</f>
        <v>0</v>
      </c>
      <c r="M134" s="49">
        <f t="shared" si="48"/>
        <v>0</v>
      </c>
      <c r="N134" s="123">
        <f>'2024 CV FIN GA 00394601000126'!P130</f>
        <v>0</v>
      </c>
      <c r="O134" s="123">
        <f>'2024 CV FIN GA 00394601000126'!Q130</f>
        <v>0</v>
      </c>
      <c r="P134" s="123">
        <f>'2024 CV FIN GA 00394601000126'!R130</f>
        <v>0</v>
      </c>
      <c r="Q134" s="123">
        <f>'2024 CV FIN GA 00394601000126'!S130</f>
        <v>0</v>
      </c>
      <c r="R134" s="123">
        <f>'2024 CV FIN GA 00394601000126'!T130</f>
        <v>0</v>
      </c>
      <c r="S134" s="123">
        <f>'2024 CV FIN GA 00394601000126'!U130</f>
        <v>0</v>
      </c>
      <c r="T134" s="123">
        <f>'2024 CV FIN GA 00394601000126'!V130</f>
        <v>0</v>
      </c>
      <c r="U134" s="49">
        <f t="shared" si="49"/>
        <v>0</v>
      </c>
      <c r="V134" s="123">
        <f>'2024 CV FIN GA 00394601000126'!X130</f>
        <v>0</v>
      </c>
      <c r="W134" s="123">
        <f>'2024 CV FIN GA 00394601000126'!Y130</f>
        <v>0</v>
      </c>
      <c r="X134" s="123">
        <f>'2024 CV FIN GA 00394601000126'!Z130</f>
        <v>0</v>
      </c>
      <c r="Y134" s="123">
        <f>'2024 CV FIN GA 00394601000126'!AA130</f>
        <v>0</v>
      </c>
      <c r="Z134" s="123">
        <f>'2024 CV FIN GA 00394601000126'!AB130</f>
        <v>0</v>
      </c>
      <c r="AA134" s="123">
        <f>'2024 CV FIN GA 00394601000126'!AC130</f>
        <v>0</v>
      </c>
      <c r="AB134" s="123">
        <f>'2024 CV FIN GA 00394601000126'!AD130</f>
        <v>0</v>
      </c>
      <c r="AC134" s="49">
        <f t="shared" si="50"/>
        <v>0</v>
      </c>
      <c r="AD134" s="123">
        <f>'2024 CV FIN GA 00394601000126'!AF130</f>
        <v>0</v>
      </c>
      <c r="AE134" s="123">
        <f>'2024 CV FIN GA 00394601000126'!AG130</f>
        <v>0</v>
      </c>
      <c r="AF134" s="123">
        <f>'2024 CV FIN GA 00394601000126'!AH130</f>
        <v>0</v>
      </c>
      <c r="AG134" s="123">
        <f>'2024 CV FIN GA 00394601000126'!AI130</f>
        <v>0</v>
      </c>
      <c r="AH134" s="49">
        <f t="shared" si="51"/>
        <v>0</v>
      </c>
      <c r="AI134" s="123">
        <f>'2024 CV FIN GA 00394601000126'!AK130</f>
        <v>0</v>
      </c>
      <c r="AJ134" s="123">
        <f>'2024 CV FIN GA 00394601000126'!AL130</f>
        <v>0</v>
      </c>
      <c r="AK134" s="123">
        <f>'2024 CV FIN GA 00394601000126'!AM130</f>
        <v>0</v>
      </c>
      <c r="AL134" s="123">
        <f>'2024 CV FIN GA 00394601000126'!AN130</f>
        <v>0</v>
      </c>
      <c r="AM134" s="123">
        <f>'2024 CV FIN GA 00394601000126'!AO130</f>
        <v>0</v>
      </c>
      <c r="AN134" s="123">
        <f>'2024 CV FIN GA 00394601000126'!AP130</f>
        <v>0</v>
      </c>
      <c r="AO134" s="50">
        <v>0</v>
      </c>
      <c r="AP134" s="123">
        <f>'2024 CV FIN GA 00394601000126'!AR130</f>
        <v>0</v>
      </c>
      <c r="AQ134" s="123">
        <f>'2024 CV FIN GA 00394601000126'!AS130</f>
        <v>0</v>
      </c>
      <c r="AR134" s="49">
        <f t="shared" si="52"/>
        <v>0</v>
      </c>
      <c r="AS134" s="49">
        <f t="shared" si="53"/>
        <v>0</v>
      </c>
      <c r="AT134" s="123">
        <f>'2024 CV FIN GA 00394601000126'!AV130</f>
        <v>0</v>
      </c>
      <c r="AU134" s="123">
        <f>'2024 CV FIN GA 00394601000126'!AW130</f>
        <v>0</v>
      </c>
      <c r="AV134" s="123">
        <f>'2024 CV FIN GA 00394601000126'!AX130</f>
        <v>0</v>
      </c>
      <c r="AW134" s="123">
        <f>'2024 CV FIN GA 00394601000126'!AY130</f>
        <v>0</v>
      </c>
      <c r="AX134" s="123">
        <f>'2024 CV FIN GA 00394601000126'!AZ130</f>
        <v>0</v>
      </c>
      <c r="AY134" s="123">
        <f>'2024 CV FIN GA 00394601000126'!BA130</f>
        <v>0</v>
      </c>
      <c r="AZ134" s="49">
        <f t="shared" si="54"/>
        <v>0</v>
      </c>
      <c r="BA134" s="123">
        <f>'2024 CV FIN GA 00394601000126'!BC130</f>
        <v>0</v>
      </c>
      <c r="BB134" s="123">
        <f>'2024 CV FIN GA 00394601000126'!BD130</f>
        <v>0</v>
      </c>
      <c r="BC134" s="123">
        <f>'2024 CV FIN GA 00394601000126'!BE130</f>
        <v>0</v>
      </c>
      <c r="BD134" s="123">
        <f>'2024 CV FIN GA 00394601000126'!BF130</f>
        <v>0</v>
      </c>
      <c r="BE134" s="123">
        <f>'2024 CV FIN GA 00394601000126'!BG130</f>
        <v>0</v>
      </c>
      <c r="BF134" s="123">
        <f>'2024 CV FIN GA 00394601000126'!BH130</f>
        <v>0</v>
      </c>
      <c r="BG134" s="123">
        <f>'2024 CV FIN GA 00394601000126'!BI130</f>
        <v>0</v>
      </c>
      <c r="BH134" s="123">
        <f>'2024 CV FIN GA 00394601000126'!BJ130</f>
        <v>0</v>
      </c>
      <c r="BI134" s="123">
        <f>'2024 CV FIN GA 00394601000126'!BK130</f>
        <v>0</v>
      </c>
      <c r="BJ134" s="49">
        <f t="shared" si="55"/>
        <v>0</v>
      </c>
      <c r="BK134" s="49">
        <f t="shared" si="56"/>
        <v>0</v>
      </c>
      <c r="BL134" s="49">
        <f>$BO$9+SUMPRODUCT($D$10:D134,$BK$10:BK134)</f>
        <v>-1.2969374656677246E-2</v>
      </c>
      <c r="BM134" s="48">
        <f>'2024 CV FIN GA 00394601000126'!BO130</f>
        <v>4.78</v>
      </c>
      <c r="BN134" s="49">
        <f t="shared" si="43"/>
        <v>0</v>
      </c>
      <c r="BO134" s="51">
        <f t="shared" si="57"/>
        <v>0</v>
      </c>
      <c r="BP134" s="79">
        <f t="shared" si="44"/>
        <v>0</v>
      </c>
      <c r="BQ134" s="79">
        <f t="shared" si="45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58"/>
        <v>126</v>
      </c>
      <c r="B135" s="69">
        <f t="shared" si="59"/>
        <v>2149</v>
      </c>
      <c r="C135" s="48">
        <f>'2024 CV FIN GA 00394601000126'!E131</f>
        <v>4.78</v>
      </c>
      <c r="D135" s="49">
        <f t="shared" si="46"/>
        <v>2.8E-3</v>
      </c>
      <c r="E135" s="123">
        <f>'2024 CV FIN GA 00394601000126'!G131</f>
        <v>0</v>
      </c>
      <c r="F135" s="49">
        <f t="shared" si="47"/>
        <v>0</v>
      </c>
      <c r="G135" s="123">
        <f>'2024 CV FIN GA 00394601000126'!I131</f>
        <v>0</v>
      </c>
      <c r="H135" s="123">
        <f>'2024 CV FIN GA 00394601000126'!J131</f>
        <v>0</v>
      </c>
      <c r="I135" s="123">
        <f>'2024 CV FIN GA 00394601000126'!K131</f>
        <v>0</v>
      </c>
      <c r="J135" s="123">
        <f>'2024 CV FIN GA 00394601000126'!L131</f>
        <v>0</v>
      </c>
      <c r="K135" s="123">
        <f>'2024 CV FIN GA 00394601000126'!M131</f>
        <v>0</v>
      </c>
      <c r="L135" s="123">
        <f>'2024 CV FIN GA 00394601000126'!N131</f>
        <v>0</v>
      </c>
      <c r="M135" s="49">
        <f t="shared" si="48"/>
        <v>0</v>
      </c>
      <c r="N135" s="123">
        <f>'2024 CV FIN GA 00394601000126'!P131</f>
        <v>0</v>
      </c>
      <c r="O135" s="123">
        <f>'2024 CV FIN GA 00394601000126'!Q131</f>
        <v>0</v>
      </c>
      <c r="P135" s="123">
        <f>'2024 CV FIN GA 00394601000126'!R131</f>
        <v>0</v>
      </c>
      <c r="Q135" s="123">
        <f>'2024 CV FIN GA 00394601000126'!S131</f>
        <v>0</v>
      </c>
      <c r="R135" s="123">
        <f>'2024 CV FIN GA 00394601000126'!T131</f>
        <v>0</v>
      </c>
      <c r="S135" s="123">
        <f>'2024 CV FIN GA 00394601000126'!U131</f>
        <v>0</v>
      </c>
      <c r="T135" s="123">
        <f>'2024 CV FIN GA 00394601000126'!V131</f>
        <v>0</v>
      </c>
      <c r="U135" s="49">
        <f t="shared" si="49"/>
        <v>0</v>
      </c>
      <c r="V135" s="123">
        <f>'2024 CV FIN GA 00394601000126'!X131</f>
        <v>0</v>
      </c>
      <c r="W135" s="123">
        <f>'2024 CV FIN GA 00394601000126'!Y131</f>
        <v>0</v>
      </c>
      <c r="X135" s="123">
        <f>'2024 CV FIN GA 00394601000126'!Z131</f>
        <v>0</v>
      </c>
      <c r="Y135" s="123">
        <f>'2024 CV FIN GA 00394601000126'!AA131</f>
        <v>0</v>
      </c>
      <c r="Z135" s="123">
        <f>'2024 CV FIN GA 00394601000126'!AB131</f>
        <v>0</v>
      </c>
      <c r="AA135" s="123">
        <f>'2024 CV FIN GA 00394601000126'!AC131</f>
        <v>0</v>
      </c>
      <c r="AB135" s="123">
        <f>'2024 CV FIN GA 00394601000126'!AD131</f>
        <v>0</v>
      </c>
      <c r="AC135" s="49">
        <f t="shared" si="50"/>
        <v>0</v>
      </c>
      <c r="AD135" s="123">
        <f>'2024 CV FIN GA 00394601000126'!AF131</f>
        <v>0</v>
      </c>
      <c r="AE135" s="123">
        <f>'2024 CV FIN GA 00394601000126'!AG131</f>
        <v>0</v>
      </c>
      <c r="AF135" s="123">
        <f>'2024 CV FIN GA 00394601000126'!AH131</f>
        <v>0</v>
      </c>
      <c r="AG135" s="123">
        <f>'2024 CV FIN GA 00394601000126'!AI131</f>
        <v>0</v>
      </c>
      <c r="AH135" s="49">
        <f t="shared" si="51"/>
        <v>0</v>
      </c>
      <c r="AI135" s="123">
        <f>'2024 CV FIN GA 00394601000126'!AK131</f>
        <v>0</v>
      </c>
      <c r="AJ135" s="123">
        <f>'2024 CV FIN GA 00394601000126'!AL131</f>
        <v>0</v>
      </c>
      <c r="AK135" s="123">
        <f>'2024 CV FIN GA 00394601000126'!AM131</f>
        <v>0</v>
      </c>
      <c r="AL135" s="123">
        <f>'2024 CV FIN GA 00394601000126'!AN131</f>
        <v>0</v>
      </c>
      <c r="AM135" s="123">
        <f>'2024 CV FIN GA 00394601000126'!AO131</f>
        <v>0</v>
      </c>
      <c r="AN135" s="123">
        <f>'2024 CV FIN GA 00394601000126'!AP131</f>
        <v>0</v>
      </c>
      <c r="AO135" s="50">
        <v>0</v>
      </c>
      <c r="AP135" s="123">
        <f>'2024 CV FIN GA 00394601000126'!AR131</f>
        <v>0</v>
      </c>
      <c r="AQ135" s="123">
        <f>'2024 CV FIN GA 00394601000126'!AS131</f>
        <v>0</v>
      </c>
      <c r="AR135" s="49">
        <f t="shared" si="52"/>
        <v>0</v>
      </c>
      <c r="AS135" s="49">
        <f t="shared" si="53"/>
        <v>0</v>
      </c>
      <c r="AT135" s="123">
        <f>'2024 CV FIN GA 00394601000126'!AV131</f>
        <v>0</v>
      </c>
      <c r="AU135" s="123">
        <f>'2024 CV FIN GA 00394601000126'!AW131</f>
        <v>0</v>
      </c>
      <c r="AV135" s="123">
        <f>'2024 CV FIN GA 00394601000126'!AX131</f>
        <v>0</v>
      </c>
      <c r="AW135" s="123">
        <f>'2024 CV FIN GA 00394601000126'!AY131</f>
        <v>0</v>
      </c>
      <c r="AX135" s="123">
        <f>'2024 CV FIN GA 00394601000126'!AZ131</f>
        <v>0</v>
      </c>
      <c r="AY135" s="123">
        <f>'2024 CV FIN GA 00394601000126'!BA131</f>
        <v>0</v>
      </c>
      <c r="AZ135" s="49">
        <f t="shared" si="54"/>
        <v>0</v>
      </c>
      <c r="BA135" s="123">
        <f>'2024 CV FIN GA 00394601000126'!BC131</f>
        <v>0</v>
      </c>
      <c r="BB135" s="123">
        <f>'2024 CV FIN GA 00394601000126'!BD131</f>
        <v>0</v>
      </c>
      <c r="BC135" s="123">
        <f>'2024 CV FIN GA 00394601000126'!BE131</f>
        <v>0</v>
      </c>
      <c r="BD135" s="123">
        <f>'2024 CV FIN GA 00394601000126'!BF131</f>
        <v>0</v>
      </c>
      <c r="BE135" s="123">
        <f>'2024 CV FIN GA 00394601000126'!BG131</f>
        <v>0</v>
      </c>
      <c r="BF135" s="123">
        <f>'2024 CV FIN GA 00394601000126'!BH131</f>
        <v>0</v>
      </c>
      <c r="BG135" s="123">
        <f>'2024 CV FIN GA 00394601000126'!BI131</f>
        <v>0</v>
      </c>
      <c r="BH135" s="123">
        <f>'2024 CV FIN GA 00394601000126'!BJ131</f>
        <v>0</v>
      </c>
      <c r="BI135" s="123">
        <f>'2024 CV FIN GA 00394601000126'!BK131</f>
        <v>0</v>
      </c>
      <c r="BJ135" s="49">
        <f t="shared" si="55"/>
        <v>0</v>
      </c>
      <c r="BK135" s="49">
        <f t="shared" si="56"/>
        <v>0</v>
      </c>
      <c r="BL135" s="49">
        <f>$BO$9+SUMPRODUCT($D$10:D135,$BK$10:BK135)</f>
        <v>-1.2969374656677246E-2</v>
      </c>
      <c r="BM135" s="48">
        <f>'2024 CV FIN GA 00394601000126'!BO131</f>
        <v>4.78</v>
      </c>
      <c r="BN135" s="49">
        <f t="shared" si="43"/>
        <v>0</v>
      </c>
      <c r="BO135" s="51">
        <f t="shared" si="57"/>
        <v>0</v>
      </c>
      <c r="BP135" s="79">
        <f t="shared" si="44"/>
        <v>0</v>
      </c>
      <c r="BQ135" s="79">
        <f t="shared" si="45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58"/>
        <v>127</v>
      </c>
      <c r="B136" s="69">
        <f t="shared" si="59"/>
        <v>2150</v>
      </c>
      <c r="C136" s="48">
        <f>'2024 CV FIN GA 00394601000126'!E132</f>
        <v>4.78</v>
      </c>
      <c r="D136" s="49">
        <f t="shared" si="46"/>
        <v>2.6700000000000001E-3</v>
      </c>
      <c r="E136" s="123">
        <f>'2024 CV FIN GA 00394601000126'!G132</f>
        <v>0</v>
      </c>
      <c r="F136" s="49">
        <f t="shared" si="47"/>
        <v>0</v>
      </c>
      <c r="G136" s="123">
        <f>'2024 CV FIN GA 00394601000126'!I132</f>
        <v>0</v>
      </c>
      <c r="H136" s="123">
        <f>'2024 CV FIN GA 00394601000126'!J132</f>
        <v>0</v>
      </c>
      <c r="I136" s="123">
        <f>'2024 CV FIN GA 00394601000126'!K132</f>
        <v>0</v>
      </c>
      <c r="J136" s="123">
        <f>'2024 CV FIN GA 00394601000126'!L132</f>
        <v>0</v>
      </c>
      <c r="K136" s="123">
        <f>'2024 CV FIN GA 00394601000126'!M132</f>
        <v>0</v>
      </c>
      <c r="L136" s="123">
        <f>'2024 CV FIN GA 00394601000126'!N132</f>
        <v>0</v>
      </c>
      <c r="M136" s="49">
        <f t="shared" si="48"/>
        <v>0</v>
      </c>
      <c r="N136" s="123">
        <f>'2024 CV FIN GA 00394601000126'!P132</f>
        <v>0</v>
      </c>
      <c r="O136" s="123">
        <f>'2024 CV FIN GA 00394601000126'!Q132</f>
        <v>0</v>
      </c>
      <c r="P136" s="123">
        <f>'2024 CV FIN GA 00394601000126'!R132</f>
        <v>0</v>
      </c>
      <c r="Q136" s="123">
        <f>'2024 CV FIN GA 00394601000126'!S132</f>
        <v>0</v>
      </c>
      <c r="R136" s="123">
        <f>'2024 CV FIN GA 00394601000126'!T132</f>
        <v>0</v>
      </c>
      <c r="S136" s="123">
        <f>'2024 CV FIN GA 00394601000126'!U132</f>
        <v>0</v>
      </c>
      <c r="T136" s="123">
        <f>'2024 CV FIN GA 00394601000126'!V132</f>
        <v>0</v>
      </c>
      <c r="U136" s="49">
        <f t="shared" si="49"/>
        <v>0</v>
      </c>
      <c r="V136" s="123">
        <f>'2024 CV FIN GA 00394601000126'!X132</f>
        <v>0</v>
      </c>
      <c r="W136" s="123">
        <f>'2024 CV FIN GA 00394601000126'!Y132</f>
        <v>0</v>
      </c>
      <c r="X136" s="123">
        <f>'2024 CV FIN GA 00394601000126'!Z132</f>
        <v>0</v>
      </c>
      <c r="Y136" s="123">
        <f>'2024 CV FIN GA 00394601000126'!AA132</f>
        <v>0</v>
      </c>
      <c r="Z136" s="123">
        <f>'2024 CV FIN GA 00394601000126'!AB132</f>
        <v>0</v>
      </c>
      <c r="AA136" s="123">
        <f>'2024 CV FIN GA 00394601000126'!AC132</f>
        <v>0</v>
      </c>
      <c r="AB136" s="123">
        <f>'2024 CV FIN GA 00394601000126'!AD132</f>
        <v>0</v>
      </c>
      <c r="AC136" s="49">
        <f t="shared" si="50"/>
        <v>0</v>
      </c>
      <c r="AD136" s="123">
        <f>'2024 CV FIN GA 00394601000126'!AF132</f>
        <v>0</v>
      </c>
      <c r="AE136" s="123">
        <f>'2024 CV FIN GA 00394601000126'!AG132</f>
        <v>0</v>
      </c>
      <c r="AF136" s="123">
        <f>'2024 CV FIN GA 00394601000126'!AH132</f>
        <v>0</v>
      </c>
      <c r="AG136" s="123">
        <f>'2024 CV FIN GA 00394601000126'!AI132</f>
        <v>0</v>
      </c>
      <c r="AH136" s="49">
        <f t="shared" si="51"/>
        <v>0</v>
      </c>
      <c r="AI136" s="123">
        <f>'2024 CV FIN GA 00394601000126'!AK132</f>
        <v>0</v>
      </c>
      <c r="AJ136" s="123">
        <f>'2024 CV FIN GA 00394601000126'!AL132</f>
        <v>0</v>
      </c>
      <c r="AK136" s="123">
        <f>'2024 CV FIN GA 00394601000126'!AM132</f>
        <v>0</v>
      </c>
      <c r="AL136" s="123">
        <f>'2024 CV FIN GA 00394601000126'!AN132</f>
        <v>0</v>
      </c>
      <c r="AM136" s="123">
        <f>'2024 CV FIN GA 00394601000126'!AO132</f>
        <v>0</v>
      </c>
      <c r="AN136" s="123">
        <f>'2024 CV FIN GA 00394601000126'!AP132</f>
        <v>0</v>
      </c>
      <c r="AO136" s="50">
        <v>0</v>
      </c>
      <c r="AP136" s="123">
        <f>'2024 CV FIN GA 00394601000126'!AR132</f>
        <v>0</v>
      </c>
      <c r="AQ136" s="123">
        <f>'2024 CV FIN GA 00394601000126'!AS132</f>
        <v>0</v>
      </c>
      <c r="AR136" s="49">
        <f t="shared" si="52"/>
        <v>0</v>
      </c>
      <c r="AS136" s="49">
        <f t="shared" si="53"/>
        <v>0</v>
      </c>
      <c r="AT136" s="123">
        <f>'2024 CV FIN GA 00394601000126'!AV132</f>
        <v>0</v>
      </c>
      <c r="AU136" s="123">
        <f>'2024 CV FIN GA 00394601000126'!AW132</f>
        <v>0</v>
      </c>
      <c r="AV136" s="123">
        <f>'2024 CV FIN GA 00394601000126'!AX132</f>
        <v>0</v>
      </c>
      <c r="AW136" s="123">
        <f>'2024 CV FIN GA 00394601000126'!AY132</f>
        <v>0</v>
      </c>
      <c r="AX136" s="123">
        <f>'2024 CV FIN GA 00394601000126'!AZ132</f>
        <v>0</v>
      </c>
      <c r="AY136" s="123">
        <f>'2024 CV FIN GA 00394601000126'!BA132</f>
        <v>0</v>
      </c>
      <c r="AZ136" s="49">
        <f t="shared" si="54"/>
        <v>0</v>
      </c>
      <c r="BA136" s="123">
        <f>'2024 CV FIN GA 00394601000126'!BC132</f>
        <v>0</v>
      </c>
      <c r="BB136" s="123">
        <f>'2024 CV FIN GA 00394601000126'!BD132</f>
        <v>0</v>
      </c>
      <c r="BC136" s="123">
        <f>'2024 CV FIN GA 00394601000126'!BE132</f>
        <v>0</v>
      </c>
      <c r="BD136" s="123">
        <f>'2024 CV FIN GA 00394601000126'!BF132</f>
        <v>0</v>
      </c>
      <c r="BE136" s="123">
        <f>'2024 CV FIN GA 00394601000126'!BG132</f>
        <v>0</v>
      </c>
      <c r="BF136" s="123">
        <f>'2024 CV FIN GA 00394601000126'!BH132</f>
        <v>0</v>
      </c>
      <c r="BG136" s="123">
        <f>'2024 CV FIN GA 00394601000126'!BI132</f>
        <v>0</v>
      </c>
      <c r="BH136" s="123">
        <f>'2024 CV FIN GA 00394601000126'!BJ132</f>
        <v>0</v>
      </c>
      <c r="BI136" s="123">
        <f>'2024 CV FIN GA 00394601000126'!BK132</f>
        <v>0</v>
      </c>
      <c r="BJ136" s="49">
        <f t="shared" si="55"/>
        <v>0</v>
      </c>
      <c r="BK136" s="49">
        <f t="shared" si="56"/>
        <v>0</v>
      </c>
      <c r="BL136" s="49">
        <f>$BO$9+SUMPRODUCT($D$10:D136,$BK$10:BK136)</f>
        <v>-1.2969374656677246E-2</v>
      </c>
      <c r="BM136" s="48">
        <f>'2024 CV FIN GA 00394601000126'!BO132</f>
        <v>4.78</v>
      </c>
      <c r="BN136" s="49">
        <f t="shared" si="43"/>
        <v>0</v>
      </c>
      <c r="BO136" s="51">
        <f t="shared" si="57"/>
        <v>0</v>
      </c>
      <c r="BP136" s="79">
        <f t="shared" si="44"/>
        <v>0</v>
      </c>
      <c r="BQ136" s="79">
        <f t="shared" si="45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58"/>
        <v>128</v>
      </c>
      <c r="B137" s="69">
        <f t="shared" si="59"/>
        <v>2151</v>
      </c>
      <c r="C137" s="48">
        <f>'2024 CV FIN GA 00394601000126'!E133</f>
        <v>4.78</v>
      </c>
      <c r="D137" s="49">
        <f t="shared" si="46"/>
        <v>2.5500000000000002E-3</v>
      </c>
      <c r="E137" s="123">
        <f>'2024 CV FIN GA 00394601000126'!G133</f>
        <v>0</v>
      </c>
      <c r="F137" s="49">
        <f t="shared" si="47"/>
        <v>0</v>
      </c>
      <c r="G137" s="123">
        <f>'2024 CV FIN GA 00394601000126'!I133</f>
        <v>0</v>
      </c>
      <c r="H137" s="123">
        <f>'2024 CV FIN GA 00394601000126'!J133</f>
        <v>0</v>
      </c>
      <c r="I137" s="123">
        <f>'2024 CV FIN GA 00394601000126'!K133</f>
        <v>0</v>
      </c>
      <c r="J137" s="123">
        <f>'2024 CV FIN GA 00394601000126'!L133</f>
        <v>0</v>
      </c>
      <c r="K137" s="123">
        <f>'2024 CV FIN GA 00394601000126'!M133</f>
        <v>0</v>
      </c>
      <c r="L137" s="123">
        <f>'2024 CV FIN GA 00394601000126'!N133</f>
        <v>0</v>
      </c>
      <c r="M137" s="49">
        <f t="shared" si="48"/>
        <v>0</v>
      </c>
      <c r="N137" s="123">
        <f>'2024 CV FIN GA 00394601000126'!P133</f>
        <v>0</v>
      </c>
      <c r="O137" s="123">
        <f>'2024 CV FIN GA 00394601000126'!Q133</f>
        <v>0</v>
      </c>
      <c r="P137" s="123">
        <f>'2024 CV FIN GA 00394601000126'!R133</f>
        <v>0</v>
      </c>
      <c r="Q137" s="123">
        <f>'2024 CV FIN GA 00394601000126'!S133</f>
        <v>0</v>
      </c>
      <c r="R137" s="123">
        <f>'2024 CV FIN GA 00394601000126'!T133</f>
        <v>0</v>
      </c>
      <c r="S137" s="123">
        <f>'2024 CV FIN GA 00394601000126'!U133</f>
        <v>0</v>
      </c>
      <c r="T137" s="123">
        <f>'2024 CV FIN GA 00394601000126'!V133</f>
        <v>0</v>
      </c>
      <c r="U137" s="49">
        <f t="shared" si="49"/>
        <v>0</v>
      </c>
      <c r="V137" s="123">
        <f>'2024 CV FIN GA 00394601000126'!X133</f>
        <v>0</v>
      </c>
      <c r="W137" s="123">
        <f>'2024 CV FIN GA 00394601000126'!Y133</f>
        <v>0</v>
      </c>
      <c r="X137" s="123">
        <f>'2024 CV FIN GA 00394601000126'!Z133</f>
        <v>0</v>
      </c>
      <c r="Y137" s="123">
        <f>'2024 CV FIN GA 00394601000126'!AA133</f>
        <v>0</v>
      </c>
      <c r="Z137" s="123">
        <f>'2024 CV FIN GA 00394601000126'!AB133</f>
        <v>0</v>
      </c>
      <c r="AA137" s="123">
        <f>'2024 CV FIN GA 00394601000126'!AC133</f>
        <v>0</v>
      </c>
      <c r="AB137" s="123">
        <f>'2024 CV FIN GA 00394601000126'!AD133</f>
        <v>0</v>
      </c>
      <c r="AC137" s="49">
        <f t="shared" si="50"/>
        <v>0</v>
      </c>
      <c r="AD137" s="123">
        <f>'2024 CV FIN GA 00394601000126'!AF133</f>
        <v>0</v>
      </c>
      <c r="AE137" s="123">
        <f>'2024 CV FIN GA 00394601000126'!AG133</f>
        <v>0</v>
      </c>
      <c r="AF137" s="123">
        <f>'2024 CV FIN GA 00394601000126'!AH133</f>
        <v>0</v>
      </c>
      <c r="AG137" s="123">
        <f>'2024 CV FIN GA 00394601000126'!AI133</f>
        <v>0</v>
      </c>
      <c r="AH137" s="49">
        <f t="shared" si="51"/>
        <v>0</v>
      </c>
      <c r="AI137" s="123">
        <f>'2024 CV FIN GA 00394601000126'!AK133</f>
        <v>0</v>
      </c>
      <c r="AJ137" s="123">
        <f>'2024 CV FIN GA 00394601000126'!AL133</f>
        <v>0</v>
      </c>
      <c r="AK137" s="123">
        <f>'2024 CV FIN GA 00394601000126'!AM133</f>
        <v>0</v>
      </c>
      <c r="AL137" s="123">
        <f>'2024 CV FIN GA 00394601000126'!AN133</f>
        <v>0</v>
      </c>
      <c r="AM137" s="123">
        <f>'2024 CV FIN GA 00394601000126'!AO133</f>
        <v>0</v>
      </c>
      <c r="AN137" s="123">
        <f>'2024 CV FIN GA 00394601000126'!AP133</f>
        <v>0</v>
      </c>
      <c r="AO137" s="50">
        <v>0</v>
      </c>
      <c r="AP137" s="123">
        <f>'2024 CV FIN GA 00394601000126'!AR133</f>
        <v>0</v>
      </c>
      <c r="AQ137" s="123">
        <f>'2024 CV FIN GA 00394601000126'!AS133</f>
        <v>0</v>
      </c>
      <c r="AR137" s="49">
        <f t="shared" si="52"/>
        <v>0</v>
      </c>
      <c r="AS137" s="49">
        <f t="shared" si="53"/>
        <v>0</v>
      </c>
      <c r="AT137" s="123">
        <f>'2024 CV FIN GA 00394601000126'!AV133</f>
        <v>0</v>
      </c>
      <c r="AU137" s="123">
        <f>'2024 CV FIN GA 00394601000126'!AW133</f>
        <v>0</v>
      </c>
      <c r="AV137" s="123">
        <f>'2024 CV FIN GA 00394601000126'!AX133</f>
        <v>0</v>
      </c>
      <c r="AW137" s="123">
        <f>'2024 CV FIN GA 00394601000126'!AY133</f>
        <v>0</v>
      </c>
      <c r="AX137" s="123">
        <f>'2024 CV FIN GA 00394601000126'!AZ133</f>
        <v>0</v>
      </c>
      <c r="AY137" s="123">
        <f>'2024 CV FIN GA 00394601000126'!BA133</f>
        <v>0</v>
      </c>
      <c r="AZ137" s="49">
        <f t="shared" si="54"/>
        <v>0</v>
      </c>
      <c r="BA137" s="123">
        <f>'2024 CV FIN GA 00394601000126'!BC133</f>
        <v>0</v>
      </c>
      <c r="BB137" s="123">
        <f>'2024 CV FIN GA 00394601000126'!BD133</f>
        <v>0</v>
      </c>
      <c r="BC137" s="123">
        <f>'2024 CV FIN GA 00394601000126'!BE133</f>
        <v>0</v>
      </c>
      <c r="BD137" s="123">
        <f>'2024 CV FIN GA 00394601000126'!BF133</f>
        <v>0</v>
      </c>
      <c r="BE137" s="123">
        <f>'2024 CV FIN GA 00394601000126'!BG133</f>
        <v>0</v>
      </c>
      <c r="BF137" s="123">
        <f>'2024 CV FIN GA 00394601000126'!BH133</f>
        <v>0</v>
      </c>
      <c r="BG137" s="123">
        <f>'2024 CV FIN GA 00394601000126'!BI133</f>
        <v>0</v>
      </c>
      <c r="BH137" s="123">
        <f>'2024 CV FIN GA 00394601000126'!BJ133</f>
        <v>0</v>
      </c>
      <c r="BI137" s="123">
        <f>'2024 CV FIN GA 00394601000126'!BK133</f>
        <v>0</v>
      </c>
      <c r="BJ137" s="49">
        <f t="shared" si="55"/>
        <v>0</v>
      </c>
      <c r="BK137" s="49">
        <f t="shared" si="56"/>
        <v>0</v>
      </c>
      <c r="BL137" s="49">
        <f>$BO$9+SUMPRODUCT($D$10:D137,$BK$10:BK137)</f>
        <v>-1.2969374656677246E-2</v>
      </c>
      <c r="BM137" s="48">
        <f>'2024 CV FIN GA 00394601000126'!BO133</f>
        <v>4.78</v>
      </c>
      <c r="BN137" s="49">
        <f t="shared" si="43"/>
        <v>0</v>
      </c>
      <c r="BO137" s="51">
        <f t="shared" si="57"/>
        <v>0</v>
      </c>
      <c r="BP137" s="79">
        <f t="shared" si="44"/>
        <v>0</v>
      </c>
      <c r="BQ137" s="79">
        <f t="shared" si="45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58"/>
        <v>129</v>
      </c>
      <c r="B138" s="69">
        <f t="shared" si="59"/>
        <v>2152</v>
      </c>
      <c r="C138" s="48">
        <f>'2024 CV FIN GA 00394601000126'!E134</f>
        <v>4.78</v>
      </c>
      <c r="D138" s="49">
        <f t="shared" si="46"/>
        <v>2.4299999999999999E-3</v>
      </c>
      <c r="E138" s="123">
        <f>'2024 CV FIN GA 00394601000126'!G134</f>
        <v>0</v>
      </c>
      <c r="F138" s="49">
        <f t="shared" ref="F138:F159" si="60">ROUND(SUM(G138:J138),5)</f>
        <v>0</v>
      </c>
      <c r="G138" s="123">
        <f>'2024 CV FIN GA 00394601000126'!I134</f>
        <v>0</v>
      </c>
      <c r="H138" s="123">
        <f>'2024 CV FIN GA 00394601000126'!J134</f>
        <v>0</v>
      </c>
      <c r="I138" s="123">
        <f>'2024 CV FIN GA 00394601000126'!K134</f>
        <v>0</v>
      </c>
      <c r="J138" s="123">
        <f>'2024 CV FIN GA 00394601000126'!L134</f>
        <v>0</v>
      </c>
      <c r="K138" s="123">
        <f>'2024 CV FIN GA 00394601000126'!M134</f>
        <v>0</v>
      </c>
      <c r="L138" s="123">
        <f>'2024 CV FIN GA 00394601000126'!N134</f>
        <v>0</v>
      </c>
      <c r="M138" s="49">
        <f t="shared" ref="M138:M159" si="61">ROUND(SUM(N138:T138),5)</f>
        <v>0</v>
      </c>
      <c r="N138" s="123">
        <f>'2024 CV FIN GA 00394601000126'!P134</f>
        <v>0</v>
      </c>
      <c r="O138" s="123">
        <f>'2024 CV FIN GA 00394601000126'!Q134</f>
        <v>0</v>
      </c>
      <c r="P138" s="123">
        <f>'2024 CV FIN GA 00394601000126'!R134</f>
        <v>0</v>
      </c>
      <c r="Q138" s="123">
        <f>'2024 CV FIN GA 00394601000126'!S134</f>
        <v>0</v>
      </c>
      <c r="R138" s="123">
        <f>'2024 CV FIN GA 00394601000126'!T134</f>
        <v>0</v>
      </c>
      <c r="S138" s="123">
        <f>'2024 CV FIN GA 00394601000126'!U134</f>
        <v>0</v>
      </c>
      <c r="T138" s="123">
        <f>'2024 CV FIN GA 00394601000126'!V134</f>
        <v>0</v>
      </c>
      <c r="U138" s="49">
        <f t="shared" ref="U138:U159" si="62">ROUND(SUM(V138:AB138),5)</f>
        <v>0</v>
      </c>
      <c r="V138" s="123">
        <f>'2024 CV FIN GA 00394601000126'!X134</f>
        <v>0</v>
      </c>
      <c r="W138" s="123">
        <f>'2024 CV FIN GA 00394601000126'!Y134</f>
        <v>0</v>
      </c>
      <c r="X138" s="123">
        <f>'2024 CV FIN GA 00394601000126'!Z134</f>
        <v>0</v>
      </c>
      <c r="Y138" s="123">
        <f>'2024 CV FIN GA 00394601000126'!AA134</f>
        <v>0</v>
      </c>
      <c r="Z138" s="123">
        <f>'2024 CV FIN GA 00394601000126'!AB134</f>
        <v>0</v>
      </c>
      <c r="AA138" s="123">
        <f>'2024 CV FIN GA 00394601000126'!AC134</f>
        <v>0</v>
      </c>
      <c r="AB138" s="123">
        <f>'2024 CV FIN GA 00394601000126'!AD134</f>
        <v>0</v>
      </c>
      <c r="AC138" s="49">
        <f t="shared" ref="AC138:AC159" si="63">ROUND(SUM(AD138:AG138),5)</f>
        <v>0</v>
      </c>
      <c r="AD138" s="123">
        <f>'2024 CV FIN GA 00394601000126'!AF134</f>
        <v>0</v>
      </c>
      <c r="AE138" s="123">
        <f>'2024 CV FIN GA 00394601000126'!AG134</f>
        <v>0</v>
      </c>
      <c r="AF138" s="123">
        <f>'2024 CV FIN GA 00394601000126'!AH134</f>
        <v>0</v>
      </c>
      <c r="AG138" s="123">
        <f>'2024 CV FIN GA 00394601000126'!AI134</f>
        <v>0</v>
      </c>
      <c r="AH138" s="49">
        <f t="shared" ref="AH138:AH159" si="64">ROUND(SUM(AI138:AM138),5)</f>
        <v>0</v>
      </c>
      <c r="AI138" s="123">
        <f>'2024 CV FIN GA 00394601000126'!AK134</f>
        <v>0</v>
      </c>
      <c r="AJ138" s="123">
        <f>'2024 CV FIN GA 00394601000126'!AL134</f>
        <v>0</v>
      </c>
      <c r="AK138" s="123">
        <f>'2024 CV FIN GA 00394601000126'!AM134</f>
        <v>0</v>
      </c>
      <c r="AL138" s="123">
        <f>'2024 CV FIN GA 00394601000126'!AN134</f>
        <v>0</v>
      </c>
      <c r="AM138" s="123">
        <f>'2024 CV FIN GA 00394601000126'!AO134</f>
        <v>0</v>
      </c>
      <c r="AN138" s="123">
        <f>'2024 CV FIN GA 00394601000126'!AP134</f>
        <v>0</v>
      </c>
      <c r="AO138" s="50">
        <v>0</v>
      </c>
      <c r="AP138" s="123">
        <f>'2024 CV FIN GA 00394601000126'!AR134</f>
        <v>0</v>
      </c>
      <c r="AQ138" s="123">
        <f>'2024 CV FIN GA 00394601000126'!AS134</f>
        <v>0</v>
      </c>
      <c r="AR138" s="49">
        <f t="shared" ref="AR138:AR159" si="65">ROUND(F138+K138+L138+M138+U138+AC138+AH138+AN138+AO138+AP138+AQ138,5)</f>
        <v>0</v>
      </c>
      <c r="AS138" s="49">
        <f t="shared" ref="AS138:AS159" si="66">ROUND(SUM(AT138:AY138),5)</f>
        <v>0</v>
      </c>
      <c r="AT138" s="123">
        <f>'2024 CV FIN GA 00394601000126'!AV134</f>
        <v>0</v>
      </c>
      <c r="AU138" s="123">
        <f>'2024 CV FIN GA 00394601000126'!AW134</f>
        <v>0</v>
      </c>
      <c r="AV138" s="123">
        <f>'2024 CV FIN GA 00394601000126'!AX134</f>
        <v>0</v>
      </c>
      <c r="AW138" s="123">
        <f>'2024 CV FIN GA 00394601000126'!AY134</f>
        <v>0</v>
      </c>
      <c r="AX138" s="123">
        <f>'2024 CV FIN GA 00394601000126'!AZ134</f>
        <v>0</v>
      </c>
      <c r="AY138" s="123">
        <f>'2024 CV FIN GA 00394601000126'!BA134</f>
        <v>0</v>
      </c>
      <c r="AZ138" s="49">
        <f t="shared" ref="AZ138:AZ159" si="67">ROUND(SUM(BA138:BI138),5)</f>
        <v>0</v>
      </c>
      <c r="BA138" s="123">
        <f>'2024 CV FIN GA 00394601000126'!BC134</f>
        <v>0</v>
      </c>
      <c r="BB138" s="123">
        <f>'2024 CV FIN GA 00394601000126'!BD134</f>
        <v>0</v>
      </c>
      <c r="BC138" s="123">
        <f>'2024 CV FIN GA 00394601000126'!BE134</f>
        <v>0</v>
      </c>
      <c r="BD138" s="123">
        <f>'2024 CV FIN GA 00394601000126'!BF134</f>
        <v>0</v>
      </c>
      <c r="BE138" s="123">
        <f>'2024 CV FIN GA 00394601000126'!BG134</f>
        <v>0</v>
      </c>
      <c r="BF138" s="123">
        <f>'2024 CV FIN GA 00394601000126'!BH134</f>
        <v>0</v>
      </c>
      <c r="BG138" s="123">
        <f>'2024 CV FIN GA 00394601000126'!BI134</f>
        <v>0</v>
      </c>
      <c r="BH138" s="123">
        <f>'2024 CV FIN GA 00394601000126'!BJ134</f>
        <v>0</v>
      </c>
      <c r="BI138" s="123">
        <f>'2024 CV FIN GA 00394601000126'!BK134</f>
        <v>0</v>
      </c>
      <c r="BJ138" s="49">
        <f t="shared" ref="BJ138:BJ159" si="68">ROUND(AS138+AZ138,5)</f>
        <v>0</v>
      </c>
      <c r="BK138" s="49">
        <f t="shared" ref="BK138:BK159" si="69">ROUND(AR138-BJ138,5)</f>
        <v>0</v>
      </c>
      <c r="BL138" s="49">
        <f>$BO$9+SUMPRODUCT($D$10:D138,$BK$10:BK138)</f>
        <v>-1.2969374656677246E-2</v>
      </c>
      <c r="BM138" s="48">
        <f>'2024 CV FIN GA 00394601000126'!BO134</f>
        <v>4.78</v>
      </c>
      <c r="BN138" s="49">
        <f t="shared" si="43"/>
        <v>0</v>
      </c>
      <c r="BO138" s="51">
        <f t="shared" ref="BO138:BO159" si="70">IF(BO137+BK138+BN138-AQ138&gt;0,ROUND(BO137+BK138+BN138-AQ138,5),0)</f>
        <v>0</v>
      </c>
      <c r="BP138" s="79">
        <f t="shared" si="44"/>
        <v>0</v>
      </c>
      <c r="BQ138" s="79">
        <f t="shared" si="45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1">A138+1</f>
        <v>130</v>
      </c>
      <c r="B139" s="69">
        <f t="shared" ref="B139:B159" si="72">B138+1</f>
        <v>2153</v>
      </c>
      <c r="C139" s="48">
        <f>'2024 CV FIN GA 00394601000126'!E135</f>
        <v>4.78</v>
      </c>
      <c r="D139" s="49">
        <f t="shared" si="46"/>
        <v>2.32E-3</v>
      </c>
      <c r="E139" s="123">
        <f>'2024 CV FIN GA 00394601000126'!G135</f>
        <v>0</v>
      </c>
      <c r="F139" s="49">
        <f t="shared" si="60"/>
        <v>0</v>
      </c>
      <c r="G139" s="123">
        <f>'2024 CV FIN GA 00394601000126'!I135</f>
        <v>0</v>
      </c>
      <c r="H139" s="123">
        <f>'2024 CV FIN GA 00394601000126'!J135</f>
        <v>0</v>
      </c>
      <c r="I139" s="123">
        <f>'2024 CV FIN GA 00394601000126'!K135</f>
        <v>0</v>
      </c>
      <c r="J139" s="123">
        <f>'2024 CV FIN GA 00394601000126'!L135</f>
        <v>0</v>
      </c>
      <c r="K139" s="123">
        <f>'2024 CV FIN GA 00394601000126'!M135</f>
        <v>0</v>
      </c>
      <c r="L139" s="123">
        <f>'2024 CV FIN GA 00394601000126'!N135</f>
        <v>0</v>
      </c>
      <c r="M139" s="49">
        <f t="shared" si="61"/>
        <v>0</v>
      </c>
      <c r="N139" s="123">
        <f>'2024 CV FIN GA 00394601000126'!P135</f>
        <v>0</v>
      </c>
      <c r="O139" s="123">
        <f>'2024 CV FIN GA 00394601000126'!Q135</f>
        <v>0</v>
      </c>
      <c r="P139" s="123">
        <f>'2024 CV FIN GA 00394601000126'!R135</f>
        <v>0</v>
      </c>
      <c r="Q139" s="123">
        <f>'2024 CV FIN GA 00394601000126'!S135</f>
        <v>0</v>
      </c>
      <c r="R139" s="123">
        <f>'2024 CV FIN GA 00394601000126'!T135</f>
        <v>0</v>
      </c>
      <c r="S139" s="123">
        <f>'2024 CV FIN GA 00394601000126'!U135</f>
        <v>0</v>
      </c>
      <c r="T139" s="123">
        <f>'2024 CV FIN GA 00394601000126'!V135</f>
        <v>0</v>
      </c>
      <c r="U139" s="49">
        <f t="shared" si="62"/>
        <v>0</v>
      </c>
      <c r="V139" s="123">
        <f>'2024 CV FIN GA 00394601000126'!X135</f>
        <v>0</v>
      </c>
      <c r="W139" s="123">
        <f>'2024 CV FIN GA 00394601000126'!Y135</f>
        <v>0</v>
      </c>
      <c r="X139" s="123">
        <f>'2024 CV FIN GA 00394601000126'!Z135</f>
        <v>0</v>
      </c>
      <c r="Y139" s="123">
        <f>'2024 CV FIN GA 00394601000126'!AA135</f>
        <v>0</v>
      </c>
      <c r="Z139" s="123">
        <f>'2024 CV FIN GA 00394601000126'!AB135</f>
        <v>0</v>
      </c>
      <c r="AA139" s="123">
        <f>'2024 CV FIN GA 00394601000126'!AC135</f>
        <v>0</v>
      </c>
      <c r="AB139" s="123">
        <f>'2024 CV FIN GA 00394601000126'!AD135</f>
        <v>0</v>
      </c>
      <c r="AC139" s="49">
        <f t="shared" si="63"/>
        <v>0</v>
      </c>
      <c r="AD139" s="123">
        <f>'2024 CV FIN GA 00394601000126'!AF135</f>
        <v>0</v>
      </c>
      <c r="AE139" s="123">
        <f>'2024 CV FIN GA 00394601000126'!AG135</f>
        <v>0</v>
      </c>
      <c r="AF139" s="123">
        <f>'2024 CV FIN GA 00394601000126'!AH135</f>
        <v>0</v>
      </c>
      <c r="AG139" s="123">
        <f>'2024 CV FIN GA 00394601000126'!AI135</f>
        <v>0</v>
      </c>
      <c r="AH139" s="49">
        <f t="shared" si="64"/>
        <v>0</v>
      </c>
      <c r="AI139" s="123">
        <f>'2024 CV FIN GA 00394601000126'!AK135</f>
        <v>0</v>
      </c>
      <c r="AJ139" s="123">
        <f>'2024 CV FIN GA 00394601000126'!AL135</f>
        <v>0</v>
      </c>
      <c r="AK139" s="123">
        <f>'2024 CV FIN GA 00394601000126'!AM135</f>
        <v>0</v>
      </c>
      <c r="AL139" s="123">
        <f>'2024 CV FIN GA 00394601000126'!AN135</f>
        <v>0</v>
      </c>
      <c r="AM139" s="123">
        <f>'2024 CV FIN GA 00394601000126'!AO135</f>
        <v>0</v>
      </c>
      <c r="AN139" s="123">
        <f>'2024 CV FIN GA 00394601000126'!AP135</f>
        <v>0</v>
      </c>
      <c r="AO139" s="50">
        <v>0</v>
      </c>
      <c r="AP139" s="123">
        <f>'2024 CV FIN GA 00394601000126'!AR135</f>
        <v>0</v>
      </c>
      <c r="AQ139" s="123">
        <f>'2024 CV FIN GA 00394601000126'!AS135</f>
        <v>0</v>
      </c>
      <c r="AR139" s="49">
        <f t="shared" si="65"/>
        <v>0</v>
      </c>
      <c r="AS139" s="49">
        <f t="shared" si="66"/>
        <v>0</v>
      </c>
      <c r="AT139" s="123">
        <f>'2024 CV FIN GA 00394601000126'!AV135</f>
        <v>0</v>
      </c>
      <c r="AU139" s="123">
        <f>'2024 CV FIN GA 00394601000126'!AW135</f>
        <v>0</v>
      </c>
      <c r="AV139" s="123">
        <f>'2024 CV FIN GA 00394601000126'!AX135</f>
        <v>0</v>
      </c>
      <c r="AW139" s="123">
        <f>'2024 CV FIN GA 00394601000126'!AY135</f>
        <v>0</v>
      </c>
      <c r="AX139" s="123">
        <f>'2024 CV FIN GA 00394601000126'!AZ135</f>
        <v>0</v>
      </c>
      <c r="AY139" s="123">
        <f>'2024 CV FIN GA 00394601000126'!BA135</f>
        <v>0</v>
      </c>
      <c r="AZ139" s="49">
        <f t="shared" si="67"/>
        <v>0</v>
      </c>
      <c r="BA139" s="123">
        <f>'2024 CV FIN GA 00394601000126'!BC135</f>
        <v>0</v>
      </c>
      <c r="BB139" s="123">
        <f>'2024 CV FIN GA 00394601000126'!BD135</f>
        <v>0</v>
      </c>
      <c r="BC139" s="123">
        <f>'2024 CV FIN GA 00394601000126'!BE135</f>
        <v>0</v>
      </c>
      <c r="BD139" s="123">
        <f>'2024 CV FIN GA 00394601000126'!BF135</f>
        <v>0</v>
      </c>
      <c r="BE139" s="123">
        <f>'2024 CV FIN GA 00394601000126'!BG135</f>
        <v>0</v>
      </c>
      <c r="BF139" s="123">
        <f>'2024 CV FIN GA 00394601000126'!BH135</f>
        <v>0</v>
      </c>
      <c r="BG139" s="123">
        <f>'2024 CV FIN GA 00394601000126'!BI135</f>
        <v>0</v>
      </c>
      <c r="BH139" s="123">
        <f>'2024 CV FIN GA 00394601000126'!BJ135</f>
        <v>0</v>
      </c>
      <c r="BI139" s="123">
        <f>'2024 CV FIN GA 00394601000126'!BK135</f>
        <v>0</v>
      </c>
      <c r="BJ139" s="49">
        <f t="shared" si="68"/>
        <v>0</v>
      </c>
      <c r="BK139" s="49">
        <f t="shared" si="69"/>
        <v>0</v>
      </c>
      <c r="BL139" s="49">
        <f>$BO$9+SUMPRODUCT($D$10:D139,$BK$10:BK139)</f>
        <v>-1.2969374656677246E-2</v>
      </c>
      <c r="BM139" s="48">
        <f>'2024 CV FIN GA 00394601000126'!BO135</f>
        <v>4.78</v>
      </c>
      <c r="BN139" s="49">
        <f t="shared" ref="BN139:BN159" si="73">IF($A$10=0,IF(BO138+BK139&lt;0,0,ROUND(BM139/100*(BO138+BK139),5)),ROUND(BM139/100*BO138,5))</f>
        <v>0</v>
      </c>
      <c r="BO139" s="51">
        <f t="shared" si="70"/>
        <v>0</v>
      </c>
      <c r="BP139" s="79">
        <f t="shared" ref="BP139:BP159" si="74">(1/((1+$C139/100)^($A139-0.5)))*(AS139+AZ139-AY139-BH139-F139-K139-AC139-AH139)</f>
        <v>0</v>
      </c>
      <c r="BQ139" s="79">
        <f t="shared" ref="BQ139:BQ159" si="75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1"/>
        <v>131</v>
      </c>
      <c r="B140" s="69">
        <f t="shared" si="72"/>
        <v>2154</v>
      </c>
      <c r="C140" s="48">
        <f>'2024 CV FIN GA 00394601000126'!E136</f>
        <v>4.78</v>
      </c>
      <c r="D140" s="49">
        <f t="shared" ref="D140:D159" si="76">ROUND((1+C140/100)^-1*D139,5)</f>
        <v>2.2100000000000002E-3</v>
      </c>
      <c r="E140" s="123">
        <f>'2024 CV FIN GA 00394601000126'!G136</f>
        <v>0</v>
      </c>
      <c r="F140" s="49">
        <f t="shared" si="60"/>
        <v>0</v>
      </c>
      <c r="G140" s="123">
        <f>'2024 CV FIN GA 00394601000126'!I136</f>
        <v>0</v>
      </c>
      <c r="H140" s="123">
        <f>'2024 CV FIN GA 00394601000126'!J136</f>
        <v>0</v>
      </c>
      <c r="I140" s="123">
        <f>'2024 CV FIN GA 00394601000126'!K136</f>
        <v>0</v>
      </c>
      <c r="J140" s="123">
        <f>'2024 CV FIN GA 00394601000126'!L136</f>
        <v>0</v>
      </c>
      <c r="K140" s="123">
        <f>'2024 CV FIN GA 00394601000126'!M136</f>
        <v>0</v>
      </c>
      <c r="L140" s="123">
        <f>'2024 CV FIN GA 00394601000126'!N136</f>
        <v>0</v>
      </c>
      <c r="M140" s="49">
        <f t="shared" si="61"/>
        <v>0</v>
      </c>
      <c r="N140" s="123">
        <f>'2024 CV FIN GA 00394601000126'!P136</f>
        <v>0</v>
      </c>
      <c r="O140" s="123">
        <f>'2024 CV FIN GA 00394601000126'!Q136</f>
        <v>0</v>
      </c>
      <c r="P140" s="123">
        <f>'2024 CV FIN GA 00394601000126'!R136</f>
        <v>0</v>
      </c>
      <c r="Q140" s="123">
        <f>'2024 CV FIN GA 00394601000126'!S136</f>
        <v>0</v>
      </c>
      <c r="R140" s="123">
        <f>'2024 CV FIN GA 00394601000126'!T136</f>
        <v>0</v>
      </c>
      <c r="S140" s="123">
        <f>'2024 CV FIN GA 00394601000126'!U136</f>
        <v>0</v>
      </c>
      <c r="T140" s="123">
        <f>'2024 CV FIN GA 00394601000126'!V136</f>
        <v>0</v>
      </c>
      <c r="U140" s="49">
        <f t="shared" si="62"/>
        <v>0</v>
      </c>
      <c r="V140" s="123">
        <f>'2024 CV FIN GA 00394601000126'!X136</f>
        <v>0</v>
      </c>
      <c r="W140" s="123">
        <f>'2024 CV FIN GA 00394601000126'!Y136</f>
        <v>0</v>
      </c>
      <c r="X140" s="123">
        <f>'2024 CV FIN GA 00394601000126'!Z136</f>
        <v>0</v>
      </c>
      <c r="Y140" s="123">
        <f>'2024 CV FIN GA 00394601000126'!AA136</f>
        <v>0</v>
      </c>
      <c r="Z140" s="123">
        <f>'2024 CV FIN GA 00394601000126'!AB136</f>
        <v>0</v>
      </c>
      <c r="AA140" s="123">
        <f>'2024 CV FIN GA 00394601000126'!AC136</f>
        <v>0</v>
      </c>
      <c r="AB140" s="123">
        <f>'2024 CV FIN GA 00394601000126'!AD136</f>
        <v>0</v>
      </c>
      <c r="AC140" s="49">
        <f t="shared" si="63"/>
        <v>0</v>
      </c>
      <c r="AD140" s="123">
        <f>'2024 CV FIN GA 00394601000126'!AF136</f>
        <v>0</v>
      </c>
      <c r="AE140" s="123">
        <f>'2024 CV FIN GA 00394601000126'!AG136</f>
        <v>0</v>
      </c>
      <c r="AF140" s="123">
        <f>'2024 CV FIN GA 00394601000126'!AH136</f>
        <v>0</v>
      </c>
      <c r="AG140" s="123">
        <f>'2024 CV FIN GA 00394601000126'!AI136</f>
        <v>0</v>
      </c>
      <c r="AH140" s="49">
        <f t="shared" si="64"/>
        <v>0</v>
      </c>
      <c r="AI140" s="123">
        <f>'2024 CV FIN GA 00394601000126'!AK136</f>
        <v>0</v>
      </c>
      <c r="AJ140" s="123">
        <f>'2024 CV FIN GA 00394601000126'!AL136</f>
        <v>0</v>
      </c>
      <c r="AK140" s="123">
        <f>'2024 CV FIN GA 00394601000126'!AM136</f>
        <v>0</v>
      </c>
      <c r="AL140" s="123">
        <f>'2024 CV FIN GA 00394601000126'!AN136</f>
        <v>0</v>
      </c>
      <c r="AM140" s="123">
        <f>'2024 CV FIN GA 00394601000126'!AO136</f>
        <v>0</v>
      </c>
      <c r="AN140" s="123">
        <f>'2024 CV FIN GA 00394601000126'!AP136</f>
        <v>0</v>
      </c>
      <c r="AO140" s="50">
        <v>0</v>
      </c>
      <c r="AP140" s="123">
        <f>'2024 CV FIN GA 00394601000126'!AR136</f>
        <v>0</v>
      </c>
      <c r="AQ140" s="123">
        <f>'2024 CV FIN GA 00394601000126'!AS136</f>
        <v>0</v>
      </c>
      <c r="AR140" s="49">
        <f t="shared" si="65"/>
        <v>0</v>
      </c>
      <c r="AS140" s="49">
        <f t="shared" si="66"/>
        <v>0</v>
      </c>
      <c r="AT140" s="123">
        <f>'2024 CV FIN GA 00394601000126'!AV136</f>
        <v>0</v>
      </c>
      <c r="AU140" s="123">
        <f>'2024 CV FIN GA 00394601000126'!AW136</f>
        <v>0</v>
      </c>
      <c r="AV140" s="123">
        <f>'2024 CV FIN GA 00394601000126'!AX136</f>
        <v>0</v>
      </c>
      <c r="AW140" s="123">
        <f>'2024 CV FIN GA 00394601000126'!AY136</f>
        <v>0</v>
      </c>
      <c r="AX140" s="123">
        <f>'2024 CV FIN GA 00394601000126'!AZ136</f>
        <v>0</v>
      </c>
      <c r="AY140" s="123">
        <f>'2024 CV FIN GA 00394601000126'!BA136</f>
        <v>0</v>
      </c>
      <c r="AZ140" s="49">
        <f t="shared" si="67"/>
        <v>0</v>
      </c>
      <c r="BA140" s="123">
        <f>'2024 CV FIN GA 00394601000126'!BC136</f>
        <v>0</v>
      </c>
      <c r="BB140" s="123">
        <f>'2024 CV FIN GA 00394601000126'!BD136</f>
        <v>0</v>
      </c>
      <c r="BC140" s="123">
        <f>'2024 CV FIN GA 00394601000126'!BE136</f>
        <v>0</v>
      </c>
      <c r="BD140" s="123">
        <f>'2024 CV FIN GA 00394601000126'!BF136</f>
        <v>0</v>
      </c>
      <c r="BE140" s="123">
        <f>'2024 CV FIN GA 00394601000126'!BG136</f>
        <v>0</v>
      </c>
      <c r="BF140" s="123">
        <f>'2024 CV FIN GA 00394601000126'!BH136</f>
        <v>0</v>
      </c>
      <c r="BG140" s="123">
        <f>'2024 CV FIN GA 00394601000126'!BI136</f>
        <v>0</v>
      </c>
      <c r="BH140" s="123">
        <f>'2024 CV FIN GA 00394601000126'!BJ136</f>
        <v>0</v>
      </c>
      <c r="BI140" s="123">
        <f>'2024 CV FIN GA 00394601000126'!BK136</f>
        <v>0</v>
      </c>
      <c r="BJ140" s="49">
        <f t="shared" si="68"/>
        <v>0</v>
      </c>
      <c r="BK140" s="49">
        <f t="shared" si="69"/>
        <v>0</v>
      </c>
      <c r="BL140" s="49">
        <f>$BO$9+SUMPRODUCT($D$10:D140,$BK$10:BK140)</f>
        <v>-1.2969374656677246E-2</v>
      </c>
      <c r="BM140" s="48">
        <f>'2024 CV FIN GA 00394601000126'!BO136</f>
        <v>4.78</v>
      </c>
      <c r="BN140" s="49">
        <f t="shared" si="73"/>
        <v>0</v>
      </c>
      <c r="BO140" s="51">
        <f t="shared" si="70"/>
        <v>0</v>
      </c>
      <c r="BP140" s="79">
        <f t="shared" si="74"/>
        <v>0</v>
      </c>
      <c r="BQ140" s="79">
        <f t="shared" si="75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1"/>
        <v>132</v>
      </c>
      <c r="B141" s="69">
        <f t="shared" si="72"/>
        <v>2155</v>
      </c>
      <c r="C141" s="48">
        <f>'2024 CV FIN GA 00394601000126'!E137</f>
        <v>4.78</v>
      </c>
      <c r="D141" s="49">
        <f t="shared" si="76"/>
        <v>2.1099999999999999E-3</v>
      </c>
      <c r="E141" s="123">
        <f>'2024 CV FIN GA 00394601000126'!G137</f>
        <v>0</v>
      </c>
      <c r="F141" s="49">
        <f t="shared" si="60"/>
        <v>0</v>
      </c>
      <c r="G141" s="123">
        <f>'2024 CV FIN GA 00394601000126'!I137</f>
        <v>0</v>
      </c>
      <c r="H141" s="123">
        <f>'2024 CV FIN GA 00394601000126'!J137</f>
        <v>0</v>
      </c>
      <c r="I141" s="123">
        <f>'2024 CV FIN GA 00394601000126'!K137</f>
        <v>0</v>
      </c>
      <c r="J141" s="123">
        <f>'2024 CV FIN GA 00394601000126'!L137</f>
        <v>0</v>
      </c>
      <c r="K141" s="123">
        <f>'2024 CV FIN GA 00394601000126'!M137</f>
        <v>0</v>
      </c>
      <c r="L141" s="123">
        <f>'2024 CV FIN GA 00394601000126'!N137</f>
        <v>0</v>
      </c>
      <c r="M141" s="49">
        <f t="shared" si="61"/>
        <v>0</v>
      </c>
      <c r="N141" s="123">
        <f>'2024 CV FIN GA 00394601000126'!P137</f>
        <v>0</v>
      </c>
      <c r="O141" s="123">
        <f>'2024 CV FIN GA 00394601000126'!Q137</f>
        <v>0</v>
      </c>
      <c r="P141" s="123">
        <f>'2024 CV FIN GA 00394601000126'!R137</f>
        <v>0</v>
      </c>
      <c r="Q141" s="123">
        <f>'2024 CV FIN GA 00394601000126'!S137</f>
        <v>0</v>
      </c>
      <c r="R141" s="123">
        <f>'2024 CV FIN GA 00394601000126'!T137</f>
        <v>0</v>
      </c>
      <c r="S141" s="123">
        <f>'2024 CV FIN GA 00394601000126'!U137</f>
        <v>0</v>
      </c>
      <c r="T141" s="123">
        <f>'2024 CV FIN GA 00394601000126'!V137</f>
        <v>0</v>
      </c>
      <c r="U141" s="49">
        <f t="shared" si="62"/>
        <v>0</v>
      </c>
      <c r="V141" s="123">
        <f>'2024 CV FIN GA 00394601000126'!X137</f>
        <v>0</v>
      </c>
      <c r="W141" s="123">
        <f>'2024 CV FIN GA 00394601000126'!Y137</f>
        <v>0</v>
      </c>
      <c r="X141" s="123">
        <f>'2024 CV FIN GA 00394601000126'!Z137</f>
        <v>0</v>
      </c>
      <c r="Y141" s="123">
        <f>'2024 CV FIN GA 00394601000126'!AA137</f>
        <v>0</v>
      </c>
      <c r="Z141" s="123">
        <f>'2024 CV FIN GA 00394601000126'!AB137</f>
        <v>0</v>
      </c>
      <c r="AA141" s="123">
        <f>'2024 CV FIN GA 00394601000126'!AC137</f>
        <v>0</v>
      </c>
      <c r="AB141" s="123">
        <f>'2024 CV FIN GA 00394601000126'!AD137</f>
        <v>0</v>
      </c>
      <c r="AC141" s="49">
        <f t="shared" si="63"/>
        <v>0</v>
      </c>
      <c r="AD141" s="123">
        <f>'2024 CV FIN GA 00394601000126'!AF137</f>
        <v>0</v>
      </c>
      <c r="AE141" s="123">
        <f>'2024 CV FIN GA 00394601000126'!AG137</f>
        <v>0</v>
      </c>
      <c r="AF141" s="123">
        <f>'2024 CV FIN GA 00394601000126'!AH137</f>
        <v>0</v>
      </c>
      <c r="AG141" s="123">
        <f>'2024 CV FIN GA 00394601000126'!AI137</f>
        <v>0</v>
      </c>
      <c r="AH141" s="49">
        <f t="shared" si="64"/>
        <v>0</v>
      </c>
      <c r="AI141" s="123">
        <f>'2024 CV FIN GA 00394601000126'!AK137</f>
        <v>0</v>
      </c>
      <c r="AJ141" s="123">
        <f>'2024 CV FIN GA 00394601000126'!AL137</f>
        <v>0</v>
      </c>
      <c r="AK141" s="123">
        <f>'2024 CV FIN GA 00394601000126'!AM137</f>
        <v>0</v>
      </c>
      <c r="AL141" s="123">
        <f>'2024 CV FIN GA 00394601000126'!AN137</f>
        <v>0</v>
      </c>
      <c r="AM141" s="123">
        <f>'2024 CV FIN GA 00394601000126'!AO137</f>
        <v>0</v>
      </c>
      <c r="AN141" s="123">
        <f>'2024 CV FIN GA 00394601000126'!AP137</f>
        <v>0</v>
      </c>
      <c r="AO141" s="50">
        <v>0</v>
      </c>
      <c r="AP141" s="123">
        <f>'2024 CV FIN GA 00394601000126'!AR137</f>
        <v>0</v>
      </c>
      <c r="AQ141" s="123">
        <f>'2024 CV FIN GA 00394601000126'!AS137</f>
        <v>0</v>
      </c>
      <c r="AR141" s="49">
        <f t="shared" si="65"/>
        <v>0</v>
      </c>
      <c r="AS141" s="49">
        <f t="shared" si="66"/>
        <v>0</v>
      </c>
      <c r="AT141" s="123">
        <f>'2024 CV FIN GA 00394601000126'!AV137</f>
        <v>0</v>
      </c>
      <c r="AU141" s="123">
        <f>'2024 CV FIN GA 00394601000126'!AW137</f>
        <v>0</v>
      </c>
      <c r="AV141" s="123">
        <f>'2024 CV FIN GA 00394601000126'!AX137</f>
        <v>0</v>
      </c>
      <c r="AW141" s="123">
        <f>'2024 CV FIN GA 00394601000126'!AY137</f>
        <v>0</v>
      </c>
      <c r="AX141" s="123">
        <f>'2024 CV FIN GA 00394601000126'!AZ137</f>
        <v>0</v>
      </c>
      <c r="AY141" s="123">
        <f>'2024 CV FIN GA 00394601000126'!BA137</f>
        <v>0</v>
      </c>
      <c r="AZ141" s="49">
        <f t="shared" si="67"/>
        <v>0</v>
      </c>
      <c r="BA141" s="123">
        <f>'2024 CV FIN GA 00394601000126'!BC137</f>
        <v>0</v>
      </c>
      <c r="BB141" s="123">
        <f>'2024 CV FIN GA 00394601000126'!BD137</f>
        <v>0</v>
      </c>
      <c r="BC141" s="123">
        <f>'2024 CV FIN GA 00394601000126'!BE137</f>
        <v>0</v>
      </c>
      <c r="BD141" s="123">
        <f>'2024 CV FIN GA 00394601000126'!BF137</f>
        <v>0</v>
      </c>
      <c r="BE141" s="123">
        <f>'2024 CV FIN GA 00394601000126'!BG137</f>
        <v>0</v>
      </c>
      <c r="BF141" s="123">
        <f>'2024 CV FIN GA 00394601000126'!BH137</f>
        <v>0</v>
      </c>
      <c r="BG141" s="123">
        <f>'2024 CV FIN GA 00394601000126'!BI137</f>
        <v>0</v>
      </c>
      <c r="BH141" s="123">
        <f>'2024 CV FIN GA 00394601000126'!BJ137</f>
        <v>0</v>
      </c>
      <c r="BI141" s="123">
        <f>'2024 CV FIN GA 00394601000126'!BK137</f>
        <v>0</v>
      </c>
      <c r="BJ141" s="49">
        <f t="shared" si="68"/>
        <v>0</v>
      </c>
      <c r="BK141" s="49">
        <f t="shared" si="69"/>
        <v>0</v>
      </c>
      <c r="BL141" s="49">
        <f>$BO$9+SUMPRODUCT($D$10:D141,$BK$10:BK141)</f>
        <v>-1.2969374656677246E-2</v>
      </c>
      <c r="BM141" s="48">
        <f>'2024 CV FIN GA 00394601000126'!BO137</f>
        <v>4.78</v>
      </c>
      <c r="BN141" s="49">
        <f t="shared" si="73"/>
        <v>0</v>
      </c>
      <c r="BO141" s="51">
        <f t="shared" si="70"/>
        <v>0</v>
      </c>
      <c r="BP141" s="79">
        <f t="shared" si="74"/>
        <v>0</v>
      </c>
      <c r="BQ141" s="79">
        <f t="shared" si="75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1"/>
        <v>133</v>
      </c>
      <c r="B142" s="69">
        <f t="shared" si="72"/>
        <v>2156</v>
      </c>
      <c r="C142" s="48">
        <f>'2024 CV FIN GA 00394601000126'!E138</f>
        <v>4.78</v>
      </c>
      <c r="D142" s="49">
        <f t="shared" si="76"/>
        <v>2.0100000000000001E-3</v>
      </c>
      <c r="E142" s="123">
        <f>'2024 CV FIN GA 00394601000126'!G138</f>
        <v>0</v>
      </c>
      <c r="F142" s="49">
        <f t="shared" si="60"/>
        <v>0</v>
      </c>
      <c r="G142" s="123">
        <f>'2024 CV FIN GA 00394601000126'!I138</f>
        <v>0</v>
      </c>
      <c r="H142" s="123">
        <f>'2024 CV FIN GA 00394601000126'!J138</f>
        <v>0</v>
      </c>
      <c r="I142" s="123">
        <f>'2024 CV FIN GA 00394601000126'!K138</f>
        <v>0</v>
      </c>
      <c r="J142" s="123">
        <f>'2024 CV FIN GA 00394601000126'!L138</f>
        <v>0</v>
      </c>
      <c r="K142" s="123">
        <f>'2024 CV FIN GA 00394601000126'!M138</f>
        <v>0</v>
      </c>
      <c r="L142" s="123">
        <f>'2024 CV FIN GA 00394601000126'!N138</f>
        <v>0</v>
      </c>
      <c r="M142" s="49">
        <f t="shared" si="61"/>
        <v>0</v>
      </c>
      <c r="N142" s="123">
        <f>'2024 CV FIN GA 00394601000126'!P138</f>
        <v>0</v>
      </c>
      <c r="O142" s="123">
        <f>'2024 CV FIN GA 00394601000126'!Q138</f>
        <v>0</v>
      </c>
      <c r="P142" s="123">
        <f>'2024 CV FIN GA 00394601000126'!R138</f>
        <v>0</v>
      </c>
      <c r="Q142" s="123">
        <f>'2024 CV FIN GA 00394601000126'!S138</f>
        <v>0</v>
      </c>
      <c r="R142" s="123">
        <f>'2024 CV FIN GA 00394601000126'!T138</f>
        <v>0</v>
      </c>
      <c r="S142" s="123">
        <f>'2024 CV FIN GA 00394601000126'!U138</f>
        <v>0</v>
      </c>
      <c r="T142" s="123">
        <f>'2024 CV FIN GA 00394601000126'!V138</f>
        <v>0</v>
      </c>
      <c r="U142" s="49">
        <f t="shared" si="62"/>
        <v>0</v>
      </c>
      <c r="V142" s="123">
        <f>'2024 CV FIN GA 00394601000126'!X138</f>
        <v>0</v>
      </c>
      <c r="W142" s="123">
        <f>'2024 CV FIN GA 00394601000126'!Y138</f>
        <v>0</v>
      </c>
      <c r="X142" s="123">
        <f>'2024 CV FIN GA 00394601000126'!Z138</f>
        <v>0</v>
      </c>
      <c r="Y142" s="123">
        <f>'2024 CV FIN GA 00394601000126'!AA138</f>
        <v>0</v>
      </c>
      <c r="Z142" s="123">
        <f>'2024 CV FIN GA 00394601000126'!AB138</f>
        <v>0</v>
      </c>
      <c r="AA142" s="123">
        <f>'2024 CV FIN GA 00394601000126'!AC138</f>
        <v>0</v>
      </c>
      <c r="AB142" s="123">
        <f>'2024 CV FIN GA 00394601000126'!AD138</f>
        <v>0</v>
      </c>
      <c r="AC142" s="49">
        <f t="shared" si="63"/>
        <v>0</v>
      </c>
      <c r="AD142" s="123">
        <f>'2024 CV FIN GA 00394601000126'!AF138</f>
        <v>0</v>
      </c>
      <c r="AE142" s="123">
        <f>'2024 CV FIN GA 00394601000126'!AG138</f>
        <v>0</v>
      </c>
      <c r="AF142" s="123">
        <f>'2024 CV FIN GA 00394601000126'!AH138</f>
        <v>0</v>
      </c>
      <c r="AG142" s="123">
        <f>'2024 CV FIN GA 00394601000126'!AI138</f>
        <v>0</v>
      </c>
      <c r="AH142" s="49">
        <f t="shared" si="64"/>
        <v>0</v>
      </c>
      <c r="AI142" s="123">
        <f>'2024 CV FIN GA 00394601000126'!AK138</f>
        <v>0</v>
      </c>
      <c r="AJ142" s="123">
        <f>'2024 CV FIN GA 00394601000126'!AL138</f>
        <v>0</v>
      </c>
      <c r="AK142" s="123">
        <f>'2024 CV FIN GA 00394601000126'!AM138</f>
        <v>0</v>
      </c>
      <c r="AL142" s="123">
        <f>'2024 CV FIN GA 00394601000126'!AN138</f>
        <v>0</v>
      </c>
      <c r="AM142" s="123">
        <f>'2024 CV FIN GA 00394601000126'!AO138</f>
        <v>0</v>
      </c>
      <c r="AN142" s="123">
        <f>'2024 CV FIN GA 00394601000126'!AP138</f>
        <v>0</v>
      </c>
      <c r="AO142" s="50">
        <v>0</v>
      </c>
      <c r="AP142" s="123">
        <f>'2024 CV FIN GA 00394601000126'!AR138</f>
        <v>0</v>
      </c>
      <c r="AQ142" s="123">
        <f>'2024 CV FIN GA 00394601000126'!AS138</f>
        <v>0</v>
      </c>
      <c r="AR142" s="49">
        <f t="shared" si="65"/>
        <v>0</v>
      </c>
      <c r="AS142" s="49">
        <f t="shared" si="66"/>
        <v>0</v>
      </c>
      <c r="AT142" s="123">
        <f>'2024 CV FIN GA 00394601000126'!AV138</f>
        <v>0</v>
      </c>
      <c r="AU142" s="123">
        <f>'2024 CV FIN GA 00394601000126'!AW138</f>
        <v>0</v>
      </c>
      <c r="AV142" s="123">
        <f>'2024 CV FIN GA 00394601000126'!AX138</f>
        <v>0</v>
      </c>
      <c r="AW142" s="123">
        <f>'2024 CV FIN GA 00394601000126'!AY138</f>
        <v>0</v>
      </c>
      <c r="AX142" s="123">
        <f>'2024 CV FIN GA 00394601000126'!AZ138</f>
        <v>0</v>
      </c>
      <c r="AY142" s="123">
        <f>'2024 CV FIN GA 00394601000126'!BA138</f>
        <v>0</v>
      </c>
      <c r="AZ142" s="49">
        <f t="shared" si="67"/>
        <v>0</v>
      </c>
      <c r="BA142" s="123">
        <f>'2024 CV FIN GA 00394601000126'!BC138</f>
        <v>0</v>
      </c>
      <c r="BB142" s="123">
        <f>'2024 CV FIN GA 00394601000126'!BD138</f>
        <v>0</v>
      </c>
      <c r="BC142" s="123">
        <f>'2024 CV FIN GA 00394601000126'!BE138</f>
        <v>0</v>
      </c>
      <c r="BD142" s="123">
        <f>'2024 CV FIN GA 00394601000126'!BF138</f>
        <v>0</v>
      </c>
      <c r="BE142" s="123">
        <f>'2024 CV FIN GA 00394601000126'!BG138</f>
        <v>0</v>
      </c>
      <c r="BF142" s="123">
        <f>'2024 CV FIN GA 00394601000126'!BH138</f>
        <v>0</v>
      </c>
      <c r="BG142" s="123">
        <f>'2024 CV FIN GA 00394601000126'!BI138</f>
        <v>0</v>
      </c>
      <c r="BH142" s="123">
        <f>'2024 CV FIN GA 00394601000126'!BJ138</f>
        <v>0</v>
      </c>
      <c r="BI142" s="123">
        <f>'2024 CV FIN GA 00394601000126'!BK138</f>
        <v>0</v>
      </c>
      <c r="BJ142" s="49">
        <f t="shared" si="68"/>
        <v>0</v>
      </c>
      <c r="BK142" s="49">
        <f t="shared" si="69"/>
        <v>0</v>
      </c>
      <c r="BL142" s="49">
        <f>$BO$9+SUMPRODUCT($D$10:D142,$BK$10:BK142)</f>
        <v>-1.2969374656677246E-2</v>
      </c>
      <c r="BM142" s="48">
        <f>'2024 CV FIN GA 00394601000126'!BO138</f>
        <v>4.78</v>
      </c>
      <c r="BN142" s="49">
        <f t="shared" si="73"/>
        <v>0</v>
      </c>
      <c r="BO142" s="51">
        <f t="shared" si="70"/>
        <v>0</v>
      </c>
      <c r="BP142" s="79">
        <f t="shared" si="74"/>
        <v>0</v>
      </c>
      <c r="BQ142" s="79">
        <f t="shared" si="75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1"/>
        <v>134</v>
      </c>
      <c r="B143" s="69">
        <f t="shared" si="72"/>
        <v>2157</v>
      </c>
      <c r="C143" s="48">
        <f>'2024 CV FIN GA 00394601000126'!E139</f>
        <v>4.78</v>
      </c>
      <c r="D143" s="49">
        <f t="shared" si="76"/>
        <v>1.92E-3</v>
      </c>
      <c r="E143" s="123">
        <f>'2024 CV FIN GA 00394601000126'!G139</f>
        <v>0</v>
      </c>
      <c r="F143" s="49">
        <f t="shared" si="60"/>
        <v>0</v>
      </c>
      <c r="G143" s="123">
        <f>'2024 CV FIN GA 00394601000126'!I139</f>
        <v>0</v>
      </c>
      <c r="H143" s="123">
        <f>'2024 CV FIN GA 00394601000126'!J139</f>
        <v>0</v>
      </c>
      <c r="I143" s="123">
        <f>'2024 CV FIN GA 00394601000126'!K139</f>
        <v>0</v>
      </c>
      <c r="J143" s="123">
        <f>'2024 CV FIN GA 00394601000126'!L139</f>
        <v>0</v>
      </c>
      <c r="K143" s="123">
        <f>'2024 CV FIN GA 00394601000126'!M139</f>
        <v>0</v>
      </c>
      <c r="L143" s="123">
        <f>'2024 CV FIN GA 00394601000126'!N139</f>
        <v>0</v>
      </c>
      <c r="M143" s="49">
        <f t="shared" si="61"/>
        <v>0</v>
      </c>
      <c r="N143" s="123">
        <f>'2024 CV FIN GA 00394601000126'!P139</f>
        <v>0</v>
      </c>
      <c r="O143" s="123">
        <f>'2024 CV FIN GA 00394601000126'!Q139</f>
        <v>0</v>
      </c>
      <c r="P143" s="123">
        <f>'2024 CV FIN GA 00394601000126'!R139</f>
        <v>0</v>
      </c>
      <c r="Q143" s="123">
        <f>'2024 CV FIN GA 00394601000126'!S139</f>
        <v>0</v>
      </c>
      <c r="R143" s="123">
        <f>'2024 CV FIN GA 00394601000126'!T139</f>
        <v>0</v>
      </c>
      <c r="S143" s="123">
        <f>'2024 CV FIN GA 00394601000126'!U139</f>
        <v>0</v>
      </c>
      <c r="T143" s="123">
        <f>'2024 CV FIN GA 00394601000126'!V139</f>
        <v>0</v>
      </c>
      <c r="U143" s="49">
        <f t="shared" si="62"/>
        <v>0</v>
      </c>
      <c r="V143" s="123">
        <f>'2024 CV FIN GA 00394601000126'!X139</f>
        <v>0</v>
      </c>
      <c r="W143" s="123">
        <f>'2024 CV FIN GA 00394601000126'!Y139</f>
        <v>0</v>
      </c>
      <c r="X143" s="123">
        <f>'2024 CV FIN GA 00394601000126'!Z139</f>
        <v>0</v>
      </c>
      <c r="Y143" s="123">
        <f>'2024 CV FIN GA 00394601000126'!AA139</f>
        <v>0</v>
      </c>
      <c r="Z143" s="123">
        <f>'2024 CV FIN GA 00394601000126'!AB139</f>
        <v>0</v>
      </c>
      <c r="AA143" s="123">
        <f>'2024 CV FIN GA 00394601000126'!AC139</f>
        <v>0</v>
      </c>
      <c r="AB143" s="123">
        <f>'2024 CV FIN GA 00394601000126'!AD139</f>
        <v>0</v>
      </c>
      <c r="AC143" s="49">
        <f t="shared" si="63"/>
        <v>0</v>
      </c>
      <c r="AD143" s="123">
        <f>'2024 CV FIN GA 00394601000126'!AF139</f>
        <v>0</v>
      </c>
      <c r="AE143" s="123">
        <f>'2024 CV FIN GA 00394601000126'!AG139</f>
        <v>0</v>
      </c>
      <c r="AF143" s="123">
        <f>'2024 CV FIN GA 00394601000126'!AH139</f>
        <v>0</v>
      </c>
      <c r="AG143" s="123">
        <f>'2024 CV FIN GA 00394601000126'!AI139</f>
        <v>0</v>
      </c>
      <c r="AH143" s="49">
        <f t="shared" si="64"/>
        <v>0</v>
      </c>
      <c r="AI143" s="123">
        <f>'2024 CV FIN GA 00394601000126'!AK139</f>
        <v>0</v>
      </c>
      <c r="AJ143" s="123">
        <f>'2024 CV FIN GA 00394601000126'!AL139</f>
        <v>0</v>
      </c>
      <c r="AK143" s="123">
        <f>'2024 CV FIN GA 00394601000126'!AM139</f>
        <v>0</v>
      </c>
      <c r="AL143" s="123">
        <f>'2024 CV FIN GA 00394601000126'!AN139</f>
        <v>0</v>
      </c>
      <c r="AM143" s="123">
        <f>'2024 CV FIN GA 00394601000126'!AO139</f>
        <v>0</v>
      </c>
      <c r="AN143" s="123">
        <f>'2024 CV FIN GA 00394601000126'!AP139</f>
        <v>0</v>
      </c>
      <c r="AO143" s="50">
        <v>0</v>
      </c>
      <c r="AP143" s="123">
        <f>'2024 CV FIN GA 00394601000126'!AR139</f>
        <v>0</v>
      </c>
      <c r="AQ143" s="123">
        <f>'2024 CV FIN GA 00394601000126'!AS139</f>
        <v>0</v>
      </c>
      <c r="AR143" s="49">
        <f t="shared" si="65"/>
        <v>0</v>
      </c>
      <c r="AS143" s="49">
        <f t="shared" si="66"/>
        <v>0</v>
      </c>
      <c r="AT143" s="123">
        <f>'2024 CV FIN GA 00394601000126'!AV139</f>
        <v>0</v>
      </c>
      <c r="AU143" s="123">
        <f>'2024 CV FIN GA 00394601000126'!AW139</f>
        <v>0</v>
      </c>
      <c r="AV143" s="123">
        <f>'2024 CV FIN GA 00394601000126'!AX139</f>
        <v>0</v>
      </c>
      <c r="AW143" s="123">
        <f>'2024 CV FIN GA 00394601000126'!AY139</f>
        <v>0</v>
      </c>
      <c r="AX143" s="123">
        <f>'2024 CV FIN GA 00394601000126'!AZ139</f>
        <v>0</v>
      </c>
      <c r="AY143" s="123">
        <f>'2024 CV FIN GA 00394601000126'!BA139</f>
        <v>0</v>
      </c>
      <c r="AZ143" s="49">
        <f t="shared" si="67"/>
        <v>0</v>
      </c>
      <c r="BA143" s="123">
        <f>'2024 CV FIN GA 00394601000126'!BC139</f>
        <v>0</v>
      </c>
      <c r="BB143" s="123">
        <f>'2024 CV FIN GA 00394601000126'!BD139</f>
        <v>0</v>
      </c>
      <c r="BC143" s="123">
        <f>'2024 CV FIN GA 00394601000126'!BE139</f>
        <v>0</v>
      </c>
      <c r="BD143" s="123">
        <f>'2024 CV FIN GA 00394601000126'!BF139</f>
        <v>0</v>
      </c>
      <c r="BE143" s="123">
        <f>'2024 CV FIN GA 00394601000126'!BG139</f>
        <v>0</v>
      </c>
      <c r="BF143" s="123">
        <f>'2024 CV FIN GA 00394601000126'!BH139</f>
        <v>0</v>
      </c>
      <c r="BG143" s="123">
        <f>'2024 CV FIN GA 00394601000126'!BI139</f>
        <v>0</v>
      </c>
      <c r="BH143" s="123">
        <f>'2024 CV FIN GA 00394601000126'!BJ139</f>
        <v>0</v>
      </c>
      <c r="BI143" s="123">
        <f>'2024 CV FIN GA 00394601000126'!BK139</f>
        <v>0</v>
      </c>
      <c r="BJ143" s="49">
        <f t="shared" si="68"/>
        <v>0</v>
      </c>
      <c r="BK143" s="49">
        <f t="shared" si="69"/>
        <v>0</v>
      </c>
      <c r="BL143" s="49">
        <f>$BO$9+SUMPRODUCT($D$10:D143,$BK$10:BK143)</f>
        <v>-1.2969374656677246E-2</v>
      </c>
      <c r="BM143" s="48">
        <f>'2024 CV FIN GA 00394601000126'!BO139</f>
        <v>4.78</v>
      </c>
      <c r="BN143" s="49">
        <f t="shared" si="73"/>
        <v>0</v>
      </c>
      <c r="BO143" s="51">
        <f t="shared" si="70"/>
        <v>0</v>
      </c>
      <c r="BP143" s="79">
        <f t="shared" si="74"/>
        <v>0</v>
      </c>
      <c r="BQ143" s="79">
        <f t="shared" si="75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1"/>
        <v>135</v>
      </c>
      <c r="B144" s="69">
        <f t="shared" si="72"/>
        <v>2158</v>
      </c>
      <c r="C144" s="48">
        <f>'2024 CV FIN GA 00394601000126'!E140</f>
        <v>4.78</v>
      </c>
      <c r="D144" s="49">
        <f t="shared" si="76"/>
        <v>1.83E-3</v>
      </c>
      <c r="E144" s="123">
        <f>'2024 CV FIN GA 00394601000126'!G140</f>
        <v>0</v>
      </c>
      <c r="F144" s="49">
        <f t="shared" si="60"/>
        <v>0</v>
      </c>
      <c r="G144" s="123">
        <f>'2024 CV FIN GA 00394601000126'!I140</f>
        <v>0</v>
      </c>
      <c r="H144" s="123">
        <f>'2024 CV FIN GA 00394601000126'!J140</f>
        <v>0</v>
      </c>
      <c r="I144" s="123">
        <f>'2024 CV FIN GA 00394601000126'!K140</f>
        <v>0</v>
      </c>
      <c r="J144" s="123">
        <f>'2024 CV FIN GA 00394601000126'!L140</f>
        <v>0</v>
      </c>
      <c r="K144" s="123">
        <f>'2024 CV FIN GA 00394601000126'!M140</f>
        <v>0</v>
      </c>
      <c r="L144" s="123">
        <f>'2024 CV FIN GA 00394601000126'!N140</f>
        <v>0</v>
      </c>
      <c r="M144" s="49">
        <f t="shared" si="61"/>
        <v>0</v>
      </c>
      <c r="N144" s="123">
        <f>'2024 CV FIN GA 00394601000126'!P140</f>
        <v>0</v>
      </c>
      <c r="O144" s="123">
        <f>'2024 CV FIN GA 00394601000126'!Q140</f>
        <v>0</v>
      </c>
      <c r="P144" s="123">
        <f>'2024 CV FIN GA 00394601000126'!R140</f>
        <v>0</v>
      </c>
      <c r="Q144" s="123">
        <f>'2024 CV FIN GA 00394601000126'!S140</f>
        <v>0</v>
      </c>
      <c r="R144" s="123">
        <f>'2024 CV FIN GA 00394601000126'!T140</f>
        <v>0</v>
      </c>
      <c r="S144" s="123">
        <f>'2024 CV FIN GA 00394601000126'!U140</f>
        <v>0</v>
      </c>
      <c r="T144" s="123">
        <f>'2024 CV FIN GA 00394601000126'!V140</f>
        <v>0</v>
      </c>
      <c r="U144" s="49">
        <f t="shared" si="62"/>
        <v>0</v>
      </c>
      <c r="V144" s="123">
        <f>'2024 CV FIN GA 00394601000126'!X140</f>
        <v>0</v>
      </c>
      <c r="W144" s="123">
        <f>'2024 CV FIN GA 00394601000126'!Y140</f>
        <v>0</v>
      </c>
      <c r="X144" s="123">
        <f>'2024 CV FIN GA 00394601000126'!Z140</f>
        <v>0</v>
      </c>
      <c r="Y144" s="123">
        <f>'2024 CV FIN GA 00394601000126'!AA140</f>
        <v>0</v>
      </c>
      <c r="Z144" s="123">
        <f>'2024 CV FIN GA 00394601000126'!AB140</f>
        <v>0</v>
      </c>
      <c r="AA144" s="123">
        <f>'2024 CV FIN GA 00394601000126'!AC140</f>
        <v>0</v>
      </c>
      <c r="AB144" s="123">
        <f>'2024 CV FIN GA 00394601000126'!AD140</f>
        <v>0</v>
      </c>
      <c r="AC144" s="49">
        <f t="shared" si="63"/>
        <v>0</v>
      </c>
      <c r="AD144" s="123">
        <f>'2024 CV FIN GA 00394601000126'!AF140</f>
        <v>0</v>
      </c>
      <c r="AE144" s="123">
        <f>'2024 CV FIN GA 00394601000126'!AG140</f>
        <v>0</v>
      </c>
      <c r="AF144" s="123">
        <f>'2024 CV FIN GA 00394601000126'!AH140</f>
        <v>0</v>
      </c>
      <c r="AG144" s="123">
        <f>'2024 CV FIN GA 00394601000126'!AI140</f>
        <v>0</v>
      </c>
      <c r="AH144" s="49">
        <f t="shared" si="64"/>
        <v>0</v>
      </c>
      <c r="AI144" s="123">
        <f>'2024 CV FIN GA 00394601000126'!AK140</f>
        <v>0</v>
      </c>
      <c r="AJ144" s="123">
        <f>'2024 CV FIN GA 00394601000126'!AL140</f>
        <v>0</v>
      </c>
      <c r="AK144" s="123">
        <f>'2024 CV FIN GA 00394601000126'!AM140</f>
        <v>0</v>
      </c>
      <c r="AL144" s="123">
        <f>'2024 CV FIN GA 00394601000126'!AN140</f>
        <v>0</v>
      </c>
      <c r="AM144" s="123">
        <f>'2024 CV FIN GA 00394601000126'!AO140</f>
        <v>0</v>
      </c>
      <c r="AN144" s="123">
        <f>'2024 CV FIN GA 00394601000126'!AP140</f>
        <v>0</v>
      </c>
      <c r="AO144" s="50">
        <v>0</v>
      </c>
      <c r="AP144" s="123">
        <f>'2024 CV FIN GA 00394601000126'!AR140</f>
        <v>0</v>
      </c>
      <c r="AQ144" s="123">
        <f>'2024 CV FIN GA 00394601000126'!AS140</f>
        <v>0</v>
      </c>
      <c r="AR144" s="49">
        <f t="shared" si="65"/>
        <v>0</v>
      </c>
      <c r="AS144" s="49">
        <f t="shared" si="66"/>
        <v>0</v>
      </c>
      <c r="AT144" s="123">
        <f>'2024 CV FIN GA 00394601000126'!AV140</f>
        <v>0</v>
      </c>
      <c r="AU144" s="123">
        <f>'2024 CV FIN GA 00394601000126'!AW140</f>
        <v>0</v>
      </c>
      <c r="AV144" s="123">
        <f>'2024 CV FIN GA 00394601000126'!AX140</f>
        <v>0</v>
      </c>
      <c r="AW144" s="123">
        <f>'2024 CV FIN GA 00394601000126'!AY140</f>
        <v>0</v>
      </c>
      <c r="AX144" s="123">
        <f>'2024 CV FIN GA 00394601000126'!AZ140</f>
        <v>0</v>
      </c>
      <c r="AY144" s="123">
        <f>'2024 CV FIN GA 00394601000126'!BA140</f>
        <v>0</v>
      </c>
      <c r="AZ144" s="49">
        <f t="shared" si="67"/>
        <v>0</v>
      </c>
      <c r="BA144" s="123">
        <f>'2024 CV FIN GA 00394601000126'!BC140</f>
        <v>0</v>
      </c>
      <c r="BB144" s="123">
        <f>'2024 CV FIN GA 00394601000126'!BD140</f>
        <v>0</v>
      </c>
      <c r="BC144" s="123">
        <f>'2024 CV FIN GA 00394601000126'!BE140</f>
        <v>0</v>
      </c>
      <c r="BD144" s="123">
        <f>'2024 CV FIN GA 00394601000126'!BF140</f>
        <v>0</v>
      </c>
      <c r="BE144" s="123">
        <f>'2024 CV FIN GA 00394601000126'!BG140</f>
        <v>0</v>
      </c>
      <c r="BF144" s="123">
        <f>'2024 CV FIN GA 00394601000126'!BH140</f>
        <v>0</v>
      </c>
      <c r="BG144" s="123">
        <f>'2024 CV FIN GA 00394601000126'!BI140</f>
        <v>0</v>
      </c>
      <c r="BH144" s="123">
        <f>'2024 CV FIN GA 00394601000126'!BJ140</f>
        <v>0</v>
      </c>
      <c r="BI144" s="123">
        <f>'2024 CV FIN GA 00394601000126'!BK140</f>
        <v>0</v>
      </c>
      <c r="BJ144" s="49">
        <f t="shared" si="68"/>
        <v>0</v>
      </c>
      <c r="BK144" s="49">
        <f t="shared" si="69"/>
        <v>0</v>
      </c>
      <c r="BL144" s="49">
        <f>$BO$9+SUMPRODUCT($D$10:D144,$BK$10:BK144)</f>
        <v>-1.2969374656677246E-2</v>
      </c>
      <c r="BM144" s="48">
        <f>'2024 CV FIN GA 00394601000126'!BO140</f>
        <v>4.78</v>
      </c>
      <c r="BN144" s="49">
        <f t="shared" si="73"/>
        <v>0</v>
      </c>
      <c r="BO144" s="51">
        <f t="shared" si="70"/>
        <v>0</v>
      </c>
      <c r="BP144" s="79">
        <f t="shared" si="74"/>
        <v>0</v>
      </c>
      <c r="BQ144" s="79">
        <f t="shared" si="75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1"/>
        <v>136</v>
      </c>
      <c r="B145" s="69">
        <f t="shared" si="72"/>
        <v>2159</v>
      </c>
      <c r="C145" s="48">
        <f>'2024 CV FIN GA 00394601000126'!E141</f>
        <v>4.78</v>
      </c>
      <c r="D145" s="49">
        <f t="shared" si="76"/>
        <v>1.75E-3</v>
      </c>
      <c r="E145" s="123">
        <f>'2024 CV FIN GA 00394601000126'!G141</f>
        <v>0</v>
      </c>
      <c r="F145" s="49">
        <f t="shared" si="60"/>
        <v>0</v>
      </c>
      <c r="G145" s="123">
        <f>'2024 CV FIN GA 00394601000126'!I141</f>
        <v>0</v>
      </c>
      <c r="H145" s="123">
        <f>'2024 CV FIN GA 00394601000126'!J141</f>
        <v>0</v>
      </c>
      <c r="I145" s="123">
        <f>'2024 CV FIN GA 00394601000126'!K141</f>
        <v>0</v>
      </c>
      <c r="J145" s="123">
        <f>'2024 CV FIN GA 00394601000126'!L141</f>
        <v>0</v>
      </c>
      <c r="K145" s="123">
        <f>'2024 CV FIN GA 00394601000126'!M141</f>
        <v>0</v>
      </c>
      <c r="L145" s="123">
        <f>'2024 CV FIN GA 00394601000126'!N141</f>
        <v>0</v>
      </c>
      <c r="M145" s="49">
        <f t="shared" si="61"/>
        <v>0</v>
      </c>
      <c r="N145" s="123">
        <f>'2024 CV FIN GA 00394601000126'!P141</f>
        <v>0</v>
      </c>
      <c r="O145" s="123">
        <f>'2024 CV FIN GA 00394601000126'!Q141</f>
        <v>0</v>
      </c>
      <c r="P145" s="123">
        <f>'2024 CV FIN GA 00394601000126'!R141</f>
        <v>0</v>
      </c>
      <c r="Q145" s="123">
        <f>'2024 CV FIN GA 00394601000126'!S141</f>
        <v>0</v>
      </c>
      <c r="R145" s="123">
        <f>'2024 CV FIN GA 00394601000126'!T141</f>
        <v>0</v>
      </c>
      <c r="S145" s="123">
        <f>'2024 CV FIN GA 00394601000126'!U141</f>
        <v>0</v>
      </c>
      <c r="T145" s="123">
        <f>'2024 CV FIN GA 00394601000126'!V141</f>
        <v>0</v>
      </c>
      <c r="U145" s="49">
        <f t="shared" si="62"/>
        <v>0</v>
      </c>
      <c r="V145" s="123">
        <f>'2024 CV FIN GA 00394601000126'!X141</f>
        <v>0</v>
      </c>
      <c r="W145" s="123">
        <f>'2024 CV FIN GA 00394601000126'!Y141</f>
        <v>0</v>
      </c>
      <c r="X145" s="123">
        <f>'2024 CV FIN GA 00394601000126'!Z141</f>
        <v>0</v>
      </c>
      <c r="Y145" s="123">
        <f>'2024 CV FIN GA 00394601000126'!AA141</f>
        <v>0</v>
      </c>
      <c r="Z145" s="123">
        <f>'2024 CV FIN GA 00394601000126'!AB141</f>
        <v>0</v>
      </c>
      <c r="AA145" s="123">
        <f>'2024 CV FIN GA 00394601000126'!AC141</f>
        <v>0</v>
      </c>
      <c r="AB145" s="123">
        <f>'2024 CV FIN GA 00394601000126'!AD141</f>
        <v>0</v>
      </c>
      <c r="AC145" s="49">
        <f t="shared" si="63"/>
        <v>0</v>
      </c>
      <c r="AD145" s="123">
        <f>'2024 CV FIN GA 00394601000126'!AF141</f>
        <v>0</v>
      </c>
      <c r="AE145" s="123">
        <f>'2024 CV FIN GA 00394601000126'!AG141</f>
        <v>0</v>
      </c>
      <c r="AF145" s="123">
        <f>'2024 CV FIN GA 00394601000126'!AH141</f>
        <v>0</v>
      </c>
      <c r="AG145" s="123">
        <f>'2024 CV FIN GA 00394601000126'!AI141</f>
        <v>0</v>
      </c>
      <c r="AH145" s="49">
        <f t="shared" si="64"/>
        <v>0</v>
      </c>
      <c r="AI145" s="123">
        <f>'2024 CV FIN GA 00394601000126'!AK141</f>
        <v>0</v>
      </c>
      <c r="AJ145" s="123">
        <f>'2024 CV FIN GA 00394601000126'!AL141</f>
        <v>0</v>
      </c>
      <c r="AK145" s="123">
        <f>'2024 CV FIN GA 00394601000126'!AM141</f>
        <v>0</v>
      </c>
      <c r="AL145" s="123">
        <f>'2024 CV FIN GA 00394601000126'!AN141</f>
        <v>0</v>
      </c>
      <c r="AM145" s="123">
        <f>'2024 CV FIN GA 00394601000126'!AO141</f>
        <v>0</v>
      </c>
      <c r="AN145" s="123">
        <f>'2024 CV FIN GA 00394601000126'!AP141</f>
        <v>0</v>
      </c>
      <c r="AO145" s="50">
        <v>0</v>
      </c>
      <c r="AP145" s="123">
        <f>'2024 CV FIN GA 00394601000126'!AR141</f>
        <v>0</v>
      </c>
      <c r="AQ145" s="123">
        <f>'2024 CV FIN GA 00394601000126'!AS141</f>
        <v>0</v>
      </c>
      <c r="AR145" s="49">
        <f t="shared" si="65"/>
        <v>0</v>
      </c>
      <c r="AS145" s="49">
        <f t="shared" si="66"/>
        <v>0</v>
      </c>
      <c r="AT145" s="123">
        <f>'2024 CV FIN GA 00394601000126'!AV141</f>
        <v>0</v>
      </c>
      <c r="AU145" s="123">
        <f>'2024 CV FIN GA 00394601000126'!AW141</f>
        <v>0</v>
      </c>
      <c r="AV145" s="123">
        <f>'2024 CV FIN GA 00394601000126'!AX141</f>
        <v>0</v>
      </c>
      <c r="AW145" s="123">
        <f>'2024 CV FIN GA 00394601000126'!AY141</f>
        <v>0</v>
      </c>
      <c r="AX145" s="123">
        <f>'2024 CV FIN GA 00394601000126'!AZ141</f>
        <v>0</v>
      </c>
      <c r="AY145" s="123">
        <f>'2024 CV FIN GA 00394601000126'!BA141</f>
        <v>0</v>
      </c>
      <c r="AZ145" s="49">
        <f t="shared" si="67"/>
        <v>0</v>
      </c>
      <c r="BA145" s="123">
        <f>'2024 CV FIN GA 00394601000126'!BC141</f>
        <v>0</v>
      </c>
      <c r="BB145" s="123">
        <f>'2024 CV FIN GA 00394601000126'!BD141</f>
        <v>0</v>
      </c>
      <c r="BC145" s="123">
        <f>'2024 CV FIN GA 00394601000126'!BE141</f>
        <v>0</v>
      </c>
      <c r="BD145" s="123">
        <f>'2024 CV FIN GA 00394601000126'!BF141</f>
        <v>0</v>
      </c>
      <c r="BE145" s="123">
        <f>'2024 CV FIN GA 00394601000126'!BG141</f>
        <v>0</v>
      </c>
      <c r="BF145" s="123">
        <f>'2024 CV FIN GA 00394601000126'!BH141</f>
        <v>0</v>
      </c>
      <c r="BG145" s="123">
        <f>'2024 CV FIN GA 00394601000126'!BI141</f>
        <v>0</v>
      </c>
      <c r="BH145" s="123">
        <f>'2024 CV FIN GA 00394601000126'!BJ141</f>
        <v>0</v>
      </c>
      <c r="BI145" s="123">
        <f>'2024 CV FIN GA 00394601000126'!BK141</f>
        <v>0</v>
      </c>
      <c r="BJ145" s="49">
        <f t="shared" si="68"/>
        <v>0</v>
      </c>
      <c r="BK145" s="49">
        <f t="shared" si="69"/>
        <v>0</v>
      </c>
      <c r="BL145" s="49">
        <f>$BO$9+SUMPRODUCT($D$10:D145,$BK$10:BK145)</f>
        <v>-1.2969374656677246E-2</v>
      </c>
      <c r="BM145" s="48">
        <f>'2024 CV FIN GA 00394601000126'!BO141</f>
        <v>4.78</v>
      </c>
      <c r="BN145" s="49">
        <f t="shared" si="73"/>
        <v>0</v>
      </c>
      <c r="BO145" s="51">
        <f t="shared" si="70"/>
        <v>0</v>
      </c>
      <c r="BP145" s="79">
        <f t="shared" si="74"/>
        <v>0</v>
      </c>
      <c r="BQ145" s="79">
        <f t="shared" si="75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1"/>
        <v>137</v>
      </c>
      <c r="B146" s="69">
        <f t="shared" si="72"/>
        <v>2160</v>
      </c>
      <c r="C146" s="48">
        <f>'2024 CV FIN GA 00394601000126'!E142</f>
        <v>4.78</v>
      </c>
      <c r="D146" s="49">
        <f t="shared" si="76"/>
        <v>1.67E-3</v>
      </c>
      <c r="E146" s="123">
        <f>'2024 CV FIN GA 00394601000126'!G142</f>
        <v>0</v>
      </c>
      <c r="F146" s="49">
        <f t="shared" si="60"/>
        <v>0</v>
      </c>
      <c r="G146" s="123">
        <f>'2024 CV FIN GA 00394601000126'!I142</f>
        <v>0</v>
      </c>
      <c r="H146" s="123">
        <f>'2024 CV FIN GA 00394601000126'!J142</f>
        <v>0</v>
      </c>
      <c r="I146" s="123">
        <f>'2024 CV FIN GA 00394601000126'!K142</f>
        <v>0</v>
      </c>
      <c r="J146" s="123">
        <f>'2024 CV FIN GA 00394601000126'!L142</f>
        <v>0</v>
      </c>
      <c r="K146" s="123">
        <f>'2024 CV FIN GA 00394601000126'!M142</f>
        <v>0</v>
      </c>
      <c r="L146" s="123">
        <f>'2024 CV FIN GA 00394601000126'!N142</f>
        <v>0</v>
      </c>
      <c r="M146" s="49">
        <f t="shared" si="61"/>
        <v>0</v>
      </c>
      <c r="N146" s="123">
        <f>'2024 CV FIN GA 00394601000126'!P142</f>
        <v>0</v>
      </c>
      <c r="O146" s="123">
        <f>'2024 CV FIN GA 00394601000126'!Q142</f>
        <v>0</v>
      </c>
      <c r="P146" s="123">
        <f>'2024 CV FIN GA 00394601000126'!R142</f>
        <v>0</v>
      </c>
      <c r="Q146" s="123">
        <f>'2024 CV FIN GA 00394601000126'!S142</f>
        <v>0</v>
      </c>
      <c r="R146" s="123">
        <f>'2024 CV FIN GA 00394601000126'!T142</f>
        <v>0</v>
      </c>
      <c r="S146" s="123">
        <f>'2024 CV FIN GA 00394601000126'!U142</f>
        <v>0</v>
      </c>
      <c r="T146" s="123">
        <f>'2024 CV FIN GA 00394601000126'!V142</f>
        <v>0</v>
      </c>
      <c r="U146" s="49">
        <f t="shared" si="62"/>
        <v>0</v>
      </c>
      <c r="V146" s="123">
        <f>'2024 CV FIN GA 00394601000126'!X142</f>
        <v>0</v>
      </c>
      <c r="W146" s="123">
        <f>'2024 CV FIN GA 00394601000126'!Y142</f>
        <v>0</v>
      </c>
      <c r="X146" s="123">
        <f>'2024 CV FIN GA 00394601000126'!Z142</f>
        <v>0</v>
      </c>
      <c r="Y146" s="123">
        <f>'2024 CV FIN GA 00394601000126'!AA142</f>
        <v>0</v>
      </c>
      <c r="Z146" s="123">
        <f>'2024 CV FIN GA 00394601000126'!AB142</f>
        <v>0</v>
      </c>
      <c r="AA146" s="123">
        <f>'2024 CV FIN GA 00394601000126'!AC142</f>
        <v>0</v>
      </c>
      <c r="AB146" s="123">
        <f>'2024 CV FIN GA 00394601000126'!AD142</f>
        <v>0</v>
      </c>
      <c r="AC146" s="49">
        <f t="shared" si="63"/>
        <v>0</v>
      </c>
      <c r="AD146" s="123">
        <f>'2024 CV FIN GA 00394601000126'!AF142</f>
        <v>0</v>
      </c>
      <c r="AE146" s="123">
        <f>'2024 CV FIN GA 00394601000126'!AG142</f>
        <v>0</v>
      </c>
      <c r="AF146" s="123">
        <f>'2024 CV FIN GA 00394601000126'!AH142</f>
        <v>0</v>
      </c>
      <c r="AG146" s="123">
        <f>'2024 CV FIN GA 00394601000126'!AI142</f>
        <v>0</v>
      </c>
      <c r="AH146" s="49">
        <f t="shared" si="64"/>
        <v>0</v>
      </c>
      <c r="AI146" s="123">
        <f>'2024 CV FIN GA 00394601000126'!AK142</f>
        <v>0</v>
      </c>
      <c r="AJ146" s="123">
        <f>'2024 CV FIN GA 00394601000126'!AL142</f>
        <v>0</v>
      </c>
      <c r="AK146" s="123">
        <f>'2024 CV FIN GA 00394601000126'!AM142</f>
        <v>0</v>
      </c>
      <c r="AL146" s="123">
        <f>'2024 CV FIN GA 00394601000126'!AN142</f>
        <v>0</v>
      </c>
      <c r="AM146" s="123">
        <f>'2024 CV FIN GA 00394601000126'!AO142</f>
        <v>0</v>
      </c>
      <c r="AN146" s="123">
        <f>'2024 CV FIN GA 00394601000126'!AP142</f>
        <v>0</v>
      </c>
      <c r="AO146" s="50">
        <v>0</v>
      </c>
      <c r="AP146" s="123">
        <f>'2024 CV FIN GA 00394601000126'!AR142</f>
        <v>0</v>
      </c>
      <c r="AQ146" s="123">
        <f>'2024 CV FIN GA 00394601000126'!AS142</f>
        <v>0</v>
      </c>
      <c r="AR146" s="49">
        <f t="shared" si="65"/>
        <v>0</v>
      </c>
      <c r="AS146" s="49">
        <f t="shared" si="66"/>
        <v>0</v>
      </c>
      <c r="AT146" s="123">
        <f>'2024 CV FIN GA 00394601000126'!AV142</f>
        <v>0</v>
      </c>
      <c r="AU146" s="123">
        <f>'2024 CV FIN GA 00394601000126'!AW142</f>
        <v>0</v>
      </c>
      <c r="AV146" s="123">
        <f>'2024 CV FIN GA 00394601000126'!AX142</f>
        <v>0</v>
      </c>
      <c r="AW146" s="123">
        <f>'2024 CV FIN GA 00394601000126'!AY142</f>
        <v>0</v>
      </c>
      <c r="AX146" s="123">
        <f>'2024 CV FIN GA 00394601000126'!AZ142</f>
        <v>0</v>
      </c>
      <c r="AY146" s="123">
        <f>'2024 CV FIN GA 00394601000126'!BA142</f>
        <v>0</v>
      </c>
      <c r="AZ146" s="49">
        <f t="shared" si="67"/>
        <v>0</v>
      </c>
      <c r="BA146" s="123">
        <f>'2024 CV FIN GA 00394601000126'!BC142</f>
        <v>0</v>
      </c>
      <c r="BB146" s="123">
        <f>'2024 CV FIN GA 00394601000126'!BD142</f>
        <v>0</v>
      </c>
      <c r="BC146" s="123">
        <f>'2024 CV FIN GA 00394601000126'!BE142</f>
        <v>0</v>
      </c>
      <c r="BD146" s="123">
        <f>'2024 CV FIN GA 00394601000126'!BF142</f>
        <v>0</v>
      </c>
      <c r="BE146" s="123">
        <f>'2024 CV FIN GA 00394601000126'!BG142</f>
        <v>0</v>
      </c>
      <c r="BF146" s="123">
        <f>'2024 CV FIN GA 00394601000126'!BH142</f>
        <v>0</v>
      </c>
      <c r="BG146" s="123">
        <f>'2024 CV FIN GA 00394601000126'!BI142</f>
        <v>0</v>
      </c>
      <c r="BH146" s="123">
        <f>'2024 CV FIN GA 00394601000126'!BJ142</f>
        <v>0</v>
      </c>
      <c r="BI146" s="123">
        <f>'2024 CV FIN GA 00394601000126'!BK142</f>
        <v>0</v>
      </c>
      <c r="BJ146" s="49">
        <f t="shared" si="68"/>
        <v>0</v>
      </c>
      <c r="BK146" s="49">
        <f t="shared" si="69"/>
        <v>0</v>
      </c>
      <c r="BL146" s="49">
        <f>$BO$9+SUMPRODUCT($D$10:D146,$BK$10:BK146)</f>
        <v>-1.2969374656677246E-2</v>
      </c>
      <c r="BM146" s="48">
        <f>'2024 CV FIN GA 00394601000126'!BO142</f>
        <v>4.78</v>
      </c>
      <c r="BN146" s="49">
        <f t="shared" si="73"/>
        <v>0</v>
      </c>
      <c r="BO146" s="51">
        <f t="shared" si="70"/>
        <v>0</v>
      </c>
      <c r="BP146" s="79">
        <f t="shared" si="74"/>
        <v>0</v>
      </c>
      <c r="BQ146" s="79">
        <f t="shared" si="75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1"/>
        <v>138</v>
      </c>
      <c r="B147" s="69">
        <f t="shared" si="72"/>
        <v>2161</v>
      </c>
      <c r="C147" s="48">
        <f>'2024 CV FIN GA 00394601000126'!E143</f>
        <v>4.78</v>
      </c>
      <c r="D147" s="49">
        <f t="shared" si="76"/>
        <v>1.5900000000000001E-3</v>
      </c>
      <c r="E147" s="123">
        <f>'2024 CV FIN GA 00394601000126'!G143</f>
        <v>0</v>
      </c>
      <c r="F147" s="49">
        <f t="shared" si="60"/>
        <v>0</v>
      </c>
      <c r="G147" s="123">
        <f>'2024 CV FIN GA 00394601000126'!I143</f>
        <v>0</v>
      </c>
      <c r="H147" s="123">
        <f>'2024 CV FIN GA 00394601000126'!J143</f>
        <v>0</v>
      </c>
      <c r="I147" s="123">
        <f>'2024 CV FIN GA 00394601000126'!K143</f>
        <v>0</v>
      </c>
      <c r="J147" s="123">
        <f>'2024 CV FIN GA 00394601000126'!L143</f>
        <v>0</v>
      </c>
      <c r="K147" s="123">
        <f>'2024 CV FIN GA 00394601000126'!M143</f>
        <v>0</v>
      </c>
      <c r="L147" s="123">
        <f>'2024 CV FIN GA 00394601000126'!N143</f>
        <v>0</v>
      </c>
      <c r="M147" s="49">
        <f t="shared" si="61"/>
        <v>0</v>
      </c>
      <c r="N147" s="123">
        <f>'2024 CV FIN GA 00394601000126'!P143</f>
        <v>0</v>
      </c>
      <c r="O147" s="123">
        <f>'2024 CV FIN GA 00394601000126'!Q143</f>
        <v>0</v>
      </c>
      <c r="P147" s="123">
        <f>'2024 CV FIN GA 00394601000126'!R143</f>
        <v>0</v>
      </c>
      <c r="Q147" s="123">
        <f>'2024 CV FIN GA 00394601000126'!S143</f>
        <v>0</v>
      </c>
      <c r="R147" s="123">
        <f>'2024 CV FIN GA 00394601000126'!T143</f>
        <v>0</v>
      </c>
      <c r="S147" s="123">
        <f>'2024 CV FIN GA 00394601000126'!U143</f>
        <v>0</v>
      </c>
      <c r="T147" s="123">
        <f>'2024 CV FIN GA 00394601000126'!V143</f>
        <v>0</v>
      </c>
      <c r="U147" s="49">
        <f t="shared" si="62"/>
        <v>0</v>
      </c>
      <c r="V147" s="123">
        <f>'2024 CV FIN GA 00394601000126'!X143</f>
        <v>0</v>
      </c>
      <c r="W147" s="123">
        <f>'2024 CV FIN GA 00394601000126'!Y143</f>
        <v>0</v>
      </c>
      <c r="X147" s="123">
        <f>'2024 CV FIN GA 00394601000126'!Z143</f>
        <v>0</v>
      </c>
      <c r="Y147" s="123">
        <f>'2024 CV FIN GA 00394601000126'!AA143</f>
        <v>0</v>
      </c>
      <c r="Z147" s="123">
        <f>'2024 CV FIN GA 00394601000126'!AB143</f>
        <v>0</v>
      </c>
      <c r="AA147" s="123">
        <f>'2024 CV FIN GA 00394601000126'!AC143</f>
        <v>0</v>
      </c>
      <c r="AB147" s="123">
        <f>'2024 CV FIN GA 00394601000126'!AD143</f>
        <v>0</v>
      </c>
      <c r="AC147" s="49">
        <f t="shared" si="63"/>
        <v>0</v>
      </c>
      <c r="AD147" s="123">
        <f>'2024 CV FIN GA 00394601000126'!AF143</f>
        <v>0</v>
      </c>
      <c r="AE147" s="123">
        <f>'2024 CV FIN GA 00394601000126'!AG143</f>
        <v>0</v>
      </c>
      <c r="AF147" s="123">
        <f>'2024 CV FIN GA 00394601000126'!AH143</f>
        <v>0</v>
      </c>
      <c r="AG147" s="123">
        <f>'2024 CV FIN GA 00394601000126'!AI143</f>
        <v>0</v>
      </c>
      <c r="AH147" s="49">
        <f t="shared" si="64"/>
        <v>0</v>
      </c>
      <c r="AI147" s="123">
        <f>'2024 CV FIN GA 00394601000126'!AK143</f>
        <v>0</v>
      </c>
      <c r="AJ147" s="123">
        <f>'2024 CV FIN GA 00394601000126'!AL143</f>
        <v>0</v>
      </c>
      <c r="AK147" s="123">
        <f>'2024 CV FIN GA 00394601000126'!AM143</f>
        <v>0</v>
      </c>
      <c r="AL147" s="123">
        <f>'2024 CV FIN GA 00394601000126'!AN143</f>
        <v>0</v>
      </c>
      <c r="AM147" s="123">
        <f>'2024 CV FIN GA 00394601000126'!AO143</f>
        <v>0</v>
      </c>
      <c r="AN147" s="123">
        <f>'2024 CV FIN GA 00394601000126'!AP143</f>
        <v>0</v>
      </c>
      <c r="AO147" s="50">
        <v>0</v>
      </c>
      <c r="AP147" s="123">
        <f>'2024 CV FIN GA 00394601000126'!AR143</f>
        <v>0</v>
      </c>
      <c r="AQ147" s="123">
        <f>'2024 CV FIN GA 00394601000126'!AS143</f>
        <v>0</v>
      </c>
      <c r="AR147" s="49">
        <f t="shared" si="65"/>
        <v>0</v>
      </c>
      <c r="AS147" s="49">
        <f t="shared" si="66"/>
        <v>0</v>
      </c>
      <c r="AT147" s="123">
        <f>'2024 CV FIN GA 00394601000126'!AV143</f>
        <v>0</v>
      </c>
      <c r="AU147" s="123">
        <f>'2024 CV FIN GA 00394601000126'!AW143</f>
        <v>0</v>
      </c>
      <c r="AV147" s="123">
        <f>'2024 CV FIN GA 00394601000126'!AX143</f>
        <v>0</v>
      </c>
      <c r="AW147" s="123">
        <f>'2024 CV FIN GA 00394601000126'!AY143</f>
        <v>0</v>
      </c>
      <c r="AX147" s="123">
        <f>'2024 CV FIN GA 00394601000126'!AZ143</f>
        <v>0</v>
      </c>
      <c r="AY147" s="123">
        <f>'2024 CV FIN GA 00394601000126'!BA143</f>
        <v>0</v>
      </c>
      <c r="AZ147" s="49">
        <f t="shared" si="67"/>
        <v>0</v>
      </c>
      <c r="BA147" s="123">
        <f>'2024 CV FIN GA 00394601000126'!BC143</f>
        <v>0</v>
      </c>
      <c r="BB147" s="123">
        <f>'2024 CV FIN GA 00394601000126'!BD143</f>
        <v>0</v>
      </c>
      <c r="BC147" s="123">
        <f>'2024 CV FIN GA 00394601000126'!BE143</f>
        <v>0</v>
      </c>
      <c r="BD147" s="123">
        <f>'2024 CV FIN GA 00394601000126'!BF143</f>
        <v>0</v>
      </c>
      <c r="BE147" s="123">
        <f>'2024 CV FIN GA 00394601000126'!BG143</f>
        <v>0</v>
      </c>
      <c r="BF147" s="123">
        <f>'2024 CV FIN GA 00394601000126'!BH143</f>
        <v>0</v>
      </c>
      <c r="BG147" s="123">
        <f>'2024 CV FIN GA 00394601000126'!BI143</f>
        <v>0</v>
      </c>
      <c r="BH147" s="123">
        <f>'2024 CV FIN GA 00394601000126'!BJ143</f>
        <v>0</v>
      </c>
      <c r="BI147" s="123">
        <f>'2024 CV FIN GA 00394601000126'!BK143</f>
        <v>0</v>
      </c>
      <c r="BJ147" s="49">
        <f t="shared" si="68"/>
        <v>0</v>
      </c>
      <c r="BK147" s="49">
        <f t="shared" si="69"/>
        <v>0</v>
      </c>
      <c r="BL147" s="49">
        <f>$BO$9+SUMPRODUCT($D$10:D147,$BK$10:BK147)</f>
        <v>-1.2969374656677246E-2</v>
      </c>
      <c r="BM147" s="48">
        <f>'2024 CV FIN GA 00394601000126'!BO143</f>
        <v>4.78</v>
      </c>
      <c r="BN147" s="49">
        <f t="shared" si="73"/>
        <v>0</v>
      </c>
      <c r="BO147" s="51">
        <f t="shared" si="70"/>
        <v>0</v>
      </c>
      <c r="BP147" s="79">
        <f t="shared" si="74"/>
        <v>0</v>
      </c>
      <c r="BQ147" s="79">
        <f t="shared" si="75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1"/>
        <v>139</v>
      </c>
      <c r="B148" s="69">
        <f t="shared" si="72"/>
        <v>2162</v>
      </c>
      <c r="C148" s="48">
        <f>'2024 CV FIN GA 00394601000126'!E144</f>
        <v>4.78</v>
      </c>
      <c r="D148" s="49">
        <f t="shared" si="76"/>
        <v>1.5200000000000001E-3</v>
      </c>
      <c r="E148" s="123">
        <f>'2024 CV FIN GA 00394601000126'!G144</f>
        <v>0</v>
      </c>
      <c r="F148" s="49">
        <f t="shared" si="60"/>
        <v>0</v>
      </c>
      <c r="G148" s="123">
        <f>'2024 CV FIN GA 00394601000126'!I144</f>
        <v>0</v>
      </c>
      <c r="H148" s="123">
        <f>'2024 CV FIN GA 00394601000126'!J144</f>
        <v>0</v>
      </c>
      <c r="I148" s="123">
        <f>'2024 CV FIN GA 00394601000126'!K144</f>
        <v>0</v>
      </c>
      <c r="J148" s="123">
        <f>'2024 CV FIN GA 00394601000126'!L144</f>
        <v>0</v>
      </c>
      <c r="K148" s="123">
        <f>'2024 CV FIN GA 00394601000126'!M144</f>
        <v>0</v>
      </c>
      <c r="L148" s="123">
        <f>'2024 CV FIN GA 00394601000126'!N144</f>
        <v>0</v>
      </c>
      <c r="M148" s="49">
        <f t="shared" si="61"/>
        <v>0</v>
      </c>
      <c r="N148" s="123">
        <f>'2024 CV FIN GA 00394601000126'!P144</f>
        <v>0</v>
      </c>
      <c r="O148" s="123">
        <f>'2024 CV FIN GA 00394601000126'!Q144</f>
        <v>0</v>
      </c>
      <c r="P148" s="123">
        <f>'2024 CV FIN GA 00394601000126'!R144</f>
        <v>0</v>
      </c>
      <c r="Q148" s="123">
        <f>'2024 CV FIN GA 00394601000126'!S144</f>
        <v>0</v>
      </c>
      <c r="R148" s="123">
        <f>'2024 CV FIN GA 00394601000126'!T144</f>
        <v>0</v>
      </c>
      <c r="S148" s="123">
        <f>'2024 CV FIN GA 00394601000126'!U144</f>
        <v>0</v>
      </c>
      <c r="T148" s="123">
        <f>'2024 CV FIN GA 00394601000126'!V144</f>
        <v>0</v>
      </c>
      <c r="U148" s="49">
        <f t="shared" si="62"/>
        <v>0</v>
      </c>
      <c r="V148" s="123">
        <f>'2024 CV FIN GA 00394601000126'!X144</f>
        <v>0</v>
      </c>
      <c r="W148" s="123">
        <f>'2024 CV FIN GA 00394601000126'!Y144</f>
        <v>0</v>
      </c>
      <c r="X148" s="123">
        <f>'2024 CV FIN GA 00394601000126'!Z144</f>
        <v>0</v>
      </c>
      <c r="Y148" s="123">
        <f>'2024 CV FIN GA 00394601000126'!AA144</f>
        <v>0</v>
      </c>
      <c r="Z148" s="123">
        <f>'2024 CV FIN GA 00394601000126'!AB144</f>
        <v>0</v>
      </c>
      <c r="AA148" s="123">
        <f>'2024 CV FIN GA 00394601000126'!AC144</f>
        <v>0</v>
      </c>
      <c r="AB148" s="123">
        <f>'2024 CV FIN GA 00394601000126'!AD144</f>
        <v>0</v>
      </c>
      <c r="AC148" s="49">
        <f t="shared" si="63"/>
        <v>0</v>
      </c>
      <c r="AD148" s="123">
        <f>'2024 CV FIN GA 00394601000126'!AF144</f>
        <v>0</v>
      </c>
      <c r="AE148" s="123">
        <f>'2024 CV FIN GA 00394601000126'!AG144</f>
        <v>0</v>
      </c>
      <c r="AF148" s="123">
        <f>'2024 CV FIN GA 00394601000126'!AH144</f>
        <v>0</v>
      </c>
      <c r="AG148" s="123">
        <f>'2024 CV FIN GA 00394601000126'!AI144</f>
        <v>0</v>
      </c>
      <c r="AH148" s="49">
        <f t="shared" si="64"/>
        <v>0</v>
      </c>
      <c r="AI148" s="123">
        <f>'2024 CV FIN GA 00394601000126'!AK144</f>
        <v>0</v>
      </c>
      <c r="AJ148" s="123">
        <f>'2024 CV FIN GA 00394601000126'!AL144</f>
        <v>0</v>
      </c>
      <c r="AK148" s="123">
        <f>'2024 CV FIN GA 00394601000126'!AM144</f>
        <v>0</v>
      </c>
      <c r="AL148" s="123">
        <f>'2024 CV FIN GA 00394601000126'!AN144</f>
        <v>0</v>
      </c>
      <c r="AM148" s="123">
        <f>'2024 CV FIN GA 00394601000126'!AO144</f>
        <v>0</v>
      </c>
      <c r="AN148" s="123">
        <f>'2024 CV FIN GA 00394601000126'!AP144</f>
        <v>0</v>
      </c>
      <c r="AO148" s="50">
        <v>0</v>
      </c>
      <c r="AP148" s="123">
        <f>'2024 CV FIN GA 00394601000126'!AR144</f>
        <v>0</v>
      </c>
      <c r="AQ148" s="123">
        <f>'2024 CV FIN GA 00394601000126'!AS144</f>
        <v>0</v>
      </c>
      <c r="AR148" s="49">
        <f t="shared" si="65"/>
        <v>0</v>
      </c>
      <c r="AS148" s="49">
        <f t="shared" si="66"/>
        <v>0</v>
      </c>
      <c r="AT148" s="123">
        <f>'2024 CV FIN GA 00394601000126'!AV144</f>
        <v>0</v>
      </c>
      <c r="AU148" s="123">
        <f>'2024 CV FIN GA 00394601000126'!AW144</f>
        <v>0</v>
      </c>
      <c r="AV148" s="123">
        <f>'2024 CV FIN GA 00394601000126'!AX144</f>
        <v>0</v>
      </c>
      <c r="AW148" s="123">
        <f>'2024 CV FIN GA 00394601000126'!AY144</f>
        <v>0</v>
      </c>
      <c r="AX148" s="123">
        <f>'2024 CV FIN GA 00394601000126'!AZ144</f>
        <v>0</v>
      </c>
      <c r="AY148" s="123">
        <f>'2024 CV FIN GA 00394601000126'!BA144</f>
        <v>0</v>
      </c>
      <c r="AZ148" s="49">
        <f t="shared" si="67"/>
        <v>0</v>
      </c>
      <c r="BA148" s="123">
        <f>'2024 CV FIN GA 00394601000126'!BC144</f>
        <v>0</v>
      </c>
      <c r="BB148" s="123">
        <f>'2024 CV FIN GA 00394601000126'!BD144</f>
        <v>0</v>
      </c>
      <c r="BC148" s="123">
        <f>'2024 CV FIN GA 00394601000126'!BE144</f>
        <v>0</v>
      </c>
      <c r="BD148" s="123">
        <f>'2024 CV FIN GA 00394601000126'!BF144</f>
        <v>0</v>
      </c>
      <c r="BE148" s="123">
        <f>'2024 CV FIN GA 00394601000126'!BG144</f>
        <v>0</v>
      </c>
      <c r="BF148" s="123">
        <f>'2024 CV FIN GA 00394601000126'!BH144</f>
        <v>0</v>
      </c>
      <c r="BG148" s="123">
        <f>'2024 CV FIN GA 00394601000126'!BI144</f>
        <v>0</v>
      </c>
      <c r="BH148" s="123">
        <f>'2024 CV FIN GA 00394601000126'!BJ144</f>
        <v>0</v>
      </c>
      <c r="BI148" s="123">
        <f>'2024 CV FIN GA 00394601000126'!BK144</f>
        <v>0</v>
      </c>
      <c r="BJ148" s="49">
        <f t="shared" si="68"/>
        <v>0</v>
      </c>
      <c r="BK148" s="49">
        <f t="shared" si="69"/>
        <v>0</v>
      </c>
      <c r="BL148" s="49">
        <f>$BO$9+SUMPRODUCT($D$10:D148,$BK$10:BK148)</f>
        <v>-1.2969374656677246E-2</v>
      </c>
      <c r="BM148" s="48">
        <f>'2024 CV FIN GA 00394601000126'!BO144</f>
        <v>4.78</v>
      </c>
      <c r="BN148" s="49">
        <f t="shared" si="73"/>
        <v>0</v>
      </c>
      <c r="BO148" s="51">
        <f t="shared" si="70"/>
        <v>0</v>
      </c>
      <c r="BP148" s="79">
        <f t="shared" si="74"/>
        <v>0</v>
      </c>
      <c r="BQ148" s="79">
        <f t="shared" si="75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1"/>
        <v>140</v>
      </c>
      <c r="B149" s="69">
        <f t="shared" si="72"/>
        <v>2163</v>
      </c>
      <c r="C149" s="48">
        <f>'2024 CV FIN GA 00394601000126'!E145</f>
        <v>4.78</v>
      </c>
      <c r="D149" s="49">
        <f t="shared" si="76"/>
        <v>1.4499999999999999E-3</v>
      </c>
      <c r="E149" s="123">
        <f>'2024 CV FIN GA 00394601000126'!G145</f>
        <v>0</v>
      </c>
      <c r="F149" s="49">
        <f t="shared" si="60"/>
        <v>0</v>
      </c>
      <c r="G149" s="123">
        <f>'2024 CV FIN GA 00394601000126'!I145</f>
        <v>0</v>
      </c>
      <c r="H149" s="123">
        <f>'2024 CV FIN GA 00394601000126'!J145</f>
        <v>0</v>
      </c>
      <c r="I149" s="123">
        <f>'2024 CV FIN GA 00394601000126'!K145</f>
        <v>0</v>
      </c>
      <c r="J149" s="123">
        <f>'2024 CV FIN GA 00394601000126'!L145</f>
        <v>0</v>
      </c>
      <c r="K149" s="123">
        <f>'2024 CV FIN GA 00394601000126'!M145</f>
        <v>0</v>
      </c>
      <c r="L149" s="123">
        <f>'2024 CV FIN GA 00394601000126'!N145</f>
        <v>0</v>
      </c>
      <c r="M149" s="49">
        <f t="shared" si="61"/>
        <v>0</v>
      </c>
      <c r="N149" s="123">
        <f>'2024 CV FIN GA 00394601000126'!P145</f>
        <v>0</v>
      </c>
      <c r="O149" s="123">
        <f>'2024 CV FIN GA 00394601000126'!Q145</f>
        <v>0</v>
      </c>
      <c r="P149" s="123">
        <f>'2024 CV FIN GA 00394601000126'!R145</f>
        <v>0</v>
      </c>
      <c r="Q149" s="123">
        <f>'2024 CV FIN GA 00394601000126'!S145</f>
        <v>0</v>
      </c>
      <c r="R149" s="123">
        <f>'2024 CV FIN GA 00394601000126'!T145</f>
        <v>0</v>
      </c>
      <c r="S149" s="123">
        <f>'2024 CV FIN GA 00394601000126'!U145</f>
        <v>0</v>
      </c>
      <c r="T149" s="123">
        <f>'2024 CV FIN GA 00394601000126'!V145</f>
        <v>0</v>
      </c>
      <c r="U149" s="49">
        <f t="shared" si="62"/>
        <v>0</v>
      </c>
      <c r="V149" s="123">
        <f>'2024 CV FIN GA 00394601000126'!X145</f>
        <v>0</v>
      </c>
      <c r="W149" s="123">
        <f>'2024 CV FIN GA 00394601000126'!Y145</f>
        <v>0</v>
      </c>
      <c r="X149" s="123">
        <f>'2024 CV FIN GA 00394601000126'!Z145</f>
        <v>0</v>
      </c>
      <c r="Y149" s="123">
        <f>'2024 CV FIN GA 00394601000126'!AA145</f>
        <v>0</v>
      </c>
      <c r="Z149" s="123">
        <f>'2024 CV FIN GA 00394601000126'!AB145</f>
        <v>0</v>
      </c>
      <c r="AA149" s="123">
        <f>'2024 CV FIN GA 00394601000126'!AC145</f>
        <v>0</v>
      </c>
      <c r="AB149" s="123">
        <f>'2024 CV FIN GA 00394601000126'!AD145</f>
        <v>0</v>
      </c>
      <c r="AC149" s="49">
        <f t="shared" si="63"/>
        <v>0</v>
      </c>
      <c r="AD149" s="123">
        <f>'2024 CV FIN GA 00394601000126'!AF145</f>
        <v>0</v>
      </c>
      <c r="AE149" s="123">
        <f>'2024 CV FIN GA 00394601000126'!AG145</f>
        <v>0</v>
      </c>
      <c r="AF149" s="123">
        <f>'2024 CV FIN GA 00394601000126'!AH145</f>
        <v>0</v>
      </c>
      <c r="AG149" s="123">
        <f>'2024 CV FIN GA 00394601000126'!AI145</f>
        <v>0</v>
      </c>
      <c r="AH149" s="49">
        <f t="shared" si="64"/>
        <v>0</v>
      </c>
      <c r="AI149" s="123">
        <f>'2024 CV FIN GA 00394601000126'!AK145</f>
        <v>0</v>
      </c>
      <c r="AJ149" s="123">
        <f>'2024 CV FIN GA 00394601000126'!AL145</f>
        <v>0</v>
      </c>
      <c r="AK149" s="123">
        <f>'2024 CV FIN GA 00394601000126'!AM145</f>
        <v>0</v>
      </c>
      <c r="AL149" s="123">
        <f>'2024 CV FIN GA 00394601000126'!AN145</f>
        <v>0</v>
      </c>
      <c r="AM149" s="123">
        <f>'2024 CV FIN GA 00394601000126'!AO145</f>
        <v>0</v>
      </c>
      <c r="AN149" s="123">
        <f>'2024 CV FIN GA 00394601000126'!AP145</f>
        <v>0</v>
      </c>
      <c r="AO149" s="50">
        <v>0</v>
      </c>
      <c r="AP149" s="123">
        <f>'2024 CV FIN GA 00394601000126'!AR145</f>
        <v>0</v>
      </c>
      <c r="AQ149" s="123">
        <f>'2024 CV FIN GA 00394601000126'!AS145</f>
        <v>0</v>
      </c>
      <c r="AR149" s="49">
        <f t="shared" si="65"/>
        <v>0</v>
      </c>
      <c r="AS149" s="49">
        <f t="shared" si="66"/>
        <v>0</v>
      </c>
      <c r="AT149" s="123">
        <f>'2024 CV FIN GA 00394601000126'!AV145</f>
        <v>0</v>
      </c>
      <c r="AU149" s="123">
        <f>'2024 CV FIN GA 00394601000126'!AW145</f>
        <v>0</v>
      </c>
      <c r="AV149" s="123">
        <f>'2024 CV FIN GA 00394601000126'!AX145</f>
        <v>0</v>
      </c>
      <c r="AW149" s="123">
        <f>'2024 CV FIN GA 00394601000126'!AY145</f>
        <v>0</v>
      </c>
      <c r="AX149" s="123">
        <f>'2024 CV FIN GA 00394601000126'!AZ145</f>
        <v>0</v>
      </c>
      <c r="AY149" s="123">
        <f>'2024 CV FIN GA 00394601000126'!BA145</f>
        <v>0</v>
      </c>
      <c r="AZ149" s="49">
        <f t="shared" si="67"/>
        <v>0</v>
      </c>
      <c r="BA149" s="123">
        <f>'2024 CV FIN GA 00394601000126'!BC145</f>
        <v>0</v>
      </c>
      <c r="BB149" s="123">
        <f>'2024 CV FIN GA 00394601000126'!BD145</f>
        <v>0</v>
      </c>
      <c r="BC149" s="123">
        <f>'2024 CV FIN GA 00394601000126'!BE145</f>
        <v>0</v>
      </c>
      <c r="BD149" s="123">
        <f>'2024 CV FIN GA 00394601000126'!BF145</f>
        <v>0</v>
      </c>
      <c r="BE149" s="123">
        <f>'2024 CV FIN GA 00394601000126'!BG145</f>
        <v>0</v>
      </c>
      <c r="BF149" s="123">
        <f>'2024 CV FIN GA 00394601000126'!BH145</f>
        <v>0</v>
      </c>
      <c r="BG149" s="123">
        <f>'2024 CV FIN GA 00394601000126'!BI145</f>
        <v>0</v>
      </c>
      <c r="BH149" s="123">
        <f>'2024 CV FIN GA 00394601000126'!BJ145</f>
        <v>0</v>
      </c>
      <c r="BI149" s="123">
        <f>'2024 CV FIN GA 00394601000126'!BK145</f>
        <v>0</v>
      </c>
      <c r="BJ149" s="49">
        <f t="shared" si="68"/>
        <v>0</v>
      </c>
      <c r="BK149" s="49">
        <f t="shared" si="69"/>
        <v>0</v>
      </c>
      <c r="BL149" s="49">
        <f>$BO$9+SUMPRODUCT($D$10:D149,$BK$10:BK149)</f>
        <v>-1.2969374656677246E-2</v>
      </c>
      <c r="BM149" s="48">
        <f>'2024 CV FIN GA 00394601000126'!BO145</f>
        <v>4.78</v>
      </c>
      <c r="BN149" s="49">
        <f t="shared" si="73"/>
        <v>0</v>
      </c>
      <c r="BO149" s="51">
        <f t="shared" si="70"/>
        <v>0</v>
      </c>
      <c r="BP149" s="79">
        <f t="shared" si="74"/>
        <v>0</v>
      </c>
      <c r="BQ149" s="79">
        <f t="shared" si="75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1"/>
        <v>141</v>
      </c>
      <c r="B150" s="69">
        <f t="shared" si="72"/>
        <v>2164</v>
      </c>
      <c r="C150" s="48">
        <f>'2024 CV FIN GA 00394601000126'!E146</f>
        <v>4.78</v>
      </c>
      <c r="D150" s="49">
        <f t="shared" si="76"/>
        <v>1.3799999999999999E-3</v>
      </c>
      <c r="E150" s="123">
        <f>'2024 CV FIN GA 00394601000126'!G146</f>
        <v>0</v>
      </c>
      <c r="F150" s="49">
        <f t="shared" si="60"/>
        <v>0</v>
      </c>
      <c r="G150" s="123">
        <f>'2024 CV FIN GA 00394601000126'!I146</f>
        <v>0</v>
      </c>
      <c r="H150" s="123">
        <f>'2024 CV FIN GA 00394601000126'!J146</f>
        <v>0</v>
      </c>
      <c r="I150" s="123">
        <f>'2024 CV FIN GA 00394601000126'!K146</f>
        <v>0</v>
      </c>
      <c r="J150" s="123">
        <f>'2024 CV FIN GA 00394601000126'!L146</f>
        <v>0</v>
      </c>
      <c r="K150" s="123">
        <f>'2024 CV FIN GA 00394601000126'!M146</f>
        <v>0</v>
      </c>
      <c r="L150" s="123">
        <f>'2024 CV FIN GA 00394601000126'!N146</f>
        <v>0</v>
      </c>
      <c r="M150" s="49">
        <f t="shared" si="61"/>
        <v>0</v>
      </c>
      <c r="N150" s="123">
        <f>'2024 CV FIN GA 00394601000126'!P146</f>
        <v>0</v>
      </c>
      <c r="O150" s="123">
        <f>'2024 CV FIN GA 00394601000126'!Q146</f>
        <v>0</v>
      </c>
      <c r="P150" s="123">
        <f>'2024 CV FIN GA 00394601000126'!R146</f>
        <v>0</v>
      </c>
      <c r="Q150" s="123">
        <f>'2024 CV FIN GA 00394601000126'!S146</f>
        <v>0</v>
      </c>
      <c r="R150" s="123">
        <f>'2024 CV FIN GA 00394601000126'!T146</f>
        <v>0</v>
      </c>
      <c r="S150" s="123">
        <f>'2024 CV FIN GA 00394601000126'!U146</f>
        <v>0</v>
      </c>
      <c r="T150" s="123">
        <f>'2024 CV FIN GA 00394601000126'!V146</f>
        <v>0</v>
      </c>
      <c r="U150" s="49">
        <f t="shared" si="62"/>
        <v>0</v>
      </c>
      <c r="V150" s="123">
        <f>'2024 CV FIN GA 00394601000126'!X146</f>
        <v>0</v>
      </c>
      <c r="W150" s="123">
        <f>'2024 CV FIN GA 00394601000126'!Y146</f>
        <v>0</v>
      </c>
      <c r="X150" s="123">
        <f>'2024 CV FIN GA 00394601000126'!Z146</f>
        <v>0</v>
      </c>
      <c r="Y150" s="123">
        <f>'2024 CV FIN GA 00394601000126'!AA146</f>
        <v>0</v>
      </c>
      <c r="Z150" s="123">
        <f>'2024 CV FIN GA 00394601000126'!AB146</f>
        <v>0</v>
      </c>
      <c r="AA150" s="123">
        <f>'2024 CV FIN GA 00394601000126'!AC146</f>
        <v>0</v>
      </c>
      <c r="AB150" s="123">
        <f>'2024 CV FIN GA 00394601000126'!AD146</f>
        <v>0</v>
      </c>
      <c r="AC150" s="49">
        <f t="shared" si="63"/>
        <v>0</v>
      </c>
      <c r="AD150" s="123">
        <f>'2024 CV FIN GA 00394601000126'!AF146</f>
        <v>0</v>
      </c>
      <c r="AE150" s="123">
        <f>'2024 CV FIN GA 00394601000126'!AG146</f>
        <v>0</v>
      </c>
      <c r="AF150" s="123">
        <f>'2024 CV FIN GA 00394601000126'!AH146</f>
        <v>0</v>
      </c>
      <c r="AG150" s="123">
        <f>'2024 CV FIN GA 00394601000126'!AI146</f>
        <v>0</v>
      </c>
      <c r="AH150" s="49">
        <f t="shared" si="64"/>
        <v>0</v>
      </c>
      <c r="AI150" s="123">
        <f>'2024 CV FIN GA 00394601000126'!AK146</f>
        <v>0</v>
      </c>
      <c r="AJ150" s="123">
        <f>'2024 CV FIN GA 00394601000126'!AL146</f>
        <v>0</v>
      </c>
      <c r="AK150" s="123">
        <f>'2024 CV FIN GA 00394601000126'!AM146</f>
        <v>0</v>
      </c>
      <c r="AL150" s="123">
        <f>'2024 CV FIN GA 00394601000126'!AN146</f>
        <v>0</v>
      </c>
      <c r="AM150" s="123">
        <f>'2024 CV FIN GA 00394601000126'!AO146</f>
        <v>0</v>
      </c>
      <c r="AN150" s="123">
        <f>'2024 CV FIN GA 00394601000126'!AP146</f>
        <v>0</v>
      </c>
      <c r="AO150" s="50">
        <v>0</v>
      </c>
      <c r="AP150" s="123">
        <f>'2024 CV FIN GA 00394601000126'!AR146</f>
        <v>0</v>
      </c>
      <c r="AQ150" s="123">
        <f>'2024 CV FIN GA 00394601000126'!AS146</f>
        <v>0</v>
      </c>
      <c r="AR150" s="49">
        <f t="shared" si="65"/>
        <v>0</v>
      </c>
      <c r="AS150" s="49">
        <f t="shared" si="66"/>
        <v>0</v>
      </c>
      <c r="AT150" s="123">
        <f>'2024 CV FIN GA 00394601000126'!AV146</f>
        <v>0</v>
      </c>
      <c r="AU150" s="123">
        <f>'2024 CV FIN GA 00394601000126'!AW146</f>
        <v>0</v>
      </c>
      <c r="AV150" s="123">
        <f>'2024 CV FIN GA 00394601000126'!AX146</f>
        <v>0</v>
      </c>
      <c r="AW150" s="123">
        <f>'2024 CV FIN GA 00394601000126'!AY146</f>
        <v>0</v>
      </c>
      <c r="AX150" s="123">
        <f>'2024 CV FIN GA 00394601000126'!AZ146</f>
        <v>0</v>
      </c>
      <c r="AY150" s="123">
        <f>'2024 CV FIN GA 00394601000126'!BA146</f>
        <v>0</v>
      </c>
      <c r="AZ150" s="49">
        <f t="shared" si="67"/>
        <v>0</v>
      </c>
      <c r="BA150" s="123">
        <f>'2024 CV FIN GA 00394601000126'!BC146</f>
        <v>0</v>
      </c>
      <c r="BB150" s="123">
        <f>'2024 CV FIN GA 00394601000126'!BD146</f>
        <v>0</v>
      </c>
      <c r="BC150" s="123">
        <f>'2024 CV FIN GA 00394601000126'!BE146</f>
        <v>0</v>
      </c>
      <c r="BD150" s="123">
        <f>'2024 CV FIN GA 00394601000126'!BF146</f>
        <v>0</v>
      </c>
      <c r="BE150" s="123">
        <f>'2024 CV FIN GA 00394601000126'!BG146</f>
        <v>0</v>
      </c>
      <c r="BF150" s="123">
        <f>'2024 CV FIN GA 00394601000126'!BH146</f>
        <v>0</v>
      </c>
      <c r="BG150" s="123">
        <f>'2024 CV FIN GA 00394601000126'!BI146</f>
        <v>0</v>
      </c>
      <c r="BH150" s="123">
        <f>'2024 CV FIN GA 00394601000126'!BJ146</f>
        <v>0</v>
      </c>
      <c r="BI150" s="123">
        <f>'2024 CV FIN GA 00394601000126'!BK146</f>
        <v>0</v>
      </c>
      <c r="BJ150" s="49">
        <f t="shared" si="68"/>
        <v>0</v>
      </c>
      <c r="BK150" s="49">
        <f t="shared" si="69"/>
        <v>0</v>
      </c>
      <c r="BL150" s="49">
        <f>$BO$9+SUMPRODUCT($D$10:D150,$BK$10:BK150)</f>
        <v>-1.2969374656677246E-2</v>
      </c>
      <c r="BM150" s="48">
        <f>'2024 CV FIN GA 00394601000126'!BO146</f>
        <v>4.78</v>
      </c>
      <c r="BN150" s="49">
        <f t="shared" si="73"/>
        <v>0</v>
      </c>
      <c r="BO150" s="51">
        <f t="shared" si="70"/>
        <v>0</v>
      </c>
      <c r="BP150" s="79">
        <f t="shared" si="74"/>
        <v>0</v>
      </c>
      <c r="BQ150" s="79">
        <f t="shared" si="75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1"/>
        <v>142</v>
      </c>
      <c r="B151" s="69">
        <f t="shared" si="72"/>
        <v>2165</v>
      </c>
      <c r="C151" s="48">
        <f>'2024 CV FIN GA 00394601000126'!E147</f>
        <v>4.78</v>
      </c>
      <c r="D151" s="49">
        <f t="shared" si="76"/>
        <v>1.32E-3</v>
      </c>
      <c r="E151" s="123">
        <f>'2024 CV FIN GA 00394601000126'!G147</f>
        <v>0</v>
      </c>
      <c r="F151" s="49">
        <f t="shared" si="60"/>
        <v>0</v>
      </c>
      <c r="G151" s="123">
        <f>'2024 CV FIN GA 00394601000126'!I147</f>
        <v>0</v>
      </c>
      <c r="H151" s="123">
        <f>'2024 CV FIN GA 00394601000126'!J147</f>
        <v>0</v>
      </c>
      <c r="I151" s="123">
        <f>'2024 CV FIN GA 00394601000126'!K147</f>
        <v>0</v>
      </c>
      <c r="J151" s="123">
        <f>'2024 CV FIN GA 00394601000126'!L147</f>
        <v>0</v>
      </c>
      <c r="K151" s="123">
        <f>'2024 CV FIN GA 00394601000126'!M147</f>
        <v>0</v>
      </c>
      <c r="L151" s="123">
        <f>'2024 CV FIN GA 00394601000126'!N147</f>
        <v>0</v>
      </c>
      <c r="M151" s="49">
        <f t="shared" si="61"/>
        <v>0</v>
      </c>
      <c r="N151" s="123">
        <f>'2024 CV FIN GA 00394601000126'!P147</f>
        <v>0</v>
      </c>
      <c r="O151" s="123">
        <f>'2024 CV FIN GA 00394601000126'!Q147</f>
        <v>0</v>
      </c>
      <c r="P151" s="123">
        <f>'2024 CV FIN GA 00394601000126'!R147</f>
        <v>0</v>
      </c>
      <c r="Q151" s="123">
        <f>'2024 CV FIN GA 00394601000126'!S147</f>
        <v>0</v>
      </c>
      <c r="R151" s="123">
        <f>'2024 CV FIN GA 00394601000126'!T147</f>
        <v>0</v>
      </c>
      <c r="S151" s="123">
        <f>'2024 CV FIN GA 00394601000126'!U147</f>
        <v>0</v>
      </c>
      <c r="T151" s="123">
        <f>'2024 CV FIN GA 00394601000126'!V147</f>
        <v>0</v>
      </c>
      <c r="U151" s="49">
        <f t="shared" si="62"/>
        <v>0</v>
      </c>
      <c r="V151" s="123">
        <f>'2024 CV FIN GA 00394601000126'!X147</f>
        <v>0</v>
      </c>
      <c r="W151" s="123">
        <f>'2024 CV FIN GA 00394601000126'!Y147</f>
        <v>0</v>
      </c>
      <c r="X151" s="123">
        <f>'2024 CV FIN GA 00394601000126'!Z147</f>
        <v>0</v>
      </c>
      <c r="Y151" s="123">
        <f>'2024 CV FIN GA 00394601000126'!AA147</f>
        <v>0</v>
      </c>
      <c r="Z151" s="123">
        <f>'2024 CV FIN GA 00394601000126'!AB147</f>
        <v>0</v>
      </c>
      <c r="AA151" s="123">
        <f>'2024 CV FIN GA 00394601000126'!AC147</f>
        <v>0</v>
      </c>
      <c r="AB151" s="123">
        <f>'2024 CV FIN GA 00394601000126'!AD147</f>
        <v>0</v>
      </c>
      <c r="AC151" s="49">
        <f t="shared" si="63"/>
        <v>0</v>
      </c>
      <c r="AD151" s="123">
        <f>'2024 CV FIN GA 00394601000126'!AF147</f>
        <v>0</v>
      </c>
      <c r="AE151" s="123">
        <f>'2024 CV FIN GA 00394601000126'!AG147</f>
        <v>0</v>
      </c>
      <c r="AF151" s="123">
        <f>'2024 CV FIN GA 00394601000126'!AH147</f>
        <v>0</v>
      </c>
      <c r="AG151" s="123">
        <f>'2024 CV FIN GA 00394601000126'!AI147</f>
        <v>0</v>
      </c>
      <c r="AH151" s="49">
        <f t="shared" si="64"/>
        <v>0</v>
      </c>
      <c r="AI151" s="123">
        <f>'2024 CV FIN GA 00394601000126'!AK147</f>
        <v>0</v>
      </c>
      <c r="AJ151" s="123">
        <f>'2024 CV FIN GA 00394601000126'!AL147</f>
        <v>0</v>
      </c>
      <c r="AK151" s="123">
        <f>'2024 CV FIN GA 00394601000126'!AM147</f>
        <v>0</v>
      </c>
      <c r="AL151" s="123">
        <f>'2024 CV FIN GA 00394601000126'!AN147</f>
        <v>0</v>
      </c>
      <c r="AM151" s="123">
        <f>'2024 CV FIN GA 00394601000126'!AO147</f>
        <v>0</v>
      </c>
      <c r="AN151" s="123">
        <f>'2024 CV FIN GA 00394601000126'!AP147</f>
        <v>0</v>
      </c>
      <c r="AO151" s="50">
        <v>0</v>
      </c>
      <c r="AP151" s="123">
        <f>'2024 CV FIN GA 00394601000126'!AR147</f>
        <v>0</v>
      </c>
      <c r="AQ151" s="123">
        <f>'2024 CV FIN GA 00394601000126'!AS147</f>
        <v>0</v>
      </c>
      <c r="AR151" s="49">
        <f t="shared" si="65"/>
        <v>0</v>
      </c>
      <c r="AS151" s="49">
        <f t="shared" si="66"/>
        <v>0</v>
      </c>
      <c r="AT151" s="123">
        <f>'2024 CV FIN GA 00394601000126'!AV147</f>
        <v>0</v>
      </c>
      <c r="AU151" s="123">
        <f>'2024 CV FIN GA 00394601000126'!AW147</f>
        <v>0</v>
      </c>
      <c r="AV151" s="123">
        <f>'2024 CV FIN GA 00394601000126'!AX147</f>
        <v>0</v>
      </c>
      <c r="AW151" s="123">
        <f>'2024 CV FIN GA 00394601000126'!AY147</f>
        <v>0</v>
      </c>
      <c r="AX151" s="123">
        <f>'2024 CV FIN GA 00394601000126'!AZ147</f>
        <v>0</v>
      </c>
      <c r="AY151" s="123">
        <f>'2024 CV FIN GA 00394601000126'!BA147</f>
        <v>0</v>
      </c>
      <c r="AZ151" s="49">
        <f t="shared" si="67"/>
        <v>0</v>
      </c>
      <c r="BA151" s="123">
        <f>'2024 CV FIN GA 00394601000126'!BC147</f>
        <v>0</v>
      </c>
      <c r="BB151" s="123">
        <f>'2024 CV FIN GA 00394601000126'!BD147</f>
        <v>0</v>
      </c>
      <c r="BC151" s="123">
        <f>'2024 CV FIN GA 00394601000126'!BE147</f>
        <v>0</v>
      </c>
      <c r="BD151" s="123">
        <f>'2024 CV FIN GA 00394601000126'!BF147</f>
        <v>0</v>
      </c>
      <c r="BE151" s="123">
        <f>'2024 CV FIN GA 00394601000126'!BG147</f>
        <v>0</v>
      </c>
      <c r="BF151" s="123">
        <f>'2024 CV FIN GA 00394601000126'!BH147</f>
        <v>0</v>
      </c>
      <c r="BG151" s="123">
        <f>'2024 CV FIN GA 00394601000126'!BI147</f>
        <v>0</v>
      </c>
      <c r="BH151" s="123">
        <f>'2024 CV FIN GA 00394601000126'!BJ147</f>
        <v>0</v>
      </c>
      <c r="BI151" s="123">
        <f>'2024 CV FIN GA 00394601000126'!BK147</f>
        <v>0</v>
      </c>
      <c r="BJ151" s="49">
        <f t="shared" si="68"/>
        <v>0</v>
      </c>
      <c r="BK151" s="49">
        <f t="shared" si="69"/>
        <v>0</v>
      </c>
      <c r="BL151" s="49">
        <f>$BO$9+SUMPRODUCT($D$10:D151,$BK$10:BK151)</f>
        <v>-1.2969374656677246E-2</v>
      </c>
      <c r="BM151" s="48">
        <f>'2024 CV FIN GA 00394601000126'!BO147</f>
        <v>4.78</v>
      </c>
      <c r="BN151" s="49">
        <f t="shared" si="73"/>
        <v>0</v>
      </c>
      <c r="BO151" s="51">
        <f t="shared" si="70"/>
        <v>0</v>
      </c>
      <c r="BP151" s="79">
        <f t="shared" si="74"/>
        <v>0</v>
      </c>
      <c r="BQ151" s="79">
        <f t="shared" si="75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1"/>
        <v>143</v>
      </c>
      <c r="B152" s="69">
        <f t="shared" si="72"/>
        <v>2166</v>
      </c>
      <c r="C152" s="48">
        <f>'2024 CV FIN GA 00394601000126'!E148</f>
        <v>4.78</v>
      </c>
      <c r="D152" s="49">
        <f t="shared" si="76"/>
        <v>1.2600000000000001E-3</v>
      </c>
      <c r="E152" s="123">
        <f>'2024 CV FIN GA 00394601000126'!G148</f>
        <v>0</v>
      </c>
      <c r="F152" s="49">
        <f t="shared" si="60"/>
        <v>0</v>
      </c>
      <c r="G152" s="123">
        <f>'2024 CV FIN GA 00394601000126'!I148</f>
        <v>0</v>
      </c>
      <c r="H152" s="123">
        <f>'2024 CV FIN GA 00394601000126'!J148</f>
        <v>0</v>
      </c>
      <c r="I152" s="123">
        <f>'2024 CV FIN GA 00394601000126'!K148</f>
        <v>0</v>
      </c>
      <c r="J152" s="123">
        <f>'2024 CV FIN GA 00394601000126'!L148</f>
        <v>0</v>
      </c>
      <c r="K152" s="123">
        <f>'2024 CV FIN GA 00394601000126'!M148</f>
        <v>0</v>
      </c>
      <c r="L152" s="123">
        <f>'2024 CV FIN GA 00394601000126'!N148</f>
        <v>0</v>
      </c>
      <c r="M152" s="49">
        <f t="shared" si="61"/>
        <v>0</v>
      </c>
      <c r="N152" s="123">
        <f>'2024 CV FIN GA 00394601000126'!P148</f>
        <v>0</v>
      </c>
      <c r="O152" s="123">
        <f>'2024 CV FIN GA 00394601000126'!Q148</f>
        <v>0</v>
      </c>
      <c r="P152" s="123">
        <f>'2024 CV FIN GA 00394601000126'!R148</f>
        <v>0</v>
      </c>
      <c r="Q152" s="123">
        <f>'2024 CV FIN GA 00394601000126'!S148</f>
        <v>0</v>
      </c>
      <c r="R152" s="123">
        <f>'2024 CV FIN GA 00394601000126'!T148</f>
        <v>0</v>
      </c>
      <c r="S152" s="123">
        <f>'2024 CV FIN GA 00394601000126'!U148</f>
        <v>0</v>
      </c>
      <c r="T152" s="123">
        <f>'2024 CV FIN GA 00394601000126'!V148</f>
        <v>0</v>
      </c>
      <c r="U152" s="49">
        <f t="shared" si="62"/>
        <v>0</v>
      </c>
      <c r="V152" s="123">
        <f>'2024 CV FIN GA 00394601000126'!X148</f>
        <v>0</v>
      </c>
      <c r="W152" s="123">
        <f>'2024 CV FIN GA 00394601000126'!Y148</f>
        <v>0</v>
      </c>
      <c r="X152" s="123">
        <f>'2024 CV FIN GA 00394601000126'!Z148</f>
        <v>0</v>
      </c>
      <c r="Y152" s="123">
        <f>'2024 CV FIN GA 00394601000126'!AA148</f>
        <v>0</v>
      </c>
      <c r="Z152" s="123">
        <f>'2024 CV FIN GA 00394601000126'!AB148</f>
        <v>0</v>
      </c>
      <c r="AA152" s="123">
        <f>'2024 CV FIN GA 00394601000126'!AC148</f>
        <v>0</v>
      </c>
      <c r="AB152" s="123">
        <f>'2024 CV FIN GA 00394601000126'!AD148</f>
        <v>0</v>
      </c>
      <c r="AC152" s="49">
        <f t="shared" si="63"/>
        <v>0</v>
      </c>
      <c r="AD152" s="123">
        <f>'2024 CV FIN GA 00394601000126'!AF148</f>
        <v>0</v>
      </c>
      <c r="AE152" s="123">
        <f>'2024 CV FIN GA 00394601000126'!AG148</f>
        <v>0</v>
      </c>
      <c r="AF152" s="123">
        <f>'2024 CV FIN GA 00394601000126'!AH148</f>
        <v>0</v>
      </c>
      <c r="AG152" s="123">
        <f>'2024 CV FIN GA 00394601000126'!AI148</f>
        <v>0</v>
      </c>
      <c r="AH152" s="49">
        <f t="shared" si="64"/>
        <v>0</v>
      </c>
      <c r="AI152" s="123">
        <f>'2024 CV FIN GA 00394601000126'!AK148</f>
        <v>0</v>
      </c>
      <c r="AJ152" s="123">
        <f>'2024 CV FIN GA 00394601000126'!AL148</f>
        <v>0</v>
      </c>
      <c r="AK152" s="123">
        <f>'2024 CV FIN GA 00394601000126'!AM148</f>
        <v>0</v>
      </c>
      <c r="AL152" s="123">
        <f>'2024 CV FIN GA 00394601000126'!AN148</f>
        <v>0</v>
      </c>
      <c r="AM152" s="123">
        <f>'2024 CV FIN GA 00394601000126'!AO148</f>
        <v>0</v>
      </c>
      <c r="AN152" s="123">
        <f>'2024 CV FIN GA 00394601000126'!AP148</f>
        <v>0</v>
      </c>
      <c r="AO152" s="50">
        <v>0</v>
      </c>
      <c r="AP152" s="123">
        <f>'2024 CV FIN GA 00394601000126'!AR148</f>
        <v>0</v>
      </c>
      <c r="AQ152" s="123">
        <f>'2024 CV FIN GA 00394601000126'!AS148</f>
        <v>0</v>
      </c>
      <c r="AR152" s="49">
        <f t="shared" si="65"/>
        <v>0</v>
      </c>
      <c r="AS152" s="49">
        <f t="shared" si="66"/>
        <v>0</v>
      </c>
      <c r="AT152" s="123">
        <f>'2024 CV FIN GA 00394601000126'!AV148</f>
        <v>0</v>
      </c>
      <c r="AU152" s="123">
        <f>'2024 CV FIN GA 00394601000126'!AW148</f>
        <v>0</v>
      </c>
      <c r="AV152" s="123">
        <f>'2024 CV FIN GA 00394601000126'!AX148</f>
        <v>0</v>
      </c>
      <c r="AW152" s="123">
        <f>'2024 CV FIN GA 00394601000126'!AY148</f>
        <v>0</v>
      </c>
      <c r="AX152" s="123">
        <f>'2024 CV FIN GA 00394601000126'!AZ148</f>
        <v>0</v>
      </c>
      <c r="AY152" s="123">
        <f>'2024 CV FIN GA 00394601000126'!BA148</f>
        <v>0</v>
      </c>
      <c r="AZ152" s="49">
        <f t="shared" si="67"/>
        <v>0</v>
      </c>
      <c r="BA152" s="123">
        <f>'2024 CV FIN GA 00394601000126'!BC148</f>
        <v>0</v>
      </c>
      <c r="BB152" s="123">
        <f>'2024 CV FIN GA 00394601000126'!BD148</f>
        <v>0</v>
      </c>
      <c r="BC152" s="123">
        <f>'2024 CV FIN GA 00394601000126'!BE148</f>
        <v>0</v>
      </c>
      <c r="BD152" s="123">
        <f>'2024 CV FIN GA 00394601000126'!BF148</f>
        <v>0</v>
      </c>
      <c r="BE152" s="123">
        <f>'2024 CV FIN GA 00394601000126'!BG148</f>
        <v>0</v>
      </c>
      <c r="BF152" s="123">
        <f>'2024 CV FIN GA 00394601000126'!BH148</f>
        <v>0</v>
      </c>
      <c r="BG152" s="123">
        <f>'2024 CV FIN GA 00394601000126'!BI148</f>
        <v>0</v>
      </c>
      <c r="BH152" s="123">
        <f>'2024 CV FIN GA 00394601000126'!BJ148</f>
        <v>0</v>
      </c>
      <c r="BI152" s="123">
        <f>'2024 CV FIN GA 00394601000126'!BK148</f>
        <v>0</v>
      </c>
      <c r="BJ152" s="49">
        <f t="shared" si="68"/>
        <v>0</v>
      </c>
      <c r="BK152" s="49">
        <f t="shared" si="69"/>
        <v>0</v>
      </c>
      <c r="BL152" s="49">
        <f>$BO$9+SUMPRODUCT($D$10:D152,$BK$10:BK152)</f>
        <v>-1.2969374656677246E-2</v>
      </c>
      <c r="BM152" s="48">
        <f>'2024 CV FIN GA 00394601000126'!BO148</f>
        <v>4.78</v>
      </c>
      <c r="BN152" s="49">
        <f t="shared" si="73"/>
        <v>0</v>
      </c>
      <c r="BO152" s="51">
        <f t="shared" si="70"/>
        <v>0</v>
      </c>
      <c r="BP152" s="79">
        <f t="shared" si="74"/>
        <v>0</v>
      </c>
      <c r="BQ152" s="79">
        <f t="shared" si="75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1"/>
        <v>144</v>
      </c>
      <c r="B153" s="69">
        <f t="shared" si="72"/>
        <v>2167</v>
      </c>
      <c r="C153" s="48">
        <f>'2024 CV FIN GA 00394601000126'!E149</f>
        <v>4.78</v>
      </c>
      <c r="D153" s="49">
        <f t="shared" si="76"/>
        <v>1.1999999999999999E-3</v>
      </c>
      <c r="E153" s="123">
        <f>'2024 CV FIN GA 00394601000126'!G149</f>
        <v>0</v>
      </c>
      <c r="F153" s="49">
        <f t="shared" si="60"/>
        <v>0</v>
      </c>
      <c r="G153" s="123">
        <f>'2024 CV FIN GA 00394601000126'!I149</f>
        <v>0</v>
      </c>
      <c r="H153" s="123">
        <f>'2024 CV FIN GA 00394601000126'!J149</f>
        <v>0</v>
      </c>
      <c r="I153" s="123">
        <f>'2024 CV FIN GA 00394601000126'!K149</f>
        <v>0</v>
      </c>
      <c r="J153" s="123">
        <f>'2024 CV FIN GA 00394601000126'!L149</f>
        <v>0</v>
      </c>
      <c r="K153" s="123">
        <f>'2024 CV FIN GA 00394601000126'!M149</f>
        <v>0</v>
      </c>
      <c r="L153" s="123">
        <f>'2024 CV FIN GA 00394601000126'!N149</f>
        <v>0</v>
      </c>
      <c r="M153" s="49">
        <f t="shared" si="61"/>
        <v>0</v>
      </c>
      <c r="N153" s="123">
        <f>'2024 CV FIN GA 00394601000126'!P149</f>
        <v>0</v>
      </c>
      <c r="O153" s="123">
        <f>'2024 CV FIN GA 00394601000126'!Q149</f>
        <v>0</v>
      </c>
      <c r="P153" s="123">
        <f>'2024 CV FIN GA 00394601000126'!R149</f>
        <v>0</v>
      </c>
      <c r="Q153" s="123">
        <f>'2024 CV FIN GA 00394601000126'!S149</f>
        <v>0</v>
      </c>
      <c r="R153" s="123">
        <f>'2024 CV FIN GA 00394601000126'!T149</f>
        <v>0</v>
      </c>
      <c r="S153" s="123">
        <f>'2024 CV FIN GA 00394601000126'!U149</f>
        <v>0</v>
      </c>
      <c r="T153" s="123">
        <f>'2024 CV FIN GA 00394601000126'!V149</f>
        <v>0</v>
      </c>
      <c r="U153" s="49">
        <f t="shared" si="62"/>
        <v>0</v>
      </c>
      <c r="V153" s="123">
        <f>'2024 CV FIN GA 00394601000126'!X149</f>
        <v>0</v>
      </c>
      <c r="W153" s="123">
        <f>'2024 CV FIN GA 00394601000126'!Y149</f>
        <v>0</v>
      </c>
      <c r="X153" s="123">
        <f>'2024 CV FIN GA 00394601000126'!Z149</f>
        <v>0</v>
      </c>
      <c r="Y153" s="123">
        <f>'2024 CV FIN GA 00394601000126'!AA149</f>
        <v>0</v>
      </c>
      <c r="Z153" s="123">
        <f>'2024 CV FIN GA 00394601000126'!AB149</f>
        <v>0</v>
      </c>
      <c r="AA153" s="123">
        <f>'2024 CV FIN GA 00394601000126'!AC149</f>
        <v>0</v>
      </c>
      <c r="AB153" s="123">
        <f>'2024 CV FIN GA 00394601000126'!AD149</f>
        <v>0</v>
      </c>
      <c r="AC153" s="49">
        <f t="shared" si="63"/>
        <v>0</v>
      </c>
      <c r="AD153" s="123">
        <f>'2024 CV FIN GA 00394601000126'!AF149</f>
        <v>0</v>
      </c>
      <c r="AE153" s="123">
        <f>'2024 CV FIN GA 00394601000126'!AG149</f>
        <v>0</v>
      </c>
      <c r="AF153" s="123">
        <f>'2024 CV FIN GA 00394601000126'!AH149</f>
        <v>0</v>
      </c>
      <c r="AG153" s="123">
        <f>'2024 CV FIN GA 00394601000126'!AI149</f>
        <v>0</v>
      </c>
      <c r="AH153" s="49">
        <f t="shared" si="64"/>
        <v>0</v>
      </c>
      <c r="AI153" s="123">
        <f>'2024 CV FIN GA 00394601000126'!AK149</f>
        <v>0</v>
      </c>
      <c r="AJ153" s="123">
        <f>'2024 CV FIN GA 00394601000126'!AL149</f>
        <v>0</v>
      </c>
      <c r="AK153" s="123">
        <f>'2024 CV FIN GA 00394601000126'!AM149</f>
        <v>0</v>
      </c>
      <c r="AL153" s="123">
        <f>'2024 CV FIN GA 00394601000126'!AN149</f>
        <v>0</v>
      </c>
      <c r="AM153" s="123">
        <f>'2024 CV FIN GA 00394601000126'!AO149</f>
        <v>0</v>
      </c>
      <c r="AN153" s="123">
        <f>'2024 CV FIN GA 00394601000126'!AP149</f>
        <v>0</v>
      </c>
      <c r="AO153" s="50">
        <v>0</v>
      </c>
      <c r="AP153" s="123">
        <f>'2024 CV FIN GA 00394601000126'!AR149</f>
        <v>0</v>
      </c>
      <c r="AQ153" s="123">
        <f>'2024 CV FIN GA 00394601000126'!AS149</f>
        <v>0</v>
      </c>
      <c r="AR153" s="49">
        <f t="shared" si="65"/>
        <v>0</v>
      </c>
      <c r="AS153" s="49">
        <f t="shared" si="66"/>
        <v>0</v>
      </c>
      <c r="AT153" s="123">
        <f>'2024 CV FIN GA 00394601000126'!AV149</f>
        <v>0</v>
      </c>
      <c r="AU153" s="123">
        <f>'2024 CV FIN GA 00394601000126'!AW149</f>
        <v>0</v>
      </c>
      <c r="AV153" s="123">
        <f>'2024 CV FIN GA 00394601000126'!AX149</f>
        <v>0</v>
      </c>
      <c r="AW153" s="123">
        <f>'2024 CV FIN GA 00394601000126'!AY149</f>
        <v>0</v>
      </c>
      <c r="AX153" s="123">
        <f>'2024 CV FIN GA 00394601000126'!AZ149</f>
        <v>0</v>
      </c>
      <c r="AY153" s="123">
        <f>'2024 CV FIN GA 00394601000126'!BA149</f>
        <v>0</v>
      </c>
      <c r="AZ153" s="49">
        <f t="shared" si="67"/>
        <v>0</v>
      </c>
      <c r="BA153" s="123">
        <f>'2024 CV FIN GA 00394601000126'!BC149</f>
        <v>0</v>
      </c>
      <c r="BB153" s="123">
        <f>'2024 CV FIN GA 00394601000126'!BD149</f>
        <v>0</v>
      </c>
      <c r="BC153" s="123">
        <f>'2024 CV FIN GA 00394601000126'!BE149</f>
        <v>0</v>
      </c>
      <c r="BD153" s="123">
        <f>'2024 CV FIN GA 00394601000126'!BF149</f>
        <v>0</v>
      </c>
      <c r="BE153" s="123">
        <f>'2024 CV FIN GA 00394601000126'!BG149</f>
        <v>0</v>
      </c>
      <c r="BF153" s="123">
        <f>'2024 CV FIN GA 00394601000126'!BH149</f>
        <v>0</v>
      </c>
      <c r="BG153" s="123">
        <f>'2024 CV FIN GA 00394601000126'!BI149</f>
        <v>0</v>
      </c>
      <c r="BH153" s="123">
        <f>'2024 CV FIN GA 00394601000126'!BJ149</f>
        <v>0</v>
      </c>
      <c r="BI153" s="123">
        <f>'2024 CV FIN GA 00394601000126'!BK149</f>
        <v>0</v>
      </c>
      <c r="BJ153" s="49">
        <f t="shared" si="68"/>
        <v>0</v>
      </c>
      <c r="BK153" s="49">
        <f t="shared" si="69"/>
        <v>0</v>
      </c>
      <c r="BL153" s="49">
        <f>$BO$9+SUMPRODUCT($D$10:D153,$BK$10:BK153)</f>
        <v>-1.2969374656677246E-2</v>
      </c>
      <c r="BM153" s="48">
        <f>'2024 CV FIN GA 00394601000126'!BO149</f>
        <v>4.78</v>
      </c>
      <c r="BN153" s="49">
        <f t="shared" si="73"/>
        <v>0</v>
      </c>
      <c r="BO153" s="51">
        <f t="shared" si="70"/>
        <v>0</v>
      </c>
      <c r="BP153" s="79">
        <f t="shared" si="74"/>
        <v>0</v>
      </c>
      <c r="BQ153" s="79">
        <f t="shared" si="75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1"/>
        <v>145</v>
      </c>
      <c r="B154" s="69">
        <f t="shared" si="72"/>
        <v>2168</v>
      </c>
      <c r="C154" s="48">
        <f>'2024 CV FIN GA 00394601000126'!E150</f>
        <v>4.78</v>
      </c>
      <c r="D154" s="49">
        <f t="shared" si="76"/>
        <v>1.15E-3</v>
      </c>
      <c r="E154" s="123">
        <f>'2024 CV FIN GA 00394601000126'!G150</f>
        <v>0</v>
      </c>
      <c r="F154" s="49">
        <f t="shared" si="60"/>
        <v>0</v>
      </c>
      <c r="G154" s="123">
        <f>'2024 CV FIN GA 00394601000126'!I150</f>
        <v>0</v>
      </c>
      <c r="H154" s="123">
        <f>'2024 CV FIN GA 00394601000126'!J150</f>
        <v>0</v>
      </c>
      <c r="I154" s="123">
        <f>'2024 CV FIN GA 00394601000126'!K150</f>
        <v>0</v>
      </c>
      <c r="J154" s="123">
        <f>'2024 CV FIN GA 00394601000126'!L150</f>
        <v>0</v>
      </c>
      <c r="K154" s="123">
        <f>'2024 CV FIN GA 00394601000126'!M150</f>
        <v>0</v>
      </c>
      <c r="L154" s="123">
        <f>'2024 CV FIN GA 00394601000126'!N150</f>
        <v>0</v>
      </c>
      <c r="M154" s="49">
        <f t="shared" si="61"/>
        <v>0</v>
      </c>
      <c r="N154" s="123">
        <f>'2024 CV FIN GA 00394601000126'!P150</f>
        <v>0</v>
      </c>
      <c r="O154" s="123">
        <f>'2024 CV FIN GA 00394601000126'!Q150</f>
        <v>0</v>
      </c>
      <c r="P154" s="123">
        <f>'2024 CV FIN GA 00394601000126'!R150</f>
        <v>0</v>
      </c>
      <c r="Q154" s="123">
        <f>'2024 CV FIN GA 00394601000126'!S150</f>
        <v>0</v>
      </c>
      <c r="R154" s="123">
        <f>'2024 CV FIN GA 00394601000126'!T150</f>
        <v>0</v>
      </c>
      <c r="S154" s="123">
        <f>'2024 CV FIN GA 00394601000126'!U150</f>
        <v>0</v>
      </c>
      <c r="T154" s="123">
        <f>'2024 CV FIN GA 00394601000126'!V150</f>
        <v>0</v>
      </c>
      <c r="U154" s="49">
        <f t="shared" si="62"/>
        <v>0</v>
      </c>
      <c r="V154" s="123">
        <f>'2024 CV FIN GA 00394601000126'!X150</f>
        <v>0</v>
      </c>
      <c r="W154" s="123">
        <f>'2024 CV FIN GA 00394601000126'!Y150</f>
        <v>0</v>
      </c>
      <c r="X154" s="123">
        <f>'2024 CV FIN GA 00394601000126'!Z150</f>
        <v>0</v>
      </c>
      <c r="Y154" s="123">
        <f>'2024 CV FIN GA 00394601000126'!AA150</f>
        <v>0</v>
      </c>
      <c r="Z154" s="123">
        <f>'2024 CV FIN GA 00394601000126'!AB150</f>
        <v>0</v>
      </c>
      <c r="AA154" s="123">
        <f>'2024 CV FIN GA 00394601000126'!AC150</f>
        <v>0</v>
      </c>
      <c r="AB154" s="123">
        <f>'2024 CV FIN GA 00394601000126'!AD150</f>
        <v>0</v>
      </c>
      <c r="AC154" s="49">
        <f t="shared" si="63"/>
        <v>0</v>
      </c>
      <c r="AD154" s="123">
        <f>'2024 CV FIN GA 00394601000126'!AF150</f>
        <v>0</v>
      </c>
      <c r="AE154" s="123">
        <f>'2024 CV FIN GA 00394601000126'!AG150</f>
        <v>0</v>
      </c>
      <c r="AF154" s="123">
        <f>'2024 CV FIN GA 00394601000126'!AH150</f>
        <v>0</v>
      </c>
      <c r="AG154" s="123">
        <f>'2024 CV FIN GA 00394601000126'!AI150</f>
        <v>0</v>
      </c>
      <c r="AH154" s="49">
        <f t="shared" si="64"/>
        <v>0</v>
      </c>
      <c r="AI154" s="123">
        <f>'2024 CV FIN GA 00394601000126'!AK150</f>
        <v>0</v>
      </c>
      <c r="AJ154" s="123">
        <f>'2024 CV FIN GA 00394601000126'!AL150</f>
        <v>0</v>
      </c>
      <c r="AK154" s="123">
        <f>'2024 CV FIN GA 00394601000126'!AM150</f>
        <v>0</v>
      </c>
      <c r="AL154" s="123">
        <f>'2024 CV FIN GA 00394601000126'!AN150</f>
        <v>0</v>
      </c>
      <c r="AM154" s="123">
        <f>'2024 CV FIN GA 00394601000126'!AO150</f>
        <v>0</v>
      </c>
      <c r="AN154" s="123">
        <f>'2024 CV FIN GA 00394601000126'!AP150</f>
        <v>0</v>
      </c>
      <c r="AO154" s="50">
        <v>0</v>
      </c>
      <c r="AP154" s="123">
        <f>'2024 CV FIN GA 00394601000126'!AR150</f>
        <v>0</v>
      </c>
      <c r="AQ154" s="123">
        <f>'2024 CV FIN GA 00394601000126'!AS150</f>
        <v>0</v>
      </c>
      <c r="AR154" s="49">
        <f t="shared" si="65"/>
        <v>0</v>
      </c>
      <c r="AS154" s="49">
        <f t="shared" si="66"/>
        <v>0</v>
      </c>
      <c r="AT154" s="123">
        <f>'2024 CV FIN GA 00394601000126'!AV150</f>
        <v>0</v>
      </c>
      <c r="AU154" s="123">
        <f>'2024 CV FIN GA 00394601000126'!AW150</f>
        <v>0</v>
      </c>
      <c r="AV154" s="123">
        <f>'2024 CV FIN GA 00394601000126'!AX150</f>
        <v>0</v>
      </c>
      <c r="AW154" s="123">
        <f>'2024 CV FIN GA 00394601000126'!AY150</f>
        <v>0</v>
      </c>
      <c r="AX154" s="123">
        <f>'2024 CV FIN GA 00394601000126'!AZ150</f>
        <v>0</v>
      </c>
      <c r="AY154" s="123">
        <f>'2024 CV FIN GA 00394601000126'!BA150</f>
        <v>0</v>
      </c>
      <c r="AZ154" s="49">
        <f t="shared" si="67"/>
        <v>0</v>
      </c>
      <c r="BA154" s="123">
        <f>'2024 CV FIN GA 00394601000126'!BC150</f>
        <v>0</v>
      </c>
      <c r="BB154" s="123">
        <f>'2024 CV FIN GA 00394601000126'!BD150</f>
        <v>0</v>
      </c>
      <c r="BC154" s="123">
        <f>'2024 CV FIN GA 00394601000126'!BE150</f>
        <v>0</v>
      </c>
      <c r="BD154" s="123">
        <f>'2024 CV FIN GA 00394601000126'!BF150</f>
        <v>0</v>
      </c>
      <c r="BE154" s="123">
        <f>'2024 CV FIN GA 00394601000126'!BG150</f>
        <v>0</v>
      </c>
      <c r="BF154" s="123">
        <f>'2024 CV FIN GA 00394601000126'!BH150</f>
        <v>0</v>
      </c>
      <c r="BG154" s="123">
        <f>'2024 CV FIN GA 00394601000126'!BI150</f>
        <v>0</v>
      </c>
      <c r="BH154" s="123">
        <f>'2024 CV FIN GA 00394601000126'!BJ150</f>
        <v>0</v>
      </c>
      <c r="BI154" s="123">
        <f>'2024 CV FIN GA 00394601000126'!BK150</f>
        <v>0</v>
      </c>
      <c r="BJ154" s="49">
        <f t="shared" si="68"/>
        <v>0</v>
      </c>
      <c r="BK154" s="49">
        <f t="shared" si="69"/>
        <v>0</v>
      </c>
      <c r="BL154" s="49">
        <f>$BO$9+SUMPRODUCT($D$10:D154,$BK$10:BK154)</f>
        <v>-1.2969374656677246E-2</v>
      </c>
      <c r="BM154" s="48">
        <f>'2024 CV FIN GA 00394601000126'!BO150</f>
        <v>4.78</v>
      </c>
      <c r="BN154" s="49">
        <f t="shared" si="73"/>
        <v>0</v>
      </c>
      <c r="BO154" s="51">
        <f t="shared" si="70"/>
        <v>0</v>
      </c>
      <c r="BP154" s="79">
        <f t="shared" si="74"/>
        <v>0</v>
      </c>
      <c r="BQ154" s="79">
        <f t="shared" si="75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1"/>
        <v>146</v>
      </c>
      <c r="B155" s="69">
        <f t="shared" si="72"/>
        <v>2169</v>
      </c>
      <c r="C155" s="48">
        <f>'2024 CV FIN GA 00394601000126'!E151</f>
        <v>4.78</v>
      </c>
      <c r="D155" s="49">
        <f t="shared" si="76"/>
        <v>1.1000000000000001E-3</v>
      </c>
      <c r="E155" s="123">
        <f>'2024 CV FIN GA 00394601000126'!G151</f>
        <v>0</v>
      </c>
      <c r="F155" s="49">
        <f t="shared" si="60"/>
        <v>0</v>
      </c>
      <c r="G155" s="123">
        <f>'2024 CV FIN GA 00394601000126'!I151</f>
        <v>0</v>
      </c>
      <c r="H155" s="123">
        <f>'2024 CV FIN GA 00394601000126'!J151</f>
        <v>0</v>
      </c>
      <c r="I155" s="123">
        <f>'2024 CV FIN GA 00394601000126'!K151</f>
        <v>0</v>
      </c>
      <c r="J155" s="123">
        <f>'2024 CV FIN GA 00394601000126'!L151</f>
        <v>0</v>
      </c>
      <c r="K155" s="123">
        <f>'2024 CV FIN GA 00394601000126'!M151</f>
        <v>0</v>
      </c>
      <c r="L155" s="123">
        <f>'2024 CV FIN GA 00394601000126'!N151</f>
        <v>0</v>
      </c>
      <c r="M155" s="49">
        <f t="shared" si="61"/>
        <v>0</v>
      </c>
      <c r="N155" s="123">
        <f>'2024 CV FIN GA 00394601000126'!P151</f>
        <v>0</v>
      </c>
      <c r="O155" s="123">
        <f>'2024 CV FIN GA 00394601000126'!Q151</f>
        <v>0</v>
      </c>
      <c r="P155" s="123">
        <f>'2024 CV FIN GA 00394601000126'!R151</f>
        <v>0</v>
      </c>
      <c r="Q155" s="123">
        <f>'2024 CV FIN GA 00394601000126'!S151</f>
        <v>0</v>
      </c>
      <c r="R155" s="123">
        <f>'2024 CV FIN GA 00394601000126'!T151</f>
        <v>0</v>
      </c>
      <c r="S155" s="123">
        <f>'2024 CV FIN GA 00394601000126'!U151</f>
        <v>0</v>
      </c>
      <c r="T155" s="123">
        <f>'2024 CV FIN GA 00394601000126'!V151</f>
        <v>0</v>
      </c>
      <c r="U155" s="49">
        <f t="shared" si="62"/>
        <v>0</v>
      </c>
      <c r="V155" s="123">
        <f>'2024 CV FIN GA 00394601000126'!X151</f>
        <v>0</v>
      </c>
      <c r="W155" s="123">
        <f>'2024 CV FIN GA 00394601000126'!Y151</f>
        <v>0</v>
      </c>
      <c r="X155" s="123">
        <f>'2024 CV FIN GA 00394601000126'!Z151</f>
        <v>0</v>
      </c>
      <c r="Y155" s="123">
        <f>'2024 CV FIN GA 00394601000126'!AA151</f>
        <v>0</v>
      </c>
      <c r="Z155" s="123">
        <f>'2024 CV FIN GA 00394601000126'!AB151</f>
        <v>0</v>
      </c>
      <c r="AA155" s="123">
        <f>'2024 CV FIN GA 00394601000126'!AC151</f>
        <v>0</v>
      </c>
      <c r="AB155" s="123">
        <f>'2024 CV FIN GA 00394601000126'!AD151</f>
        <v>0</v>
      </c>
      <c r="AC155" s="49">
        <f t="shared" si="63"/>
        <v>0</v>
      </c>
      <c r="AD155" s="123">
        <f>'2024 CV FIN GA 00394601000126'!AF151</f>
        <v>0</v>
      </c>
      <c r="AE155" s="123">
        <f>'2024 CV FIN GA 00394601000126'!AG151</f>
        <v>0</v>
      </c>
      <c r="AF155" s="123">
        <f>'2024 CV FIN GA 00394601000126'!AH151</f>
        <v>0</v>
      </c>
      <c r="AG155" s="123">
        <f>'2024 CV FIN GA 00394601000126'!AI151</f>
        <v>0</v>
      </c>
      <c r="AH155" s="49">
        <f t="shared" si="64"/>
        <v>0</v>
      </c>
      <c r="AI155" s="123">
        <f>'2024 CV FIN GA 00394601000126'!AK151</f>
        <v>0</v>
      </c>
      <c r="AJ155" s="123">
        <f>'2024 CV FIN GA 00394601000126'!AL151</f>
        <v>0</v>
      </c>
      <c r="AK155" s="123">
        <f>'2024 CV FIN GA 00394601000126'!AM151</f>
        <v>0</v>
      </c>
      <c r="AL155" s="123">
        <f>'2024 CV FIN GA 00394601000126'!AN151</f>
        <v>0</v>
      </c>
      <c r="AM155" s="123">
        <f>'2024 CV FIN GA 00394601000126'!AO151</f>
        <v>0</v>
      </c>
      <c r="AN155" s="123">
        <f>'2024 CV FIN GA 00394601000126'!AP151</f>
        <v>0</v>
      </c>
      <c r="AO155" s="50">
        <v>0</v>
      </c>
      <c r="AP155" s="123">
        <f>'2024 CV FIN GA 00394601000126'!AR151</f>
        <v>0</v>
      </c>
      <c r="AQ155" s="123">
        <f>'2024 CV FIN GA 00394601000126'!AS151</f>
        <v>0</v>
      </c>
      <c r="AR155" s="49">
        <f t="shared" si="65"/>
        <v>0</v>
      </c>
      <c r="AS155" s="49">
        <f t="shared" si="66"/>
        <v>0</v>
      </c>
      <c r="AT155" s="123">
        <f>'2024 CV FIN GA 00394601000126'!AV151</f>
        <v>0</v>
      </c>
      <c r="AU155" s="123">
        <f>'2024 CV FIN GA 00394601000126'!AW151</f>
        <v>0</v>
      </c>
      <c r="AV155" s="123">
        <f>'2024 CV FIN GA 00394601000126'!AX151</f>
        <v>0</v>
      </c>
      <c r="AW155" s="123">
        <f>'2024 CV FIN GA 00394601000126'!AY151</f>
        <v>0</v>
      </c>
      <c r="AX155" s="123">
        <f>'2024 CV FIN GA 00394601000126'!AZ151</f>
        <v>0</v>
      </c>
      <c r="AY155" s="123">
        <f>'2024 CV FIN GA 00394601000126'!BA151</f>
        <v>0</v>
      </c>
      <c r="AZ155" s="49">
        <f t="shared" si="67"/>
        <v>0</v>
      </c>
      <c r="BA155" s="123">
        <f>'2024 CV FIN GA 00394601000126'!BC151</f>
        <v>0</v>
      </c>
      <c r="BB155" s="123">
        <f>'2024 CV FIN GA 00394601000126'!BD151</f>
        <v>0</v>
      </c>
      <c r="BC155" s="123">
        <f>'2024 CV FIN GA 00394601000126'!BE151</f>
        <v>0</v>
      </c>
      <c r="BD155" s="123">
        <f>'2024 CV FIN GA 00394601000126'!BF151</f>
        <v>0</v>
      </c>
      <c r="BE155" s="123">
        <f>'2024 CV FIN GA 00394601000126'!BG151</f>
        <v>0</v>
      </c>
      <c r="BF155" s="123">
        <f>'2024 CV FIN GA 00394601000126'!BH151</f>
        <v>0</v>
      </c>
      <c r="BG155" s="123">
        <f>'2024 CV FIN GA 00394601000126'!BI151</f>
        <v>0</v>
      </c>
      <c r="BH155" s="123">
        <f>'2024 CV FIN GA 00394601000126'!BJ151</f>
        <v>0</v>
      </c>
      <c r="BI155" s="123">
        <f>'2024 CV FIN GA 00394601000126'!BK151</f>
        <v>0</v>
      </c>
      <c r="BJ155" s="49">
        <f t="shared" si="68"/>
        <v>0</v>
      </c>
      <c r="BK155" s="49">
        <f t="shared" si="69"/>
        <v>0</v>
      </c>
      <c r="BL155" s="49">
        <f>$BO$9+SUMPRODUCT($D$10:D155,$BK$10:BK155)</f>
        <v>-1.2969374656677246E-2</v>
      </c>
      <c r="BM155" s="48">
        <f>'2024 CV FIN GA 00394601000126'!BO151</f>
        <v>4.78</v>
      </c>
      <c r="BN155" s="49">
        <f t="shared" si="73"/>
        <v>0</v>
      </c>
      <c r="BO155" s="51">
        <f t="shared" si="70"/>
        <v>0</v>
      </c>
      <c r="BP155" s="79">
        <f t="shared" si="74"/>
        <v>0</v>
      </c>
      <c r="BQ155" s="79">
        <f t="shared" si="75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1"/>
        <v>147</v>
      </c>
      <c r="B156" s="69">
        <f t="shared" si="72"/>
        <v>2170</v>
      </c>
      <c r="C156" s="48">
        <f>'2024 CV FIN GA 00394601000126'!E152</f>
        <v>4.78</v>
      </c>
      <c r="D156" s="49">
        <f t="shared" si="76"/>
        <v>1.0499999999999999E-3</v>
      </c>
      <c r="E156" s="123">
        <f>'2024 CV FIN GA 00394601000126'!G152</f>
        <v>0</v>
      </c>
      <c r="F156" s="49">
        <f t="shared" si="60"/>
        <v>0</v>
      </c>
      <c r="G156" s="123">
        <f>'2024 CV FIN GA 00394601000126'!I152</f>
        <v>0</v>
      </c>
      <c r="H156" s="123">
        <f>'2024 CV FIN GA 00394601000126'!J152</f>
        <v>0</v>
      </c>
      <c r="I156" s="123">
        <f>'2024 CV FIN GA 00394601000126'!K152</f>
        <v>0</v>
      </c>
      <c r="J156" s="123">
        <f>'2024 CV FIN GA 00394601000126'!L152</f>
        <v>0</v>
      </c>
      <c r="K156" s="123">
        <f>'2024 CV FIN GA 00394601000126'!M152</f>
        <v>0</v>
      </c>
      <c r="L156" s="123">
        <f>'2024 CV FIN GA 00394601000126'!N152</f>
        <v>0</v>
      </c>
      <c r="M156" s="49">
        <f t="shared" si="61"/>
        <v>0</v>
      </c>
      <c r="N156" s="123">
        <f>'2024 CV FIN GA 00394601000126'!P152</f>
        <v>0</v>
      </c>
      <c r="O156" s="123">
        <f>'2024 CV FIN GA 00394601000126'!Q152</f>
        <v>0</v>
      </c>
      <c r="P156" s="123">
        <f>'2024 CV FIN GA 00394601000126'!R152</f>
        <v>0</v>
      </c>
      <c r="Q156" s="123">
        <f>'2024 CV FIN GA 00394601000126'!S152</f>
        <v>0</v>
      </c>
      <c r="R156" s="123">
        <f>'2024 CV FIN GA 00394601000126'!T152</f>
        <v>0</v>
      </c>
      <c r="S156" s="123">
        <f>'2024 CV FIN GA 00394601000126'!U152</f>
        <v>0</v>
      </c>
      <c r="T156" s="123">
        <f>'2024 CV FIN GA 00394601000126'!V152</f>
        <v>0</v>
      </c>
      <c r="U156" s="49">
        <f t="shared" si="62"/>
        <v>0</v>
      </c>
      <c r="V156" s="123">
        <f>'2024 CV FIN GA 00394601000126'!X152</f>
        <v>0</v>
      </c>
      <c r="W156" s="123">
        <f>'2024 CV FIN GA 00394601000126'!Y152</f>
        <v>0</v>
      </c>
      <c r="X156" s="123">
        <f>'2024 CV FIN GA 00394601000126'!Z152</f>
        <v>0</v>
      </c>
      <c r="Y156" s="123">
        <f>'2024 CV FIN GA 00394601000126'!AA152</f>
        <v>0</v>
      </c>
      <c r="Z156" s="123">
        <f>'2024 CV FIN GA 00394601000126'!AB152</f>
        <v>0</v>
      </c>
      <c r="AA156" s="123">
        <f>'2024 CV FIN GA 00394601000126'!AC152</f>
        <v>0</v>
      </c>
      <c r="AB156" s="123">
        <f>'2024 CV FIN GA 00394601000126'!AD152</f>
        <v>0</v>
      </c>
      <c r="AC156" s="49">
        <f t="shared" si="63"/>
        <v>0</v>
      </c>
      <c r="AD156" s="123">
        <f>'2024 CV FIN GA 00394601000126'!AF152</f>
        <v>0</v>
      </c>
      <c r="AE156" s="123">
        <f>'2024 CV FIN GA 00394601000126'!AG152</f>
        <v>0</v>
      </c>
      <c r="AF156" s="123">
        <f>'2024 CV FIN GA 00394601000126'!AH152</f>
        <v>0</v>
      </c>
      <c r="AG156" s="123">
        <f>'2024 CV FIN GA 00394601000126'!AI152</f>
        <v>0</v>
      </c>
      <c r="AH156" s="49">
        <f t="shared" si="64"/>
        <v>0</v>
      </c>
      <c r="AI156" s="123">
        <f>'2024 CV FIN GA 00394601000126'!AK152</f>
        <v>0</v>
      </c>
      <c r="AJ156" s="123">
        <f>'2024 CV FIN GA 00394601000126'!AL152</f>
        <v>0</v>
      </c>
      <c r="AK156" s="123">
        <f>'2024 CV FIN GA 00394601000126'!AM152</f>
        <v>0</v>
      </c>
      <c r="AL156" s="123">
        <f>'2024 CV FIN GA 00394601000126'!AN152</f>
        <v>0</v>
      </c>
      <c r="AM156" s="123">
        <f>'2024 CV FIN GA 00394601000126'!AO152</f>
        <v>0</v>
      </c>
      <c r="AN156" s="123">
        <f>'2024 CV FIN GA 00394601000126'!AP152</f>
        <v>0</v>
      </c>
      <c r="AO156" s="50">
        <v>0</v>
      </c>
      <c r="AP156" s="123">
        <f>'2024 CV FIN GA 00394601000126'!AR152</f>
        <v>0</v>
      </c>
      <c r="AQ156" s="123">
        <f>'2024 CV FIN GA 00394601000126'!AS152</f>
        <v>0</v>
      </c>
      <c r="AR156" s="49">
        <f t="shared" si="65"/>
        <v>0</v>
      </c>
      <c r="AS156" s="49">
        <f t="shared" si="66"/>
        <v>0</v>
      </c>
      <c r="AT156" s="123">
        <f>'2024 CV FIN GA 00394601000126'!AV152</f>
        <v>0</v>
      </c>
      <c r="AU156" s="123">
        <f>'2024 CV FIN GA 00394601000126'!AW152</f>
        <v>0</v>
      </c>
      <c r="AV156" s="123">
        <f>'2024 CV FIN GA 00394601000126'!AX152</f>
        <v>0</v>
      </c>
      <c r="AW156" s="123">
        <f>'2024 CV FIN GA 00394601000126'!AY152</f>
        <v>0</v>
      </c>
      <c r="AX156" s="123">
        <f>'2024 CV FIN GA 00394601000126'!AZ152</f>
        <v>0</v>
      </c>
      <c r="AY156" s="123">
        <f>'2024 CV FIN GA 00394601000126'!BA152</f>
        <v>0</v>
      </c>
      <c r="AZ156" s="49">
        <f t="shared" si="67"/>
        <v>0</v>
      </c>
      <c r="BA156" s="123">
        <f>'2024 CV FIN GA 00394601000126'!BC152</f>
        <v>0</v>
      </c>
      <c r="BB156" s="123">
        <f>'2024 CV FIN GA 00394601000126'!BD152</f>
        <v>0</v>
      </c>
      <c r="BC156" s="123">
        <f>'2024 CV FIN GA 00394601000126'!BE152</f>
        <v>0</v>
      </c>
      <c r="BD156" s="123">
        <f>'2024 CV FIN GA 00394601000126'!BF152</f>
        <v>0</v>
      </c>
      <c r="BE156" s="123">
        <f>'2024 CV FIN GA 00394601000126'!BG152</f>
        <v>0</v>
      </c>
      <c r="BF156" s="123">
        <f>'2024 CV FIN GA 00394601000126'!BH152</f>
        <v>0</v>
      </c>
      <c r="BG156" s="123">
        <f>'2024 CV FIN GA 00394601000126'!BI152</f>
        <v>0</v>
      </c>
      <c r="BH156" s="123">
        <f>'2024 CV FIN GA 00394601000126'!BJ152</f>
        <v>0</v>
      </c>
      <c r="BI156" s="123">
        <f>'2024 CV FIN GA 00394601000126'!BK152</f>
        <v>0</v>
      </c>
      <c r="BJ156" s="49">
        <f t="shared" si="68"/>
        <v>0</v>
      </c>
      <c r="BK156" s="49">
        <f t="shared" si="69"/>
        <v>0</v>
      </c>
      <c r="BL156" s="49">
        <f>$BO$9+SUMPRODUCT($D$10:D156,$BK$10:BK156)</f>
        <v>-1.2969374656677246E-2</v>
      </c>
      <c r="BM156" s="48">
        <f>'2024 CV FIN GA 00394601000126'!BO152</f>
        <v>4.78</v>
      </c>
      <c r="BN156" s="49">
        <f t="shared" si="73"/>
        <v>0</v>
      </c>
      <c r="BO156" s="51">
        <f t="shared" si="70"/>
        <v>0</v>
      </c>
      <c r="BP156" s="79">
        <f t="shared" si="74"/>
        <v>0</v>
      </c>
      <c r="BQ156" s="79">
        <f t="shared" si="75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1"/>
        <v>148</v>
      </c>
      <c r="B157" s="69">
        <f t="shared" si="72"/>
        <v>2171</v>
      </c>
      <c r="C157" s="48">
        <f>'2024 CV FIN GA 00394601000126'!E153</f>
        <v>4.78</v>
      </c>
      <c r="D157" s="49">
        <f t="shared" si="76"/>
        <v>1E-3</v>
      </c>
      <c r="E157" s="123">
        <f>'2024 CV FIN GA 00394601000126'!G153</f>
        <v>0</v>
      </c>
      <c r="F157" s="49">
        <f t="shared" si="60"/>
        <v>0</v>
      </c>
      <c r="G157" s="123">
        <f>'2024 CV FIN GA 00394601000126'!I153</f>
        <v>0</v>
      </c>
      <c r="H157" s="123">
        <f>'2024 CV FIN GA 00394601000126'!J153</f>
        <v>0</v>
      </c>
      <c r="I157" s="123">
        <f>'2024 CV FIN GA 00394601000126'!K153</f>
        <v>0</v>
      </c>
      <c r="J157" s="123">
        <f>'2024 CV FIN GA 00394601000126'!L153</f>
        <v>0</v>
      </c>
      <c r="K157" s="123">
        <f>'2024 CV FIN GA 00394601000126'!M153</f>
        <v>0</v>
      </c>
      <c r="L157" s="123">
        <f>'2024 CV FIN GA 00394601000126'!N153</f>
        <v>0</v>
      </c>
      <c r="M157" s="49">
        <f t="shared" si="61"/>
        <v>0</v>
      </c>
      <c r="N157" s="123">
        <f>'2024 CV FIN GA 00394601000126'!P153</f>
        <v>0</v>
      </c>
      <c r="O157" s="123">
        <f>'2024 CV FIN GA 00394601000126'!Q153</f>
        <v>0</v>
      </c>
      <c r="P157" s="123">
        <f>'2024 CV FIN GA 00394601000126'!R153</f>
        <v>0</v>
      </c>
      <c r="Q157" s="123">
        <f>'2024 CV FIN GA 00394601000126'!S153</f>
        <v>0</v>
      </c>
      <c r="R157" s="123">
        <f>'2024 CV FIN GA 00394601000126'!T153</f>
        <v>0</v>
      </c>
      <c r="S157" s="123">
        <f>'2024 CV FIN GA 00394601000126'!U153</f>
        <v>0</v>
      </c>
      <c r="T157" s="123">
        <f>'2024 CV FIN GA 00394601000126'!V153</f>
        <v>0</v>
      </c>
      <c r="U157" s="49">
        <f t="shared" si="62"/>
        <v>0</v>
      </c>
      <c r="V157" s="123">
        <f>'2024 CV FIN GA 00394601000126'!X153</f>
        <v>0</v>
      </c>
      <c r="W157" s="123">
        <f>'2024 CV FIN GA 00394601000126'!Y153</f>
        <v>0</v>
      </c>
      <c r="X157" s="123">
        <f>'2024 CV FIN GA 00394601000126'!Z153</f>
        <v>0</v>
      </c>
      <c r="Y157" s="123">
        <f>'2024 CV FIN GA 00394601000126'!AA153</f>
        <v>0</v>
      </c>
      <c r="Z157" s="123">
        <f>'2024 CV FIN GA 00394601000126'!AB153</f>
        <v>0</v>
      </c>
      <c r="AA157" s="123">
        <f>'2024 CV FIN GA 00394601000126'!AC153</f>
        <v>0</v>
      </c>
      <c r="AB157" s="123">
        <f>'2024 CV FIN GA 00394601000126'!AD153</f>
        <v>0</v>
      </c>
      <c r="AC157" s="49">
        <f t="shared" si="63"/>
        <v>0</v>
      </c>
      <c r="AD157" s="123">
        <f>'2024 CV FIN GA 00394601000126'!AF153</f>
        <v>0</v>
      </c>
      <c r="AE157" s="123">
        <f>'2024 CV FIN GA 00394601000126'!AG153</f>
        <v>0</v>
      </c>
      <c r="AF157" s="123">
        <f>'2024 CV FIN GA 00394601000126'!AH153</f>
        <v>0</v>
      </c>
      <c r="AG157" s="123">
        <f>'2024 CV FIN GA 00394601000126'!AI153</f>
        <v>0</v>
      </c>
      <c r="AH157" s="49">
        <f t="shared" si="64"/>
        <v>0</v>
      </c>
      <c r="AI157" s="123">
        <f>'2024 CV FIN GA 00394601000126'!AK153</f>
        <v>0</v>
      </c>
      <c r="AJ157" s="123">
        <f>'2024 CV FIN GA 00394601000126'!AL153</f>
        <v>0</v>
      </c>
      <c r="AK157" s="123">
        <f>'2024 CV FIN GA 00394601000126'!AM153</f>
        <v>0</v>
      </c>
      <c r="AL157" s="123">
        <f>'2024 CV FIN GA 00394601000126'!AN153</f>
        <v>0</v>
      </c>
      <c r="AM157" s="123">
        <f>'2024 CV FIN GA 00394601000126'!AO153</f>
        <v>0</v>
      </c>
      <c r="AN157" s="123">
        <f>'2024 CV FIN GA 00394601000126'!AP153</f>
        <v>0</v>
      </c>
      <c r="AO157" s="50">
        <v>0</v>
      </c>
      <c r="AP157" s="123">
        <f>'2024 CV FIN GA 00394601000126'!AR153</f>
        <v>0</v>
      </c>
      <c r="AQ157" s="123">
        <f>'2024 CV FIN GA 00394601000126'!AS153</f>
        <v>0</v>
      </c>
      <c r="AR157" s="49">
        <f t="shared" si="65"/>
        <v>0</v>
      </c>
      <c r="AS157" s="49">
        <f t="shared" si="66"/>
        <v>0</v>
      </c>
      <c r="AT157" s="123">
        <f>'2024 CV FIN GA 00394601000126'!AV153</f>
        <v>0</v>
      </c>
      <c r="AU157" s="123">
        <f>'2024 CV FIN GA 00394601000126'!AW153</f>
        <v>0</v>
      </c>
      <c r="AV157" s="123">
        <f>'2024 CV FIN GA 00394601000126'!AX153</f>
        <v>0</v>
      </c>
      <c r="AW157" s="123">
        <f>'2024 CV FIN GA 00394601000126'!AY153</f>
        <v>0</v>
      </c>
      <c r="AX157" s="123">
        <f>'2024 CV FIN GA 00394601000126'!AZ153</f>
        <v>0</v>
      </c>
      <c r="AY157" s="123">
        <f>'2024 CV FIN GA 00394601000126'!BA153</f>
        <v>0</v>
      </c>
      <c r="AZ157" s="49">
        <f t="shared" si="67"/>
        <v>0</v>
      </c>
      <c r="BA157" s="123">
        <f>'2024 CV FIN GA 00394601000126'!BC153</f>
        <v>0</v>
      </c>
      <c r="BB157" s="123">
        <f>'2024 CV FIN GA 00394601000126'!BD153</f>
        <v>0</v>
      </c>
      <c r="BC157" s="123">
        <f>'2024 CV FIN GA 00394601000126'!BE153</f>
        <v>0</v>
      </c>
      <c r="BD157" s="123">
        <f>'2024 CV FIN GA 00394601000126'!BF153</f>
        <v>0</v>
      </c>
      <c r="BE157" s="123">
        <f>'2024 CV FIN GA 00394601000126'!BG153</f>
        <v>0</v>
      </c>
      <c r="BF157" s="123">
        <f>'2024 CV FIN GA 00394601000126'!BH153</f>
        <v>0</v>
      </c>
      <c r="BG157" s="123">
        <f>'2024 CV FIN GA 00394601000126'!BI153</f>
        <v>0</v>
      </c>
      <c r="BH157" s="123">
        <f>'2024 CV FIN GA 00394601000126'!BJ153</f>
        <v>0</v>
      </c>
      <c r="BI157" s="123">
        <f>'2024 CV FIN GA 00394601000126'!BK153</f>
        <v>0</v>
      </c>
      <c r="BJ157" s="49">
        <f t="shared" si="68"/>
        <v>0</v>
      </c>
      <c r="BK157" s="49">
        <f t="shared" si="69"/>
        <v>0</v>
      </c>
      <c r="BL157" s="49">
        <f>$BO$9+SUMPRODUCT($D$10:D157,$BK$10:BK157)</f>
        <v>-1.2969374656677246E-2</v>
      </c>
      <c r="BM157" s="48">
        <f>'2024 CV FIN GA 00394601000126'!BO153</f>
        <v>4.78</v>
      </c>
      <c r="BN157" s="49">
        <f t="shared" si="73"/>
        <v>0</v>
      </c>
      <c r="BO157" s="51">
        <f t="shared" si="70"/>
        <v>0</v>
      </c>
      <c r="BP157" s="79">
        <f t="shared" si="74"/>
        <v>0</v>
      </c>
      <c r="BQ157" s="79">
        <f t="shared" si="75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1"/>
        <v>149</v>
      </c>
      <c r="B158" s="69">
        <f t="shared" si="72"/>
        <v>2172</v>
      </c>
      <c r="C158" s="48">
        <f>'2024 CV FIN GA 00394601000126'!E154</f>
        <v>4.78</v>
      </c>
      <c r="D158" s="49">
        <f t="shared" si="76"/>
        <v>9.5E-4</v>
      </c>
      <c r="E158" s="123">
        <f>'2024 CV FIN GA 00394601000126'!G154</f>
        <v>0</v>
      </c>
      <c r="F158" s="49">
        <f t="shared" si="60"/>
        <v>0</v>
      </c>
      <c r="G158" s="123">
        <f>'2024 CV FIN GA 00394601000126'!I154</f>
        <v>0</v>
      </c>
      <c r="H158" s="123">
        <f>'2024 CV FIN GA 00394601000126'!J154</f>
        <v>0</v>
      </c>
      <c r="I158" s="123">
        <f>'2024 CV FIN GA 00394601000126'!K154</f>
        <v>0</v>
      </c>
      <c r="J158" s="123">
        <f>'2024 CV FIN GA 00394601000126'!L154</f>
        <v>0</v>
      </c>
      <c r="K158" s="123">
        <f>'2024 CV FIN GA 00394601000126'!M154</f>
        <v>0</v>
      </c>
      <c r="L158" s="123">
        <f>'2024 CV FIN GA 00394601000126'!N154</f>
        <v>0</v>
      </c>
      <c r="M158" s="49">
        <f t="shared" si="61"/>
        <v>0</v>
      </c>
      <c r="N158" s="123">
        <f>'2024 CV FIN GA 00394601000126'!P154</f>
        <v>0</v>
      </c>
      <c r="O158" s="123">
        <f>'2024 CV FIN GA 00394601000126'!Q154</f>
        <v>0</v>
      </c>
      <c r="P158" s="123">
        <f>'2024 CV FIN GA 00394601000126'!R154</f>
        <v>0</v>
      </c>
      <c r="Q158" s="123">
        <f>'2024 CV FIN GA 00394601000126'!S154</f>
        <v>0</v>
      </c>
      <c r="R158" s="123">
        <f>'2024 CV FIN GA 00394601000126'!T154</f>
        <v>0</v>
      </c>
      <c r="S158" s="123">
        <f>'2024 CV FIN GA 00394601000126'!U154</f>
        <v>0</v>
      </c>
      <c r="T158" s="123">
        <f>'2024 CV FIN GA 00394601000126'!V154</f>
        <v>0</v>
      </c>
      <c r="U158" s="49">
        <f t="shared" si="62"/>
        <v>0</v>
      </c>
      <c r="V158" s="123">
        <f>'2024 CV FIN GA 00394601000126'!X154</f>
        <v>0</v>
      </c>
      <c r="W158" s="123">
        <f>'2024 CV FIN GA 00394601000126'!Y154</f>
        <v>0</v>
      </c>
      <c r="X158" s="123">
        <f>'2024 CV FIN GA 00394601000126'!Z154</f>
        <v>0</v>
      </c>
      <c r="Y158" s="123">
        <f>'2024 CV FIN GA 00394601000126'!AA154</f>
        <v>0</v>
      </c>
      <c r="Z158" s="123">
        <f>'2024 CV FIN GA 00394601000126'!AB154</f>
        <v>0</v>
      </c>
      <c r="AA158" s="123">
        <f>'2024 CV FIN GA 00394601000126'!AC154</f>
        <v>0</v>
      </c>
      <c r="AB158" s="123">
        <f>'2024 CV FIN GA 00394601000126'!AD154</f>
        <v>0</v>
      </c>
      <c r="AC158" s="49">
        <f t="shared" si="63"/>
        <v>0</v>
      </c>
      <c r="AD158" s="123">
        <f>'2024 CV FIN GA 00394601000126'!AF154</f>
        <v>0</v>
      </c>
      <c r="AE158" s="123">
        <f>'2024 CV FIN GA 00394601000126'!AG154</f>
        <v>0</v>
      </c>
      <c r="AF158" s="123">
        <f>'2024 CV FIN GA 00394601000126'!AH154</f>
        <v>0</v>
      </c>
      <c r="AG158" s="123">
        <f>'2024 CV FIN GA 00394601000126'!AI154</f>
        <v>0</v>
      </c>
      <c r="AH158" s="49">
        <f t="shared" si="64"/>
        <v>0</v>
      </c>
      <c r="AI158" s="123">
        <f>'2024 CV FIN GA 00394601000126'!AK154</f>
        <v>0</v>
      </c>
      <c r="AJ158" s="123">
        <f>'2024 CV FIN GA 00394601000126'!AL154</f>
        <v>0</v>
      </c>
      <c r="AK158" s="123">
        <f>'2024 CV FIN GA 00394601000126'!AM154</f>
        <v>0</v>
      </c>
      <c r="AL158" s="123">
        <f>'2024 CV FIN GA 00394601000126'!AN154</f>
        <v>0</v>
      </c>
      <c r="AM158" s="123">
        <f>'2024 CV FIN GA 00394601000126'!AO154</f>
        <v>0</v>
      </c>
      <c r="AN158" s="123">
        <f>'2024 CV FIN GA 00394601000126'!AP154</f>
        <v>0</v>
      </c>
      <c r="AO158" s="50">
        <v>0</v>
      </c>
      <c r="AP158" s="123">
        <f>'2024 CV FIN GA 00394601000126'!AR154</f>
        <v>0</v>
      </c>
      <c r="AQ158" s="123">
        <f>'2024 CV FIN GA 00394601000126'!AS154</f>
        <v>0</v>
      </c>
      <c r="AR158" s="49">
        <f t="shared" si="65"/>
        <v>0</v>
      </c>
      <c r="AS158" s="49">
        <f t="shared" si="66"/>
        <v>0</v>
      </c>
      <c r="AT158" s="123">
        <f>'2024 CV FIN GA 00394601000126'!AV154</f>
        <v>0</v>
      </c>
      <c r="AU158" s="123">
        <f>'2024 CV FIN GA 00394601000126'!AW154</f>
        <v>0</v>
      </c>
      <c r="AV158" s="123">
        <f>'2024 CV FIN GA 00394601000126'!AX154</f>
        <v>0</v>
      </c>
      <c r="AW158" s="123">
        <f>'2024 CV FIN GA 00394601000126'!AY154</f>
        <v>0</v>
      </c>
      <c r="AX158" s="123">
        <f>'2024 CV FIN GA 00394601000126'!AZ154</f>
        <v>0</v>
      </c>
      <c r="AY158" s="123">
        <f>'2024 CV FIN GA 00394601000126'!BA154</f>
        <v>0</v>
      </c>
      <c r="AZ158" s="49">
        <f t="shared" si="67"/>
        <v>0</v>
      </c>
      <c r="BA158" s="123">
        <f>'2024 CV FIN GA 00394601000126'!BC154</f>
        <v>0</v>
      </c>
      <c r="BB158" s="123">
        <f>'2024 CV FIN GA 00394601000126'!BD154</f>
        <v>0</v>
      </c>
      <c r="BC158" s="123">
        <f>'2024 CV FIN GA 00394601000126'!BE154</f>
        <v>0</v>
      </c>
      <c r="BD158" s="123">
        <f>'2024 CV FIN GA 00394601000126'!BF154</f>
        <v>0</v>
      </c>
      <c r="BE158" s="123">
        <f>'2024 CV FIN GA 00394601000126'!BG154</f>
        <v>0</v>
      </c>
      <c r="BF158" s="123">
        <f>'2024 CV FIN GA 00394601000126'!BH154</f>
        <v>0</v>
      </c>
      <c r="BG158" s="123">
        <f>'2024 CV FIN GA 00394601000126'!BI154</f>
        <v>0</v>
      </c>
      <c r="BH158" s="123">
        <f>'2024 CV FIN GA 00394601000126'!BJ154</f>
        <v>0</v>
      </c>
      <c r="BI158" s="123">
        <f>'2024 CV FIN GA 00394601000126'!BK154</f>
        <v>0</v>
      </c>
      <c r="BJ158" s="49">
        <f t="shared" si="68"/>
        <v>0</v>
      </c>
      <c r="BK158" s="49">
        <f t="shared" si="69"/>
        <v>0</v>
      </c>
      <c r="BL158" s="49">
        <f>$BO$9+SUMPRODUCT($D$10:D158,$BK$10:BK158)</f>
        <v>-1.2969374656677246E-2</v>
      </c>
      <c r="BM158" s="48">
        <f>'2024 CV FIN GA 00394601000126'!BO154</f>
        <v>4.78</v>
      </c>
      <c r="BN158" s="49">
        <f t="shared" si="73"/>
        <v>0</v>
      </c>
      <c r="BO158" s="51">
        <f t="shared" si="70"/>
        <v>0</v>
      </c>
      <c r="BP158" s="79">
        <f t="shared" si="74"/>
        <v>0</v>
      </c>
      <c r="BQ158" s="79">
        <f t="shared" si="75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1"/>
        <v>150</v>
      </c>
      <c r="B159" s="70">
        <f t="shared" si="72"/>
        <v>2173</v>
      </c>
      <c r="C159" s="48">
        <f>'2024 CV FIN GA 00394601000126'!E155</f>
        <v>4.78</v>
      </c>
      <c r="D159" s="49">
        <f t="shared" si="76"/>
        <v>9.1E-4</v>
      </c>
      <c r="E159" s="123">
        <f>'2024 CV FIN GA 00394601000126'!G155</f>
        <v>0</v>
      </c>
      <c r="F159" s="49">
        <f t="shared" si="60"/>
        <v>0</v>
      </c>
      <c r="G159" s="123">
        <f>'2024 CV FIN GA 00394601000126'!I155</f>
        <v>0</v>
      </c>
      <c r="H159" s="123">
        <f>'2024 CV FIN GA 00394601000126'!J155</f>
        <v>0</v>
      </c>
      <c r="I159" s="123">
        <f>'2024 CV FIN GA 00394601000126'!K155</f>
        <v>0</v>
      </c>
      <c r="J159" s="123">
        <f>'2024 CV FIN GA 00394601000126'!L155</f>
        <v>0</v>
      </c>
      <c r="K159" s="123">
        <f>'2024 CV FIN GA 00394601000126'!M155</f>
        <v>0</v>
      </c>
      <c r="L159" s="123">
        <f>'2024 CV FIN GA 00394601000126'!N155</f>
        <v>0</v>
      </c>
      <c r="M159" s="49">
        <f t="shared" si="61"/>
        <v>0</v>
      </c>
      <c r="N159" s="123">
        <f>'2024 CV FIN GA 00394601000126'!P155</f>
        <v>0</v>
      </c>
      <c r="O159" s="123">
        <f>'2024 CV FIN GA 00394601000126'!Q155</f>
        <v>0</v>
      </c>
      <c r="P159" s="123">
        <f>'2024 CV FIN GA 00394601000126'!R155</f>
        <v>0</v>
      </c>
      <c r="Q159" s="123">
        <f>'2024 CV FIN GA 00394601000126'!S155</f>
        <v>0</v>
      </c>
      <c r="R159" s="123">
        <f>'2024 CV FIN GA 00394601000126'!T155</f>
        <v>0</v>
      </c>
      <c r="S159" s="123">
        <f>'2024 CV FIN GA 00394601000126'!U155</f>
        <v>0</v>
      </c>
      <c r="T159" s="123">
        <f>'2024 CV FIN GA 00394601000126'!V155</f>
        <v>0</v>
      </c>
      <c r="U159" s="49">
        <f t="shared" si="62"/>
        <v>0</v>
      </c>
      <c r="V159" s="123">
        <f>'2024 CV FIN GA 00394601000126'!X155</f>
        <v>0</v>
      </c>
      <c r="W159" s="123">
        <f>'2024 CV FIN GA 00394601000126'!Y155</f>
        <v>0</v>
      </c>
      <c r="X159" s="123">
        <f>'2024 CV FIN GA 00394601000126'!Z155</f>
        <v>0</v>
      </c>
      <c r="Y159" s="123">
        <f>'2024 CV FIN GA 00394601000126'!AA155</f>
        <v>0</v>
      </c>
      <c r="Z159" s="123">
        <f>'2024 CV FIN GA 00394601000126'!AB155</f>
        <v>0</v>
      </c>
      <c r="AA159" s="123">
        <f>'2024 CV FIN GA 00394601000126'!AC155</f>
        <v>0</v>
      </c>
      <c r="AB159" s="123">
        <f>'2024 CV FIN GA 00394601000126'!AD155</f>
        <v>0</v>
      </c>
      <c r="AC159" s="49">
        <f t="shared" si="63"/>
        <v>0</v>
      </c>
      <c r="AD159" s="123">
        <f>'2024 CV FIN GA 00394601000126'!AF155</f>
        <v>0</v>
      </c>
      <c r="AE159" s="123">
        <f>'2024 CV FIN GA 00394601000126'!AG155</f>
        <v>0</v>
      </c>
      <c r="AF159" s="123">
        <f>'2024 CV FIN GA 00394601000126'!AH155</f>
        <v>0</v>
      </c>
      <c r="AG159" s="123">
        <f>'2024 CV FIN GA 00394601000126'!AI155</f>
        <v>0</v>
      </c>
      <c r="AH159" s="49">
        <f t="shared" si="64"/>
        <v>0</v>
      </c>
      <c r="AI159" s="123">
        <f>'2024 CV FIN GA 00394601000126'!AK155</f>
        <v>0</v>
      </c>
      <c r="AJ159" s="123">
        <f>'2024 CV FIN GA 00394601000126'!AL155</f>
        <v>0</v>
      </c>
      <c r="AK159" s="123">
        <f>'2024 CV FIN GA 00394601000126'!AM155</f>
        <v>0</v>
      </c>
      <c r="AL159" s="123">
        <f>'2024 CV FIN GA 00394601000126'!AN155</f>
        <v>0</v>
      </c>
      <c r="AM159" s="123">
        <f>'2024 CV FIN GA 00394601000126'!AO155</f>
        <v>0</v>
      </c>
      <c r="AN159" s="123">
        <f>'2024 CV FIN GA 00394601000126'!AP155</f>
        <v>0</v>
      </c>
      <c r="AO159" s="54">
        <v>0</v>
      </c>
      <c r="AP159" s="123">
        <f>'2024 CV FIN GA 00394601000126'!AR155</f>
        <v>0</v>
      </c>
      <c r="AQ159" s="123">
        <f>'2024 CV FIN GA 00394601000126'!AS155</f>
        <v>0</v>
      </c>
      <c r="AR159" s="49">
        <f t="shared" si="65"/>
        <v>0</v>
      </c>
      <c r="AS159" s="49">
        <f t="shared" si="66"/>
        <v>0</v>
      </c>
      <c r="AT159" s="123">
        <f>'2024 CV FIN GA 00394601000126'!AV155</f>
        <v>0</v>
      </c>
      <c r="AU159" s="123">
        <f>'2024 CV FIN GA 00394601000126'!AW155</f>
        <v>0</v>
      </c>
      <c r="AV159" s="123">
        <f>'2024 CV FIN GA 00394601000126'!AX155</f>
        <v>0</v>
      </c>
      <c r="AW159" s="123">
        <f>'2024 CV FIN GA 00394601000126'!AY155</f>
        <v>0</v>
      </c>
      <c r="AX159" s="123">
        <f>'2024 CV FIN GA 00394601000126'!AZ155</f>
        <v>0</v>
      </c>
      <c r="AY159" s="123">
        <f>'2024 CV FIN GA 00394601000126'!BA155</f>
        <v>0</v>
      </c>
      <c r="AZ159" s="49">
        <f t="shared" si="67"/>
        <v>0</v>
      </c>
      <c r="BA159" s="123">
        <f>'2024 CV FIN GA 00394601000126'!BC155</f>
        <v>0</v>
      </c>
      <c r="BB159" s="123">
        <f>'2024 CV FIN GA 00394601000126'!BD155</f>
        <v>0</v>
      </c>
      <c r="BC159" s="123">
        <f>'2024 CV FIN GA 00394601000126'!BE155</f>
        <v>0</v>
      </c>
      <c r="BD159" s="123">
        <f>'2024 CV FIN GA 00394601000126'!BF155</f>
        <v>0</v>
      </c>
      <c r="BE159" s="123">
        <f>'2024 CV FIN GA 00394601000126'!BG155</f>
        <v>0</v>
      </c>
      <c r="BF159" s="123">
        <f>'2024 CV FIN GA 00394601000126'!BH155</f>
        <v>0</v>
      </c>
      <c r="BG159" s="123">
        <f>'2024 CV FIN GA 00394601000126'!BI155</f>
        <v>0</v>
      </c>
      <c r="BH159" s="123">
        <f>'2024 CV FIN GA 00394601000126'!BJ155</f>
        <v>0</v>
      </c>
      <c r="BI159" s="123">
        <f>'2024 CV FIN GA 00394601000126'!BK155</f>
        <v>0</v>
      </c>
      <c r="BJ159" s="49">
        <f t="shared" si="68"/>
        <v>0</v>
      </c>
      <c r="BK159" s="49">
        <f t="shared" si="69"/>
        <v>0</v>
      </c>
      <c r="BL159" s="49">
        <f>$BO$9+SUMPRODUCT($D$10:D159,$BK$10:BK159)</f>
        <v>-1.2969374656677246E-2</v>
      </c>
      <c r="BM159" s="48">
        <f>'2024 CV FIN GA 00394601000126'!BO155</f>
        <v>4.78</v>
      </c>
      <c r="BN159" s="49">
        <f t="shared" si="73"/>
        <v>0</v>
      </c>
      <c r="BO159" s="51">
        <f t="shared" si="70"/>
        <v>0</v>
      </c>
      <c r="BP159" s="79">
        <f t="shared" si="74"/>
        <v>0</v>
      </c>
      <c r="BQ159" s="79">
        <f t="shared" si="75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0" customFormat="1" ht="16.2" thickBot="1" x14ac:dyDescent="0.35">
      <c r="A160" s="55" t="s">
        <v>77</v>
      </c>
      <c r="B160" s="71"/>
      <c r="C160" s="56"/>
      <c r="D160" s="56"/>
      <c r="E160" s="57">
        <f t="shared" ref="E160:AJ160" si="77">ROUND(SUM(E10:E159),2)</f>
        <v>68410264542.160004</v>
      </c>
      <c r="F160" s="57">
        <f t="shared" si="77"/>
        <v>18399343610.200001</v>
      </c>
      <c r="G160" s="57">
        <f t="shared" si="77"/>
        <v>10395437666.629999</v>
      </c>
      <c r="H160" s="57">
        <f t="shared" si="77"/>
        <v>7474799398.4099998</v>
      </c>
      <c r="I160" s="57">
        <f t="shared" si="77"/>
        <v>463375.73</v>
      </c>
      <c r="J160" s="57">
        <f t="shared" si="77"/>
        <v>528643169.44</v>
      </c>
      <c r="K160" s="57">
        <f t="shared" si="77"/>
        <v>2337429797.5100002</v>
      </c>
      <c r="L160" s="57">
        <f t="shared" si="77"/>
        <v>11331677127.58</v>
      </c>
      <c r="M160" s="57">
        <f t="shared" si="77"/>
        <v>18812822749.09</v>
      </c>
      <c r="N160" s="57">
        <f t="shared" si="77"/>
        <v>7908502048.2799997</v>
      </c>
      <c r="O160" s="57">
        <f t="shared" si="77"/>
        <v>5597497398.5100002</v>
      </c>
      <c r="P160" s="57">
        <f t="shared" si="77"/>
        <v>2085242455</v>
      </c>
      <c r="Q160" s="57">
        <f t="shared" si="77"/>
        <v>754686501.38</v>
      </c>
      <c r="R160" s="57">
        <f t="shared" si="77"/>
        <v>203229664.91</v>
      </c>
      <c r="S160" s="57">
        <f t="shared" si="77"/>
        <v>2263664681.0100002</v>
      </c>
      <c r="T160" s="57">
        <f t="shared" si="77"/>
        <v>0</v>
      </c>
      <c r="U160" s="57">
        <f t="shared" si="77"/>
        <v>9577437035.9099998</v>
      </c>
      <c r="V160" s="57">
        <f t="shared" si="77"/>
        <v>4026146497.3099999</v>
      </c>
      <c r="W160" s="57">
        <f t="shared" si="77"/>
        <v>2849635039.25</v>
      </c>
      <c r="X160" s="57">
        <f t="shared" si="77"/>
        <v>1061577977.09</v>
      </c>
      <c r="Y160" s="57">
        <f t="shared" si="77"/>
        <v>384204037.06999999</v>
      </c>
      <c r="Z160" s="57">
        <f t="shared" si="77"/>
        <v>103462374.86</v>
      </c>
      <c r="AA160" s="57">
        <f t="shared" si="77"/>
        <v>1152411110.3299999</v>
      </c>
      <c r="AB160" s="57">
        <f t="shared" si="77"/>
        <v>0</v>
      </c>
      <c r="AC160" s="57">
        <f t="shared" si="77"/>
        <v>23800039739.009998</v>
      </c>
      <c r="AD160" s="57">
        <f t="shared" si="77"/>
        <v>11904224299.24</v>
      </c>
      <c r="AE160" s="57">
        <f t="shared" si="77"/>
        <v>7312617754.75</v>
      </c>
      <c r="AF160" s="57">
        <f t="shared" si="77"/>
        <v>3406189875.4899998</v>
      </c>
      <c r="AG160" s="57">
        <f t="shared" si="77"/>
        <v>1177007809.52</v>
      </c>
      <c r="AH160" s="57">
        <f t="shared" si="77"/>
        <v>7376281042.2200003</v>
      </c>
      <c r="AI160" s="57">
        <f t="shared" si="77"/>
        <v>3470676548.5900002</v>
      </c>
      <c r="AJ160" s="57">
        <f t="shared" si="77"/>
        <v>2215192046.7399998</v>
      </c>
      <c r="AK160" s="57">
        <f t="shared" ref="AK160:BK160" si="78">ROUND(SUM(AK10:AK159),2)</f>
        <v>1038971807.1799999</v>
      </c>
      <c r="AL160" s="57">
        <f t="shared" si="78"/>
        <v>318174005.05000001</v>
      </c>
      <c r="AM160" s="57">
        <f t="shared" si="78"/>
        <v>333266634.66000003</v>
      </c>
      <c r="AN160" s="57">
        <f t="shared" si="78"/>
        <v>15822888326.620001</v>
      </c>
      <c r="AO160" s="57">
        <f t="shared" si="78"/>
        <v>0</v>
      </c>
      <c r="AP160" s="57">
        <f t="shared" si="78"/>
        <v>0</v>
      </c>
      <c r="AQ160" s="57">
        <f t="shared" si="78"/>
        <v>386790355665.60999</v>
      </c>
      <c r="AR160" s="57">
        <f t="shared" si="78"/>
        <v>494248275093.75</v>
      </c>
      <c r="AS160" s="57">
        <f t="shared" si="78"/>
        <v>195711176642.10999</v>
      </c>
      <c r="AT160" s="57">
        <f t="shared" si="78"/>
        <v>97055360153.350006</v>
      </c>
      <c r="AU160" s="57">
        <f t="shared" si="78"/>
        <v>71018699622.070007</v>
      </c>
      <c r="AV160" s="57">
        <f t="shared" si="78"/>
        <v>4537544.3600000003</v>
      </c>
      <c r="AW160" s="57">
        <f t="shared" si="78"/>
        <v>4402978238.5</v>
      </c>
      <c r="AX160" s="57">
        <f t="shared" si="78"/>
        <v>23229601083.84</v>
      </c>
      <c r="AY160" s="57">
        <f t="shared" si="78"/>
        <v>0</v>
      </c>
      <c r="AZ160" s="57">
        <f t="shared" si="78"/>
        <v>299255079314.29999</v>
      </c>
      <c r="BA160" s="57">
        <f t="shared" si="78"/>
        <v>112549543766.56</v>
      </c>
      <c r="BB160" s="57">
        <f t="shared" si="78"/>
        <v>72506867564.5</v>
      </c>
      <c r="BC160" s="57">
        <f t="shared" si="78"/>
        <v>33131187488.439999</v>
      </c>
      <c r="BD160" s="57">
        <f t="shared" si="78"/>
        <v>11071240639.870001</v>
      </c>
      <c r="BE160" s="57">
        <f t="shared" si="78"/>
        <v>3270337404.1399999</v>
      </c>
      <c r="BF160" s="57">
        <f t="shared" si="78"/>
        <v>66725902450.779999</v>
      </c>
      <c r="BG160" s="57">
        <f t="shared" si="78"/>
        <v>0</v>
      </c>
      <c r="BH160" s="57">
        <f t="shared" si="78"/>
        <v>0</v>
      </c>
      <c r="BI160" s="57">
        <f t="shared" si="78"/>
        <v>0</v>
      </c>
      <c r="BJ160" s="57">
        <f t="shared" si="78"/>
        <v>494966255956.40997</v>
      </c>
      <c r="BK160" s="57">
        <f t="shared" si="78"/>
        <v>-717980862.65999997</v>
      </c>
      <c r="BL160" s="58" t="str">
        <f>IF(AND(A1="FLUXO ATUARIAL   -   CIVIL   -   PLANO FINANCEIRO   -   BENEFÍCIOS AVALIADOS EM REGIME FINANCEIRO DE REPARTIÇÃO SIMPLES",BL161&gt;0),"EXCEDENTE FINANCEIRO",IF(AND(A1="FLUXO ATUARIAL   -   CIVIL   -   PLANO FINANCEIRO   -   BENEFÍCIOS AVALIADOS EM REGIME FINANCEIRO DE REPARTIÇÃO SIMPLES",BL161=0),"EQUILÍBRIO ATUARIAL","INSUFICIÊNCIA FINANCEIRA"))</f>
        <v>EQUILÍBRIO ATUARIAL</v>
      </c>
      <c r="BM160" s="56"/>
      <c r="BN160" s="56"/>
      <c r="BO160" s="59"/>
      <c r="BP160" s="80">
        <f>SUM(BP10:BP159)</f>
        <v>195166391161.85345</v>
      </c>
      <c r="BQ160" s="80">
        <f>SUM(BQ10:BQ159)</f>
        <v>2742594516083.9375</v>
      </c>
    </row>
    <row r="161" spans="1:69" ht="16.2" thickBot="1" x14ac:dyDescent="0.35">
      <c r="A161" s="61" t="s">
        <v>78</v>
      </c>
      <c r="B161" s="72"/>
      <c r="C161" s="62"/>
      <c r="D161" s="62"/>
      <c r="E161" s="63">
        <f>ROUND(SUMPRODUCT($D$10:$D$159,E10:E159),2)</f>
        <v>49522143187.720001</v>
      </c>
      <c r="F161" s="63">
        <f>ROUND(SUM(G161:J161),2)</f>
        <v>10474608774.68</v>
      </c>
      <c r="G161" s="63">
        <f t="shared" ref="G161:L161" si="79">ROUND(SUMPRODUCT($D$10:$D$159,G10:G159),2)</f>
        <v>6043252630.7399998</v>
      </c>
      <c r="H161" s="63">
        <f t="shared" si="79"/>
        <v>4135684534.52</v>
      </c>
      <c r="I161" s="63">
        <f t="shared" si="79"/>
        <v>351873.8</v>
      </c>
      <c r="J161" s="63">
        <f t="shared" si="79"/>
        <v>295319735.62</v>
      </c>
      <c r="K161" s="63">
        <f t="shared" si="79"/>
        <v>1325148018.71</v>
      </c>
      <c r="L161" s="63">
        <f t="shared" si="79"/>
        <v>6438860045.9899998</v>
      </c>
      <c r="M161" s="63">
        <f>ROUND(SUM(N161:T161),2)</f>
        <v>13618589376.629999</v>
      </c>
      <c r="N161" s="63">
        <f t="shared" ref="N161:T161" si="80">ROUND(SUMPRODUCT($D$10:$D$159,N10:N159),2)</f>
        <v>5724959163.0200005</v>
      </c>
      <c r="O161" s="63">
        <f t="shared" si="80"/>
        <v>4052024495.4099998</v>
      </c>
      <c r="P161" s="63">
        <f t="shared" si="80"/>
        <v>1509505570.97</v>
      </c>
      <c r="Q161" s="63">
        <f t="shared" si="80"/>
        <v>546317036.38999999</v>
      </c>
      <c r="R161" s="63">
        <f t="shared" si="80"/>
        <v>147117813.87</v>
      </c>
      <c r="S161" s="63">
        <f t="shared" si="80"/>
        <v>1638665296.97</v>
      </c>
      <c r="T161" s="63">
        <f t="shared" si="80"/>
        <v>0</v>
      </c>
      <c r="U161" s="63">
        <f>ROUND(SUM(V161:AB161),2)</f>
        <v>6933100046.2799997</v>
      </c>
      <c r="V161" s="63">
        <f t="shared" ref="V161:AB161" si="81">ROUND(SUMPRODUCT($D$10:$D$159,V10:V159),2)</f>
        <v>2914524664.8099999</v>
      </c>
      <c r="W161" s="63">
        <f t="shared" si="81"/>
        <v>2062848834.03</v>
      </c>
      <c r="X161" s="63">
        <f t="shared" si="81"/>
        <v>768475563.39999998</v>
      </c>
      <c r="Y161" s="63">
        <f t="shared" si="81"/>
        <v>278125036.70999998</v>
      </c>
      <c r="Z161" s="63">
        <f t="shared" si="81"/>
        <v>74896341.599999994</v>
      </c>
      <c r="AA161" s="63">
        <f t="shared" si="81"/>
        <v>834229605.73000002</v>
      </c>
      <c r="AB161" s="63">
        <f t="shared" si="81"/>
        <v>0</v>
      </c>
      <c r="AC161" s="63">
        <f>ROUND(SUM(AD161:AG161),2)</f>
        <v>9252539379.8600006</v>
      </c>
      <c r="AD161" s="63">
        <f>ROUND(SUMPRODUCT($D$10:$D$159,AD10:AD159),2)</f>
        <v>4570792126.7600002</v>
      </c>
      <c r="AE161" s="63">
        <f>ROUND(SUMPRODUCT($D$10:$D$159,AE10:AE159),2)</f>
        <v>3077542245.98</v>
      </c>
      <c r="AF161" s="63">
        <f>ROUND(SUMPRODUCT($D$10:$D$159,AF10:AF159),2)</f>
        <v>1167461842.4200001</v>
      </c>
      <c r="AG161" s="63">
        <f>ROUND(SUMPRODUCT($D$10:$D$159,AG10:AG159),2)</f>
        <v>436743164.69999999</v>
      </c>
      <c r="AH161" s="63">
        <f>ROUND(SUM(AI161:AM161),2)</f>
        <v>1404195390.3399999</v>
      </c>
      <c r="AI161" s="63">
        <f t="shared" ref="AI161:AQ161" si="82">ROUND(SUMPRODUCT($D$10:$D$159,AI10:AI159),2)</f>
        <v>654852933.67999995</v>
      </c>
      <c r="AJ161" s="63">
        <f t="shared" si="82"/>
        <v>408889222.85000002</v>
      </c>
      <c r="AK161" s="63">
        <f t="shared" si="82"/>
        <v>172489413.84999999</v>
      </c>
      <c r="AL161" s="63">
        <f t="shared" si="82"/>
        <v>55819579.350000001</v>
      </c>
      <c r="AM161" s="63">
        <f t="shared" si="82"/>
        <v>112144240.61</v>
      </c>
      <c r="AN161" s="63">
        <f t="shared" si="82"/>
        <v>5388360054.5500002</v>
      </c>
      <c r="AO161" s="63">
        <f t="shared" si="82"/>
        <v>0</v>
      </c>
      <c r="AP161" s="63">
        <f t="shared" si="82"/>
        <v>0</v>
      </c>
      <c r="AQ161" s="63">
        <f t="shared" si="82"/>
        <v>157594897557.54001</v>
      </c>
      <c r="AR161" s="63">
        <f>ROUND(F161+K161+L161+M161+U161+AC161+AH161+AN161+AO161+AP161+AQ161,2)</f>
        <v>212430298644.57999</v>
      </c>
      <c r="AS161" s="63">
        <f>ROUND(SUM(AT161:AY161),2)</f>
        <v>111206563833.94</v>
      </c>
      <c r="AT161" s="63">
        <f t="shared" ref="AT161:AY161" si="83">ROUND(SUMPRODUCT($D$10:$D$159,AT10:AT159),2)</f>
        <v>56339284238.839996</v>
      </c>
      <c r="AU161" s="63">
        <f t="shared" si="83"/>
        <v>39267892499.82</v>
      </c>
      <c r="AV161" s="63">
        <f t="shared" si="83"/>
        <v>3432765.79</v>
      </c>
      <c r="AW161" s="63">
        <f t="shared" si="83"/>
        <v>2462778823.6199999</v>
      </c>
      <c r="AX161" s="63">
        <f t="shared" si="83"/>
        <v>13133175505.870001</v>
      </c>
      <c r="AY161" s="63">
        <f t="shared" si="83"/>
        <v>0</v>
      </c>
      <c r="AZ161" s="63">
        <f>ROUND(SUM(BA161:BI161),2)</f>
        <v>101908961386.33</v>
      </c>
      <c r="BA161" s="63">
        <f t="shared" ref="BA161:BI161" si="84">ROUND(SUMPRODUCT($D$10:$D$159,BA10:BA159),2)</f>
        <v>42931505707.43</v>
      </c>
      <c r="BB161" s="63">
        <f t="shared" si="84"/>
        <v>30228676811.259998</v>
      </c>
      <c r="BC161" s="63">
        <f t="shared" si="84"/>
        <v>11282008254.639999</v>
      </c>
      <c r="BD161" s="63">
        <f t="shared" si="84"/>
        <v>4097394880.6799998</v>
      </c>
      <c r="BE161" s="63">
        <f t="shared" si="84"/>
        <v>1097916133.1600001</v>
      </c>
      <c r="BF161" s="63">
        <f t="shared" si="84"/>
        <v>12271459599.16</v>
      </c>
      <c r="BG161" s="63">
        <f t="shared" si="84"/>
        <v>0</v>
      </c>
      <c r="BH161" s="63">
        <f t="shared" si="84"/>
        <v>0</v>
      </c>
      <c r="BI161" s="63">
        <f t="shared" si="84"/>
        <v>0</v>
      </c>
      <c r="BJ161" s="63">
        <f>ROUND(AS161+AZ161,2)</f>
        <v>213115525220.26999</v>
      </c>
      <c r="BK161" s="63">
        <f>ROUND(AR161-BJ161,2)</f>
        <v>-685226575.69000006</v>
      </c>
      <c r="BL161" s="64">
        <f>ROUND(BO9,2)+BK161</f>
        <v>0</v>
      </c>
      <c r="BM161" s="62"/>
      <c r="BN161" s="62"/>
      <c r="BO161" s="65"/>
      <c r="BP161" s="81"/>
      <c r="BQ161" s="81"/>
    </row>
  </sheetData>
  <sheetProtection algorithmName="SHA-512" hashValue="gAJWk4F0rpWyUjlzz8Qp6UKPbyZ8XOldtJNDKrW+iqi8T0+D/4rv9OF0FiOlNoqMdjLz75UJZ72znGZYDJSxVw==" saltValue="/EN/+G4x+i6rXecmKWYvQg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191A-85C8-47EF-86F0-2E18333EBB0F}">
  <dimension ref="A1:AMK159"/>
  <sheetViews>
    <sheetView showGridLines="0" zoomScale="70" zoomScaleNormal="70" workbookViewId="0">
      <pane xSplit="2" ySplit="4" topLeftCell="BL145" activePane="bottomRight" state="frozen"/>
      <selection pane="topRight" activeCell="C1" sqref="C1"/>
      <selection pane="bottomLeft" activeCell="A5" sqref="A5"/>
      <selection pane="bottomRight" activeCell="E13" sqref="E13"/>
    </sheetView>
  </sheetViews>
  <sheetFormatPr defaultRowHeight="14.4" x14ac:dyDescent="0.3"/>
  <cols>
    <col min="1" max="1" width="31.88671875" style="95" bestFit="1" customWidth="1" collapsed="1"/>
    <col min="2" max="2" width="26.44140625" style="95" bestFit="1" customWidth="1" collapsed="1"/>
    <col min="3" max="3" width="9.77734375" style="95" bestFit="1" customWidth="1" collapsed="1"/>
    <col min="4" max="4" width="8.88671875" style="95" bestFit="1" customWidth="1" collapsed="1"/>
    <col min="5" max="5" width="19.33203125" style="95" bestFit="1" customWidth="1" collapsed="1"/>
    <col min="6" max="6" width="20.21875" style="95" bestFit="1" customWidth="1" collapsed="1"/>
    <col min="7" max="7" width="42.5546875" style="95" bestFit="1" customWidth="1" collapsed="1"/>
    <col min="8" max="8" width="32.6640625" style="95" bestFit="1" customWidth="1" collapsed="1"/>
    <col min="9" max="9" width="42.33203125" style="95" bestFit="1" customWidth="1" collapsed="1"/>
    <col min="10" max="10" width="43.6640625" style="95" bestFit="1" customWidth="1" collapsed="1"/>
    <col min="11" max="11" width="42.33203125" style="95" bestFit="1" customWidth="1" collapsed="1"/>
    <col min="12" max="12" width="43" style="95" bestFit="1" customWidth="1" collapsed="1"/>
    <col min="13" max="13" width="33" style="95" bestFit="1" customWidth="1" collapsed="1"/>
    <col min="14" max="14" width="42" style="95" bestFit="1" customWidth="1" collapsed="1"/>
    <col min="15" max="15" width="24.109375" style="95" bestFit="1" customWidth="1" collapsed="1"/>
    <col min="16" max="16" width="32.5546875" style="95" bestFit="1" customWidth="1" collapsed="1"/>
    <col min="17" max="17" width="43.6640625" style="95" bestFit="1" customWidth="1" collapsed="1"/>
    <col min="18" max="18" width="35.21875" style="95" bestFit="1" customWidth="1" collapsed="1"/>
    <col min="19" max="19" width="32.5546875" style="95" bestFit="1" customWidth="1" collapsed="1"/>
    <col min="20" max="20" width="48.77734375" style="95" bestFit="1" customWidth="1" collapsed="1"/>
    <col min="21" max="21" width="36.77734375" style="95" bestFit="1" customWidth="1" collapsed="1"/>
    <col min="22" max="22" width="32.5546875" style="95" bestFit="1" customWidth="1" collapsed="1"/>
    <col min="23" max="23" width="37.33203125" style="95" bestFit="1" customWidth="1" collapsed="1"/>
    <col min="24" max="27" width="47.109375" style="95" bestFit="1" customWidth="1" collapsed="1"/>
    <col min="28" max="28" width="48.6640625" style="95" bestFit="1" customWidth="1" collapsed="1"/>
    <col min="29" max="29" width="47.109375" style="95" bestFit="1" customWidth="1" collapsed="1"/>
    <col min="30" max="30" width="47.6640625" style="95" bestFit="1" customWidth="1" collapsed="1"/>
    <col min="31" max="31" width="32.6640625" style="95" bestFit="1" customWidth="1" collapsed="1"/>
    <col min="32" max="32" width="42.33203125" style="95" bestFit="1" customWidth="1" collapsed="1"/>
    <col min="33" max="34" width="43.6640625" style="95" bestFit="1" customWidth="1" collapsed="1"/>
    <col min="35" max="35" width="43" style="95" bestFit="1" customWidth="1" collapsed="1"/>
    <col min="36" max="36" width="32.33203125" style="95" bestFit="1" customWidth="1" collapsed="1"/>
    <col min="37" max="37" width="42.6640625" style="95" bestFit="1" customWidth="1" collapsed="1"/>
    <col min="38" max="38" width="43.6640625" style="95" bestFit="1" customWidth="1" collapsed="1"/>
    <col min="39" max="39" width="42.109375" style="95" bestFit="1" customWidth="1" collapsed="1"/>
    <col min="40" max="40" width="42.6640625" style="95" bestFit="1" customWidth="1" collapsed="1"/>
    <col min="41" max="41" width="48.6640625" style="95" bestFit="1" customWidth="1" collapsed="1"/>
    <col min="42" max="42" width="42" style="95" bestFit="1" customWidth="1" collapsed="1"/>
    <col min="43" max="43" width="63.88671875" style="95" bestFit="1" customWidth="1" collapsed="1"/>
    <col min="44" max="44" width="43.88671875" style="95" bestFit="1" customWidth="1" collapsed="1"/>
    <col min="45" max="45" width="55.21875" style="95" bestFit="1" customWidth="1" collapsed="1"/>
    <col min="46" max="46" width="87.44140625" style="95" bestFit="1" customWidth="1" collapsed="1"/>
    <col min="47" max="47" width="24.33203125" style="95" bestFit="1" customWidth="1" collapsed="1"/>
    <col min="48" max="48" width="31.77734375" style="95" bestFit="1" customWidth="1" collapsed="1"/>
    <col min="49" max="49" width="43.6640625" style="95" bestFit="1" customWidth="1" collapsed="1"/>
    <col min="50" max="50" width="35.21875" style="95" bestFit="1" customWidth="1" collapsed="1"/>
    <col min="51" max="51" width="31.44140625" style="95" bestFit="1" customWidth="1" collapsed="1"/>
    <col min="52" max="52" width="24.33203125" style="95" bestFit="1" customWidth="1" collapsed="1"/>
    <col min="53" max="53" width="39.5546875" style="95" bestFit="1" customWidth="1" collapsed="1"/>
    <col min="54" max="54" width="24.109375" style="95" bestFit="1" customWidth="1" collapsed="1"/>
    <col min="55" max="55" width="31.77734375" style="95" bestFit="1" customWidth="1" collapsed="1"/>
    <col min="56" max="56" width="43.6640625" style="95" bestFit="1" customWidth="1" collapsed="1"/>
    <col min="57" max="57" width="35.77734375" style="95" bestFit="1" customWidth="1" collapsed="1"/>
    <col min="58" max="58" width="31.44140625" style="95" bestFit="1" customWidth="1" collapsed="1"/>
    <col min="59" max="59" width="48.77734375" style="95" bestFit="1" customWidth="1" collapsed="1"/>
    <col min="60" max="60" width="36.77734375" style="95" bestFit="1" customWidth="1" collapsed="1"/>
    <col min="61" max="61" width="30.109375" style="95" bestFit="1" customWidth="1" collapsed="1"/>
    <col min="62" max="62" width="39.5546875" style="95" bestFit="1" customWidth="1" collapsed="1"/>
    <col min="63" max="63" width="18.6640625" style="95" bestFit="1" customWidth="1" collapsed="1"/>
    <col min="64" max="64" width="59.21875" style="95" bestFit="1" customWidth="1" collapsed="1"/>
    <col min="65" max="65" width="55.6640625" style="95" bestFit="1" customWidth="1" collapsed="1"/>
    <col min="66" max="66" width="60" style="95" bestFit="1" customWidth="1" collapsed="1"/>
    <col min="67" max="67" width="37" style="95" bestFit="1" customWidth="1" collapsed="1"/>
    <col min="68" max="68" width="72.77734375" style="95" bestFit="1" customWidth="1" collapsed="1"/>
    <col min="69" max="69" width="54.21875" style="95" bestFit="1" customWidth="1" collapsed="1"/>
    <col min="70" max="1025" width="8.88671875" style="95" collapsed="1"/>
    <col min="1026" max="16384" width="8.88671875" style="95"/>
  </cols>
  <sheetData>
    <row r="1" spans="1:69" ht="99" customHeight="1" thickBot="1" x14ac:dyDescent="0.35">
      <c r="A1" s="121" t="s">
        <v>269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</row>
    <row r="2" spans="1:69" ht="15.6" thickTop="1" thickBot="1" x14ac:dyDescent="0.35">
      <c r="A2" s="117" t="s">
        <v>268</v>
      </c>
      <c r="B2" s="117"/>
      <c r="C2" s="119" t="s">
        <v>1</v>
      </c>
      <c r="D2" s="119"/>
      <c r="E2" s="119"/>
      <c r="F2" s="119"/>
      <c r="G2" s="119"/>
      <c r="H2" s="119" t="s">
        <v>2</v>
      </c>
      <c r="I2" s="119"/>
      <c r="J2" s="119"/>
      <c r="K2" s="119"/>
      <c r="L2" s="119"/>
      <c r="M2" s="119"/>
      <c r="N2" s="119"/>
      <c r="O2" s="119" t="s">
        <v>267</v>
      </c>
      <c r="P2" s="119"/>
      <c r="Q2" s="119"/>
      <c r="R2" s="119"/>
      <c r="S2" s="119"/>
      <c r="T2" s="119"/>
      <c r="U2" s="119"/>
      <c r="V2" s="119"/>
      <c r="W2" s="119" t="s">
        <v>4</v>
      </c>
      <c r="X2" s="119"/>
      <c r="Y2" s="119"/>
      <c r="Z2" s="119"/>
      <c r="AA2" s="119"/>
      <c r="AB2" s="119"/>
      <c r="AC2" s="119"/>
      <c r="AD2" s="119"/>
      <c r="AE2" s="119" t="s">
        <v>5</v>
      </c>
      <c r="AF2" s="119"/>
      <c r="AG2" s="119"/>
      <c r="AH2" s="119"/>
      <c r="AI2" s="119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9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7"/>
      <c r="B3" s="117"/>
      <c r="C3" s="107">
        <v>100101</v>
      </c>
      <c r="D3" s="118">
        <v>100201</v>
      </c>
      <c r="E3" s="118">
        <v>100301</v>
      </c>
      <c r="F3" s="118">
        <v>100401</v>
      </c>
      <c r="G3" s="118">
        <v>109001</v>
      </c>
      <c r="H3" s="118">
        <v>111000</v>
      </c>
      <c r="I3" s="118">
        <v>111101</v>
      </c>
      <c r="J3" s="118">
        <v>111201</v>
      </c>
      <c r="K3" s="118">
        <v>111301</v>
      </c>
      <c r="L3" s="118">
        <v>111401</v>
      </c>
      <c r="M3" s="118">
        <v>112000</v>
      </c>
      <c r="N3" s="118">
        <v>119900</v>
      </c>
      <c r="O3" s="118">
        <v>121000</v>
      </c>
      <c r="P3" s="118">
        <v>121100</v>
      </c>
      <c r="Q3" s="118">
        <v>121200</v>
      </c>
      <c r="R3" s="118">
        <v>121300</v>
      </c>
      <c r="S3" s="118">
        <v>121400</v>
      </c>
      <c r="T3" s="118">
        <v>121500</v>
      </c>
      <c r="U3" s="118">
        <v>121600</v>
      </c>
      <c r="V3" s="118">
        <v>121700</v>
      </c>
      <c r="W3" s="118">
        <v>122000</v>
      </c>
      <c r="X3" s="118">
        <v>122100</v>
      </c>
      <c r="Y3" s="118">
        <v>122200</v>
      </c>
      <c r="Z3" s="118">
        <v>122300</v>
      </c>
      <c r="AA3" s="118">
        <v>122400</v>
      </c>
      <c r="AB3" s="118">
        <v>122500</v>
      </c>
      <c r="AC3" s="118">
        <v>122600</v>
      </c>
      <c r="AD3" s="118">
        <v>122700</v>
      </c>
      <c r="AE3" s="118">
        <v>123000</v>
      </c>
      <c r="AF3" s="118">
        <v>123100</v>
      </c>
      <c r="AG3" s="118">
        <v>123200</v>
      </c>
      <c r="AH3" s="118">
        <v>123300</v>
      </c>
      <c r="AI3" s="118">
        <v>123400</v>
      </c>
      <c r="AJ3" s="118">
        <v>124000</v>
      </c>
      <c r="AK3" s="118">
        <v>124100</v>
      </c>
      <c r="AL3" s="118">
        <v>124200</v>
      </c>
      <c r="AM3" s="118">
        <v>124300</v>
      </c>
      <c r="AN3" s="118">
        <v>124400</v>
      </c>
      <c r="AO3" s="118">
        <v>124500</v>
      </c>
      <c r="AP3" s="118">
        <v>129000</v>
      </c>
      <c r="AQ3" s="118">
        <v>130101</v>
      </c>
      <c r="AR3" s="118">
        <v>130201</v>
      </c>
      <c r="AS3" s="118">
        <v>139901</v>
      </c>
      <c r="AT3" s="118">
        <v>190000</v>
      </c>
      <c r="AU3" s="118">
        <v>210000</v>
      </c>
      <c r="AV3" s="118">
        <v>211001</v>
      </c>
      <c r="AW3" s="118">
        <v>212001</v>
      </c>
      <c r="AX3" s="118">
        <v>213001</v>
      </c>
      <c r="AY3" s="118">
        <v>214001</v>
      </c>
      <c r="AZ3" s="118">
        <v>215001</v>
      </c>
      <c r="BA3" s="118">
        <v>219901</v>
      </c>
      <c r="BB3" s="118">
        <v>220000</v>
      </c>
      <c r="BC3" s="118">
        <v>221000</v>
      </c>
      <c r="BD3" s="118">
        <v>222000</v>
      </c>
      <c r="BE3" s="118">
        <v>223000</v>
      </c>
      <c r="BF3" s="118">
        <v>224000</v>
      </c>
      <c r="BG3" s="118">
        <v>225000</v>
      </c>
      <c r="BH3" s="118">
        <v>226000</v>
      </c>
      <c r="BI3" s="118">
        <v>227000</v>
      </c>
      <c r="BJ3" s="118">
        <v>229000</v>
      </c>
      <c r="BK3" s="118">
        <v>239901</v>
      </c>
      <c r="BL3" s="118">
        <v>240000</v>
      </c>
      <c r="BM3" s="118">
        <v>250001</v>
      </c>
      <c r="BN3" s="118">
        <v>260001</v>
      </c>
      <c r="BO3" s="118">
        <v>270001</v>
      </c>
      <c r="BP3" s="118">
        <v>280001</v>
      </c>
      <c r="BQ3" s="118">
        <v>290001</v>
      </c>
    </row>
    <row r="4" spans="1:69" ht="44.4" thickTop="1" thickBot="1" x14ac:dyDescent="0.35">
      <c r="A4" s="117"/>
      <c r="B4" s="117"/>
      <c r="C4" s="115" t="s">
        <v>12</v>
      </c>
      <c r="D4" s="116" t="s">
        <v>13</v>
      </c>
      <c r="E4" s="116" t="s">
        <v>14</v>
      </c>
      <c r="F4" s="116" t="s">
        <v>15</v>
      </c>
      <c r="G4" s="115" t="s">
        <v>16</v>
      </c>
      <c r="H4" s="113" t="s">
        <v>266</v>
      </c>
      <c r="I4" s="114" t="s">
        <v>265</v>
      </c>
      <c r="J4" s="114" t="s">
        <v>264</v>
      </c>
      <c r="K4" s="113" t="s">
        <v>263</v>
      </c>
      <c r="L4" s="113" t="s">
        <v>262</v>
      </c>
      <c r="M4" s="113" t="s">
        <v>261</v>
      </c>
      <c r="N4" s="113" t="s">
        <v>260</v>
      </c>
      <c r="O4" s="113" t="s">
        <v>259</v>
      </c>
      <c r="P4" s="113" t="s">
        <v>258</v>
      </c>
      <c r="Q4" s="113" t="s">
        <v>257</v>
      </c>
      <c r="R4" s="113" t="s">
        <v>256</v>
      </c>
      <c r="S4" s="113" t="s">
        <v>255</v>
      </c>
      <c r="T4" s="113" t="s">
        <v>254</v>
      </c>
      <c r="U4" s="113" t="s">
        <v>253</v>
      </c>
      <c r="V4" s="113" t="s">
        <v>252</v>
      </c>
      <c r="W4" s="113" t="s">
        <v>251</v>
      </c>
      <c r="X4" s="113" t="s">
        <v>250</v>
      </c>
      <c r="Y4" s="113" t="s">
        <v>249</v>
      </c>
      <c r="Z4" s="113" t="s">
        <v>248</v>
      </c>
      <c r="AA4" s="113" t="s">
        <v>247</v>
      </c>
      <c r="AB4" s="113" t="s">
        <v>246</v>
      </c>
      <c r="AC4" s="113" t="s">
        <v>245</v>
      </c>
      <c r="AD4" s="113" t="s">
        <v>244</v>
      </c>
      <c r="AE4" s="113" t="s">
        <v>243</v>
      </c>
      <c r="AF4" s="113" t="s">
        <v>242</v>
      </c>
      <c r="AG4" s="113" t="s">
        <v>241</v>
      </c>
      <c r="AH4" s="113" t="s">
        <v>240</v>
      </c>
      <c r="AI4" s="113" t="s">
        <v>239</v>
      </c>
      <c r="AJ4" s="113" t="s">
        <v>238</v>
      </c>
      <c r="AK4" s="113" t="s">
        <v>237</v>
      </c>
      <c r="AL4" s="113" t="s">
        <v>236</v>
      </c>
      <c r="AM4" s="113" t="s">
        <v>235</v>
      </c>
      <c r="AN4" s="113" t="s">
        <v>234</v>
      </c>
      <c r="AO4" s="113" t="s">
        <v>233</v>
      </c>
      <c r="AP4" s="113" t="s">
        <v>232</v>
      </c>
      <c r="AQ4" s="113" t="s">
        <v>52</v>
      </c>
      <c r="AR4" s="113" t="s">
        <v>231</v>
      </c>
      <c r="AS4" s="113" t="s">
        <v>230</v>
      </c>
      <c r="AT4" s="113" t="s">
        <v>229</v>
      </c>
      <c r="AU4" s="113" t="s">
        <v>228</v>
      </c>
      <c r="AV4" s="113" t="s">
        <v>227</v>
      </c>
      <c r="AW4" s="113" t="s">
        <v>226</v>
      </c>
      <c r="AX4" s="113" t="s">
        <v>225</v>
      </c>
      <c r="AY4" s="113" t="s">
        <v>224</v>
      </c>
      <c r="AZ4" s="113" t="s">
        <v>223</v>
      </c>
      <c r="BA4" s="113" t="s">
        <v>222</v>
      </c>
      <c r="BB4" s="113" t="s">
        <v>221</v>
      </c>
      <c r="BC4" s="113" t="s">
        <v>220</v>
      </c>
      <c r="BD4" s="113" t="s">
        <v>219</v>
      </c>
      <c r="BE4" s="113" t="s">
        <v>218</v>
      </c>
      <c r="BF4" s="113" t="s">
        <v>217</v>
      </c>
      <c r="BG4" s="113" t="s">
        <v>216</v>
      </c>
      <c r="BH4" s="113" t="s">
        <v>215</v>
      </c>
      <c r="BI4" s="113" t="s">
        <v>214</v>
      </c>
      <c r="BJ4" s="113" t="s">
        <v>213</v>
      </c>
      <c r="BK4" s="113" t="s">
        <v>72</v>
      </c>
      <c r="BL4" s="113" t="s">
        <v>212</v>
      </c>
      <c r="BM4" s="113" t="s">
        <v>74</v>
      </c>
      <c r="BN4" s="113" t="s">
        <v>211</v>
      </c>
      <c r="BO4" s="113" t="s">
        <v>76</v>
      </c>
      <c r="BP4" s="113" t="s">
        <v>210</v>
      </c>
      <c r="BQ4" s="113" t="s">
        <v>209</v>
      </c>
    </row>
    <row r="5" spans="1:69" ht="15.6" thickTop="1" thickBot="1" x14ac:dyDescent="0.35">
      <c r="A5" s="112" t="s">
        <v>208</v>
      </c>
      <c r="B5" s="111" t="s">
        <v>207</v>
      </c>
      <c r="C5" s="105" t="s">
        <v>206</v>
      </c>
      <c r="D5" s="105" t="s">
        <v>206</v>
      </c>
      <c r="E5" s="104" t="s">
        <v>206</v>
      </c>
      <c r="F5" s="104" t="s">
        <v>206</v>
      </c>
      <c r="G5" s="104" t="s">
        <v>206</v>
      </c>
      <c r="H5" s="104" t="s">
        <v>206</v>
      </c>
      <c r="I5" s="104" t="s">
        <v>206</v>
      </c>
      <c r="J5" s="104" t="s">
        <v>206</v>
      </c>
      <c r="K5" s="104" t="s">
        <v>206</v>
      </c>
      <c r="L5" s="104" t="s">
        <v>206</v>
      </c>
      <c r="M5" s="104" t="s">
        <v>206</v>
      </c>
      <c r="N5" s="104" t="s">
        <v>206</v>
      </c>
      <c r="O5" s="104" t="s">
        <v>206</v>
      </c>
      <c r="P5" s="104" t="s">
        <v>206</v>
      </c>
      <c r="Q5" s="104" t="s">
        <v>206</v>
      </c>
      <c r="R5" s="104" t="s">
        <v>206</v>
      </c>
      <c r="S5" s="104" t="s">
        <v>206</v>
      </c>
      <c r="T5" s="104" t="s">
        <v>206</v>
      </c>
      <c r="U5" s="104" t="s">
        <v>206</v>
      </c>
      <c r="V5" s="104" t="s">
        <v>206</v>
      </c>
      <c r="W5" s="104" t="s">
        <v>206</v>
      </c>
      <c r="X5" s="104" t="s">
        <v>206</v>
      </c>
      <c r="Y5" s="104" t="s">
        <v>206</v>
      </c>
      <c r="Z5" s="104" t="s">
        <v>206</v>
      </c>
      <c r="AA5" s="104" t="s">
        <v>206</v>
      </c>
      <c r="AB5" s="104" t="s">
        <v>206</v>
      </c>
      <c r="AC5" s="104" t="s">
        <v>206</v>
      </c>
      <c r="AD5" s="104" t="s">
        <v>206</v>
      </c>
      <c r="AE5" s="104" t="s">
        <v>206</v>
      </c>
      <c r="AF5" s="104" t="s">
        <v>206</v>
      </c>
      <c r="AG5" s="104" t="s">
        <v>206</v>
      </c>
      <c r="AH5" s="104" t="s">
        <v>206</v>
      </c>
      <c r="AI5" s="104" t="s">
        <v>206</v>
      </c>
      <c r="AJ5" s="104" t="s">
        <v>206</v>
      </c>
      <c r="AK5" s="104" t="s">
        <v>206</v>
      </c>
      <c r="AL5" s="104" t="s">
        <v>206</v>
      </c>
      <c r="AM5" s="104" t="s">
        <v>206</v>
      </c>
      <c r="AN5" s="104" t="s">
        <v>206</v>
      </c>
      <c r="AO5" s="104" t="s">
        <v>206</v>
      </c>
      <c r="AP5" s="104" t="s">
        <v>206</v>
      </c>
      <c r="AQ5" s="104" t="s">
        <v>206</v>
      </c>
      <c r="AR5" s="104" t="s">
        <v>206</v>
      </c>
      <c r="AS5" s="104" t="s">
        <v>206</v>
      </c>
      <c r="AT5" s="104" t="s">
        <v>206</v>
      </c>
      <c r="AU5" s="104" t="s">
        <v>206</v>
      </c>
      <c r="AV5" s="104" t="s">
        <v>206</v>
      </c>
      <c r="AW5" s="104" t="s">
        <v>206</v>
      </c>
      <c r="AX5" s="104" t="s">
        <v>206</v>
      </c>
      <c r="AY5" s="104" t="s">
        <v>206</v>
      </c>
      <c r="AZ5" s="104" t="s">
        <v>206</v>
      </c>
      <c r="BA5" s="104" t="s">
        <v>206</v>
      </c>
      <c r="BB5" s="104" t="s">
        <v>206</v>
      </c>
      <c r="BC5" s="104" t="s">
        <v>206</v>
      </c>
      <c r="BD5" s="104" t="s">
        <v>206</v>
      </c>
      <c r="BE5" s="104" t="s">
        <v>206</v>
      </c>
      <c r="BF5" s="104" t="s">
        <v>206</v>
      </c>
      <c r="BG5" s="104" t="s">
        <v>206</v>
      </c>
      <c r="BH5" s="104" t="s">
        <v>206</v>
      </c>
      <c r="BI5" s="104" t="s">
        <v>206</v>
      </c>
      <c r="BJ5" s="104" t="s">
        <v>206</v>
      </c>
      <c r="BK5" s="104" t="s">
        <v>206</v>
      </c>
      <c r="BL5" s="104" t="s">
        <v>206</v>
      </c>
      <c r="BM5" s="104" t="s">
        <v>206</v>
      </c>
      <c r="BN5" s="104" t="s">
        <v>206</v>
      </c>
      <c r="BO5" s="104" t="s">
        <v>206</v>
      </c>
      <c r="BP5" s="104" t="s">
        <v>206</v>
      </c>
      <c r="BQ5" s="104" t="s">
        <v>205</v>
      </c>
    </row>
    <row r="6" spans="1:69" ht="15.6" thickTop="1" thickBot="1" x14ac:dyDescent="0.35">
      <c r="A6" s="107" t="s">
        <v>204</v>
      </c>
      <c r="B6" s="110" t="s">
        <v>203</v>
      </c>
      <c r="C6" s="122">
        <v>1</v>
      </c>
      <c r="D6" s="122">
        <v>2024</v>
      </c>
      <c r="E6" s="122">
        <v>4.78</v>
      </c>
      <c r="F6" s="122">
        <v>0.95438000000000001</v>
      </c>
      <c r="G6" s="104">
        <v>6909468328.0978804</v>
      </c>
      <c r="H6" s="104">
        <v>855566447.55569005</v>
      </c>
      <c r="I6" s="104">
        <v>505513161.08464998</v>
      </c>
      <c r="J6" s="104">
        <v>327142464.50072002</v>
      </c>
      <c r="K6" s="104">
        <v>52602.674709999999</v>
      </c>
      <c r="L6" s="104">
        <v>22858219.295609999</v>
      </c>
      <c r="M6" s="104">
        <v>124148207.34611</v>
      </c>
      <c r="N6" s="104">
        <v>533478030.24409997</v>
      </c>
      <c r="O6" s="104">
        <v>1900103790.2267201</v>
      </c>
      <c r="P6" s="104">
        <v>798762361.04340994</v>
      </c>
      <c r="Q6" s="104">
        <v>565349823.60440004</v>
      </c>
      <c r="R6" s="104">
        <v>210610451.45311999</v>
      </c>
      <c r="S6" s="104">
        <v>76223685.346420005</v>
      </c>
      <c r="T6" s="104">
        <v>20526290.058850002</v>
      </c>
      <c r="U6" s="104">
        <v>228631178.72051999</v>
      </c>
      <c r="V6" s="122">
        <v>0</v>
      </c>
      <c r="W6" s="104">
        <v>967325565.93420005</v>
      </c>
      <c r="X6" s="104">
        <v>406642656.53144002</v>
      </c>
      <c r="Y6" s="104">
        <v>287814455.65333003</v>
      </c>
      <c r="Z6" s="104">
        <v>107219866.19438</v>
      </c>
      <c r="AA6" s="104">
        <v>38804785.267290004</v>
      </c>
      <c r="AB6" s="104">
        <v>10449747.66633</v>
      </c>
      <c r="AC6" s="104">
        <v>116394054.62142999</v>
      </c>
      <c r="AD6" s="122">
        <v>0</v>
      </c>
      <c r="AE6" s="104">
        <v>200277909.84917</v>
      </c>
      <c r="AF6" s="104">
        <v>87244742.321170002</v>
      </c>
      <c r="AG6" s="104">
        <v>96192813.73522</v>
      </c>
      <c r="AH6" s="104">
        <v>13182641.287799999</v>
      </c>
      <c r="AI6" s="104">
        <v>3657712.5049800002</v>
      </c>
      <c r="AJ6" s="104">
        <v>824248.27472999995</v>
      </c>
      <c r="AK6" s="122">
        <v>0</v>
      </c>
      <c r="AL6" s="122">
        <v>0</v>
      </c>
      <c r="AM6" s="122">
        <v>0</v>
      </c>
      <c r="AN6" s="122">
        <v>0</v>
      </c>
      <c r="AO6" s="104">
        <v>824248.27472999995</v>
      </c>
      <c r="AP6" s="104">
        <v>101151366.36169</v>
      </c>
      <c r="AQ6" s="122">
        <v>0</v>
      </c>
      <c r="AR6" s="122">
        <v>0</v>
      </c>
      <c r="AS6" s="104">
        <v>5725981763.9705601</v>
      </c>
      <c r="AT6" s="104">
        <v>10408857329.763</v>
      </c>
      <c r="AU6" s="104">
        <v>9213782905.7702904</v>
      </c>
      <c r="AV6" s="104">
        <v>4698355331.8278904</v>
      </c>
      <c r="AW6" s="104">
        <v>3099285874.7072802</v>
      </c>
      <c r="AX6" s="104">
        <v>502899.55070999998</v>
      </c>
      <c r="AY6" s="104">
        <v>191683993.08179</v>
      </c>
      <c r="AZ6" s="104">
        <v>1223954806.6026199</v>
      </c>
      <c r="BA6" s="122">
        <v>0</v>
      </c>
      <c r="BB6" s="104">
        <v>1913055286.65007</v>
      </c>
      <c r="BC6" s="104">
        <v>823503843.97183001</v>
      </c>
      <c r="BD6" s="104">
        <v>922356412.16753995</v>
      </c>
      <c r="BE6" s="104">
        <v>125002353.57179999</v>
      </c>
      <c r="BF6" s="104">
        <v>34161396.758780003</v>
      </c>
      <c r="BG6" s="104">
        <v>8031280.1801199997</v>
      </c>
      <c r="BH6" s="122">
        <v>0</v>
      </c>
      <c r="BI6" s="122">
        <v>0</v>
      </c>
      <c r="BJ6" s="122">
        <v>0</v>
      </c>
      <c r="BK6" s="122">
        <v>0</v>
      </c>
      <c r="BL6" s="104">
        <v>11126838192.420401</v>
      </c>
      <c r="BM6" s="104">
        <v>-717980862.65740001</v>
      </c>
      <c r="BN6" s="122">
        <v>-1.2970000000000001E-2</v>
      </c>
      <c r="BO6" s="122">
        <v>4.78</v>
      </c>
      <c r="BP6" s="104">
        <v>32753830.317979999</v>
      </c>
      <c r="BQ6" s="122">
        <v>0</v>
      </c>
    </row>
    <row r="7" spans="1:69" ht="15.6" thickTop="1" thickBot="1" x14ac:dyDescent="0.35">
      <c r="A7" s="107" t="s">
        <v>202</v>
      </c>
      <c r="B7" s="110" t="s">
        <v>201</v>
      </c>
      <c r="C7" s="122">
        <v>2</v>
      </c>
      <c r="D7" s="122">
        <v>2025</v>
      </c>
      <c r="E7" s="122">
        <v>4.78</v>
      </c>
      <c r="F7" s="122">
        <v>0.91083999999999998</v>
      </c>
      <c r="G7" s="104">
        <v>6507965445.3460302</v>
      </c>
      <c r="H7" s="104">
        <v>845570501.96237004</v>
      </c>
      <c r="I7" s="104">
        <v>499157634.29718</v>
      </c>
      <c r="J7" s="104">
        <v>323683866.83459997</v>
      </c>
      <c r="K7" s="104">
        <v>50591.96931</v>
      </c>
      <c r="L7" s="104">
        <v>22678408.861280002</v>
      </c>
      <c r="M7" s="104">
        <v>120119684.99278</v>
      </c>
      <c r="N7" s="104">
        <v>525950896.95815998</v>
      </c>
      <c r="O7" s="104">
        <v>1789690497.46997</v>
      </c>
      <c r="P7" s="104">
        <v>752347011.06800997</v>
      </c>
      <c r="Q7" s="104">
        <v>532497862.61958998</v>
      </c>
      <c r="R7" s="104">
        <v>198372070.81647</v>
      </c>
      <c r="S7" s="104">
        <v>71794396.731539994</v>
      </c>
      <c r="T7" s="104">
        <v>19333526.123989999</v>
      </c>
      <c r="U7" s="104">
        <v>215345630.11037001</v>
      </c>
      <c r="V7" s="122">
        <v>0</v>
      </c>
      <c r="W7" s="104">
        <v>911115162.34891999</v>
      </c>
      <c r="X7" s="104">
        <v>383013023.81668001</v>
      </c>
      <c r="Y7" s="104">
        <v>271089820.97013998</v>
      </c>
      <c r="Z7" s="104">
        <v>100989417.87027</v>
      </c>
      <c r="AA7" s="104">
        <v>36549874.699720003</v>
      </c>
      <c r="AB7" s="104">
        <v>9842522.3903999999</v>
      </c>
      <c r="AC7" s="104">
        <v>109630502.60171001</v>
      </c>
      <c r="AD7" s="122">
        <v>0</v>
      </c>
      <c r="AE7" s="104">
        <v>243759139.16824999</v>
      </c>
      <c r="AF7" s="104">
        <v>106955590.24751</v>
      </c>
      <c r="AG7" s="104">
        <v>112163429.58632</v>
      </c>
      <c r="AH7" s="104">
        <v>17451355.49591</v>
      </c>
      <c r="AI7" s="104">
        <v>7188763.8385100001</v>
      </c>
      <c r="AJ7" s="104">
        <v>2355120.1486599999</v>
      </c>
      <c r="AK7" s="104">
        <v>367841.49689000001</v>
      </c>
      <c r="AL7" s="104">
        <v>293994.83542000002</v>
      </c>
      <c r="AM7" s="104">
        <v>55399.649239999999</v>
      </c>
      <c r="AN7" s="104">
        <v>12601.594999999999</v>
      </c>
      <c r="AO7" s="104">
        <v>1625282.5721100001</v>
      </c>
      <c r="AP7" s="104">
        <v>123629112.50854</v>
      </c>
      <c r="AQ7" s="122">
        <v>0</v>
      </c>
      <c r="AR7" s="122">
        <v>0</v>
      </c>
      <c r="AS7" s="104">
        <v>6859762831.0595503</v>
      </c>
      <c r="AT7" s="104">
        <v>11421952946.617201</v>
      </c>
      <c r="AU7" s="104">
        <v>9083780603.7679195</v>
      </c>
      <c r="AV7" s="104">
        <v>4641058821.4906902</v>
      </c>
      <c r="AW7" s="104">
        <v>3067444633.2747502</v>
      </c>
      <c r="AX7" s="104">
        <v>485709.46388</v>
      </c>
      <c r="AY7" s="104">
        <v>190088500.94237</v>
      </c>
      <c r="AZ7" s="104">
        <v>1184702938.59623</v>
      </c>
      <c r="BA7" s="122">
        <v>0</v>
      </c>
      <c r="BB7" s="104">
        <v>2338172342.8492899</v>
      </c>
      <c r="BC7" s="104">
        <v>1007025842.2283601</v>
      </c>
      <c r="BD7" s="104">
        <v>1075680391.9424901</v>
      </c>
      <c r="BE7" s="104">
        <v>165353138.63745999</v>
      </c>
      <c r="BF7" s="104">
        <v>67083816.972539999</v>
      </c>
      <c r="BG7" s="104">
        <v>15830331.991769999</v>
      </c>
      <c r="BH7" s="104">
        <v>7198821.0766700003</v>
      </c>
      <c r="BI7" s="122">
        <v>0</v>
      </c>
      <c r="BJ7" s="122">
        <v>0</v>
      </c>
      <c r="BK7" s="122">
        <v>0</v>
      </c>
      <c r="BL7" s="104">
        <v>11421952946.617201</v>
      </c>
      <c r="BM7" s="122">
        <v>0</v>
      </c>
      <c r="BN7" s="122">
        <v>-1.2970000000000001E-2</v>
      </c>
      <c r="BO7" s="122">
        <v>4.78</v>
      </c>
      <c r="BP7" s="122">
        <v>0</v>
      </c>
      <c r="BQ7" s="122">
        <v>0</v>
      </c>
    </row>
    <row r="8" spans="1:69" ht="15.6" thickTop="1" thickBot="1" x14ac:dyDescent="0.35">
      <c r="A8" s="107" t="s">
        <v>200</v>
      </c>
      <c r="B8" s="110" t="s">
        <v>199</v>
      </c>
      <c r="C8" s="122">
        <v>3</v>
      </c>
      <c r="D8" s="122">
        <v>2026</v>
      </c>
      <c r="E8" s="122">
        <v>4.78</v>
      </c>
      <c r="F8" s="122">
        <v>0.86929000000000001</v>
      </c>
      <c r="G8" s="104">
        <v>6057309829.2183104</v>
      </c>
      <c r="H8" s="104">
        <v>834287246.58208001</v>
      </c>
      <c r="I8" s="104">
        <v>492004091.46661001</v>
      </c>
      <c r="J8" s="104">
        <v>319762516.27828002</v>
      </c>
      <c r="K8" s="104">
        <v>47931.952169999997</v>
      </c>
      <c r="L8" s="104">
        <v>22472706.885019999</v>
      </c>
      <c r="M8" s="104">
        <v>116003373.16833</v>
      </c>
      <c r="N8" s="104">
        <v>517669515.45599997</v>
      </c>
      <c r="O8" s="104">
        <v>1665760203.0348599</v>
      </c>
      <c r="P8" s="104">
        <v>700249407.19133997</v>
      </c>
      <c r="Q8" s="104">
        <v>495624103.16575998</v>
      </c>
      <c r="R8" s="104">
        <v>184635444.74691999</v>
      </c>
      <c r="S8" s="104">
        <v>66822866.325410001</v>
      </c>
      <c r="T8" s="104">
        <v>17994741.798760001</v>
      </c>
      <c r="U8" s="104">
        <v>200433639.80667001</v>
      </c>
      <c r="V8" s="122">
        <v>0</v>
      </c>
      <c r="W8" s="104">
        <v>848023376.09098995</v>
      </c>
      <c r="X8" s="104">
        <v>356490607.29763001</v>
      </c>
      <c r="Y8" s="104">
        <v>252317725.24818</v>
      </c>
      <c r="Z8" s="104">
        <v>93996226.416669995</v>
      </c>
      <c r="AA8" s="104">
        <v>34018913.76568</v>
      </c>
      <c r="AB8" s="104">
        <v>9160959.4611900002</v>
      </c>
      <c r="AC8" s="104">
        <v>102038943.90164</v>
      </c>
      <c r="AD8" s="122">
        <v>0</v>
      </c>
      <c r="AE8" s="104">
        <v>292656412.23856997</v>
      </c>
      <c r="AF8" s="104">
        <v>131415109.87515</v>
      </c>
      <c r="AG8" s="104">
        <v>128283611.76773</v>
      </c>
      <c r="AH8" s="104">
        <v>22474111.137230001</v>
      </c>
      <c r="AI8" s="104">
        <v>10483579.458459999</v>
      </c>
      <c r="AJ8" s="104">
        <v>4032478.6122699999</v>
      </c>
      <c r="AK8" s="104">
        <v>833704.34317999997</v>
      </c>
      <c r="AL8" s="104">
        <v>645977.99266999995</v>
      </c>
      <c r="AM8" s="104">
        <v>131738.17942</v>
      </c>
      <c r="AN8" s="104">
        <v>38738.598969999999</v>
      </c>
      <c r="AO8" s="104">
        <v>2382319.4980299999</v>
      </c>
      <c r="AP8" s="104">
        <v>148412828.93013</v>
      </c>
      <c r="AQ8" s="122">
        <v>0</v>
      </c>
      <c r="AR8" s="122">
        <v>0</v>
      </c>
      <c r="AS8" s="104">
        <v>7320807875.5561705</v>
      </c>
      <c r="AT8" s="104">
        <v>11747653309.669399</v>
      </c>
      <c r="AU8" s="104">
        <v>8940751562.2798405</v>
      </c>
      <c r="AV8" s="104">
        <v>4576216327.1411104</v>
      </c>
      <c r="AW8" s="104">
        <v>3031190514.9000301</v>
      </c>
      <c r="AX8" s="104">
        <v>462181.71773999999</v>
      </c>
      <c r="AY8" s="104">
        <v>188262049.26172999</v>
      </c>
      <c r="AZ8" s="104">
        <v>1144620489.2592299</v>
      </c>
      <c r="BA8" s="122">
        <v>0</v>
      </c>
      <c r="BB8" s="104">
        <v>2806901747.3895998</v>
      </c>
      <c r="BC8" s="104">
        <v>1226534892.8459201</v>
      </c>
      <c r="BD8" s="104">
        <v>1230354335.7158201</v>
      </c>
      <c r="BE8" s="104">
        <v>212688511.79238999</v>
      </c>
      <c r="BF8" s="104">
        <v>97866162.736200005</v>
      </c>
      <c r="BG8" s="104">
        <v>23221336.002409998</v>
      </c>
      <c r="BH8" s="104">
        <v>16236508.29686</v>
      </c>
      <c r="BI8" s="122">
        <v>0</v>
      </c>
      <c r="BJ8" s="122">
        <v>0</v>
      </c>
      <c r="BK8" s="122">
        <v>0</v>
      </c>
      <c r="BL8" s="104">
        <v>11747653309.669399</v>
      </c>
      <c r="BM8" s="122">
        <v>0</v>
      </c>
      <c r="BN8" s="122">
        <v>-1.2970000000000001E-2</v>
      </c>
      <c r="BO8" s="122">
        <v>4.78</v>
      </c>
      <c r="BP8" s="122">
        <v>0</v>
      </c>
      <c r="BQ8" s="122">
        <v>0</v>
      </c>
    </row>
    <row r="9" spans="1:69" ht="15.6" thickTop="1" thickBot="1" x14ac:dyDescent="0.35">
      <c r="A9" s="107" t="s">
        <v>198</v>
      </c>
      <c r="B9" s="109">
        <v>45374.830574074076</v>
      </c>
      <c r="C9" s="122">
        <v>4</v>
      </c>
      <c r="D9" s="122">
        <v>2027</v>
      </c>
      <c r="E9" s="122">
        <v>4.78</v>
      </c>
      <c r="F9" s="122">
        <v>0.82962999999999998</v>
      </c>
      <c r="G9" s="104">
        <v>5488187856.26791</v>
      </c>
      <c r="H9" s="104">
        <v>821731517.51081002</v>
      </c>
      <c r="I9" s="104">
        <v>484065639.43501002</v>
      </c>
      <c r="J9" s="104">
        <v>315380585.07976002</v>
      </c>
      <c r="K9" s="104">
        <v>44726.544900000001</v>
      </c>
      <c r="L9" s="104">
        <v>22240566.451140001</v>
      </c>
      <c r="M9" s="104">
        <v>111827650.15372001</v>
      </c>
      <c r="N9" s="104">
        <v>508651708.91556001</v>
      </c>
      <c r="O9" s="104">
        <v>1509251660.4735</v>
      </c>
      <c r="P9" s="104">
        <v>634456615.43817997</v>
      </c>
      <c r="Q9" s="104">
        <v>449057132.77985001</v>
      </c>
      <c r="R9" s="104">
        <v>167287795.12132001</v>
      </c>
      <c r="S9" s="104">
        <v>60544441.976389997</v>
      </c>
      <c r="T9" s="104">
        <v>16304023.7665</v>
      </c>
      <c r="U9" s="104">
        <v>181601651.39126</v>
      </c>
      <c r="V9" s="122">
        <v>0</v>
      </c>
      <c r="W9" s="104">
        <v>768346299.8779</v>
      </c>
      <c r="X9" s="104">
        <v>322996095.13237</v>
      </c>
      <c r="Y9" s="104">
        <v>228610903.96079999</v>
      </c>
      <c r="Z9" s="104">
        <v>85164695.698180005</v>
      </c>
      <c r="AA9" s="104">
        <v>30822625.00618</v>
      </c>
      <c r="AB9" s="104">
        <v>8300230.28113</v>
      </c>
      <c r="AC9" s="104">
        <v>92451749.799239993</v>
      </c>
      <c r="AD9" s="122">
        <v>0</v>
      </c>
      <c r="AE9" s="104">
        <v>351899774.84285998</v>
      </c>
      <c r="AF9" s="104">
        <v>165065146.59402999</v>
      </c>
      <c r="AG9" s="104">
        <v>143464256.02074999</v>
      </c>
      <c r="AH9" s="104">
        <v>30031266.572659999</v>
      </c>
      <c r="AI9" s="104">
        <v>13339105.65542</v>
      </c>
      <c r="AJ9" s="104">
        <v>5843830.5585200004</v>
      </c>
      <c r="AK9" s="104">
        <v>1424645.6113799999</v>
      </c>
      <c r="AL9" s="104">
        <v>1061902.11191</v>
      </c>
      <c r="AM9" s="104">
        <v>233088.30958</v>
      </c>
      <c r="AN9" s="104">
        <v>78707.084780000005</v>
      </c>
      <c r="AO9" s="104">
        <v>3045487.44087</v>
      </c>
      <c r="AP9" s="104">
        <v>178105462.90761</v>
      </c>
      <c r="AQ9" s="122">
        <v>0</v>
      </c>
      <c r="AR9" s="122">
        <v>0</v>
      </c>
      <c r="AS9" s="104">
        <v>7897818217.5044203</v>
      </c>
      <c r="AT9" s="104">
        <v>12153476122.7449</v>
      </c>
      <c r="AU9" s="104">
        <v>8785003608.2134304</v>
      </c>
      <c r="AV9" s="104">
        <v>4504005847.8989401</v>
      </c>
      <c r="AW9" s="104">
        <v>2990536303.4302502</v>
      </c>
      <c r="AX9" s="104">
        <v>433224.07552000001</v>
      </c>
      <c r="AY9" s="104">
        <v>186203805.38240001</v>
      </c>
      <c r="AZ9" s="104">
        <v>1103824427.4263201</v>
      </c>
      <c r="BA9" s="122">
        <v>0</v>
      </c>
      <c r="BB9" s="104">
        <v>3368472514.5314698</v>
      </c>
      <c r="BC9" s="104">
        <v>1524641767.5652299</v>
      </c>
      <c r="BD9" s="104">
        <v>1378032106.71474</v>
      </c>
      <c r="BE9" s="104">
        <v>283820853.78899002</v>
      </c>
      <c r="BF9" s="104">
        <v>124785488.59931</v>
      </c>
      <c r="BG9" s="104">
        <v>29752184.65546</v>
      </c>
      <c r="BH9" s="104">
        <v>27440113.207740001</v>
      </c>
      <c r="BI9" s="122">
        <v>0</v>
      </c>
      <c r="BJ9" s="122">
        <v>0</v>
      </c>
      <c r="BK9" s="122">
        <v>0</v>
      </c>
      <c r="BL9" s="104">
        <v>12153476122.7449</v>
      </c>
      <c r="BM9" s="122">
        <v>0</v>
      </c>
      <c r="BN9" s="122">
        <v>-1.2970000000000001E-2</v>
      </c>
      <c r="BO9" s="122">
        <v>4.78</v>
      </c>
      <c r="BP9" s="122">
        <v>0</v>
      </c>
      <c r="BQ9" s="122">
        <v>0</v>
      </c>
    </row>
    <row r="10" spans="1:69" ht="15.6" thickTop="1" thickBot="1" x14ac:dyDescent="0.35">
      <c r="A10" s="107" t="s">
        <v>197</v>
      </c>
      <c r="B10" s="109">
        <v>45374.836240972225</v>
      </c>
      <c r="C10" s="122">
        <v>5</v>
      </c>
      <c r="D10" s="122">
        <v>2028</v>
      </c>
      <c r="E10" s="122">
        <v>4.78</v>
      </c>
      <c r="F10" s="122">
        <v>0.79178000000000004</v>
      </c>
      <c r="G10" s="104">
        <v>4998338293.0294104</v>
      </c>
      <c r="H10" s="104">
        <v>807920678.39558995</v>
      </c>
      <c r="I10" s="104">
        <v>475358901.40404999</v>
      </c>
      <c r="J10" s="104">
        <v>310539466.02749997</v>
      </c>
      <c r="K10" s="104">
        <v>41099.815889999998</v>
      </c>
      <c r="L10" s="104">
        <v>21981211.148150001</v>
      </c>
      <c r="M10" s="104">
        <v>107668661.63429999</v>
      </c>
      <c r="N10" s="104">
        <v>498966236.22667003</v>
      </c>
      <c r="O10" s="104">
        <v>1374543030.5829301</v>
      </c>
      <c r="P10" s="104">
        <v>577828033.45346999</v>
      </c>
      <c r="Q10" s="104">
        <v>408976427.43189001</v>
      </c>
      <c r="R10" s="104">
        <v>152356481.63106999</v>
      </c>
      <c r="S10" s="104">
        <v>55140532.8473</v>
      </c>
      <c r="T10" s="104">
        <v>14848804.096510001</v>
      </c>
      <c r="U10" s="104">
        <v>165392751.12268999</v>
      </c>
      <c r="V10" s="122">
        <v>0</v>
      </c>
      <c r="W10" s="104">
        <v>699767361.02449</v>
      </c>
      <c r="X10" s="104">
        <v>294166998.84922999</v>
      </c>
      <c r="Y10" s="104">
        <v>208206181.23819</v>
      </c>
      <c r="Z10" s="104">
        <v>77563299.739500001</v>
      </c>
      <c r="AA10" s="104">
        <v>28071543.99501</v>
      </c>
      <c r="AB10" s="104">
        <v>7559391.1764099998</v>
      </c>
      <c r="AC10" s="104">
        <v>84199946.026150003</v>
      </c>
      <c r="AD10" s="122">
        <v>0</v>
      </c>
      <c r="AE10" s="104">
        <v>400036923.98874003</v>
      </c>
      <c r="AF10" s="104">
        <v>191178441.37753001</v>
      </c>
      <c r="AG10" s="104">
        <v>157771472.95120001</v>
      </c>
      <c r="AH10" s="104">
        <v>35224101.533200003</v>
      </c>
      <c r="AI10" s="104">
        <v>15862908.126809999</v>
      </c>
      <c r="AJ10" s="104">
        <v>7871265.7219700003</v>
      </c>
      <c r="AK10" s="104">
        <v>2184980.1087199999</v>
      </c>
      <c r="AL10" s="104">
        <v>1547700.0579200001</v>
      </c>
      <c r="AM10" s="104">
        <v>370861.90677</v>
      </c>
      <c r="AN10" s="104">
        <v>131470.93818</v>
      </c>
      <c r="AO10" s="104">
        <v>3636252.7103800001</v>
      </c>
      <c r="AP10" s="104">
        <v>203748675.82402</v>
      </c>
      <c r="AQ10" s="122">
        <v>0</v>
      </c>
      <c r="AR10" s="122">
        <v>0</v>
      </c>
      <c r="AS10" s="104">
        <v>8370658855.8047895</v>
      </c>
      <c r="AT10" s="104">
        <v>12471181689.203501</v>
      </c>
      <c r="AU10" s="104">
        <v>8617724287.1617699</v>
      </c>
      <c r="AV10" s="104">
        <v>4424545199.0838499</v>
      </c>
      <c r="AW10" s="104">
        <v>2945484365.1757302</v>
      </c>
      <c r="AX10" s="104">
        <v>399946.04576000001</v>
      </c>
      <c r="AY10" s="104">
        <v>183910066.73414999</v>
      </c>
      <c r="AZ10" s="104">
        <v>1063384710.12228</v>
      </c>
      <c r="BA10" s="122">
        <v>0</v>
      </c>
      <c r="BB10" s="104">
        <v>3853457402.0417399</v>
      </c>
      <c r="BC10" s="104">
        <v>1774671270.49158</v>
      </c>
      <c r="BD10" s="104">
        <v>1519221801.1405201</v>
      </c>
      <c r="BE10" s="104">
        <v>334245928.44976002</v>
      </c>
      <c r="BF10" s="104">
        <v>148408645.37457001</v>
      </c>
      <c r="BG10" s="104">
        <v>35536609.579209998</v>
      </c>
      <c r="BH10" s="104">
        <v>41373147.006099999</v>
      </c>
      <c r="BI10" s="122">
        <v>0</v>
      </c>
      <c r="BJ10" s="122">
        <v>0</v>
      </c>
      <c r="BK10" s="122">
        <v>0</v>
      </c>
      <c r="BL10" s="104">
        <v>12471181689.203501</v>
      </c>
      <c r="BM10" s="122">
        <v>0</v>
      </c>
      <c r="BN10" s="122">
        <v>-1.2970000000000001E-2</v>
      </c>
      <c r="BO10" s="122">
        <v>4.78</v>
      </c>
      <c r="BP10" s="122">
        <v>0</v>
      </c>
      <c r="BQ10" s="122">
        <v>0</v>
      </c>
    </row>
    <row r="11" spans="1:69" ht="15.6" thickTop="1" thickBot="1" x14ac:dyDescent="0.35">
      <c r="A11" s="107" t="s">
        <v>196</v>
      </c>
      <c r="B11" s="108" t="s">
        <v>195</v>
      </c>
      <c r="C11" s="122">
        <v>6</v>
      </c>
      <c r="D11" s="122">
        <v>2029</v>
      </c>
      <c r="E11" s="122">
        <v>4.78</v>
      </c>
      <c r="F11" s="122">
        <v>0.75566</v>
      </c>
      <c r="G11" s="104">
        <v>4636778082.7789402</v>
      </c>
      <c r="H11" s="104">
        <v>792866385.42779005</v>
      </c>
      <c r="I11" s="104">
        <v>465895868.47486001</v>
      </c>
      <c r="J11" s="104">
        <v>305239806.85886002</v>
      </c>
      <c r="K11" s="104">
        <v>37187.887009999999</v>
      </c>
      <c r="L11" s="104">
        <v>21693522.207060002</v>
      </c>
      <c r="M11" s="104">
        <v>103493169.22272</v>
      </c>
      <c r="N11" s="104">
        <v>488585282.16218001</v>
      </c>
      <c r="O11" s="104">
        <v>1275113972.76407</v>
      </c>
      <c r="P11" s="104">
        <v>536030217.25615001</v>
      </c>
      <c r="Q11" s="104">
        <v>379392674.90837997</v>
      </c>
      <c r="R11" s="104">
        <v>141335610.63313001</v>
      </c>
      <c r="S11" s="104">
        <v>51151882.723839998</v>
      </c>
      <c r="T11" s="104">
        <v>13774699.78097</v>
      </c>
      <c r="U11" s="104">
        <v>153428887.46160001</v>
      </c>
      <c r="V11" s="122">
        <v>0</v>
      </c>
      <c r="W11" s="104">
        <v>649148931.58939004</v>
      </c>
      <c r="X11" s="104">
        <v>272888110.60330999</v>
      </c>
      <c r="Y11" s="104">
        <v>193145361.77166</v>
      </c>
      <c r="Z11" s="104">
        <v>71952674.504179999</v>
      </c>
      <c r="AA11" s="104">
        <v>26040958.477609999</v>
      </c>
      <c r="AB11" s="104">
        <v>7012574.4339500004</v>
      </c>
      <c r="AC11" s="104">
        <v>78109251.798679993</v>
      </c>
      <c r="AD11" s="122">
        <v>0</v>
      </c>
      <c r="AE11" s="104">
        <v>434799512.41097999</v>
      </c>
      <c r="AF11" s="104">
        <v>206949934.71726</v>
      </c>
      <c r="AG11" s="104">
        <v>169526759.01161999</v>
      </c>
      <c r="AH11" s="104">
        <v>40087756.539489999</v>
      </c>
      <c r="AI11" s="104">
        <v>18235062.142609999</v>
      </c>
      <c r="AJ11" s="104">
        <v>10158650.870750001</v>
      </c>
      <c r="AK11" s="104">
        <v>3111174.1671899999</v>
      </c>
      <c r="AL11" s="104">
        <v>2108659.73765</v>
      </c>
      <c r="AM11" s="104">
        <v>540441.07924999995</v>
      </c>
      <c r="AN11" s="104">
        <v>196366.97649999999</v>
      </c>
      <c r="AO11" s="104">
        <v>4202008.9101600004</v>
      </c>
      <c r="AP11" s="104">
        <v>222390631.92945001</v>
      </c>
      <c r="AQ11" s="122">
        <v>0</v>
      </c>
      <c r="AR11" s="122">
        <v>0</v>
      </c>
      <c r="AS11" s="104">
        <v>8667905600.3644695</v>
      </c>
      <c r="AT11" s="104">
        <v>12644462136.7418</v>
      </c>
      <c r="AU11" s="104">
        <v>8438433197.9650602</v>
      </c>
      <c r="AV11" s="104">
        <v>4337827275.35217</v>
      </c>
      <c r="AW11" s="104">
        <v>2896055721.1803398</v>
      </c>
      <c r="AX11" s="104">
        <v>363590.41482000001</v>
      </c>
      <c r="AY11" s="104">
        <v>181375106.31698999</v>
      </c>
      <c r="AZ11" s="104">
        <v>1022811504.70074</v>
      </c>
      <c r="BA11" s="122">
        <v>0</v>
      </c>
      <c r="BB11" s="104">
        <v>4206028938.77672</v>
      </c>
      <c r="BC11" s="104">
        <v>1920838399.2507901</v>
      </c>
      <c r="BD11" s="104">
        <v>1635151254.87902</v>
      </c>
      <c r="BE11" s="104">
        <v>380263139.34742999</v>
      </c>
      <c r="BF11" s="104">
        <v>170612245.86686999</v>
      </c>
      <c r="BG11" s="104">
        <v>41075772.349200003</v>
      </c>
      <c r="BH11" s="104">
        <v>58088127.083410002</v>
      </c>
      <c r="BI11" s="122">
        <v>0</v>
      </c>
      <c r="BJ11" s="122">
        <v>0</v>
      </c>
      <c r="BK11" s="122">
        <v>0</v>
      </c>
      <c r="BL11" s="104">
        <v>12644462136.7418</v>
      </c>
      <c r="BM11" s="122">
        <v>0</v>
      </c>
      <c r="BN11" s="122">
        <v>-1.2970000000000001E-2</v>
      </c>
      <c r="BO11" s="122">
        <v>4.78</v>
      </c>
      <c r="BP11" s="122">
        <v>0</v>
      </c>
      <c r="BQ11" s="122">
        <v>0</v>
      </c>
    </row>
    <row r="12" spans="1:69" ht="15.6" thickTop="1" thickBot="1" x14ac:dyDescent="0.35">
      <c r="A12" s="107" t="s">
        <v>194</v>
      </c>
      <c r="B12" s="108" t="s">
        <v>193</v>
      </c>
      <c r="C12" s="122">
        <v>7</v>
      </c>
      <c r="D12" s="122">
        <v>2030</v>
      </c>
      <c r="E12" s="122">
        <v>4.78</v>
      </c>
      <c r="F12" s="122">
        <v>0.72119</v>
      </c>
      <c r="G12" s="104">
        <v>4296780718.0904799</v>
      </c>
      <c r="H12" s="104">
        <v>776591749.32209003</v>
      </c>
      <c r="I12" s="104">
        <v>455693749.17421001</v>
      </c>
      <c r="J12" s="104">
        <v>299488059.48882002</v>
      </c>
      <c r="K12" s="104">
        <v>33129.615859999998</v>
      </c>
      <c r="L12" s="104">
        <v>21376811.043200001</v>
      </c>
      <c r="M12" s="104">
        <v>99413036.936179996</v>
      </c>
      <c r="N12" s="104">
        <v>477585009.14985001</v>
      </c>
      <c r="O12" s="104">
        <v>1181614697.47475</v>
      </c>
      <c r="P12" s="104">
        <v>496725152.83279002</v>
      </c>
      <c r="Q12" s="104">
        <v>351573247.85189998</v>
      </c>
      <c r="R12" s="104">
        <v>130972005.92873999</v>
      </c>
      <c r="S12" s="104">
        <v>47401109.015349999</v>
      </c>
      <c r="T12" s="104">
        <v>12764653.24838</v>
      </c>
      <c r="U12" s="104">
        <v>142178528.59759</v>
      </c>
      <c r="V12" s="122">
        <v>0</v>
      </c>
      <c r="W12" s="104">
        <v>601549300.53296995</v>
      </c>
      <c r="X12" s="104">
        <v>252878259.62412</v>
      </c>
      <c r="Y12" s="104">
        <v>178982744.36107999</v>
      </c>
      <c r="Z12" s="104">
        <v>66676657.563759997</v>
      </c>
      <c r="AA12" s="104">
        <v>24131473.68056</v>
      </c>
      <c r="AB12" s="104">
        <v>6498368.9264500001</v>
      </c>
      <c r="AC12" s="104">
        <v>72381796.377000004</v>
      </c>
      <c r="AD12" s="122">
        <v>0</v>
      </c>
      <c r="AE12" s="104">
        <v>466412082.52067</v>
      </c>
      <c r="AF12" s="104">
        <v>222720685.97181001</v>
      </c>
      <c r="AG12" s="104">
        <v>178765774.81896001</v>
      </c>
      <c r="AH12" s="104">
        <v>44466079.686669998</v>
      </c>
      <c r="AI12" s="104">
        <v>20459542.043230001</v>
      </c>
      <c r="AJ12" s="104">
        <v>12674490.13016</v>
      </c>
      <c r="AK12" s="104">
        <v>4169101.0411100001</v>
      </c>
      <c r="AL12" s="104">
        <v>2745075.5581399999</v>
      </c>
      <c r="AM12" s="104">
        <v>740685.39916999999</v>
      </c>
      <c r="AN12" s="104">
        <v>273975.17264</v>
      </c>
      <c r="AO12" s="104">
        <v>4745652.9590999996</v>
      </c>
      <c r="AP12" s="104">
        <v>239545979.77765</v>
      </c>
      <c r="AQ12" s="122">
        <v>0</v>
      </c>
      <c r="AR12" s="122">
        <v>0</v>
      </c>
      <c r="AS12" s="104">
        <v>8923543962.9464798</v>
      </c>
      <c r="AT12" s="104">
        <v>12778930308.7908</v>
      </c>
      <c r="AU12" s="104">
        <v>8248445753.8834896</v>
      </c>
      <c r="AV12" s="104">
        <v>4244127543.4398198</v>
      </c>
      <c r="AW12" s="104">
        <v>2842285571.1114898</v>
      </c>
      <c r="AX12" s="104">
        <v>325452.19800999999</v>
      </c>
      <c r="AY12" s="104">
        <v>178594391.90922001</v>
      </c>
      <c r="AZ12" s="104">
        <v>983112795.22494996</v>
      </c>
      <c r="BA12" s="122">
        <v>0</v>
      </c>
      <c r="BB12" s="104">
        <v>4530484554.9073296</v>
      </c>
      <c r="BC12" s="104">
        <v>2065515509.2227099</v>
      </c>
      <c r="BD12" s="104">
        <v>1727869166.8095801</v>
      </c>
      <c r="BE12" s="104">
        <v>422047383.42666</v>
      </c>
      <c r="BF12" s="104">
        <v>191450490.14025</v>
      </c>
      <c r="BG12" s="104">
        <v>46400208.827320002</v>
      </c>
      <c r="BH12" s="104">
        <v>77201796.480810001</v>
      </c>
      <c r="BI12" s="122">
        <v>0</v>
      </c>
      <c r="BJ12" s="122">
        <v>0</v>
      </c>
      <c r="BK12" s="122">
        <v>0</v>
      </c>
      <c r="BL12" s="104">
        <v>12778930308.7908</v>
      </c>
      <c r="BM12" s="122">
        <v>0</v>
      </c>
      <c r="BN12" s="122">
        <v>-1.2970000000000001E-2</v>
      </c>
      <c r="BO12" s="122">
        <v>4.78</v>
      </c>
      <c r="BP12" s="122">
        <v>0</v>
      </c>
      <c r="BQ12" s="122">
        <v>0</v>
      </c>
    </row>
    <row r="13" spans="1:69" ht="15.6" thickTop="1" thickBot="1" x14ac:dyDescent="0.35">
      <c r="A13" s="107" t="s">
        <v>192</v>
      </c>
      <c r="B13" s="106" t="s">
        <v>191</v>
      </c>
      <c r="C13" s="122">
        <v>8</v>
      </c>
      <c r="D13" s="122">
        <v>2031</v>
      </c>
      <c r="E13" s="122">
        <v>4.78</v>
      </c>
      <c r="F13" s="122">
        <v>0.68828999999999996</v>
      </c>
      <c r="G13" s="104">
        <v>3973363480.5121799</v>
      </c>
      <c r="H13" s="104">
        <v>759121261.89358997</v>
      </c>
      <c r="I13" s="104">
        <v>444771211.06120998</v>
      </c>
      <c r="J13" s="104">
        <v>293291025.48839998</v>
      </c>
      <c r="K13" s="104">
        <v>29055.10382</v>
      </c>
      <c r="L13" s="104">
        <v>21029970.24016</v>
      </c>
      <c r="M13" s="104">
        <v>95272387.129260004</v>
      </c>
      <c r="N13" s="104">
        <v>465890442.88350999</v>
      </c>
      <c r="O13" s="104">
        <v>1092674957.1407399</v>
      </c>
      <c r="P13" s="104">
        <v>459336817.86646003</v>
      </c>
      <c r="Q13" s="104">
        <v>325110447.88914001</v>
      </c>
      <c r="R13" s="104">
        <v>121113787.15132</v>
      </c>
      <c r="S13" s="104">
        <v>43833243.503540002</v>
      </c>
      <c r="T13" s="104">
        <v>11803862.09726</v>
      </c>
      <c r="U13" s="104">
        <v>131476798.63302</v>
      </c>
      <c r="V13" s="122">
        <v>0</v>
      </c>
      <c r="W13" s="104">
        <v>556270887.27199996</v>
      </c>
      <c r="X13" s="104">
        <v>233844198.18671</v>
      </c>
      <c r="Y13" s="104">
        <v>165510773.47093999</v>
      </c>
      <c r="Z13" s="104">
        <v>61657928.00434</v>
      </c>
      <c r="AA13" s="104">
        <v>22315105.783640001</v>
      </c>
      <c r="AB13" s="104">
        <v>6009238.88588</v>
      </c>
      <c r="AC13" s="104">
        <v>66933642.94049</v>
      </c>
      <c r="AD13" s="122">
        <v>0</v>
      </c>
      <c r="AE13" s="104">
        <v>494357472.69013</v>
      </c>
      <c r="AF13" s="104">
        <v>236551018.91111001</v>
      </c>
      <c r="AG13" s="104">
        <v>186659553.86183</v>
      </c>
      <c r="AH13" s="104">
        <v>48592018.124580003</v>
      </c>
      <c r="AI13" s="104">
        <v>22554881.792610001</v>
      </c>
      <c r="AJ13" s="104">
        <v>15433313.90851</v>
      </c>
      <c r="AK13" s="104">
        <v>5369011.36307</v>
      </c>
      <c r="AL13" s="104">
        <v>3458899.6632699999</v>
      </c>
      <c r="AM13" s="104">
        <v>972734.09863000002</v>
      </c>
      <c r="AN13" s="104">
        <v>364908.46662999998</v>
      </c>
      <c r="AO13" s="104">
        <v>5267760.3169099996</v>
      </c>
      <c r="AP13" s="104">
        <v>255320620.44837999</v>
      </c>
      <c r="AQ13" s="122">
        <v>0</v>
      </c>
      <c r="AR13" s="122">
        <v>0</v>
      </c>
      <c r="AS13" s="104">
        <v>9140952854.6116791</v>
      </c>
      <c r="AT13" s="104">
        <v>12875294197.9778</v>
      </c>
      <c r="AU13" s="104">
        <v>8046467061.8913097</v>
      </c>
      <c r="AV13" s="104">
        <v>4143626484.2066598</v>
      </c>
      <c r="AW13" s="104">
        <v>2784237298.7390299</v>
      </c>
      <c r="AX13" s="104">
        <v>286775.22126999998</v>
      </c>
      <c r="AY13" s="104">
        <v>175561650.2234</v>
      </c>
      <c r="AZ13" s="104">
        <v>942754853.50094998</v>
      </c>
      <c r="BA13" s="122">
        <v>0</v>
      </c>
      <c r="BB13" s="104">
        <v>4828827136.0864601</v>
      </c>
      <c r="BC13" s="104">
        <v>2195439565.8033099</v>
      </c>
      <c r="BD13" s="104">
        <v>1809877248.06827</v>
      </c>
      <c r="BE13" s="104">
        <v>462103790.72514999</v>
      </c>
      <c r="BF13" s="104">
        <v>211061747.52860999</v>
      </c>
      <c r="BG13" s="104">
        <v>51505112.386270002</v>
      </c>
      <c r="BH13" s="104">
        <v>98839671.574849993</v>
      </c>
      <c r="BI13" s="122">
        <v>0</v>
      </c>
      <c r="BJ13" s="122">
        <v>0</v>
      </c>
      <c r="BK13" s="122">
        <v>0</v>
      </c>
      <c r="BL13" s="104">
        <v>12875294197.9778</v>
      </c>
      <c r="BM13" s="122">
        <v>0</v>
      </c>
      <c r="BN13" s="122">
        <v>-1.2970000000000001E-2</v>
      </c>
      <c r="BO13" s="122">
        <v>4.78</v>
      </c>
      <c r="BP13" s="122">
        <v>0</v>
      </c>
      <c r="BQ13" s="122">
        <v>0</v>
      </c>
    </row>
    <row r="14" spans="1:69" ht="15" thickTop="1" x14ac:dyDescent="0.3">
      <c r="C14" s="122">
        <v>9</v>
      </c>
      <c r="D14" s="122">
        <v>2032</v>
      </c>
      <c r="E14" s="122">
        <v>4.78</v>
      </c>
      <c r="F14" s="122">
        <v>0.65688999999999997</v>
      </c>
      <c r="G14" s="104">
        <v>3664079040.86303</v>
      </c>
      <c r="H14" s="104">
        <v>740498985.16420996</v>
      </c>
      <c r="I14" s="104">
        <v>433161921.85781997</v>
      </c>
      <c r="J14" s="104">
        <v>286662688.66135001</v>
      </c>
      <c r="K14" s="104">
        <v>25080.852139999999</v>
      </c>
      <c r="L14" s="104">
        <v>20649293.7929</v>
      </c>
      <c r="M14" s="104">
        <v>91144732.662479997</v>
      </c>
      <c r="N14" s="104">
        <v>453561072.25686002</v>
      </c>
      <c r="O14" s="104">
        <v>1007621736.23721</v>
      </c>
      <c r="P14" s="104">
        <v>423582291.24918997</v>
      </c>
      <c r="Q14" s="104">
        <v>299804028.48083001</v>
      </c>
      <c r="R14" s="104">
        <v>111686356.21614</v>
      </c>
      <c r="S14" s="104">
        <v>40421287.808700003</v>
      </c>
      <c r="T14" s="104">
        <v>10885055.92904</v>
      </c>
      <c r="U14" s="104">
        <v>121242716.55331001</v>
      </c>
      <c r="V14" s="122">
        <v>0</v>
      </c>
      <c r="W14" s="104">
        <v>512971065.72109997</v>
      </c>
      <c r="X14" s="104">
        <v>215641893.727</v>
      </c>
      <c r="Y14" s="104">
        <v>152627505.40852001</v>
      </c>
      <c r="Z14" s="104">
        <v>56858508.619159997</v>
      </c>
      <c r="AA14" s="104">
        <v>20578110.157170001</v>
      </c>
      <c r="AB14" s="104">
        <v>5541483.0184300002</v>
      </c>
      <c r="AC14" s="104">
        <v>61723564.790820003</v>
      </c>
      <c r="AD14" s="122">
        <v>0</v>
      </c>
      <c r="AE14" s="104">
        <v>519855526.43267</v>
      </c>
      <c r="AF14" s="104">
        <v>250242307.45675999</v>
      </c>
      <c r="AG14" s="104">
        <v>192844146.84152001</v>
      </c>
      <c r="AH14" s="104">
        <v>52248986.395730004</v>
      </c>
      <c r="AI14" s="104">
        <v>24520085.73866</v>
      </c>
      <c r="AJ14" s="104">
        <v>18450559.517110001</v>
      </c>
      <c r="AK14" s="104">
        <v>6718713.11943</v>
      </c>
      <c r="AL14" s="104">
        <v>4254926.0698699998</v>
      </c>
      <c r="AM14" s="104">
        <v>1239262.5978699999</v>
      </c>
      <c r="AN14" s="104">
        <v>469911.71674</v>
      </c>
      <c r="AO14" s="104">
        <v>5767746.0131999999</v>
      </c>
      <c r="AP14" s="104">
        <v>269919743.32527</v>
      </c>
      <c r="AQ14" s="122">
        <v>0</v>
      </c>
      <c r="AR14" s="122">
        <v>0</v>
      </c>
      <c r="AS14" s="104">
        <v>9324438530.2358894</v>
      </c>
      <c r="AT14" s="104">
        <v>12938461951.552799</v>
      </c>
      <c r="AU14" s="104">
        <v>7833524564.02176</v>
      </c>
      <c r="AV14" s="104">
        <v>4036570040.01829</v>
      </c>
      <c r="AW14" s="104">
        <v>2722029091.32303</v>
      </c>
      <c r="AX14" s="104">
        <v>248702.59753</v>
      </c>
      <c r="AY14" s="104">
        <v>172249242.24214</v>
      </c>
      <c r="AZ14" s="104">
        <v>902427487.84077001</v>
      </c>
      <c r="BA14" s="122">
        <v>0</v>
      </c>
      <c r="BB14" s="104">
        <v>5104937387.5310402</v>
      </c>
      <c r="BC14" s="104">
        <v>2322086853.34447</v>
      </c>
      <c r="BD14" s="104">
        <v>1875454080.9704299</v>
      </c>
      <c r="BE14" s="104">
        <v>498374412.55115998</v>
      </c>
      <c r="BF14" s="104">
        <v>229466407.78795001</v>
      </c>
      <c r="BG14" s="104">
        <v>56392939.605120003</v>
      </c>
      <c r="BH14" s="104">
        <v>123162693.27191</v>
      </c>
      <c r="BI14" s="122">
        <v>0</v>
      </c>
      <c r="BJ14" s="122">
        <v>0</v>
      </c>
      <c r="BK14" s="122">
        <v>0</v>
      </c>
      <c r="BL14" s="104">
        <v>12938461951.552799</v>
      </c>
      <c r="BM14" s="122">
        <v>0</v>
      </c>
      <c r="BN14" s="122">
        <v>-1.2970000000000001E-2</v>
      </c>
      <c r="BO14" s="122">
        <v>4.78</v>
      </c>
      <c r="BP14" s="122">
        <v>0</v>
      </c>
      <c r="BQ14" s="122">
        <v>0</v>
      </c>
    </row>
    <row r="15" spans="1:69" x14ac:dyDescent="0.3">
      <c r="C15" s="122">
        <v>10</v>
      </c>
      <c r="D15" s="122">
        <v>2033</v>
      </c>
      <c r="E15" s="122">
        <v>4.78</v>
      </c>
      <c r="F15" s="122">
        <v>0.62692000000000003</v>
      </c>
      <c r="G15" s="104">
        <v>3334714117.5976901</v>
      </c>
      <c r="H15" s="104">
        <v>720732175.22362006</v>
      </c>
      <c r="I15" s="104">
        <v>420857348.09757</v>
      </c>
      <c r="J15" s="104">
        <v>279620471.40016001</v>
      </c>
      <c r="K15" s="104">
        <v>21305.879870000001</v>
      </c>
      <c r="L15" s="104">
        <v>20233049.846019998</v>
      </c>
      <c r="M15" s="104">
        <v>87154869.022039995</v>
      </c>
      <c r="N15" s="104">
        <v>440688644.38624001</v>
      </c>
      <c r="O15" s="104">
        <v>917046382.33928001</v>
      </c>
      <c r="P15" s="104">
        <v>385506379.86793</v>
      </c>
      <c r="Q15" s="104">
        <v>272854574.13392001</v>
      </c>
      <c r="R15" s="104">
        <v>101646843.49421</v>
      </c>
      <c r="S15" s="104">
        <v>36787808.779210001</v>
      </c>
      <c r="T15" s="104">
        <v>9906595.7018400002</v>
      </c>
      <c r="U15" s="104">
        <v>110344180.36217</v>
      </c>
      <c r="V15" s="122">
        <v>0</v>
      </c>
      <c r="W15" s="104">
        <v>466859976.46392</v>
      </c>
      <c r="X15" s="104">
        <v>196257793.38743001</v>
      </c>
      <c r="Y15" s="104">
        <v>138907783.19554001</v>
      </c>
      <c r="Z15" s="104">
        <v>51747483.960720003</v>
      </c>
      <c r="AA15" s="104">
        <v>18728339.014880002</v>
      </c>
      <c r="AB15" s="104">
        <v>5043357.8118500002</v>
      </c>
      <c r="AC15" s="104">
        <v>56175219.093500003</v>
      </c>
      <c r="AD15" s="122">
        <v>0</v>
      </c>
      <c r="AE15" s="104">
        <v>545973684.39909005</v>
      </c>
      <c r="AF15" s="104">
        <v>264610068.07168001</v>
      </c>
      <c r="AG15" s="104">
        <v>197728929.28884</v>
      </c>
      <c r="AH15" s="104">
        <v>57311210.141570002</v>
      </c>
      <c r="AI15" s="104">
        <v>26323476.897</v>
      </c>
      <c r="AJ15" s="104">
        <v>21735039.51661</v>
      </c>
      <c r="AK15" s="104">
        <v>8230907.1601200001</v>
      </c>
      <c r="AL15" s="104">
        <v>5136557.41512</v>
      </c>
      <c r="AM15" s="104">
        <v>1541632.2916900001</v>
      </c>
      <c r="AN15" s="104">
        <v>589709.06157000002</v>
      </c>
      <c r="AO15" s="104">
        <v>6236233.5881099999</v>
      </c>
      <c r="AP15" s="104">
        <v>284975981.75322002</v>
      </c>
      <c r="AQ15" s="122">
        <v>0</v>
      </c>
      <c r="AR15" s="122">
        <v>0</v>
      </c>
      <c r="AS15" s="104">
        <v>9515729058.7630806</v>
      </c>
      <c r="AT15" s="104">
        <v>13000895811.8671</v>
      </c>
      <c r="AU15" s="104">
        <v>7611202839.1405897</v>
      </c>
      <c r="AV15" s="104">
        <v>3922989479.5171299</v>
      </c>
      <c r="AW15" s="104">
        <v>2655853293.3387098</v>
      </c>
      <c r="AX15" s="104">
        <v>212232.96466</v>
      </c>
      <c r="AY15" s="104">
        <v>168638647.09834</v>
      </c>
      <c r="AZ15" s="104">
        <v>863509186.22175002</v>
      </c>
      <c r="BA15" s="122">
        <v>0</v>
      </c>
      <c r="BB15" s="104">
        <v>5389692972.7264996</v>
      </c>
      <c r="BC15" s="104">
        <v>2456971209.3502598</v>
      </c>
      <c r="BD15" s="104">
        <v>1928227546.26808</v>
      </c>
      <c r="BE15" s="104">
        <v>546804284.21993005</v>
      </c>
      <c r="BF15" s="104">
        <v>246383801.83921</v>
      </c>
      <c r="BG15" s="104">
        <v>60974269.344149999</v>
      </c>
      <c r="BH15" s="104">
        <v>150331861.70486999</v>
      </c>
      <c r="BI15" s="122">
        <v>0</v>
      </c>
      <c r="BJ15" s="122">
        <v>0</v>
      </c>
      <c r="BK15" s="122">
        <v>0</v>
      </c>
      <c r="BL15" s="104">
        <v>13000895811.8671</v>
      </c>
      <c r="BM15" s="122">
        <v>0</v>
      </c>
      <c r="BN15" s="122">
        <v>-1.2970000000000001E-2</v>
      </c>
      <c r="BO15" s="122">
        <v>4.78</v>
      </c>
      <c r="BP15" s="122">
        <v>0</v>
      </c>
      <c r="BQ15" s="122">
        <v>0</v>
      </c>
    </row>
    <row r="16" spans="1:69" x14ac:dyDescent="0.3">
      <c r="C16" s="122">
        <v>11</v>
      </c>
      <c r="D16" s="122">
        <v>2034</v>
      </c>
      <c r="E16" s="122">
        <v>4.78</v>
      </c>
      <c r="F16" s="122">
        <v>0.59831999999999996</v>
      </c>
      <c r="G16" s="104">
        <v>3009800935.8371902</v>
      </c>
      <c r="H16" s="104">
        <v>699933766.12542999</v>
      </c>
      <c r="I16" s="104">
        <v>407944547.55509001</v>
      </c>
      <c r="J16" s="104">
        <v>272182411.94721001</v>
      </c>
      <c r="K16" s="104">
        <v>17806.20075</v>
      </c>
      <c r="L16" s="104">
        <v>19789000.42238</v>
      </c>
      <c r="M16" s="104">
        <v>83167894.973529994</v>
      </c>
      <c r="N16" s="104">
        <v>427246868.78750002</v>
      </c>
      <c r="O16" s="104">
        <v>827695257.35512996</v>
      </c>
      <c r="P16" s="104">
        <v>347945107.73041999</v>
      </c>
      <c r="Q16" s="104">
        <v>246269372.31049001</v>
      </c>
      <c r="R16" s="104">
        <v>91743026.204040006</v>
      </c>
      <c r="S16" s="104">
        <v>33203440.350930002</v>
      </c>
      <c r="T16" s="104">
        <v>8941360.4773600008</v>
      </c>
      <c r="U16" s="104">
        <v>99592950.281890005</v>
      </c>
      <c r="V16" s="122">
        <v>0</v>
      </c>
      <c r="W16" s="104">
        <v>421372131.01744002</v>
      </c>
      <c r="X16" s="104">
        <v>177135691.20833001</v>
      </c>
      <c r="Y16" s="104">
        <v>125373498.63088</v>
      </c>
      <c r="Z16" s="104">
        <v>46705540.612999998</v>
      </c>
      <c r="AA16" s="104">
        <v>16903569.63321</v>
      </c>
      <c r="AB16" s="104">
        <v>4551965.3339299997</v>
      </c>
      <c r="AC16" s="104">
        <v>50701865.59809</v>
      </c>
      <c r="AD16" s="122">
        <v>0</v>
      </c>
      <c r="AE16" s="104">
        <v>570673205.27635002</v>
      </c>
      <c r="AF16" s="104">
        <v>278815088.35650998</v>
      </c>
      <c r="AG16" s="104">
        <v>201384391.85641</v>
      </c>
      <c r="AH16" s="104">
        <v>62519338.883079998</v>
      </c>
      <c r="AI16" s="104">
        <v>27954386.180349998</v>
      </c>
      <c r="AJ16" s="104">
        <v>25309922.235720001</v>
      </c>
      <c r="AK16" s="104">
        <v>9921015.9927200004</v>
      </c>
      <c r="AL16" s="104">
        <v>6108055.3220899999</v>
      </c>
      <c r="AM16" s="104">
        <v>1886681.4664700001</v>
      </c>
      <c r="AN16" s="104">
        <v>724917.69376000005</v>
      </c>
      <c r="AO16" s="104">
        <v>6669251.7606800003</v>
      </c>
      <c r="AP16" s="104">
        <v>299437774.90432</v>
      </c>
      <c r="AQ16" s="122">
        <v>0</v>
      </c>
      <c r="AR16" s="122">
        <v>0</v>
      </c>
      <c r="AS16" s="104">
        <v>9687416934.3952808</v>
      </c>
      <c r="AT16" s="104">
        <v>13042253755.0707</v>
      </c>
      <c r="AU16" s="104">
        <v>7379047820.1640596</v>
      </c>
      <c r="AV16" s="104">
        <v>3803601467.6752601</v>
      </c>
      <c r="AW16" s="104">
        <v>2585839570.8955898</v>
      </c>
      <c r="AX16" s="104">
        <v>178161.47420999999</v>
      </c>
      <c r="AY16" s="104">
        <v>164806133.41005</v>
      </c>
      <c r="AZ16" s="104">
        <v>824622486.70895004</v>
      </c>
      <c r="BA16" s="122">
        <v>0</v>
      </c>
      <c r="BB16" s="104">
        <v>5663205934.9066</v>
      </c>
      <c r="BC16" s="104">
        <v>2589671326.2744002</v>
      </c>
      <c r="BD16" s="104">
        <v>1968901509.05424</v>
      </c>
      <c r="BE16" s="104">
        <v>597084346.12259996</v>
      </c>
      <c r="BF16" s="104">
        <v>261730633.21239001</v>
      </c>
      <c r="BG16" s="104">
        <v>65215787.072829999</v>
      </c>
      <c r="BH16" s="104">
        <v>180602333.17014</v>
      </c>
      <c r="BI16" s="122">
        <v>0</v>
      </c>
      <c r="BJ16" s="122">
        <v>0</v>
      </c>
      <c r="BK16" s="122">
        <v>0</v>
      </c>
      <c r="BL16" s="104">
        <v>13042253755.0707</v>
      </c>
      <c r="BM16" s="122">
        <v>0</v>
      </c>
      <c r="BN16" s="122">
        <v>-1.2970000000000001E-2</v>
      </c>
      <c r="BO16" s="122">
        <v>4.78</v>
      </c>
      <c r="BP16" s="122">
        <v>0</v>
      </c>
      <c r="BQ16" s="122">
        <v>0</v>
      </c>
    </row>
    <row r="17" spans="3:69" x14ac:dyDescent="0.3">
      <c r="C17" s="122">
        <v>12</v>
      </c>
      <c r="D17" s="122">
        <v>2035</v>
      </c>
      <c r="E17" s="122">
        <v>4.78</v>
      </c>
      <c r="F17" s="122">
        <v>0.57103000000000004</v>
      </c>
      <c r="G17" s="104">
        <v>2700595488.6280499</v>
      </c>
      <c r="H17" s="104">
        <v>678134926.56377006</v>
      </c>
      <c r="I17" s="104">
        <v>394427208.72460002</v>
      </c>
      <c r="J17" s="104">
        <v>264379372.82455</v>
      </c>
      <c r="K17" s="104">
        <v>14635.14754</v>
      </c>
      <c r="L17" s="104">
        <v>19313709.867079999</v>
      </c>
      <c r="M17" s="104">
        <v>79255062.74955</v>
      </c>
      <c r="N17" s="104">
        <v>413289889.86246997</v>
      </c>
      <c r="O17" s="104">
        <v>742663759.37264001</v>
      </c>
      <c r="P17" s="104">
        <v>312199712.95730001</v>
      </c>
      <c r="Q17" s="104">
        <v>220969416.25940999</v>
      </c>
      <c r="R17" s="104">
        <v>82318003.071129993</v>
      </c>
      <c r="S17" s="104">
        <v>29792356.08275</v>
      </c>
      <c r="T17" s="104">
        <v>8022788.9757899996</v>
      </c>
      <c r="U17" s="104">
        <v>89361482.026260003</v>
      </c>
      <c r="V17" s="122">
        <v>0</v>
      </c>
      <c r="W17" s="104">
        <v>378083368.40811998</v>
      </c>
      <c r="X17" s="104">
        <v>158938035.68744999</v>
      </c>
      <c r="Y17" s="104">
        <v>112493521.00486</v>
      </c>
      <c r="Z17" s="104">
        <v>41907347.01805</v>
      </c>
      <c r="AA17" s="104">
        <v>15167017.642139999</v>
      </c>
      <c r="AB17" s="104">
        <v>4084328.9331299998</v>
      </c>
      <c r="AC17" s="104">
        <v>45493118.122490004</v>
      </c>
      <c r="AD17" s="122">
        <v>0</v>
      </c>
      <c r="AE17" s="104">
        <v>592368801.96132004</v>
      </c>
      <c r="AF17" s="104">
        <v>291116183.83298999</v>
      </c>
      <c r="AG17" s="104">
        <v>204533294.20820999</v>
      </c>
      <c r="AH17" s="104">
        <v>67293926.905399993</v>
      </c>
      <c r="AI17" s="104">
        <v>29425397.01472</v>
      </c>
      <c r="AJ17" s="104">
        <v>29199091.329130001</v>
      </c>
      <c r="AK17" s="104">
        <v>11802669.756999999</v>
      </c>
      <c r="AL17" s="104">
        <v>7175347.8509999998</v>
      </c>
      <c r="AM17" s="104">
        <v>2278169.5312299998</v>
      </c>
      <c r="AN17" s="104">
        <v>876067.86401000002</v>
      </c>
      <c r="AO17" s="104">
        <v>7066836.32589</v>
      </c>
      <c r="AP17" s="104">
        <v>312788760.21552998</v>
      </c>
      <c r="AQ17" s="122">
        <v>0</v>
      </c>
      <c r="AR17" s="122">
        <v>0</v>
      </c>
      <c r="AS17" s="104">
        <v>9827921396.6966705</v>
      </c>
      <c r="AT17" s="104">
        <v>13053705057.159201</v>
      </c>
      <c r="AU17" s="104">
        <v>7137994643.5658903</v>
      </c>
      <c r="AV17" s="104">
        <v>3678438376.1307001</v>
      </c>
      <c r="AW17" s="104">
        <v>2512275741.7150898</v>
      </c>
      <c r="AX17" s="104">
        <v>147071.50618999999</v>
      </c>
      <c r="AY17" s="104">
        <v>160720889.44435999</v>
      </c>
      <c r="AZ17" s="104">
        <v>786412564.76954997</v>
      </c>
      <c r="BA17" s="122">
        <v>0</v>
      </c>
      <c r="BB17" s="104">
        <v>5915710413.5933399</v>
      </c>
      <c r="BC17" s="104">
        <v>2708313020.5185599</v>
      </c>
      <c r="BD17" s="104">
        <v>2004886458.0283301</v>
      </c>
      <c r="BE17" s="104">
        <v>643631688.38407004</v>
      </c>
      <c r="BF17" s="104">
        <v>275583978.47132999</v>
      </c>
      <c r="BG17" s="104">
        <v>69108823.452989995</v>
      </c>
      <c r="BH17" s="104">
        <v>214186444.73806</v>
      </c>
      <c r="BI17" s="122">
        <v>0</v>
      </c>
      <c r="BJ17" s="122">
        <v>0</v>
      </c>
      <c r="BK17" s="122">
        <v>0</v>
      </c>
      <c r="BL17" s="104">
        <v>13053705057.159201</v>
      </c>
      <c r="BM17" s="122">
        <v>0</v>
      </c>
      <c r="BN17" s="122">
        <v>-1.2970000000000001E-2</v>
      </c>
      <c r="BO17" s="122">
        <v>4.78</v>
      </c>
      <c r="BP17" s="122">
        <v>0</v>
      </c>
      <c r="BQ17" s="122">
        <v>0</v>
      </c>
    </row>
    <row r="18" spans="3:69" x14ac:dyDescent="0.3">
      <c r="C18" s="122">
        <v>13</v>
      </c>
      <c r="D18" s="122">
        <v>2036</v>
      </c>
      <c r="E18" s="122">
        <v>4.78</v>
      </c>
      <c r="F18" s="122">
        <v>0.54498000000000002</v>
      </c>
      <c r="G18" s="104">
        <v>2386219980.4486198</v>
      </c>
      <c r="H18" s="104">
        <v>655387950.59287</v>
      </c>
      <c r="I18" s="104">
        <v>380332739.89221001</v>
      </c>
      <c r="J18" s="104">
        <v>256237192.7299</v>
      </c>
      <c r="K18" s="104">
        <v>11825.015820000001</v>
      </c>
      <c r="L18" s="104">
        <v>18806192.954939999</v>
      </c>
      <c r="M18" s="104">
        <v>75368037.929020002</v>
      </c>
      <c r="N18" s="104">
        <v>398827323.51605999</v>
      </c>
      <c r="O18" s="104">
        <v>656210494.62329996</v>
      </c>
      <c r="P18" s="104">
        <v>275856638.31775999</v>
      </c>
      <c r="Q18" s="104">
        <v>195246433.00584</v>
      </c>
      <c r="R18" s="104">
        <v>72735389.104399994</v>
      </c>
      <c r="S18" s="104">
        <v>26324236.876139998</v>
      </c>
      <c r="T18" s="104">
        <v>7088858.5252999999</v>
      </c>
      <c r="U18" s="104">
        <v>78958938.793860003</v>
      </c>
      <c r="V18" s="122">
        <v>0</v>
      </c>
      <c r="W18" s="104">
        <v>334070797.26297998</v>
      </c>
      <c r="X18" s="104">
        <v>140436106.78004</v>
      </c>
      <c r="Y18" s="104">
        <v>99398184.075760007</v>
      </c>
      <c r="Z18" s="104">
        <v>37028925.362259999</v>
      </c>
      <c r="AA18" s="104">
        <v>13401429.68241</v>
      </c>
      <c r="AB18" s="104">
        <v>3608873.4310599999</v>
      </c>
      <c r="AC18" s="104">
        <v>40197277.931450002</v>
      </c>
      <c r="AD18" s="122">
        <v>0</v>
      </c>
      <c r="AE18" s="104">
        <v>613176979.52701998</v>
      </c>
      <c r="AF18" s="104">
        <v>303292579.24522001</v>
      </c>
      <c r="AG18" s="104">
        <v>207136192.45238999</v>
      </c>
      <c r="AH18" s="104">
        <v>72017550.198210001</v>
      </c>
      <c r="AI18" s="104">
        <v>30730657.631200001</v>
      </c>
      <c r="AJ18" s="104">
        <v>33416168.2542</v>
      </c>
      <c r="AK18" s="104">
        <v>13885101.351679999</v>
      </c>
      <c r="AL18" s="104">
        <v>8344082.9003900001</v>
      </c>
      <c r="AM18" s="104">
        <v>2719077.3447699999</v>
      </c>
      <c r="AN18" s="104">
        <v>1043783.10886</v>
      </c>
      <c r="AO18" s="104">
        <v>7424123.5484999996</v>
      </c>
      <c r="AP18" s="104">
        <v>325968638.42237002</v>
      </c>
      <c r="AQ18" s="122">
        <v>0</v>
      </c>
      <c r="AR18" s="122">
        <v>0</v>
      </c>
      <c r="AS18" s="104">
        <v>9960761775.3251801</v>
      </c>
      <c r="AT18" s="104">
        <v>13053188165.452999</v>
      </c>
      <c r="AU18" s="104">
        <v>6888209387.1512699</v>
      </c>
      <c r="AV18" s="104">
        <v>3547891409.2032099</v>
      </c>
      <c r="AW18" s="104">
        <v>2435414173.7533998</v>
      </c>
      <c r="AX18" s="104">
        <v>119341.42939</v>
      </c>
      <c r="AY18" s="104">
        <v>156377945.30833</v>
      </c>
      <c r="AZ18" s="104">
        <v>748406517.45694005</v>
      </c>
      <c r="BA18" s="122">
        <v>0</v>
      </c>
      <c r="BB18" s="104">
        <v>6164978778.3017302</v>
      </c>
      <c r="BC18" s="104">
        <v>2826620635.3541298</v>
      </c>
      <c r="BD18" s="104">
        <v>2035602474.0204101</v>
      </c>
      <c r="BE18" s="104">
        <v>691014913.52925003</v>
      </c>
      <c r="BF18" s="104">
        <v>287870735.16294998</v>
      </c>
      <c r="BG18" s="104">
        <v>72602753.953539997</v>
      </c>
      <c r="BH18" s="104">
        <v>251267266.28145</v>
      </c>
      <c r="BI18" s="122">
        <v>0</v>
      </c>
      <c r="BJ18" s="122">
        <v>0</v>
      </c>
      <c r="BK18" s="122">
        <v>0</v>
      </c>
      <c r="BL18" s="104">
        <v>13053188165.452999</v>
      </c>
      <c r="BM18" s="122">
        <v>0</v>
      </c>
      <c r="BN18" s="122">
        <v>-1.2970000000000001E-2</v>
      </c>
      <c r="BO18" s="122">
        <v>4.78</v>
      </c>
      <c r="BP18" s="122">
        <v>0</v>
      </c>
      <c r="BQ18" s="122">
        <v>0</v>
      </c>
    </row>
    <row r="19" spans="3:69" x14ac:dyDescent="0.3">
      <c r="C19" s="122">
        <v>14</v>
      </c>
      <c r="D19" s="122">
        <v>2037</v>
      </c>
      <c r="E19" s="122">
        <v>4.78</v>
      </c>
      <c r="F19" s="122">
        <v>0.52012000000000003</v>
      </c>
      <c r="G19" s="104">
        <v>2082941839.1591699</v>
      </c>
      <c r="H19" s="104">
        <v>631774509.69385004</v>
      </c>
      <c r="I19" s="104">
        <v>365706621.67028999</v>
      </c>
      <c r="J19" s="104">
        <v>247791752.04570001</v>
      </c>
      <c r="K19" s="104">
        <v>9389.2446</v>
      </c>
      <c r="L19" s="104">
        <v>18266746.733259998</v>
      </c>
      <c r="M19" s="104">
        <v>71607689.843439996</v>
      </c>
      <c r="N19" s="104">
        <v>383953184.44239998</v>
      </c>
      <c r="O19" s="104">
        <v>572809005.76871002</v>
      </c>
      <c r="P19" s="104">
        <v>240796463.97639999</v>
      </c>
      <c r="Q19" s="104">
        <v>170431463.81582999</v>
      </c>
      <c r="R19" s="104">
        <v>63491038.711609997</v>
      </c>
      <c r="S19" s="104">
        <v>22978541.30068</v>
      </c>
      <c r="T19" s="104">
        <v>6187895.5566600002</v>
      </c>
      <c r="U19" s="104">
        <v>68923602.407529995</v>
      </c>
      <c r="V19" s="122">
        <v>0</v>
      </c>
      <c r="W19" s="104">
        <v>291611857.48243999</v>
      </c>
      <c r="X19" s="104">
        <v>122587290.7517</v>
      </c>
      <c r="Y19" s="104">
        <v>86765108.851750001</v>
      </c>
      <c r="Z19" s="104">
        <v>32322710.616840001</v>
      </c>
      <c r="AA19" s="104">
        <v>11698166.480359999</v>
      </c>
      <c r="AB19" s="104">
        <v>3150201.3742999998</v>
      </c>
      <c r="AC19" s="104">
        <v>35088379.40749</v>
      </c>
      <c r="AD19" s="122">
        <v>0</v>
      </c>
      <c r="AE19" s="104">
        <v>631853717.57317996</v>
      </c>
      <c r="AF19" s="104">
        <v>314343168.34873003</v>
      </c>
      <c r="AG19" s="104">
        <v>209004750.34841999</v>
      </c>
      <c r="AH19" s="104">
        <v>76639164.488539994</v>
      </c>
      <c r="AI19" s="104">
        <v>31866634.387490001</v>
      </c>
      <c r="AJ19" s="104">
        <v>37984328.367509998</v>
      </c>
      <c r="AK19" s="104">
        <v>16182698.72098</v>
      </c>
      <c r="AL19" s="104">
        <v>9621324.3554200009</v>
      </c>
      <c r="AM19" s="104">
        <v>3213203.9762499998</v>
      </c>
      <c r="AN19" s="104">
        <v>1228648.39695</v>
      </c>
      <c r="AO19" s="104">
        <v>7738452.9179100003</v>
      </c>
      <c r="AP19" s="104">
        <v>338296180.71345001</v>
      </c>
      <c r="AQ19" s="122">
        <v>0</v>
      </c>
      <c r="AR19" s="122">
        <v>0</v>
      </c>
      <c r="AS19" s="104">
        <v>10069552406.2138</v>
      </c>
      <c r="AT19" s="104">
        <v>13029442880.098801</v>
      </c>
      <c r="AU19" s="104">
        <v>6631315793.4784603</v>
      </c>
      <c r="AV19" s="104">
        <v>3412264198.4928298</v>
      </c>
      <c r="AW19" s="104">
        <v>2355585573.3046899</v>
      </c>
      <c r="AX19" s="104">
        <v>95160.404729999995</v>
      </c>
      <c r="AY19" s="104">
        <v>151782439.22999001</v>
      </c>
      <c r="AZ19" s="104">
        <v>711588422.04621994</v>
      </c>
      <c r="BA19" s="122">
        <v>0</v>
      </c>
      <c r="BB19" s="104">
        <v>6398127086.6203098</v>
      </c>
      <c r="BC19" s="104">
        <v>2935840797.77596</v>
      </c>
      <c r="BD19" s="104">
        <v>2058646565.7070999</v>
      </c>
      <c r="BE19" s="104">
        <v>737347510.32474995</v>
      </c>
      <c r="BF19" s="104">
        <v>298545752.63669997</v>
      </c>
      <c r="BG19" s="104">
        <v>75671974.673749998</v>
      </c>
      <c r="BH19" s="104">
        <v>292074485.50204998</v>
      </c>
      <c r="BI19" s="122">
        <v>0</v>
      </c>
      <c r="BJ19" s="122">
        <v>0</v>
      </c>
      <c r="BK19" s="122">
        <v>0</v>
      </c>
      <c r="BL19" s="104">
        <v>13029442880.098801</v>
      </c>
      <c r="BM19" s="122">
        <v>0</v>
      </c>
      <c r="BN19" s="122">
        <v>-1.2970000000000001E-2</v>
      </c>
      <c r="BO19" s="122">
        <v>4.78</v>
      </c>
      <c r="BP19" s="122">
        <v>0</v>
      </c>
      <c r="BQ19" s="122">
        <v>0</v>
      </c>
    </row>
    <row r="20" spans="3:69" x14ac:dyDescent="0.3">
      <c r="C20" s="122">
        <v>15</v>
      </c>
      <c r="D20" s="122">
        <v>2038</v>
      </c>
      <c r="E20" s="122">
        <v>4.78</v>
      </c>
      <c r="F20" s="122">
        <v>0.49639</v>
      </c>
      <c r="G20" s="104">
        <v>1795091297.1921899</v>
      </c>
      <c r="H20" s="104">
        <v>607357189.56880999</v>
      </c>
      <c r="I20" s="104">
        <v>350576910.54724002</v>
      </c>
      <c r="J20" s="104">
        <v>239077040.89568999</v>
      </c>
      <c r="K20" s="104">
        <v>7323.1454100000001</v>
      </c>
      <c r="L20" s="104">
        <v>17695914.980470002</v>
      </c>
      <c r="M20" s="104">
        <v>67879165.489250004</v>
      </c>
      <c r="N20" s="104">
        <v>368657579.19431001</v>
      </c>
      <c r="O20" s="104">
        <v>493650106.72780001</v>
      </c>
      <c r="P20" s="104">
        <v>207519782.23894</v>
      </c>
      <c r="Q20" s="104">
        <v>146878819.03942999</v>
      </c>
      <c r="R20" s="104">
        <v>54716943.55466</v>
      </c>
      <c r="S20" s="104">
        <v>19803039.497099999</v>
      </c>
      <c r="T20" s="104">
        <v>5332764.0997299999</v>
      </c>
      <c r="U20" s="104">
        <v>59398758.297940001</v>
      </c>
      <c r="V20" s="122">
        <v>0</v>
      </c>
      <c r="W20" s="104">
        <v>251312781.60703</v>
      </c>
      <c r="X20" s="104">
        <v>105646434.59443</v>
      </c>
      <c r="Y20" s="104">
        <v>74774671.511030003</v>
      </c>
      <c r="Z20" s="104">
        <v>27855898.536929999</v>
      </c>
      <c r="AA20" s="104">
        <v>10081547.380349999</v>
      </c>
      <c r="AB20" s="104">
        <v>2714861.7234999998</v>
      </c>
      <c r="AC20" s="104">
        <v>30239367.860789999</v>
      </c>
      <c r="AD20" s="122">
        <v>0</v>
      </c>
      <c r="AE20" s="104">
        <v>648348038.16770005</v>
      </c>
      <c r="AF20" s="104">
        <v>324363699.88213998</v>
      </c>
      <c r="AG20" s="104">
        <v>210032763.52902001</v>
      </c>
      <c r="AH20" s="104">
        <v>81128484.841849998</v>
      </c>
      <c r="AI20" s="104">
        <v>32823089.914689999</v>
      </c>
      <c r="AJ20" s="104">
        <v>42922725.619209997</v>
      </c>
      <c r="AK20" s="104">
        <v>18705601.680920001</v>
      </c>
      <c r="AL20" s="104">
        <v>11013133.26503</v>
      </c>
      <c r="AM20" s="104">
        <v>3764478.5564999999</v>
      </c>
      <c r="AN20" s="104">
        <v>1431135.52933</v>
      </c>
      <c r="AO20" s="104">
        <v>8008376.5874300003</v>
      </c>
      <c r="AP20" s="104">
        <v>349638140.6505</v>
      </c>
      <c r="AQ20" s="122">
        <v>0</v>
      </c>
      <c r="AR20" s="122">
        <v>0</v>
      </c>
      <c r="AS20" s="104">
        <v>10150012539.9156</v>
      </c>
      <c r="AT20" s="104">
        <v>12979778266.940201</v>
      </c>
      <c r="AU20" s="104">
        <v>6367142991.26614</v>
      </c>
      <c r="AV20" s="104">
        <v>3271902212.47891</v>
      </c>
      <c r="AW20" s="104">
        <v>2273130163.20646</v>
      </c>
      <c r="AX20" s="104">
        <v>74531.688699999999</v>
      </c>
      <c r="AY20" s="104">
        <v>146940758.32330999</v>
      </c>
      <c r="AZ20" s="104">
        <v>675095325.56876004</v>
      </c>
      <c r="BA20" s="122">
        <v>0</v>
      </c>
      <c r="BB20" s="104">
        <v>6612635275.6740198</v>
      </c>
      <c r="BC20" s="104">
        <v>3034783709.0058398</v>
      </c>
      <c r="BD20" s="104">
        <v>2072740899.8714199</v>
      </c>
      <c r="BE20" s="104">
        <v>782468038.41216004</v>
      </c>
      <c r="BF20" s="104">
        <v>307531393.07402998</v>
      </c>
      <c r="BG20" s="104">
        <v>78307293.990490004</v>
      </c>
      <c r="BH20" s="104">
        <v>336803941.32007998</v>
      </c>
      <c r="BI20" s="122">
        <v>0</v>
      </c>
      <c r="BJ20" s="122">
        <v>0</v>
      </c>
      <c r="BK20" s="122">
        <v>0</v>
      </c>
      <c r="BL20" s="104">
        <v>12979778266.940201</v>
      </c>
      <c r="BM20" s="122">
        <v>0</v>
      </c>
      <c r="BN20" s="122">
        <v>-1.2970000000000001E-2</v>
      </c>
      <c r="BO20" s="122">
        <v>4.78</v>
      </c>
      <c r="BP20" s="122">
        <v>0</v>
      </c>
      <c r="BQ20" s="122">
        <v>0</v>
      </c>
    </row>
    <row r="21" spans="3:69" x14ac:dyDescent="0.3">
      <c r="C21" s="122">
        <v>16</v>
      </c>
      <c r="D21" s="122">
        <v>2039</v>
      </c>
      <c r="E21" s="122">
        <v>4.78</v>
      </c>
      <c r="F21" s="122">
        <v>0.47373999999999999</v>
      </c>
      <c r="G21" s="104">
        <v>1521661537.6077001</v>
      </c>
      <c r="H21" s="104">
        <v>582224932.17561996</v>
      </c>
      <c r="I21" s="104">
        <v>334989963.50391001</v>
      </c>
      <c r="J21" s="104">
        <v>230134955.82989001</v>
      </c>
      <c r="K21" s="104">
        <v>5607.5767800000003</v>
      </c>
      <c r="L21" s="104">
        <v>17094405.265039999</v>
      </c>
      <c r="M21" s="104">
        <v>64333110.208590001</v>
      </c>
      <c r="N21" s="104">
        <v>353062796.08844</v>
      </c>
      <c r="O21" s="104">
        <v>418456922.84208</v>
      </c>
      <c r="P21" s="104">
        <v>175910201.01297</v>
      </c>
      <c r="Q21" s="104">
        <v>124506118.41924</v>
      </c>
      <c r="R21" s="104">
        <v>46382414.416919999</v>
      </c>
      <c r="S21" s="104">
        <v>16786624.489569999</v>
      </c>
      <c r="T21" s="104">
        <v>4520473.1549800001</v>
      </c>
      <c r="U21" s="104">
        <v>50351091.348399997</v>
      </c>
      <c r="V21" s="122">
        <v>0</v>
      </c>
      <c r="W21" s="104">
        <v>213032615.26519001</v>
      </c>
      <c r="X21" s="104">
        <v>89554284.152119994</v>
      </c>
      <c r="Y21" s="104">
        <v>63384933.013470002</v>
      </c>
      <c r="Z21" s="104">
        <v>23612865.52135</v>
      </c>
      <c r="AA21" s="104">
        <v>8545917.9219700005</v>
      </c>
      <c r="AB21" s="104">
        <v>2301331.7879900001</v>
      </c>
      <c r="AC21" s="104">
        <v>25633282.86829</v>
      </c>
      <c r="AD21" s="122">
        <v>0</v>
      </c>
      <c r="AE21" s="104">
        <v>662760363.98405004</v>
      </c>
      <c r="AF21" s="104">
        <v>333332704.16453999</v>
      </c>
      <c r="AG21" s="104">
        <v>210359060.40593001</v>
      </c>
      <c r="AH21" s="104">
        <v>85473335.590939999</v>
      </c>
      <c r="AI21" s="104">
        <v>33595263.822640002</v>
      </c>
      <c r="AJ21" s="104">
        <v>48251947.333319999</v>
      </c>
      <c r="AK21" s="104">
        <v>21463658.459089998</v>
      </c>
      <c r="AL21" s="104">
        <v>12527199.02351</v>
      </c>
      <c r="AM21" s="104">
        <v>4376509.4208500003</v>
      </c>
      <c r="AN21" s="104">
        <v>1651711.9293500001</v>
      </c>
      <c r="AO21" s="104">
        <v>8232868.5005200002</v>
      </c>
      <c r="AP21" s="104">
        <v>360064396.42969</v>
      </c>
      <c r="AQ21" s="122">
        <v>0</v>
      </c>
      <c r="AR21" s="122">
        <v>0</v>
      </c>
      <c r="AS21" s="104">
        <v>10205440894.545099</v>
      </c>
      <c r="AT21" s="104">
        <v>12907627978.872101</v>
      </c>
      <c r="AU21" s="104">
        <v>6097803041.2511196</v>
      </c>
      <c r="AV21" s="104">
        <v>3127176468.0967798</v>
      </c>
      <c r="AW21" s="104">
        <v>2188412688.7097998</v>
      </c>
      <c r="AX21" s="104">
        <v>57306.716800000002</v>
      </c>
      <c r="AY21" s="104">
        <v>141860660.43083999</v>
      </c>
      <c r="AZ21" s="104">
        <v>640295917.29690003</v>
      </c>
      <c r="BA21" s="122">
        <v>0</v>
      </c>
      <c r="BB21" s="104">
        <v>6809824937.6210003</v>
      </c>
      <c r="BC21" s="104">
        <v>3123936123.56288</v>
      </c>
      <c r="BD21" s="104">
        <v>2079414895.3292</v>
      </c>
      <c r="BE21" s="104">
        <v>825559365.13139999</v>
      </c>
      <c r="BF21" s="104">
        <v>314789261.92289001</v>
      </c>
      <c r="BG21" s="104">
        <v>80497862.847000003</v>
      </c>
      <c r="BH21" s="104">
        <v>385627428.82762998</v>
      </c>
      <c r="BI21" s="122">
        <v>0</v>
      </c>
      <c r="BJ21" s="122">
        <v>0</v>
      </c>
      <c r="BK21" s="122">
        <v>0</v>
      </c>
      <c r="BL21" s="104">
        <v>12907627978.872101</v>
      </c>
      <c r="BM21" s="122">
        <v>0</v>
      </c>
      <c r="BN21" s="122">
        <v>-1.2970000000000001E-2</v>
      </c>
      <c r="BO21" s="122">
        <v>4.78</v>
      </c>
      <c r="BP21" s="122">
        <v>0</v>
      </c>
      <c r="BQ21" s="122">
        <v>0</v>
      </c>
    </row>
    <row r="22" spans="3:69" x14ac:dyDescent="0.3">
      <c r="C22" s="122">
        <v>17</v>
      </c>
      <c r="D22" s="122">
        <v>2040</v>
      </c>
      <c r="E22" s="122">
        <v>4.78</v>
      </c>
      <c r="F22" s="122">
        <v>0.45212999999999998</v>
      </c>
      <c r="G22" s="104">
        <v>1261333736.79445</v>
      </c>
      <c r="H22" s="104">
        <v>556427911.21273005</v>
      </c>
      <c r="I22" s="104">
        <v>318959333.66273999</v>
      </c>
      <c r="J22" s="104">
        <v>221004212.79512</v>
      </c>
      <c r="K22" s="104">
        <v>4213.2085100000004</v>
      </c>
      <c r="L22" s="104">
        <v>16460151.546359999</v>
      </c>
      <c r="M22" s="104">
        <v>60873732.810350001</v>
      </c>
      <c r="N22" s="104">
        <v>337153648.49860001</v>
      </c>
      <c r="O22" s="104">
        <v>346866777.61843997</v>
      </c>
      <c r="P22" s="104">
        <v>145815258.97854</v>
      </c>
      <c r="Q22" s="104">
        <v>103205452.53868</v>
      </c>
      <c r="R22" s="104">
        <v>38447251.67334</v>
      </c>
      <c r="S22" s="104">
        <v>13914747.315549999</v>
      </c>
      <c r="T22" s="104">
        <v>3747104.8296400001</v>
      </c>
      <c r="U22" s="104">
        <v>41736962.282690004</v>
      </c>
      <c r="V22" s="122">
        <v>0</v>
      </c>
      <c r="W22" s="104">
        <v>176586723.15132001</v>
      </c>
      <c r="X22" s="104">
        <v>74233222.752759993</v>
      </c>
      <c r="Y22" s="104">
        <v>52540957.656089999</v>
      </c>
      <c r="Z22" s="104">
        <v>19573146.306439999</v>
      </c>
      <c r="AA22" s="104">
        <v>7083871.3606500002</v>
      </c>
      <c r="AB22" s="104">
        <v>1907617.0041799999</v>
      </c>
      <c r="AC22" s="104">
        <v>21247908.071199998</v>
      </c>
      <c r="AD22" s="122">
        <v>0</v>
      </c>
      <c r="AE22" s="104">
        <v>675109874.50841999</v>
      </c>
      <c r="AF22" s="104">
        <v>341355884.59798002</v>
      </c>
      <c r="AG22" s="104">
        <v>209939576.3053</v>
      </c>
      <c r="AH22" s="104">
        <v>89638316.688380003</v>
      </c>
      <c r="AI22" s="104">
        <v>34176096.916759998</v>
      </c>
      <c r="AJ22" s="104">
        <v>53987664.720320001</v>
      </c>
      <c r="AK22" s="104">
        <v>24463696.934870001</v>
      </c>
      <c r="AL22" s="104">
        <v>14169937.53816</v>
      </c>
      <c r="AM22" s="104">
        <v>5052107.48716</v>
      </c>
      <c r="AN22" s="104">
        <v>1890600.5284899999</v>
      </c>
      <c r="AO22" s="104">
        <v>8411322.2316399999</v>
      </c>
      <c r="AP22" s="104">
        <v>369640682.77305001</v>
      </c>
      <c r="AQ22" s="122">
        <v>0</v>
      </c>
      <c r="AR22" s="122">
        <v>0</v>
      </c>
      <c r="AS22" s="104">
        <v>10237325937.466</v>
      </c>
      <c r="AT22" s="104">
        <v>12813972952.759199</v>
      </c>
      <c r="AU22" s="104">
        <v>5823033652.82549</v>
      </c>
      <c r="AV22" s="104">
        <v>2978330034.7932701</v>
      </c>
      <c r="AW22" s="104">
        <v>2101823045.9303801</v>
      </c>
      <c r="AX22" s="104">
        <v>43228.477449999998</v>
      </c>
      <c r="AY22" s="104">
        <v>136527080.36427</v>
      </c>
      <c r="AZ22" s="104">
        <v>606310263.26012003</v>
      </c>
      <c r="BA22" s="122">
        <v>0</v>
      </c>
      <c r="BB22" s="104">
        <v>6990939299.9336996</v>
      </c>
      <c r="BC22" s="104">
        <v>3205002503.098</v>
      </c>
      <c r="BD22" s="104">
        <v>2077992184.92398</v>
      </c>
      <c r="BE22" s="104">
        <v>866760721.03067994</v>
      </c>
      <c r="BF22" s="104">
        <v>320246578.57085001</v>
      </c>
      <c r="BG22" s="104">
        <v>82237187.668939993</v>
      </c>
      <c r="BH22" s="104">
        <v>438700124.64125001</v>
      </c>
      <c r="BI22" s="122">
        <v>0</v>
      </c>
      <c r="BJ22" s="122">
        <v>0</v>
      </c>
      <c r="BK22" s="122">
        <v>0</v>
      </c>
      <c r="BL22" s="104">
        <v>12813972952.759199</v>
      </c>
      <c r="BM22" s="122">
        <v>0</v>
      </c>
      <c r="BN22" s="122">
        <v>-1.2970000000000001E-2</v>
      </c>
      <c r="BO22" s="122">
        <v>4.78</v>
      </c>
      <c r="BP22" s="122">
        <v>0</v>
      </c>
      <c r="BQ22" s="122">
        <v>0</v>
      </c>
    </row>
    <row r="23" spans="3:69" x14ac:dyDescent="0.3">
      <c r="C23" s="122">
        <v>18</v>
      </c>
      <c r="D23" s="122">
        <v>2041</v>
      </c>
      <c r="E23" s="122">
        <v>4.78</v>
      </c>
      <c r="F23" s="122">
        <v>0.43149999999999999</v>
      </c>
      <c r="G23" s="104">
        <v>1020203824.32939</v>
      </c>
      <c r="H23" s="104">
        <v>530102377.98671001</v>
      </c>
      <c r="I23" s="104">
        <v>302574024.43128002</v>
      </c>
      <c r="J23" s="104">
        <v>211725688.51938999</v>
      </c>
      <c r="K23" s="104">
        <v>3103.32825</v>
      </c>
      <c r="L23" s="104">
        <v>15799561.70779</v>
      </c>
      <c r="M23" s="104">
        <v>57495825.872809999</v>
      </c>
      <c r="N23" s="104">
        <v>320995235.25393999</v>
      </c>
      <c r="O23" s="104">
        <v>280556051.69055003</v>
      </c>
      <c r="P23" s="104">
        <v>117939670.14119001</v>
      </c>
      <c r="Q23" s="104">
        <v>83475605.464410007</v>
      </c>
      <c r="R23" s="104">
        <v>31097267.95366</v>
      </c>
      <c r="S23" s="104">
        <v>11254656.88563</v>
      </c>
      <c r="T23" s="104">
        <v>3030768.5950600002</v>
      </c>
      <c r="U23" s="104">
        <v>33758082.650600001</v>
      </c>
      <c r="V23" s="122">
        <v>0</v>
      </c>
      <c r="W23" s="104">
        <v>142828535.40619001</v>
      </c>
      <c r="X23" s="104">
        <v>60042013.890100002</v>
      </c>
      <c r="Y23" s="104">
        <v>42496671.872819997</v>
      </c>
      <c r="Z23" s="104">
        <v>15831336.41278</v>
      </c>
      <c r="AA23" s="104">
        <v>5729643.5054200003</v>
      </c>
      <c r="AB23" s="104">
        <v>1542936.7393</v>
      </c>
      <c r="AC23" s="104">
        <v>17185932.985769998</v>
      </c>
      <c r="AD23" s="122">
        <v>0</v>
      </c>
      <c r="AE23" s="104">
        <v>684973960.66552997</v>
      </c>
      <c r="AF23" s="104">
        <v>348309330.91435999</v>
      </c>
      <c r="AG23" s="104">
        <v>209126188.62386</v>
      </c>
      <c r="AH23" s="104">
        <v>92972404.522159994</v>
      </c>
      <c r="AI23" s="104">
        <v>34566036.605149999</v>
      </c>
      <c r="AJ23" s="104">
        <v>60148710.075960003</v>
      </c>
      <c r="AK23" s="104">
        <v>27712072.49509</v>
      </c>
      <c r="AL23" s="104">
        <v>15948277.24052</v>
      </c>
      <c r="AM23" s="104">
        <v>5794332.6107200002</v>
      </c>
      <c r="AN23" s="104">
        <v>2147935.0996599998</v>
      </c>
      <c r="AO23" s="104">
        <v>8546092.6299699992</v>
      </c>
      <c r="AP23" s="104">
        <v>378109747.98180002</v>
      </c>
      <c r="AQ23" s="122">
        <v>0</v>
      </c>
      <c r="AR23" s="122">
        <v>0</v>
      </c>
      <c r="AS23" s="104">
        <v>10239861726.548201</v>
      </c>
      <c r="AT23" s="104">
        <v>12695072171.481701</v>
      </c>
      <c r="AU23" s="104">
        <v>5543959158.0991297</v>
      </c>
      <c r="AV23" s="104">
        <v>2826109461.02565</v>
      </c>
      <c r="AW23" s="104">
        <v>2013738664.5685999</v>
      </c>
      <c r="AX23" s="104">
        <v>31959.94743</v>
      </c>
      <c r="AY23" s="104">
        <v>130991549.50041001</v>
      </c>
      <c r="AZ23" s="104">
        <v>573087523.05703998</v>
      </c>
      <c r="BA23" s="122">
        <v>0</v>
      </c>
      <c r="BB23" s="104">
        <v>7151113013.3825903</v>
      </c>
      <c r="BC23" s="104">
        <v>3274583569.1080399</v>
      </c>
      <c r="BD23" s="104">
        <v>2072482542.3926699</v>
      </c>
      <c r="BE23" s="104">
        <v>900424023.00297999</v>
      </c>
      <c r="BF23" s="104">
        <v>323922021.78053999</v>
      </c>
      <c r="BG23" s="104">
        <v>83553513.162180007</v>
      </c>
      <c r="BH23" s="104">
        <v>496147343.93618</v>
      </c>
      <c r="BI23" s="122">
        <v>0</v>
      </c>
      <c r="BJ23" s="122">
        <v>0</v>
      </c>
      <c r="BK23" s="122">
        <v>0</v>
      </c>
      <c r="BL23" s="104">
        <v>12695072171.481701</v>
      </c>
      <c r="BM23" s="122">
        <v>0</v>
      </c>
      <c r="BN23" s="122">
        <v>-1.2970000000000001E-2</v>
      </c>
      <c r="BO23" s="122">
        <v>4.78</v>
      </c>
      <c r="BP23" s="122">
        <v>0</v>
      </c>
      <c r="BQ23" s="122">
        <v>0</v>
      </c>
    </row>
    <row r="24" spans="3:69" x14ac:dyDescent="0.3">
      <c r="C24" s="122">
        <v>19</v>
      </c>
      <c r="D24" s="122">
        <v>2042</v>
      </c>
      <c r="E24" s="122">
        <v>4.78</v>
      </c>
      <c r="F24" s="122">
        <v>0.41182000000000002</v>
      </c>
      <c r="G24" s="104">
        <v>796696318.50528002</v>
      </c>
      <c r="H24" s="104">
        <v>503323145.91055</v>
      </c>
      <c r="I24" s="104">
        <v>285870829.69033003</v>
      </c>
      <c r="J24" s="104">
        <v>202338472.39689001</v>
      </c>
      <c r="K24" s="104">
        <v>2238.0602800000001</v>
      </c>
      <c r="L24" s="104">
        <v>15111605.763049999</v>
      </c>
      <c r="M24" s="104">
        <v>54238035.411559999</v>
      </c>
      <c r="N24" s="104">
        <v>304651932.77963001</v>
      </c>
      <c r="O24" s="104">
        <v>219091487.58892</v>
      </c>
      <c r="P24" s="104">
        <v>92101302.47157</v>
      </c>
      <c r="Q24" s="104">
        <v>65187667.378339998</v>
      </c>
      <c r="R24" s="104">
        <v>24284440.32793</v>
      </c>
      <c r="S24" s="104">
        <v>8788972.8434599992</v>
      </c>
      <c r="T24" s="104">
        <v>2366784.0918999999</v>
      </c>
      <c r="U24" s="104">
        <v>26362320.47572</v>
      </c>
      <c r="V24" s="122">
        <v>0</v>
      </c>
      <c r="W24" s="104">
        <v>111537484.59081</v>
      </c>
      <c r="X24" s="104">
        <v>46887935.803740002</v>
      </c>
      <c r="Y24" s="104">
        <v>33186448.847180001</v>
      </c>
      <c r="Z24" s="104">
        <v>12362987.80332</v>
      </c>
      <c r="AA24" s="104">
        <v>4474386.1748599997</v>
      </c>
      <c r="AB24" s="104">
        <v>1204908.2649699999</v>
      </c>
      <c r="AC24" s="104">
        <v>13420817.69674</v>
      </c>
      <c r="AD24" s="122">
        <v>0</v>
      </c>
      <c r="AE24" s="104">
        <v>692430774.62616003</v>
      </c>
      <c r="AF24" s="104">
        <v>353557000.44998002</v>
      </c>
      <c r="AG24" s="104">
        <v>207450312.00147</v>
      </c>
      <c r="AH24" s="104">
        <v>96662526.310660005</v>
      </c>
      <c r="AI24" s="104">
        <v>34760935.864050001</v>
      </c>
      <c r="AJ24" s="104">
        <v>66742487.060050003</v>
      </c>
      <c r="AK24" s="104">
        <v>31209509.846340001</v>
      </c>
      <c r="AL24" s="104">
        <v>17869262.07206</v>
      </c>
      <c r="AM24" s="104">
        <v>6603560.4825400002</v>
      </c>
      <c r="AN24" s="104">
        <v>2423664.7816499998</v>
      </c>
      <c r="AO24" s="104">
        <v>8636489.8774599992</v>
      </c>
      <c r="AP24" s="104">
        <v>385521582.22580999</v>
      </c>
      <c r="AQ24" s="122">
        <v>0</v>
      </c>
      <c r="AR24" s="122">
        <v>0</v>
      </c>
      <c r="AS24" s="104">
        <v>10215446014.151899</v>
      </c>
      <c r="AT24" s="104">
        <v>12552982944.3454</v>
      </c>
      <c r="AU24" s="104">
        <v>5261691412.4288301</v>
      </c>
      <c r="AV24" s="104">
        <v>2670872476.4800301</v>
      </c>
      <c r="AW24" s="104">
        <v>1924553211.44596</v>
      </c>
      <c r="AX24" s="104">
        <v>23126.51151</v>
      </c>
      <c r="AY24" s="104">
        <v>125246192.96378</v>
      </c>
      <c r="AZ24" s="104">
        <v>540996405.02754998</v>
      </c>
      <c r="BA24" s="122">
        <v>0</v>
      </c>
      <c r="BB24" s="104">
        <v>7291291531.9165897</v>
      </c>
      <c r="BC24" s="104">
        <v>3328026629.68223</v>
      </c>
      <c r="BD24" s="104">
        <v>2057839275.5391901</v>
      </c>
      <c r="BE24" s="104">
        <v>937186683.36633003</v>
      </c>
      <c r="BF24" s="104">
        <v>325786420.03400999</v>
      </c>
      <c r="BG24" s="104">
        <v>84437760.277689993</v>
      </c>
      <c r="BH24" s="104">
        <v>558014763.01714003</v>
      </c>
      <c r="BI24" s="122">
        <v>0</v>
      </c>
      <c r="BJ24" s="122">
        <v>0</v>
      </c>
      <c r="BK24" s="122">
        <v>0</v>
      </c>
      <c r="BL24" s="104">
        <v>12552982944.3454</v>
      </c>
      <c r="BM24" s="122">
        <v>0</v>
      </c>
      <c r="BN24" s="122">
        <v>-1.2970000000000001E-2</v>
      </c>
      <c r="BO24" s="122">
        <v>4.78</v>
      </c>
      <c r="BP24" s="122">
        <v>0</v>
      </c>
      <c r="BQ24" s="122">
        <v>0</v>
      </c>
    </row>
    <row r="25" spans="3:69" x14ac:dyDescent="0.3">
      <c r="C25" s="122">
        <v>20</v>
      </c>
      <c r="D25" s="122">
        <v>2043</v>
      </c>
      <c r="E25" s="122">
        <v>4.78</v>
      </c>
      <c r="F25" s="122">
        <v>0.39302999999999999</v>
      </c>
      <c r="G25" s="104">
        <v>602240581.47204006</v>
      </c>
      <c r="H25" s="104">
        <v>476187436.59167999</v>
      </c>
      <c r="I25" s="104">
        <v>268910641.46575999</v>
      </c>
      <c r="J25" s="104">
        <v>192877195.05831999</v>
      </c>
      <c r="K25" s="104">
        <v>1577.59833</v>
      </c>
      <c r="L25" s="104">
        <v>14398022.46927</v>
      </c>
      <c r="M25" s="104">
        <v>51085710.951820001</v>
      </c>
      <c r="N25" s="104">
        <v>288173794.33292001</v>
      </c>
      <c r="O25" s="104">
        <v>165616159.90478</v>
      </c>
      <c r="P25" s="104">
        <v>69621436.256760001</v>
      </c>
      <c r="Q25" s="104">
        <v>49276817.019050002</v>
      </c>
      <c r="R25" s="104">
        <v>18357152.059209999</v>
      </c>
      <c r="S25" s="104">
        <v>6643781.31647</v>
      </c>
      <c r="T25" s="104">
        <v>1789105.07632</v>
      </c>
      <c r="U25" s="104">
        <v>19927868.176970001</v>
      </c>
      <c r="V25" s="122">
        <v>0</v>
      </c>
      <c r="W25" s="104">
        <v>84313681.406130001</v>
      </c>
      <c r="X25" s="104">
        <v>35443640.276189998</v>
      </c>
      <c r="Y25" s="104">
        <v>25086379.573350001</v>
      </c>
      <c r="Z25" s="104">
        <v>9345459.2301499993</v>
      </c>
      <c r="AA25" s="104">
        <v>3382288.6702100001</v>
      </c>
      <c r="AB25" s="104">
        <v>910817.12977</v>
      </c>
      <c r="AC25" s="104">
        <v>10145096.526459999</v>
      </c>
      <c r="AD25" s="122">
        <v>0</v>
      </c>
      <c r="AE25" s="104">
        <v>696633169.15558004</v>
      </c>
      <c r="AF25" s="104">
        <v>356853002.65438998</v>
      </c>
      <c r="AG25" s="104">
        <v>205188347.12915999</v>
      </c>
      <c r="AH25" s="104">
        <v>99819671.059970006</v>
      </c>
      <c r="AI25" s="104">
        <v>34772148.312059999</v>
      </c>
      <c r="AJ25" s="104">
        <v>73774995.509320006</v>
      </c>
      <c r="AK25" s="104">
        <v>34952377.50389</v>
      </c>
      <c r="AL25" s="104">
        <v>19936354.38081</v>
      </c>
      <c r="AM25" s="104">
        <v>7483129.67796</v>
      </c>
      <c r="AN25" s="104">
        <v>2717602.8790000002</v>
      </c>
      <c r="AO25" s="104">
        <v>8685531.0676600002</v>
      </c>
      <c r="AP25" s="104">
        <v>391402811.57989001</v>
      </c>
      <c r="AQ25" s="122">
        <v>0</v>
      </c>
      <c r="AR25" s="122">
        <v>0</v>
      </c>
      <c r="AS25" s="104">
        <v>10152429164.5061</v>
      </c>
      <c r="AT25" s="104">
        <v>12379616923.9382</v>
      </c>
      <c r="AU25" s="104">
        <v>4977094893.4874296</v>
      </c>
      <c r="AV25" s="104">
        <v>2513258151.6712599</v>
      </c>
      <c r="AW25" s="104">
        <v>1834609205.1698799</v>
      </c>
      <c r="AX25" s="104">
        <v>16348.282639999999</v>
      </c>
      <c r="AY25" s="104">
        <v>119303868.34832001</v>
      </c>
      <c r="AZ25" s="104">
        <v>509907320.01533002</v>
      </c>
      <c r="BA25" s="122">
        <v>0</v>
      </c>
      <c r="BB25" s="104">
        <v>7402522030.45082</v>
      </c>
      <c r="BC25" s="104">
        <v>3362206359.64078</v>
      </c>
      <c r="BD25" s="104">
        <v>2036964442.7149701</v>
      </c>
      <c r="BE25" s="104">
        <v>968124302.57520998</v>
      </c>
      <c r="BF25" s="104">
        <v>325959019.03571999</v>
      </c>
      <c r="BG25" s="104">
        <v>84925986.213280007</v>
      </c>
      <c r="BH25" s="104">
        <v>624341920.27085996</v>
      </c>
      <c r="BI25" s="122">
        <v>0</v>
      </c>
      <c r="BJ25" s="122">
        <v>0</v>
      </c>
      <c r="BK25" s="122">
        <v>0</v>
      </c>
      <c r="BL25" s="104">
        <v>12379616923.9382</v>
      </c>
      <c r="BM25" s="122">
        <v>0</v>
      </c>
      <c r="BN25" s="122">
        <v>-1.2970000000000001E-2</v>
      </c>
      <c r="BO25" s="122">
        <v>4.78</v>
      </c>
      <c r="BP25" s="122">
        <v>0</v>
      </c>
      <c r="BQ25" s="122">
        <v>0</v>
      </c>
    </row>
    <row r="26" spans="3:69" x14ac:dyDescent="0.3">
      <c r="C26" s="122">
        <v>21</v>
      </c>
      <c r="D26" s="122">
        <v>2044</v>
      </c>
      <c r="E26" s="122">
        <v>4.78</v>
      </c>
      <c r="F26" s="122">
        <v>0.37509999999999999</v>
      </c>
      <c r="G26" s="104">
        <v>447587724.47342002</v>
      </c>
      <c r="H26" s="104">
        <v>448807091.94735003</v>
      </c>
      <c r="I26" s="104">
        <v>251768431.90691</v>
      </c>
      <c r="J26" s="104">
        <v>183376637.60993001</v>
      </c>
      <c r="K26" s="104">
        <v>1084.45982</v>
      </c>
      <c r="L26" s="104">
        <v>13660937.970690001</v>
      </c>
      <c r="M26" s="104">
        <v>48043903.828610003</v>
      </c>
      <c r="N26" s="104">
        <v>271621722.14047998</v>
      </c>
      <c r="O26" s="104">
        <v>123086624.23017</v>
      </c>
      <c r="P26" s="104">
        <v>51742943.24797</v>
      </c>
      <c r="Q26" s="104">
        <v>36622736.954960003</v>
      </c>
      <c r="R26" s="104">
        <v>13643112.355389999</v>
      </c>
      <c r="S26" s="104">
        <v>4937686.1221599998</v>
      </c>
      <c r="T26" s="104">
        <v>1329670.39185</v>
      </c>
      <c r="U26" s="104">
        <v>14810475.15784</v>
      </c>
      <c r="V26" s="122">
        <v>0</v>
      </c>
      <c r="W26" s="104">
        <v>62662281.426320001</v>
      </c>
      <c r="X26" s="104">
        <v>26341862.017170001</v>
      </c>
      <c r="Y26" s="104">
        <v>18644302.449809998</v>
      </c>
      <c r="Z26" s="104">
        <v>6945584.4718399998</v>
      </c>
      <c r="AA26" s="104">
        <v>2513731.11674</v>
      </c>
      <c r="AB26" s="104">
        <v>676923.10858</v>
      </c>
      <c r="AC26" s="104">
        <v>7539878.2621799996</v>
      </c>
      <c r="AD26" s="122">
        <v>0</v>
      </c>
      <c r="AE26" s="104">
        <v>696304211.68244004</v>
      </c>
      <c r="AF26" s="104">
        <v>357285787.34277999</v>
      </c>
      <c r="AG26" s="104">
        <v>202364529.89818001</v>
      </c>
      <c r="AH26" s="104">
        <v>102027946.9633</v>
      </c>
      <c r="AI26" s="104">
        <v>34625947.478179999</v>
      </c>
      <c r="AJ26" s="104">
        <v>81250856.323840007</v>
      </c>
      <c r="AK26" s="104">
        <v>38934409.041979998</v>
      </c>
      <c r="AL26" s="104">
        <v>22154650.343079999</v>
      </c>
      <c r="AM26" s="104">
        <v>8433741.2298000008</v>
      </c>
      <c r="AN26" s="104">
        <v>3029350.3676</v>
      </c>
      <c r="AO26" s="104">
        <v>8698705.3413800001</v>
      </c>
      <c r="AP26" s="104">
        <v>395288461.16362</v>
      </c>
      <c r="AQ26" s="122">
        <v>0</v>
      </c>
      <c r="AR26" s="122">
        <v>0</v>
      </c>
      <c r="AS26" s="104">
        <v>10040166833.7918</v>
      </c>
      <c r="AT26" s="104">
        <v>12167231986.534599</v>
      </c>
      <c r="AU26" s="104">
        <v>4691221453.2033997</v>
      </c>
      <c r="AV26" s="104">
        <v>2353905300.6036</v>
      </c>
      <c r="AW26" s="104">
        <v>1744243264.6038899</v>
      </c>
      <c r="AX26" s="104">
        <v>11262.68225</v>
      </c>
      <c r="AY26" s="104">
        <v>113180615.58265001</v>
      </c>
      <c r="AZ26" s="104">
        <v>479881009.73101002</v>
      </c>
      <c r="BA26" s="122">
        <v>0</v>
      </c>
      <c r="BB26" s="104">
        <v>7476010533.3312197</v>
      </c>
      <c r="BC26" s="104">
        <v>3370492472.93259</v>
      </c>
      <c r="BD26" s="104">
        <v>2010210797.3004601</v>
      </c>
      <c r="BE26" s="104">
        <v>990514795.32720995</v>
      </c>
      <c r="BF26" s="104">
        <v>324658586.73993999</v>
      </c>
      <c r="BG26" s="104">
        <v>85064997.147770002</v>
      </c>
      <c r="BH26" s="104">
        <v>695068883.88325</v>
      </c>
      <c r="BI26" s="122">
        <v>0</v>
      </c>
      <c r="BJ26" s="122">
        <v>0</v>
      </c>
      <c r="BK26" s="122">
        <v>0</v>
      </c>
      <c r="BL26" s="104">
        <v>12167231986.534599</v>
      </c>
      <c r="BM26" s="122">
        <v>0</v>
      </c>
      <c r="BN26" s="122">
        <v>-1.2970000000000001E-2</v>
      </c>
      <c r="BO26" s="122">
        <v>4.78</v>
      </c>
      <c r="BP26" s="122">
        <v>0</v>
      </c>
      <c r="BQ26" s="122">
        <v>0</v>
      </c>
    </row>
    <row r="27" spans="3:69" x14ac:dyDescent="0.3">
      <c r="C27" s="122">
        <v>22</v>
      </c>
      <c r="D27" s="122">
        <v>2045</v>
      </c>
      <c r="E27" s="122">
        <v>4.78</v>
      </c>
      <c r="F27" s="122">
        <v>0.35798999999999997</v>
      </c>
      <c r="G27" s="104">
        <v>321119563.89709002</v>
      </c>
      <c r="H27" s="104">
        <v>421295299.42422998</v>
      </c>
      <c r="I27" s="104">
        <v>234526736.12171999</v>
      </c>
      <c r="J27" s="104">
        <v>173864869.39772001</v>
      </c>
      <c r="K27" s="122">
        <v>724.85258999999996</v>
      </c>
      <c r="L27" s="104">
        <v>12902969.052200001</v>
      </c>
      <c r="M27" s="104">
        <v>45109223.997819997</v>
      </c>
      <c r="N27" s="104">
        <v>255056891.66670001</v>
      </c>
      <c r="O27" s="104">
        <v>88307880.071679994</v>
      </c>
      <c r="P27" s="104">
        <v>37122714.636749998</v>
      </c>
      <c r="Q27" s="104">
        <v>26274798.607420001</v>
      </c>
      <c r="R27" s="104">
        <v>9788182.4058400001</v>
      </c>
      <c r="S27" s="104">
        <v>3542518.0976</v>
      </c>
      <c r="T27" s="104">
        <v>953965.34134000004</v>
      </c>
      <c r="U27" s="104">
        <v>10625700.982729999</v>
      </c>
      <c r="V27" s="122">
        <v>0</v>
      </c>
      <c r="W27" s="104">
        <v>44956738.94562</v>
      </c>
      <c r="X27" s="104">
        <v>18898836.54236</v>
      </c>
      <c r="Y27" s="104">
        <v>13376261.109239999</v>
      </c>
      <c r="Z27" s="104">
        <v>4983074.6793400003</v>
      </c>
      <c r="AA27" s="104">
        <v>1803463.75878</v>
      </c>
      <c r="AB27" s="104">
        <v>485655.08286999998</v>
      </c>
      <c r="AC27" s="104">
        <v>5409447.7730299998</v>
      </c>
      <c r="AD27" s="122">
        <v>0</v>
      </c>
      <c r="AE27" s="104">
        <v>692671050.82860005</v>
      </c>
      <c r="AF27" s="104">
        <v>356380413.67676002</v>
      </c>
      <c r="AG27" s="104">
        <v>199062631.79756999</v>
      </c>
      <c r="AH27" s="104">
        <v>102897211.13269</v>
      </c>
      <c r="AI27" s="104">
        <v>34330794.221579999</v>
      </c>
      <c r="AJ27" s="104">
        <v>89159107.793870002</v>
      </c>
      <c r="AK27" s="104">
        <v>43139923.839230001</v>
      </c>
      <c r="AL27" s="104">
        <v>24525812.227729999</v>
      </c>
      <c r="AM27" s="104">
        <v>9454314.1141500007</v>
      </c>
      <c r="AN27" s="104">
        <v>3358249.6697200001</v>
      </c>
      <c r="AO27" s="104">
        <v>8680807.9430400003</v>
      </c>
      <c r="AP27" s="104">
        <v>397661680.15445</v>
      </c>
      <c r="AQ27" s="122">
        <v>0</v>
      </c>
      <c r="AR27" s="122">
        <v>0</v>
      </c>
      <c r="AS27" s="104">
        <v>9891804532.7614307</v>
      </c>
      <c r="AT27" s="104">
        <v>11926022405.6444</v>
      </c>
      <c r="AU27" s="104">
        <v>4405127662.6373196</v>
      </c>
      <c r="AV27" s="104">
        <v>2193611260.83356</v>
      </c>
      <c r="AW27" s="104">
        <v>1653737128.1681499</v>
      </c>
      <c r="AX27" s="104">
        <v>7538.5326400000004</v>
      </c>
      <c r="AY27" s="104">
        <v>106895918.2502</v>
      </c>
      <c r="AZ27" s="104">
        <v>450875816.85276997</v>
      </c>
      <c r="BA27" s="122">
        <v>0</v>
      </c>
      <c r="BB27" s="104">
        <v>7520894743.0070601</v>
      </c>
      <c r="BC27" s="104">
        <v>3365477177.6342502</v>
      </c>
      <c r="BD27" s="104">
        <v>1978630443.1824901</v>
      </c>
      <c r="BE27" s="104">
        <v>999869361.04878998</v>
      </c>
      <c r="BF27" s="104">
        <v>321972772.78507</v>
      </c>
      <c r="BG27" s="104">
        <v>84903180.261739999</v>
      </c>
      <c r="BH27" s="104">
        <v>770041808.09472001</v>
      </c>
      <c r="BI27" s="122">
        <v>0</v>
      </c>
      <c r="BJ27" s="122">
        <v>0</v>
      </c>
      <c r="BK27" s="122">
        <v>0</v>
      </c>
      <c r="BL27" s="104">
        <v>11926022405.6444</v>
      </c>
      <c r="BM27" s="122">
        <v>0</v>
      </c>
      <c r="BN27" s="122">
        <v>-1.2970000000000001E-2</v>
      </c>
      <c r="BO27" s="122">
        <v>4.78</v>
      </c>
      <c r="BP27" s="122">
        <v>0</v>
      </c>
      <c r="BQ27" s="122">
        <v>0</v>
      </c>
    </row>
    <row r="28" spans="3:69" x14ac:dyDescent="0.3">
      <c r="C28" s="122">
        <v>23</v>
      </c>
      <c r="D28" s="122">
        <v>2046</v>
      </c>
      <c r="E28" s="122">
        <v>4.78</v>
      </c>
      <c r="F28" s="122">
        <v>0.34166000000000002</v>
      </c>
      <c r="G28" s="104">
        <v>226122430.21518999</v>
      </c>
      <c r="H28" s="104">
        <v>393770096.00937003</v>
      </c>
      <c r="I28" s="104">
        <v>217278204.45723</v>
      </c>
      <c r="J28" s="104">
        <v>164364152.65625</v>
      </c>
      <c r="K28" s="122">
        <v>469.33613000000003</v>
      </c>
      <c r="L28" s="104">
        <v>12127269.559760001</v>
      </c>
      <c r="M28" s="104">
        <v>42282384.687179998</v>
      </c>
      <c r="N28" s="104">
        <v>238540981.22874999</v>
      </c>
      <c r="O28" s="104">
        <v>62183668.30917</v>
      </c>
      <c r="P28" s="104">
        <v>26140663.458730001</v>
      </c>
      <c r="Q28" s="104">
        <v>18501897.68079</v>
      </c>
      <c r="R28" s="104">
        <v>6892534.25153</v>
      </c>
      <c r="S28" s="104">
        <v>2494531.2941700001</v>
      </c>
      <c r="T28" s="104">
        <v>671752.78488000005</v>
      </c>
      <c r="U28" s="104">
        <v>7482288.8390699998</v>
      </c>
      <c r="V28" s="122">
        <v>0</v>
      </c>
      <c r="W28" s="104">
        <v>31657140.230149999</v>
      </c>
      <c r="X28" s="104">
        <v>13307974.12445</v>
      </c>
      <c r="Y28" s="104">
        <v>9419147.9102299996</v>
      </c>
      <c r="Z28" s="104">
        <v>3508926.5280599999</v>
      </c>
      <c r="AA28" s="104">
        <v>1269943.2043000001</v>
      </c>
      <c r="AB28" s="104">
        <v>341983.23593999998</v>
      </c>
      <c r="AC28" s="104">
        <v>3809165.2271699999</v>
      </c>
      <c r="AD28" s="122">
        <v>0</v>
      </c>
      <c r="AE28" s="104">
        <v>685421753.49760997</v>
      </c>
      <c r="AF28" s="104">
        <v>352845891.49755001</v>
      </c>
      <c r="AG28" s="104">
        <v>195429283.77857</v>
      </c>
      <c r="AH28" s="104">
        <v>103229703.74715</v>
      </c>
      <c r="AI28" s="104">
        <v>33916874.474339999</v>
      </c>
      <c r="AJ28" s="104">
        <v>97486975.045379996</v>
      </c>
      <c r="AK28" s="104">
        <v>47553671.089840002</v>
      </c>
      <c r="AL28" s="104">
        <v>27050768.635200001</v>
      </c>
      <c r="AM28" s="104">
        <v>10540968.83224</v>
      </c>
      <c r="AN28" s="104">
        <v>3703538.3833599999</v>
      </c>
      <c r="AO28" s="104">
        <v>8638028.1047399994</v>
      </c>
      <c r="AP28" s="104">
        <v>398377422.27139997</v>
      </c>
      <c r="AQ28" s="122">
        <v>0</v>
      </c>
      <c r="AR28" s="122">
        <v>0</v>
      </c>
      <c r="AS28" s="104">
        <v>9704589784.98979</v>
      </c>
      <c r="AT28" s="104">
        <v>11654310206.268801</v>
      </c>
      <c r="AU28" s="104">
        <v>4119878777.6986699</v>
      </c>
      <c r="AV28" s="104">
        <v>2033191941.28531</v>
      </c>
      <c r="AW28" s="104">
        <v>1563309753.31288</v>
      </c>
      <c r="AX28" s="104">
        <v>4883.4944699999996</v>
      </c>
      <c r="AY28" s="104">
        <v>100473942.85609999</v>
      </c>
      <c r="AZ28" s="104">
        <v>422898256.74991</v>
      </c>
      <c r="BA28" s="122">
        <v>0</v>
      </c>
      <c r="BB28" s="104">
        <v>7534431428.5700998</v>
      </c>
      <c r="BC28" s="104">
        <v>3335127663.99089</v>
      </c>
      <c r="BD28" s="104">
        <v>1943660250.1515501</v>
      </c>
      <c r="BE28" s="104">
        <v>1003927892.14063</v>
      </c>
      <c r="BF28" s="104">
        <v>318174066.31743997</v>
      </c>
      <c r="BG28" s="104">
        <v>84499100.293369994</v>
      </c>
      <c r="BH28" s="104">
        <v>849042455.67622006</v>
      </c>
      <c r="BI28" s="122">
        <v>0</v>
      </c>
      <c r="BJ28" s="122">
        <v>0</v>
      </c>
      <c r="BK28" s="122">
        <v>0</v>
      </c>
      <c r="BL28" s="104">
        <v>11654310206.268801</v>
      </c>
      <c r="BM28" s="122">
        <v>0</v>
      </c>
      <c r="BN28" s="122">
        <v>-1.2970000000000001E-2</v>
      </c>
      <c r="BO28" s="122">
        <v>4.78</v>
      </c>
      <c r="BP28" s="122">
        <v>0</v>
      </c>
      <c r="BQ28" s="122">
        <v>0</v>
      </c>
    </row>
    <row r="29" spans="3:69" x14ac:dyDescent="0.3">
      <c r="C29" s="122">
        <v>24</v>
      </c>
      <c r="D29" s="122">
        <v>2047</v>
      </c>
      <c r="E29" s="122">
        <v>4.78</v>
      </c>
      <c r="F29" s="122">
        <v>0.32607000000000003</v>
      </c>
      <c r="G29" s="104">
        <v>154801031.75088999</v>
      </c>
      <c r="H29" s="104">
        <v>366355144.04835999</v>
      </c>
      <c r="I29" s="104">
        <v>200121248.74513</v>
      </c>
      <c r="J29" s="104">
        <v>154895957.64355999</v>
      </c>
      <c r="K29" s="122">
        <v>292.98383000000001</v>
      </c>
      <c r="L29" s="104">
        <v>11337644.67584</v>
      </c>
      <c r="M29" s="104">
        <v>39563865.379129998</v>
      </c>
      <c r="N29" s="104">
        <v>222145809.96893999</v>
      </c>
      <c r="O29" s="104">
        <v>42570283.731490001</v>
      </c>
      <c r="P29" s="104">
        <v>17895622.606800001</v>
      </c>
      <c r="Q29" s="104">
        <v>12666204.089579999</v>
      </c>
      <c r="R29" s="104">
        <v>4718556.2816599999</v>
      </c>
      <c r="S29" s="104">
        <v>1707729.82452</v>
      </c>
      <c r="T29" s="104">
        <v>459874.87433999998</v>
      </c>
      <c r="U29" s="104">
        <v>5122296.0545899998</v>
      </c>
      <c r="V29" s="122">
        <v>0</v>
      </c>
      <c r="W29" s="104">
        <v>21672144.445149999</v>
      </c>
      <c r="X29" s="104">
        <v>9110498.7816499993</v>
      </c>
      <c r="Y29" s="104">
        <v>6448249.3547</v>
      </c>
      <c r="Z29" s="104">
        <v>2402174.1070300001</v>
      </c>
      <c r="AA29" s="104">
        <v>869389.72884999996</v>
      </c>
      <c r="AB29" s="104">
        <v>234118.11785000001</v>
      </c>
      <c r="AC29" s="104">
        <v>2607714.35507</v>
      </c>
      <c r="AD29" s="122">
        <v>0</v>
      </c>
      <c r="AE29" s="104">
        <v>675263414.88864994</v>
      </c>
      <c r="AF29" s="104">
        <v>347773531.31152999</v>
      </c>
      <c r="AG29" s="104">
        <v>191289092.86912</v>
      </c>
      <c r="AH29" s="104">
        <v>102805147.55879</v>
      </c>
      <c r="AI29" s="104">
        <v>33395643.149209999</v>
      </c>
      <c r="AJ29" s="104">
        <v>106202505.23693</v>
      </c>
      <c r="AK29" s="104">
        <v>52147831.064669997</v>
      </c>
      <c r="AL29" s="104">
        <v>29724897.500950001</v>
      </c>
      <c r="AM29" s="104">
        <v>11691191.31428</v>
      </c>
      <c r="AN29" s="104">
        <v>4064205.6162399999</v>
      </c>
      <c r="AO29" s="104">
        <v>8574379.7407900002</v>
      </c>
      <c r="AP29" s="104">
        <v>397746664.75959003</v>
      </c>
      <c r="AQ29" s="122">
        <v>0</v>
      </c>
      <c r="AR29" s="122">
        <v>0</v>
      </c>
      <c r="AS29" s="104">
        <v>9487697405.2395592</v>
      </c>
      <c r="AT29" s="104">
        <v>11359217237.6978</v>
      </c>
      <c r="AU29" s="104">
        <v>3836715198.08179</v>
      </c>
      <c r="AV29" s="104">
        <v>1873625237.3284199</v>
      </c>
      <c r="AW29" s="104">
        <v>1473183932.32181</v>
      </c>
      <c r="AX29" s="104">
        <v>3046.8601100000001</v>
      </c>
      <c r="AY29" s="104">
        <v>93943622.193120003</v>
      </c>
      <c r="AZ29" s="104">
        <v>395959359.37832999</v>
      </c>
      <c r="BA29" s="122">
        <v>0</v>
      </c>
      <c r="BB29" s="104">
        <v>7522502039.6160002</v>
      </c>
      <c r="BC29" s="104">
        <v>3289394286.0827699</v>
      </c>
      <c r="BD29" s="104">
        <v>1903498898.15324</v>
      </c>
      <c r="BE29" s="104">
        <v>1000595036.65718</v>
      </c>
      <c r="BF29" s="104">
        <v>313381555.54676002</v>
      </c>
      <c r="BG29" s="104">
        <v>83891401.06904</v>
      </c>
      <c r="BH29" s="104">
        <v>931740862.10701001</v>
      </c>
      <c r="BI29" s="122">
        <v>0</v>
      </c>
      <c r="BJ29" s="122">
        <v>0</v>
      </c>
      <c r="BK29" s="122">
        <v>0</v>
      </c>
      <c r="BL29" s="104">
        <v>11359217237.6978</v>
      </c>
      <c r="BM29" s="122">
        <v>0</v>
      </c>
      <c r="BN29" s="122">
        <v>-1.2970000000000001E-2</v>
      </c>
      <c r="BO29" s="122">
        <v>4.78</v>
      </c>
      <c r="BP29" s="122">
        <v>0</v>
      </c>
      <c r="BQ29" s="122">
        <v>0</v>
      </c>
    </row>
    <row r="30" spans="3:69" x14ac:dyDescent="0.3">
      <c r="C30" s="122">
        <v>25</v>
      </c>
      <c r="D30" s="122">
        <v>2048</v>
      </c>
      <c r="E30" s="122">
        <v>4.78</v>
      </c>
      <c r="F30" s="122">
        <v>0.31119000000000002</v>
      </c>
      <c r="G30" s="104">
        <v>98864568.934019998</v>
      </c>
      <c r="H30" s="104">
        <v>339182320.92311001</v>
      </c>
      <c r="I30" s="104">
        <v>183167665.79682001</v>
      </c>
      <c r="J30" s="104">
        <v>145475967.93092</v>
      </c>
      <c r="K30" s="122">
        <v>175.24146999999999</v>
      </c>
      <c r="L30" s="104">
        <v>10538511.9539</v>
      </c>
      <c r="M30" s="104">
        <v>36953657.608819999</v>
      </c>
      <c r="N30" s="104">
        <v>205938218.54620001</v>
      </c>
      <c r="O30" s="104">
        <v>27187756.45685</v>
      </c>
      <c r="P30" s="104">
        <v>11429142.26615</v>
      </c>
      <c r="Q30" s="104">
        <v>8089344.0643300004</v>
      </c>
      <c r="R30" s="104">
        <v>3013533.0979399998</v>
      </c>
      <c r="S30" s="104">
        <v>1090651.4707800001</v>
      </c>
      <c r="T30" s="104">
        <v>293701.73248000001</v>
      </c>
      <c r="U30" s="104">
        <v>3271383.8251700001</v>
      </c>
      <c r="V30" s="122">
        <v>0</v>
      </c>
      <c r="W30" s="104">
        <v>13841039.650769999</v>
      </c>
      <c r="X30" s="104">
        <v>5818472.4264099998</v>
      </c>
      <c r="Y30" s="104">
        <v>4118211.5236599999</v>
      </c>
      <c r="Z30" s="104">
        <v>1534162.3044100001</v>
      </c>
      <c r="AA30" s="104">
        <v>555240.74875999999</v>
      </c>
      <c r="AB30" s="104">
        <v>149520.88198999999</v>
      </c>
      <c r="AC30" s="104">
        <v>1665431.7655400001</v>
      </c>
      <c r="AD30" s="122">
        <v>0</v>
      </c>
      <c r="AE30" s="104">
        <v>662785270.66197002</v>
      </c>
      <c r="AF30" s="104">
        <v>341368350.24373001</v>
      </c>
      <c r="AG30" s="104">
        <v>186711179.69869</v>
      </c>
      <c r="AH30" s="104">
        <v>101928408.81335001</v>
      </c>
      <c r="AI30" s="104">
        <v>32777331.906199999</v>
      </c>
      <c r="AJ30" s="104">
        <v>115268744.05348</v>
      </c>
      <c r="AK30" s="104">
        <v>56893547.763839997</v>
      </c>
      <c r="AL30" s="104">
        <v>32543062.93764</v>
      </c>
      <c r="AM30" s="104">
        <v>12901002.300310001</v>
      </c>
      <c r="AN30" s="104">
        <v>4438957.5248800004</v>
      </c>
      <c r="AO30" s="104">
        <v>8492173.5268099997</v>
      </c>
      <c r="AP30" s="104">
        <v>396092991.10031003</v>
      </c>
      <c r="AQ30" s="122">
        <v>0</v>
      </c>
      <c r="AR30" s="122">
        <v>0</v>
      </c>
      <c r="AS30" s="104">
        <v>9250767785.2408905</v>
      </c>
      <c r="AT30" s="104">
        <v>11048017784.242399</v>
      </c>
      <c r="AU30" s="104">
        <v>3556791339.3126001</v>
      </c>
      <c r="AV30" s="104">
        <v>1715877603.9595799</v>
      </c>
      <c r="AW30" s="104">
        <v>1383514764.3306799</v>
      </c>
      <c r="AX30" s="104">
        <v>1819.39363</v>
      </c>
      <c r="AY30" s="104">
        <v>87339950.720190004</v>
      </c>
      <c r="AZ30" s="104">
        <v>370057200.90851998</v>
      </c>
      <c r="BA30" s="122">
        <v>0</v>
      </c>
      <c r="BB30" s="104">
        <v>7491226444.9298401</v>
      </c>
      <c r="BC30" s="104">
        <v>3231220759.5831599</v>
      </c>
      <c r="BD30" s="104">
        <v>1858861333.53862</v>
      </c>
      <c r="BE30" s="104">
        <v>992613042.63619006</v>
      </c>
      <c r="BF30" s="104">
        <v>307683795.28197998</v>
      </c>
      <c r="BG30" s="104">
        <v>83105651.021219999</v>
      </c>
      <c r="BH30" s="104">
        <v>1017741862.86867</v>
      </c>
      <c r="BI30" s="122">
        <v>0</v>
      </c>
      <c r="BJ30" s="122">
        <v>0</v>
      </c>
      <c r="BK30" s="122">
        <v>0</v>
      </c>
      <c r="BL30" s="104">
        <v>11048017784.242399</v>
      </c>
      <c r="BM30" s="122">
        <v>0</v>
      </c>
      <c r="BN30" s="122">
        <v>-1.2970000000000001E-2</v>
      </c>
      <c r="BO30" s="122">
        <v>4.78</v>
      </c>
      <c r="BP30" s="122">
        <v>0</v>
      </c>
      <c r="BQ30" s="122">
        <v>0</v>
      </c>
    </row>
    <row r="31" spans="3:69" x14ac:dyDescent="0.3">
      <c r="C31" s="122">
        <v>26</v>
      </c>
      <c r="D31" s="122">
        <v>2049</v>
      </c>
      <c r="E31" s="122">
        <v>4.78</v>
      </c>
      <c r="F31" s="122">
        <v>0.29698999999999998</v>
      </c>
      <c r="G31" s="104">
        <v>58777208.821769997</v>
      </c>
      <c r="H31" s="104">
        <v>312383741.79496002</v>
      </c>
      <c r="I31" s="104">
        <v>166529581.78336</v>
      </c>
      <c r="J31" s="104">
        <v>136119053.21349999</v>
      </c>
      <c r="K31" s="122">
        <v>99.613</v>
      </c>
      <c r="L31" s="104">
        <v>9735007.1851000004</v>
      </c>
      <c r="M31" s="104">
        <v>34451539.622830003</v>
      </c>
      <c r="N31" s="104">
        <v>189992122.31755</v>
      </c>
      <c r="O31" s="104">
        <v>16163732.426000001</v>
      </c>
      <c r="P31" s="104">
        <v>6794882.0176400002</v>
      </c>
      <c r="Q31" s="104">
        <v>4809296.9041099995</v>
      </c>
      <c r="R31" s="104">
        <v>1791613.1744599999</v>
      </c>
      <c r="S31" s="104">
        <v>648416.81848999998</v>
      </c>
      <c r="T31" s="104">
        <v>174612.28271999999</v>
      </c>
      <c r="U31" s="104">
        <v>1944911.2285800001</v>
      </c>
      <c r="V31" s="122">
        <v>0</v>
      </c>
      <c r="W31" s="104">
        <v>8228809.2350599999</v>
      </c>
      <c r="X31" s="104">
        <v>3459212.66353</v>
      </c>
      <c r="Y31" s="104">
        <v>2448369.3330000001</v>
      </c>
      <c r="Z31" s="104">
        <v>912093.97971999994</v>
      </c>
      <c r="AA31" s="104">
        <v>330103.10759999999</v>
      </c>
      <c r="AB31" s="104">
        <v>88893.525750000001</v>
      </c>
      <c r="AC31" s="104">
        <v>990136.62546000001</v>
      </c>
      <c r="AD31" s="122">
        <v>0</v>
      </c>
      <c r="AE31" s="104">
        <v>647970612.29032004</v>
      </c>
      <c r="AF31" s="104">
        <v>333486981.95333999</v>
      </c>
      <c r="AG31" s="104">
        <v>181765956.68415999</v>
      </c>
      <c r="AH31" s="104">
        <v>100642840.30272999</v>
      </c>
      <c r="AI31" s="104">
        <v>32074833.350090001</v>
      </c>
      <c r="AJ31" s="104">
        <v>124634555.27761</v>
      </c>
      <c r="AK31" s="104">
        <v>61754704.751019999</v>
      </c>
      <c r="AL31" s="104">
        <v>35494207.73511</v>
      </c>
      <c r="AM31" s="104">
        <v>14165159.38209</v>
      </c>
      <c r="AN31" s="104">
        <v>4826201.6750100004</v>
      </c>
      <c r="AO31" s="104">
        <v>8394281.7343799993</v>
      </c>
      <c r="AP31" s="104">
        <v>393377138.81905001</v>
      </c>
      <c r="AQ31" s="122">
        <v>0</v>
      </c>
      <c r="AR31" s="122">
        <v>0</v>
      </c>
      <c r="AS31" s="104">
        <v>8994043634.6461201</v>
      </c>
      <c r="AT31" s="104">
        <v>10721245886.429501</v>
      </c>
      <c r="AU31" s="104">
        <v>3281383805.13905</v>
      </c>
      <c r="AV31" s="104">
        <v>1561030977.2487099</v>
      </c>
      <c r="AW31" s="104">
        <v>1294454206.22036</v>
      </c>
      <c r="AX31" s="104">
        <v>1031.3354300000001</v>
      </c>
      <c r="AY31" s="104">
        <v>80703166.934870005</v>
      </c>
      <c r="AZ31" s="104">
        <v>345194423.39968002</v>
      </c>
      <c r="BA31" s="122">
        <v>0</v>
      </c>
      <c r="BB31" s="104">
        <v>7439862081.2904196</v>
      </c>
      <c r="BC31" s="104">
        <v>3158700082.06949</v>
      </c>
      <c r="BD31" s="104">
        <v>1810604506.92822</v>
      </c>
      <c r="BE31" s="104">
        <v>980663071.52748001</v>
      </c>
      <c r="BF31" s="104">
        <v>301201806.14819002</v>
      </c>
      <c r="BG31" s="104">
        <v>82166503.568039998</v>
      </c>
      <c r="BH31" s="104">
        <v>1106526111.049</v>
      </c>
      <c r="BI31" s="122">
        <v>0</v>
      </c>
      <c r="BJ31" s="122">
        <v>0</v>
      </c>
      <c r="BK31" s="122">
        <v>0</v>
      </c>
      <c r="BL31" s="104">
        <v>10721245886.429501</v>
      </c>
      <c r="BM31" s="122">
        <v>0</v>
      </c>
      <c r="BN31" s="122">
        <v>-1.2970000000000001E-2</v>
      </c>
      <c r="BO31" s="122">
        <v>4.78</v>
      </c>
      <c r="BP31" s="122">
        <v>0</v>
      </c>
      <c r="BQ31" s="122">
        <v>0</v>
      </c>
    </row>
    <row r="32" spans="3:69" x14ac:dyDescent="0.3">
      <c r="C32" s="122">
        <v>27</v>
      </c>
      <c r="D32" s="122">
        <v>2050</v>
      </c>
      <c r="E32" s="122">
        <v>4.78</v>
      </c>
      <c r="F32" s="122">
        <v>0.28344000000000003</v>
      </c>
      <c r="G32" s="104">
        <v>29634499.55748</v>
      </c>
      <c r="H32" s="104">
        <v>286099180.31150001</v>
      </c>
      <c r="I32" s="104">
        <v>150327024.04359999</v>
      </c>
      <c r="J32" s="104">
        <v>126839280.43653999</v>
      </c>
      <c r="K32" s="122">
        <v>53.23516</v>
      </c>
      <c r="L32" s="104">
        <v>8932822.5962000005</v>
      </c>
      <c r="M32" s="104">
        <v>32057023.66626</v>
      </c>
      <c r="N32" s="104">
        <v>174380618.71847999</v>
      </c>
      <c r="O32" s="104">
        <v>8149487.3783</v>
      </c>
      <c r="P32" s="104">
        <v>3425867.4779099999</v>
      </c>
      <c r="Q32" s="104">
        <v>2424768.2023900002</v>
      </c>
      <c r="R32" s="104">
        <v>903301.82207999995</v>
      </c>
      <c r="S32" s="104">
        <v>326921.06865999999</v>
      </c>
      <c r="T32" s="104">
        <v>88036.633900000001</v>
      </c>
      <c r="U32" s="104">
        <v>980592.17336000002</v>
      </c>
      <c r="V32" s="122">
        <v>0</v>
      </c>
      <c r="W32" s="104">
        <v>4148829.9380399999</v>
      </c>
      <c r="X32" s="104">
        <v>1744077.98875</v>
      </c>
      <c r="Y32" s="104">
        <v>1234427.4484900001</v>
      </c>
      <c r="Z32" s="104">
        <v>459862.74579000002</v>
      </c>
      <c r="AA32" s="104">
        <v>166432.54404000001</v>
      </c>
      <c r="AB32" s="104">
        <v>44818.649989999998</v>
      </c>
      <c r="AC32" s="104">
        <v>499210.56098000001</v>
      </c>
      <c r="AD32" s="122">
        <v>0</v>
      </c>
      <c r="AE32" s="104">
        <v>631194743.72891998</v>
      </c>
      <c r="AF32" s="104">
        <v>324632579.16929001</v>
      </c>
      <c r="AG32" s="104">
        <v>176514464.88406</v>
      </c>
      <c r="AH32" s="104">
        <v>98752524.438119993</v>
      </c>
      <c r="AI32" s="104">
        <v>31295175.23745</v>
      </c>
      <c r="AJ32" s="104">
        <v>134240617.57354</v>
      </c>
      <c r="AK32" s="104">
        <v>66691743.410010003</v>
      </c>
      <c r="AL32" s="104">
        <v>38564955.699089997</v>
      </c>
      <c r="AM32" s="104">
        <v>15478137.44156</v>
      </c>
      <c r="AN32" s="104">
        <v>5223973.9209500002</v>
      </c>
      <c r="AO32" s="104">
        <v>8281807.1019299999</v>
      </c>
      <c r="AP32" s="104">
        <v>389780442.07498002</v>
      </c>
      <c r="AQ32" s="122">
        <v>0</v>
      </c>
      <c r="AR32" s="122">
        <v>0</v>
      </c>
      <c r="AS32" s="104">
        <v>8723542614.3582802</v>
      </c>
      <c r="AT32" s="104">
        <v>10383593557.748301</v>
      </c>
      <c r="AU32" s="104">
        <v>3011755072.8580298</v>
      </c>
      <c r="AV32" s="104">
        <v>1410161624.3814099</v>
      </c>
      <c r="AW32" s="104">
        <v>1206143249.0434599</v>
      </c>
      <c r="AX32" s="122">
        <v>549.06650000000002</v>
      </c>
      <c r="AY32" s="104">
        <v>74078880.025460005</v>
      </c>
      <c r="AZ32" s="104">
        <v>321370770.34119999</v>
      </c>
      <c r="BA32" s="122">
        <v>0</v>
      </c>
      <c r="BB32" s="104">
        <v>7371838484.8903103</v>
      </c>
      <c r="BC32" s="104">
        <v>3076951589.5404401</v>
      </c>
      <c r="BD32" s="104">
        <v>1759290484.3540499</v>
      </c>
      <c r="BE32" s="104">
        <v>963018174.76837003</v>
      </c>
      <c r="BF32" s="104">
        <v>294001703.27719998</v>
      </c>
      <c r="BG32" s="104">
        <v>81087124.660999998</v>
      </c>
      <c r="BH32" s="104">
        <v>1197489408.2892499</v>
      </c>
      <c r="BI32" s="122">
        <v>0</v>
      </c>
      <c r="BJ32" s="122">
        <v>0</v>
      </c>
      <c r="BK32" s="122">
        <v>0</v>
      </c>
      <c r="BL32" s="104">
        <v>10383593557.748301</v>
      </c>
      <c r="BM32" s="122">
        <v>0</v>
      </c>
      <c r="BN32" s="122">
        <v>-1.2970000000000001E-2</v>
      </c>
      <c r="BO32" s="122">
        <v>4.78</v>
      </c>
      <c r="BP32" s="122">
        <v>0</v>
      </c>
      <c r="BQ32" s="122">
        <v>0</v>
      </c>
    </row>
    <row r="33" spans="3:69" x14ac:dyDescent="0.3">
      <c r="C33" s="122">
        <v>28</v>
      </c>
      <c r="D33" s="122">
        <v>2051</v>
      </c>
      <c r="E33" s="122">
        <v>4.78</v>
      </c>
      <c r="F33" s="122">
        <v>0.27050999999999997</v>
      </c>
      <c r="G33" s="104">
        <v>15497259.18534</v>
      </c>
      <c r="H33" s="104">
        <v>260464852.2403</v>
      </c>
      <c r="I33" s="104">
        <v>134674663.84678999</v>
      </c>
      <c r="J33" s="104">
        <v>117652049.40644</v>
      </c>
      <c r="K33" s="122">
        <v>26.37303</v>
      </c>
      <c r="L33" s="104">
        <v>8138112.6140400004</v>
      </c>
      <c r="M33" s="104">
        <v>29769760.884679999</v>
      </c>
      <c r="N33" s="104">
        <v>159178583.41190001</v>
      </c>
      <c r="O33" s="104">
        <v>4261746.2759699998</v>
      </c>
      <c r="P33" s="104">
        <v>1791545.56455</v>
      </c>
      <c r="Q33" s="104">
        <v>1268024.1562399999</v>
      </c>
      <c r="R33" s="104">
        <v>472378.56783000001</v>
      </c>
      <c r="S33" s="104">
        <v>170962.24366000001</v>
      </c>
      <c r="T33" s="104">
        <v>46038.45362</v>
      </c>
      <c r="U33" s="104">
        <v>512797.29006999999</v>
      </c>
      <c r="V33" s="122">
        <v>0</v>
      </c>
      <c r="W33" s="104">
        <v>2169616.2859499999</v>
      </c>
      <c r="X33" s="104">
        <v>912059.56013</v>
      </c>
      <c r="Y33" s="104">
        <v>645539.57045</v>
      </c>
      <c r="Z33" s="104">
        <v>240483.63453000001</v>
      </c>
      <c r="AA33" s="104">
        <v>87035.324049999996</v>
      </c>
      <c r="AB33" s="104">
        <v>23437.75821</v>
      </c>
      <c r="AC33" s="104">
        <v>261060.43857999999</v>
      </c>
      <c r="AD33" s="122">
        <v>0</v>
      </c>
      <c r="AE33" s="104">
        <v>612192203.39665997</v>
      </c>
      <c r="AF33" s="104">
        <v>314306024.84397</v>
      </c>
      <c r="AG33" s="104">
        <v>170928756.18568999</v>
      </c>
      <c r="AH33" s="104">
        <v>96502312.471359998</v>
      </c>
      <c r="AI33" s="104">
        <v>30455109.895640001</v>
      </c>
      <c r="AJ33" s="104">
        <v>144004871.11721</v>
      </c>
      <c r="AK33" s="104">
        <v>71650753.484650001</v>
      </c>
      <c r="AL33" s="104">
        <v>41734905.35503</v>
      </c>
      <c r="AM33" s="104">
        <v>16831350.258370001</v>
      </c>
      <c r="AN33" s="104">
        <v>5629902.4650499998</v>
      </c>
      <c r="AO33" s="104">
        <v>8157959.5541099999</v>
      </c>
      <c r="AP33" s="104">
        <v>385107253.82365</v>
      </c>
      <c r="AQ33" s="122">
        <v>0</v>
      </c>
      <c r="AR33" s="122">
        <v>0</v>
      </c>
      <c r="AS33" s="104">
        <v>8435504867.2144804</v>
      </c>
      <c r="AT33" s="104">
        <v>10032653754.650801</v>
      </c>
      <c r="AU33" s="104">
        <v>2749198331.8116999</v>
      </c>
      <c r="AV33" s="104">
        <v>1264356124.26948</v>
      </c>
      <c r="AW33" s="104">
        <v>1118737556.2590699</v>
      </c>
      <c r="AX33" s="122">
        <v>270.74182999999999</v>
      </c>
      <c r="AY33" s="104">
        <v>67516625.395669997</v>
      </c>
      <c r="AZ33" s="104">
        <v>298587755.14565003</v>
      </c>
      <c r="BA33" s="122">
        <v>0</v>
      </c>
      <c r="BB33" s="104">
        <v>7283455422.8390598</v>
      </c>
      <c r="BC33" s="104">
        <v>2981103017.0095801</v>
      </c>
      <c r="BD33" s="104">
        <v>1704739400.5816901</v>
      </c>
      <c r="BE33" s="104">
        <v>941599504.99843001</v>
      </c>
      <c r="BF33" s="104">
        <v>286234666.82093</v>
      </c>
      <c r="BG33" s="104">
        <v>79895961.201440006</v>
      </c>
      <c r="BH33" s="104">
        <v>1289882872.22699</v>
      </c>
      <c r="BI33" s="122">
        <v>0</v>
      </c>
      <c r="BJ33" s="122">
        <v>0</v>
      </c>
      <c r="BK33" s="122">
        <v>0</v>
      </c>
      <c r="BL33" s="104">
        <v>10032653754.650801</v>
      </c>
      <c r="BM33" s="122">
        <v>0</v>
      </c>
      <c r="BN33" s="122">
        <v>-1.2970000000000001E-2</v>
      </c>
      <c r="BO33" s="122">
        <v>4.78</v>
      </c>
      <c r="BP33" s="122">
        <v>0</v>
      </c>
      <c r="BQ33" s="122">
        <v>0</v>
      </c>
    </row>
    <row r="34" spans="3:69" x14ac:dyDescent="0.3">
      <c r="C34" s="122">
        <v>29</v>
      </c>
      <c r="D34" s="122">
        <v>2052</v>
      </c>
      <c r="E34" s="122">
        <v>4.78</v>
      </c>
      <c r="F34" s="122">
        <v>0.25817000000000001</v>
      </c>
      <c r="G34" s="104">
        <v>7560793.6920800004</v>
      </c>
      <c r="H34" s="104">
        <v>235622404.23208001</v>
      </c>
      <c r="I34" s="104">
        <v>119687222.09694999</v>
      </c>
      <c r="J34" s="104">
        <v>108577804.27472</v>
      </c>
      <c r="K34" s="122">
        <v>11.889519999999999</v>
      </c>
      <c r="L34" s="104">
        <v>7357365.9708900005</v>
      </c>
      <c r="M34" s="104">
        <v>27589560.177700002</v>
      </c>
      <c r="N34" s="104">
        <v>144460094.21116</v>
      </c>
      <c r="O34" s="104">
        <v>2079218.2653300001</v>
      </c>
      <c r="P34" s="104">
        <v>874058.19580999995</v>
      </c>
      <c r="Q34" s="104">
        <v>618642.87918000005</v>
      </c>
      <c r="R34" s="104">
        <v>230463.77770999999</v>
      </c>
      <c r="S34" s="104">
        <v>83408.958840000007</v>
      </c>
      <c r="T34" s="104">
        <v>22461.213660000001</v>
      </c>
      <c r="U34" s="104">
        <v>250183.24012999999</v>
      </c>
      <c r="V34" s="122">
        <v>0</v>
      </c>
      <c r="W34" s="104">
        <v>1058511.1168899999</v>
      </c>
      <c r="X34" s="104">
        <v>444975.08149999997</v>
      </c>
      <c r="Y34" s="104">
        <v>314945.46577000001</v>
      </c>
      <c r="Z34" s="104">
        <v>117327.0141</v>
      </c>
      <c r="AA34" s="104">
        <v>42462.742680000003</v>
      </c>
      <c r="AB34" s="104">
        <v>11434.79968</v>
      </c>
      <c r="AC34" s="104">
        <v>127366.01316</v>
      </c>
      <c r="AD34" s="122">
        <v>0</v>
      </c>
      <c r="AE34" s="104">
        <v>591718058.42111003</v>
      </c>
      <c r="AF34" s="104">
        <v>303182985.60336</v>
      </c>
      <c r="AG34" s="104">
        <v>165053376.22027001</v>
      </c>
      <c r="AH34" s="104">
        <v>93920684.856670007</v>
      </c>
      <c r="AI34" s="104">
        <v>29561011.740809999</v>
      </c>
      <c r="AJ34" s="104">
        <v>153836220.16756001</v>
      </c>
      <c r="AK34" s="104">
        <v>76575800.465369999</v>
      </c>
      <c r="AL34" s="104">
        <v>44980711.801250003</v>
      </c>
      <c r="AM34" s="104">
        <v>18215027.780099999</v>
      </c>
      <c r="AN34" s="104">
        <v>6041367.4268699996</v>
      </c>
      <c r="AO34" s="104">
        <v>8023312.6939700004</v>
      </c>
      <c r="AP34" s="104">
        <v>379700220.10838002</v>
      </c>
      <c r="AQ34" s="122">
        <v>0</v>
      </c>
      <c r="AR34" s="122">
        <v>0</v>
      </c>
      <c r="AS34" s="104">
        <v>8140121995.1497297</v>
      </c>
      <c r="AT34" s="104">
        <v>9676186281.8499393</v>
      </c>
      <c r="AU34" s="104">
        <v>2494992991.5570898</v>
      </c>
      <c r="AV34" s="104">
        <v>1124648086.38535</v>
      </c>
      <c r="AW34" s="104">
        <v>1032433127.61847</v>
      </c>
      <c r="AX34" s="122">
        <v>121.4145</v>
      </c>
      <c r="AY34" s="104">
        <v>61068946.036020003</v>
      </c>
      <c r="AZ34" s="104">
        <v>276842710.10275</v>
      </c>
      <c r="BA34" s="122">
        <v>0</v>
      </c>
      <c r="BB34" s="104">
        <v>7181193290.2928495</v>
      </c>
      <c r="BC34" s="104">
        <v>2877593396.2228599</v>
      </c>
      <c r="BD34" s="104">
        <v>1647260504.7934</v>
      </c>
      <c r="BE34" s="104">
        <v>916958628.59937</v>
      </c>
      <c r="BF34" s="104">
        <v>277961861.25972998</v>
      </c>
      <c r="BG34" s="104">
        <v>78600912.621549994</v>
      </c>
      <c r="BH34" s="104">
        <v>1382817986.7959399</v>
      </c>
      <c r="BI34" s="122">
        <v>0</v>
      </c>
      <c r="BJ34" s="122">
        <v>0</v>
      </c>
      <c r="BK34" s="122">
        <v>0</v>
      </c>
      <c r="BL34" s="104">
        <v>9676186281.8499393</v>
      </c>
      <c r="BM34" s="122">
        <v>0</v>
      </c>
      <c r="BN34" s="122">
        <v>-1.2970000000000001E-2</v>
      </c>
      <c r="BO34" s="122">
        <v>4.78</v>
      </c>
      <c r="BP34" s="122">
        <v>0</v>
      </c>
      <c r="BQ34" s="122">
        <v>0</v>
      </c>
    </row>
    <row r="35" spans="3:69" x14ac:dyDescent="0.3">
      <c r="C35" s="122">
        <v>30</v>
      </c>
      <c r="D35" s="122">
        <v>2053</v>
      </c>
      <c r="E35" s="122">
        <v>4.78</v>
      </c>
      <c r="F35" s="122">
        <v>0.24639</v>
      </c>
      <c r="G35" s="104">
        <v>3931993.8104699999</v>
      </c>
      <c r="H35" s="104">
        <v>211707597.88670999</v>
      </c>
      <c r="I35" s="104">
        <v>105470023.32998</v>
      </c>
      <c r="J35" s="104">
        <v>99640324.02313</v>
      </c>
      <c r="K35" s="122">
        <v>4.7554699999999999</v>
      </c>
      <c r="L35" s="104">
        <v>6597245.7781300005</v>
      </c>
      <c r="M35" s="104">
        <v>25515903.522149999</v>
      </c>
      <c r="N35" s="104">
        <v>130299009.19679999</v>
      </c>
      <c r="O35" s="104">
        <v>1081298.29788</v>
      </c>
      <c r="P35" s="104">
        <v>454554.31743</v>
      </c>
      <c r="Q35" s="104">
        <v>321725.47895000002</v>
      </c>
      <c r="R35" s="104">
        <v>119852.78058999999</v>
      </c>
      <c r="S35" s="104">
        <v>43376.862699999998</v>
      </c>
      <c r="T35" s="104">
        <v>11680.963229999999</v>
      </c>
      <c r="U35" s="104">
        <v>130107.89498</v>
      </c>
      <c r="V35" s="122">
        <v>0</v>
      </c>
      <c r="W35" s="104">
        <v>550479.13347999996</v>
      </c>
      <c r="X35" s="104">
        <v>231409.47068999999</v>
      </c>
      <c r="Y35" s="104">
        <v>163787.51655999999</v>
      </c>
      <c r="Z35" s="104">
        <v>61015.961029999999</v>
      </c>
      <c r="AA35" s="104">
        <v>22082.766469999999</v>
      </c>
      <c r="AB35" s="104">
        <v>5946.6721900000002</v>
      </c>
      <c r="AC35" s="104">
        <v>66236.746539999993</v>
      </c>
      <c r="AD35" s="122">
        <v>0</v>
      </c>
      <c r="AE35" s="104">
        <v>569969647.02304995</v>
      </c>
      <c r="AF35" s="104">
        <v>291315801.15332001</v>
      </c>
      <c r="AG35" s="104">
        <v>158885878.64618999</v>
      </c>
      <c r="AH35" s="104">
        <v>91149183.850569993</v>
      </c>
      <c r="AI35" s="104">
        <v>28618783.37297</v>
      </c>
      <c r="AJ35" s="104">
        <v>163629900.37636</v>
      </c>
      <c r="AK35" s="104">
        <v>81404769.155479997</v>
      </c>
      <c r="AL35" s="104">
        <v>48273599.902819999</v>
      </c>
      <c r="AM35" s="104">
        <v>19617923.701749999</v>
      </c>
      <c r="AN35" s="104">
        <v>6455042.8854400003</v>
      </c>
      <c r="AO35" s="104">
        <v>7878564.7308700001</v>
      </c>
      <c r="AP35" s="104">
        <v>373614008.51121998</v>
      </c>
      <c r="AQ35" s="122">
        <v>0</v>
      </c>
      <c r="AR35" s="122">
        <v>0</v>
      </c>
      <c r="AS35" s="104">
        <v>7840132826.8130903</v>
      </c>
      <c r="AT35" s="104">
        <v>9316500670.7607403</v>
      </c>
      <c r="AU35" s="104">
        <v>2250414666.6114101</v>
      </c>
      <c r="AV35" s="104">
        <v>992032694.91319001</v>
      </c>
      <c r="AW35" s="104">
        <v>947452742.57986999</v>
      </c>
      <c r="AX35" s="122">
        <v>48.296109999999999</v>
      </c>
      <c r="AY35" s="104">
        <v>54790108.367650002</v>
      </c>
      <c r="AZ35" s="104">
        <v>256139072.45458999</v>
      </c>
      <c r="BA35" s="122">
        <v>0</v>
      </c>
      <c r="BB35" s="104">
        <v>7066086004.1493301</v>
      </c>
      <c r="BC35" s="104">
        <v>2767004288.0180802</v>
      </c>
      <c r="BD35" s="104">
        <v>1586953323.1029301</v>
      </c>
      <c r="BE35" s="104">
        <v>890379341.75786996</v>
      </c>
      <c r="BF35" s="104">
        <v>269233492.91873997</v>
      </c>
      <c r="BG35" s="104">
        <v>77207178.101119995</v>
      </c>
      <c r="BH35" s="104">
        <v>1475308380.2505901</v>
      </c>
      <c r="BI35" s="122">
        <v>0</v>
      </c>
      <c r="BJ35" s="122">
        <v>0</v>
      </c>
      <c r="BK35" s="122">
        <v>0</v>
      </c>
      <c r="BL35" s="104">
        <v>9316500670.7607403</v>
      </c>
      <c r="BM35" s="122">
        <v>0</v>
      </c>
      <c r="BN35" s="122">
        <v>-1.2970000000000001E-2</v>
      </c>
      <c r="BO35" s="122">
        <v>4.78</v>
      </c>
      <c r="BP35" s="122">
        <v>0</v>
      </c>
      <c r="BQ35" s="122">
        <v>0</v>
      </c>
    </row>
    <row r="36" spans="3:69" x14ac:dyDescent="0.3">
      <c r="C36" s="122">
        <v>31</v>
      </c>
      <c r="D36" s="122">
        <v>2054</v>
      </c>
      <c r="E36" s="122">
        <v>4.78</v>
      </c>
      <c r="F36" s="122">
        <v>0.23515</v>
      </c>
      <c r="G36" s="104">
        <v>1731785.89173</v>
      </c>
      <c r="H36" s="104">
        <v>188852493.10707</v>
      </c>
      <c r="I36" s="104">
        <v>92117726.49921</v>
      </c>
      <c r="J36" s="104">
        <v>90870337.916419998</v>
      </c>
      <c r="K36" s="122">
        <v>1.6245400000000001</v>
      </c>
      <c r="L36" s="104">
        <v>5864427.0669</v>
      </c>
      <c r="M36" s="104">
        <v>23548476.436039999</v>
      </c>
      <c r="N36" s="104">
        <v>116766253.4754</v>
      </c>
      <c r="O36" s="104">
        <v>476241.12023</v>
      </c>
      <c r="P36" s="104">
        <v>200201.42246</v>
      </c>
      <c r="Q36" s="104">
        <v>141699.01386000001</v>
      </c>
      <c r="R36" s="104">
        <v>52787.304490000002</v>
      </c>
      <c r="S36" s="104">
        <v>19104.66864</v>
      </c>
      <c r="T36" s="104">
        <v>5144.6996900000004</v>
      </c>
      <c r="U36" s="104">
        <v>57304.01109</v>
      </c>
      <c r="V36" s="122">
        <v>0</v>
      </c>
      <c r="W36" s="104">
        <v>242450.02484</v>
      </c>
      <c r="X36" s="104">
        <v>101920.72416</v>
      </c>
      <c r="Y36" s="104">
        <v>72137.679780000006</v>
      </c>
      <c r="Z36" s="104">
        <v>26873.536830000001</v>
      </c>
      <c r="AA36" s="104">
        <v>9726.0131299999994</v>
      </c>
      <c r="AB36" s="104">
        <v>2619.1198399999998</v>
      </c>
      <c r="AC36" s="104">
        <v>29172.951099999998</v>
      </c>
      <c r="AD36" s="122">
        <v>0</v>
      </c>
      <c r="AE36" s="104">
        <v>547254770.07786</v>
      </c>
      <c r="AF36" s="104">
        <v>279005588.26398998</v>
      </c>
      <c r="AG36" s="104">
        <v>152442260.23414001</v>
      </c>
      <c r="AH36" s="104">
        <v>88175728.226370007</v>
      </c>
      <c r="AI36" s="104">
        <v>27631193.353360001</v>
      </c>
      <c r="AJ36" s="104">
        <v>173261052.50913</v>
      </c>
      <c r="AK36" s="104">
        <v>86063384.344960004</v>
      </c>
      <c r="AL36" s="104">
        <v>51579268.260389999</v>
      </c>
      <c r="AM36" s="104">
        <v>21027152.959890001</v>
      </c>
      <c r="AN36" s="104">
        <v>6867509.5342100002</v>
      </c>
      <c r="AO36" s="104">
        <v>7723737.4096799996</v>
      </c>
      <c r="AP36" s="104">
        <v>366940321.14454001</v>
      </c>
      <c r="AQ36" s="122">
        <v>0</v>
      </c>
      <c r="AR36" s="122">
        <v>0</v>
      </c>
      <c r="AS36" s="104">
        <v>7539214165.6115599</v>
      </c>
      <c r="AT36" s="104">
        <v>8956556223.50667</v>
      </c>
      <c r="AU36" s="104">
        <v>2016688315.63732</v>
      </c>
      <c r="AV36" s="104">
        <v>867387395.67066002</v>
      </c>
      <c r="AW36" s="104">
        <v>864093055.65496004</v>
      </c>
      <c r="AX36" s="122">
        <v>16.413309999999999</v>
      </c>
      <c r="AY36" s="104">
        <v>48734519.892499998</v>
      </c>
      <c r="AZ36" s="104">
        <v>236473328.00589001</v>
      </c>
      <c r="BA36" s="122">
        <v>0</v>
      </c>
      <c r="BB36" s="104">
        <v>6939867907.8693504</v>
      </c>
      <c r="BC36" s="104">
        <v>2652163670.4846902</v>
      </c>
      <c r="BD36" s="104">
        <v>1523910814.95259</v>
      </c>
      <c r="BE36" s="104">
        <v>861764553.15682006</v>
      </c>
      <c r="BF36" s="104">
        <v>260076214.68678999</v>
      </c>
      <c r="BG36" s="104">
        <v>75715051.246490002</v>
      </c>
      <c r="BH36" s="104">
        <v>1566237603.34197</v>
      </c>
      <c r="BI36" s="122">
        <v>0</v>
      </c>
      <c r="BJ36" s="122">
        <v>0</v>
      </c>
      <c r="BK36" s="122">
        <v>0</v>
      </c>
      <c r="BL36" s="104">
        <v>8956556223.50667</v>
      </c>
      <c r="BM36" s="122">
        <v>0</v>
      </c>
      <c r="BN36" s="122">
        <v>-1.2970000000000001E-2</v>
      </c>
      <c r="BO36" s="122">
        <v>4.78</v>
      </c>
      <c r="BP36" s="122">
        <v>0</v>
      </c>
      <c r="BQ36" s="122">
        <v>0</v>
      </c>
    </row>
    <row r="37" spans="3:69" x14ac:dyDescent="0.3">
      <c r="C37" s="122">
        <v>32</v>
      </c>
      <c r="D37" s="122">
        <v>2055</v>
      </c>
      <c r="E37" s="122">
        <v>4.78</v>
      </c>
      <c r="F37" s="122">
        <v>0.22442000000000001</v>
      </c>
      <c r="G37" s="104">
        <v>593263.99624999997</v>
      </c>
      <c r="H37" s="104">
        <v>167180412.60795</v>
      </c>
      <c r="I37" s="104">
        <v>79710854.771650001</v>
      </c>
      <c r="J37" s="104">
        <v>82304199.631160006</v>
      </c>
      <c r="K37" s="122">
        <v>0.44490000000000002</v>
      </c>
      <c r="L37" s="104">
        <v>5165357.7602399997</v>
      </c>
      <c r="M37" s="104">
        <v>21686625.137960002</v>
      </c>
      <c r="N37" s="104">
        <v>103927878.06715</v>
      </c>
      <c r="O37" s="104">
        <v>163147.59898000001</v>
      </c>
      <c r="P37" s="104">
        <v>68583.706860000006</v>
      </c>
      <c r="Q37" s="104">
        <v>48542.330569999998</v>
      </c>
      <c r="R37" s="104">
        <v>18083.532940000001</v>
      </c>
      <c r="S37" s="104">
        <v>6544.7536700000001</v>
      </c>
      <c r="T37" s="104">
        <v>1762.4378999999999</v>
      </c>
      <c r="U37" s="104">
        <v>19630.837039999999</v>
      </c>
      <c r="V37" s="122">
        <v>0</v>
      </c>
      <c r="W37" s="104">
        <v>83056.959459999998</v>
      </c>
      <c r="X37" s="104">
        <v>34915.341670000002</v>
      </c>
      <c r="Y37" s="104">
        <v>24712.459200000001</v>
      </c>
      <c r="Z37" s="104">
        <v>9206.1622200000002</v>
      </c>
      <c r="AA37" s="104">
        <v>3331.8745899999999</v>
      </c>
      <c r="AB37" s="122">
        <v>897.24111000000005</v>
      </c>
      <c r="AC37" s="104">
        <v>9993.8806700000005</v>
      </c>
      <c r="AD37" s="122">
        <v>0</v>
      </c>
      <c r="AE37" s="104">
        <v>523679644.73154002</v>
      </c>
      <c r="AF37" s="104">
        <v>266301445.62977001</v>
      </c>
      <c r="AG37" s="104">
        <v>145745043.38455001</v>
      </c>
      <c r="AH37" s="104">
        <v>85032527.549840003</v>
      </c>
      <c r="AI37" s="104">
        <v>26600628.167380001</v>
      </c>
      <c r="AJ37" s="104">
        <v>182598632.31652001</v>
      </c>
      <c r="AK37" s="104">
        <v>90481698.991290003</v>
      </c>
      <c r="AL37" s="104">
        <v>54856148.112410001</v>
      </c>
      <c r="AM37" s="104">
        <v>22427415.373920001</v>
      </c>
      <c r="AN37" s="104">
        <v>7274728.4930999996</v>
      </c>
      <c r="AO37" s="104">
        <v>7558641.3458000002</v>
      </c>
      <c r="AP37" s="104">
        <v>359672467.72557002</v>
      </c>
      <c r="AQ37" s="122">
        <v>0</v>
      </c>
      <c r="AR37" s="122">
        <v>0</v>
      </c>
      <c r="AS37" s="104">
        <v>7238375320.5320301</v>
      </c>
      <c r="AT37" s="104">
        <v>8597367185.6771603</v>
      </c>
      <c r="AU37" s="104">
        <v>1794954716.1856201</v>
      </c>
      <c r="AV37" s="104">
        <v>751457967.58323002</v>
      </c>
      <c r="AW37" s="104">
        <v>782696918.91490996</v>
      </c>
      <c r="AX37" s="122">
        <v>4.4764400000000002</v>
      </c>
      <c r="AY37" s="104">
        <v>42955066.684050001</v>
      </c>
      <c r="AZ37" s="104">
        <v>217844758.52699</v>
      </c>
      <c r="BA37" s="122">
        <v>0</v>
      </c>
      <c r="BB37" s="104">
        <v>6802412469.49154</v>
      </c>
      <c r="BC37" s="104">
        <v>2533510074.1485801</v>
      </c>
      <c r="BD37" s="104">
        <v>1458363429.4675901</v>
      </c>
      <c r="BE37" s="104">
        <v>831516483.44474995</v>
      </c>
      <c r="BF37" s="104">
        <v>250516084.39947</v>
      </c>
      <c r="BG37" s="104">
        <v>74123170.068379998</v>
      </c>
      <c r="BH37" s="104">
        <v>1654383227.96277</v>
      </c>
      <c r="BI37" s="122">
        <v>0</v>
      </c>
      <c r="BJ37" s="122">
        <v>0</v>
      </c>
      <c r="BK37" s="122">
        <v>0</v>
      </c>
      <c r="BL37" s="104">
        <v>8597367185.6771603</v>
      </c>
      <c r="BM37" s="122">
        <v>0</v>
      </c>
      <c r="BN37" s="122">
        <v>-1.2970000000000001E-2</v>
      </c>
      <c r="BO37" s="122">
        <v>4.78</v>
      </c>
      <c r="BP37" s="122">
        <v>0</v>
      </c>
      <c r="BQ37" s="122">
        <v>0</v>
      </c>
    </row>
    <row r="38" spans="3:69" x14ac:dyDescent="0.3">
      <c r="C38" s="122">
        <v>33</v>
      </c>
      <c r="D38" s="122">
        <v>2056</v>
      </c>
      <c r="E38" s="122">
        <v>4.78</v>
      </c>
      <c r="F38" s="122">
        <v>0.21418000000000001</v>
      </c>
      <c r="G38" s="104">
        <v>168505.25907999999</v>
      </c>
      <c r="H38" s="104">
        <v>146803364.71816</v>
      </c>
      <c r="I38" s="104">
        <v>68311218.160500005</v>
      </c>
      <c r="J38" s="104">
        <v>73986134.352669999</v>
      </c>
      <c r="K38" s="122">
        <v>8.6669999999999997E-2</v>
      </c>
      <c r="L38" s="104">
        <v>4506012.1183200004</v>
      </c>
      <c r="M38" s="104">
        <v>19929610.55675</v>
      </c>
      <c r="N38" s="104">
        <v>91844929.904650003</v>
      </c>
      <c r="O38" s="104">
        <v>46338.946250000001</v>
      </c>
      <c r="P38" s="104">
        <v>19479.886470000001</v>
      </c>
      <c r="Q38" s="104">
        <v>13787.51794</v>
      </c>
      <c r="R38" s="104">
        <v>5136.2806799999998</v>
      </c>
      <c r="S38" s="104">
        <v>1858.91175</v>
      </c>
      <c r="T38" s="122">
        <v>500.58668</v>
      </c>
      <c r="U38" s="104">
        <v>5575.7627300000004</v>
      </c>
      <c r="V38" s="122">
        <v>0</v>
      </c>
      <c r="W38" s="104">
        <v>23590.736270000001</v>
      </c>
      <c r="X38" s="104">
        <v>9917.0331100000003</v>
      </c>
      <c r="Y38" s="104">
        <v>7019.1000400000003</v>
      </c>
      <c r="Z38" s="104">
        <v>2614.8337999999999</v>
      </c>
      <c r="AA38" s="122">
        <v>946.35506999999996</v>
      </c>
      <c r="AB38" s="122">
        <v>254.84413000000001</v>
      </c>
      <c r="AC38" s="104">
        <v>2838.5701199999999</v>
      </c>
      <c r="AD38" s="122">
        <v>0</v>
      </c>
      <c r="AE38" s="104">
        <v>499361267.96613997</v>
      </c>
      <c r="AF38" s="104">
        <v>253231069.72645</v>
      </c>
      <c r="AG38" s="104">
        <v>138819744.23309001</v>
      </c>
      <c r="AH38" s="104">
        <v>81779499.689960003</v>
      </c>
      <c r="AI38" s="104">
        <v>25530954.316640001</v>
      </c>
      <c r="AJ38" s="104">
        <v>191495820.27584001</v>
      </c>
      <c r="AK38" s="104">
        <v>94578988.310100004</v>
      </c>
      <c r="AL38" s="104">
        <v>58058495.281879999</v>
      </c>
      <c r="AM38" s="104">
        <v>23802744.870099999</v>
      </c>
      <c r="AN38" s="104">
        <v>7672419.2963500004</v>
      </c>
      <c r="AO38" s="104">
        <v>7383172.5174099999</v>
      </c>
      <c r="AP38" s="104">
        <v>351801226.98005003</v>
      </c>
      <c r="AQ38" s="122">
        <v>0</v>
      </c>
      <c r="AR38" s="122">
        <v>0</v>
      </c>
      <c r="AS38" s="104">
        <v>6938507358.26507</v>
      </c>
      <c r="AT38" s="104">
        <v>8239813508.3491802</v>
      </c>
      <c r="AU38" s="104">
        <v>1586268219.4240899</v>
      </c>
      <c r="AV38" s="104">
        <v>644834513.29172003</v>
      </c>
      <c r="AW38" s="104">
        <v>703684214.56482005</v>
      </c>
      <c r="AX38" s="122">
        <v>0.86999000000000004</v>
      </c>
      <c r="AY38" s="104">
        <v>37500910.602420002</v>
      </c>
      <c r="AZ38" s="104">
        <v>200248580.09514001</v>
      </c>
      <c r="BA38" s="122">
        <v>0</v>
      </c>
      <c r="BB38" s="104">
        <v>6653545288.9250898</v>
      </c>
      <c r="BC38" s="104">
        <v>2411402408.64465</v>
      </c>
      <c r="BD38" s="104">
        <v>1390508166.79057</v>
      </c>
      <c r="BE38" s="104">
        <v>800194877.73371005</v>
      </c>
      <c r="BF38" s="104">
        <v>240583530.95811</v>
      </c>
      <c r="BG38" s="104">
        <v>72430858.840470001</v>
      </c>
      <c r="BH38" s="104">
        <v>1738425445.9575801</v>
      </c>
      <c r="BI38" s="122">
        <v>0</v>
      </c>
      <c r="BJ38" s="122">
        <v>0</v>
      </c>
      <c r="BK38" s="122">
        <v>0</v>
      </c>
      <c r="BL38" s="104">
        <v>8239813508.3491802</v>
      </c>
      <c r="BM38" s="122">
        <v>0</v>
      </c>
      <c r="BN38" s="122">
        <v>-1.2970000000000001E-2</v>
      </c>
      <c r="BO38" s="122">
        <v>4.78</v>
      </c>
      <c r="BP38" s="122">
        <v>0</v>
      </c>
      <c r="BQ38" s="122">
        <v>0</v>
      </c>
    </row>
    <row r="39" spans="3:69" x14ac:dyDescent="0.3">
      <c r="C39" s="122">
        <v>34</v>
      </c>
      <c r="D39" s="122">
        <v>2057</v>
      </c>
      <c r="E39" s="122">
        <v>4.78</v>
      </c>
      <c r="F39" s="122">
        <v>0.20441000000000001</v>
      </c>
      <c r="G39" s="104">
        <v>103180.90135</v>
      </c>
      <c r="H39" s="104">
        <v>127816508.59892</v>
      </c>
      <c r="I39" s="104">
        <v>57960042.697080001</v>
      </c>
      <c r="J39" s="104">
        <v>65964847.961450003</v>
      </c>
      <c r="K39" s="122">
        <v>8.9499999999999996E-3</v>
      </c>
      <c r="L39" s="104">
        <v>3891617.93144</v>
      </c>
      <c r="M39" s="104">
        <v>18276156.39184</v>
      </c>
      <c r="N39" s="104">
        <v>80567701.456809998</v>
      </c>
      <c r="O39" s="104">
        <v>28374.747869999999</v>
      </c>
      <c r="P39" s="104">
        <v>11928.12767</v>
      </c>
      <c r="Q39" s="104">
        <v>8442.5170799999996</v>
      </c>
      <c r="R39" s="104">
        <v>3145.1010700000002</v>
      </c>
      <c r="S39" s="104">
        <v>1138.26827</v>
      </c>
      <c r="T39" s="122">
        <v>306.52447000000001</v>
      </c>
      <c r="U39" s="104">
        <v>3414.2093100000002</v>
      </c>
      <c r="V39" s="122">
        <v>0</v>
      </c>
      <c r="W39" s="104">
        <v>14445.32619</v>
      </c>
      <c r="X39" s="104">
        <v>6072.5013600000002</v>
      </c>
      <c r="Y39" s="104">
        <v>4298.0087000000003</v>
      </c>
      <c r="Z39" s="104">
        <v>1601.1423600000001</v>
      </c>
      <c r="AA39" s="122">
        <v>579.48203000000001</v>
      </c>
      <c r="AB39" s="122">
        <v>156.04882000000001</v>
      </c>
      <c r="AC39" s="104">
        <v>1738.14292</v>
      </c>
      <c r="AD39" s="122">
        <v>0</v>
      </c>
      <c r="AE39" s="104">
        <v>474456780.83020002</v>
      </c>
      <c r="AF39" s="104">
        <v>239943681.4928</v>
      </c>
      <c r="AG39" s="104">
        <v>131692590.09105</v>
      </c>
      <c r="AH39" s="104">
        <v>78395147.165079996</v>
      </c>
      <c r="AI39" s="104">
        <v>24425362.081270002</v>
      </c>
      <c r="AJ39" s="104">
        <v>199806442.18608999</v>
      </c>
      <c r="AK39" s="104">
        <v>98280331.646569997</v>
      </c>
      <c r="AL39" s="104">
        <v>61137564.802510001</v>
      </c>
      <c r="AM39" s="104">
        <v>25135104.983440001</v>
      </c>
      <c r="AN39" s="104">
        <v>8056031.9560599998</v>
      </c>
      <c r="AO39" s="104">
        <v>7197408.7975099999</v>
      </c>
      <c r="AP39" s="104">
        <v>343327328.57907999</v>
      </c>
      <c r="AQ39" s="122">
        <v>0</v>
      </c>
      <c r="AR39" s="122">
        <v>0</v>
      </c>
      <c r="AS39" s="104">
        <v>6640483862.6619101</v>
      </c>
      <c r="AT39" s="104">
        <v>7884777600.7789097</v>
      </c>
      <c r="AU39" s="104">
        <v>1391497434.4872601</v>
      </c>
      <c r="AV39" s="104">
        <v>547902619.53368998</v>
      </c>
      <c r="AW39" s="104">
        <v>627502540.78034997</v>
      </c>
      <c r="AX39" s="122">
        <v>8.9880000000000002E-2</v>
      </c>
      <c r="AY39" s="104">
        <v>32415151.039999999</v>
      </c>
      <c r="AZ39" s="104">
        <v>183677123.04334</v>
      </c>
      <c r="BA39" s="122">
        <v>0</v>
      </c>
      <c r="BB39" s="104">
        <v>6493280166.2916498</v>
      </c>
      <c r="BC39" s="104">
        <v>2287128151.9885101</v>
      </c>
      <c r="BD39" s="104">
        <v>1320643707.8669901</v>
      </c>
      <c r="BE39" s="104">
        <v>767552601.68537998</v>
      </c>
      <c r="BF39" s="104">
        <v>230308926.59814</v>
      </c>
      <c r="BG39" s="104">
        <v>70636696.819820002</v>
      </c>
      <c r="BH39" s="104">
        <v>1817010081.3328099</v>
      </c>
      <c r="BI39" s="122">
        <v>0</v>
      </c>
      <c r="BJ39" s="122">
        <v>0</v>
      </c>
      <c r="BK39" s="122">
        <v>0</v>
      </c>
      <c r="BL39" s="104">
        <v>7884777600.7789097</v>
      </c>
      <c r="BM39" s="122">
        <v>0</v>
      </c>
      <c r="BN39" s="122">
        <v>-1.2970000000000001E-2</v>
      </c>
      <c r="BO39" s="122">
        <v>4.78</v>
      </c>
      <c r="BP39" s="122">
        <v>0</v>
      </c>
      <c r="BQ39" s="122">
        <v>0</v>
      </c>
    </row>
    <row r="40" spans="3:69" x14ac:dyDescent="0.3">
      <c r="C40" s="122">
        <v>35</v>
      </c>
      <c r="D40" s="122">
        <v>2058</v>
      </c>
      <c r="E40" s="122">
        <v>4.78</v>
      </c>
      <c r="F40" s="122">
        <v>0.19508</v>
      </c>
      <c r="G40" s="122">
        <v>0</v>
      </c>
      <c r="H40" s="104">
        <v>110293946.90544</v>
      </c>
      <c r="I40" s="104">
        <v>48675405.966069996</v>
      </c>
      <c r="J40" s="104">
        <v>58292171.198239997</v>
      </c>
      <c r="K40" s="122">
        <v>0</v>
      </c>
      <c r="L40" s="104">
        <v>3326369.74113</v>
      </c>
      <c r="M40" s="104">
        <v>16725021.292239999</v>
      </c>
      <c r="N40" s="104">
        <v>70137706.902199998</v>
      </c>
      <c r="O40" s="122">
        <v>0</v>
      </c>
      <c r="P40" s="122">
        <v>0</v>
      </c>
      <c r="Q40" s="122">
        <v>0</v>
      </c>
      <c r="R40" s="122">
        <v>0</v>
      </c>
      <c r="S40" s="122">
        <v>0</v>
      </c>
      <c r="T40" s="122">
        <v>0</v>
      </c>
      <c r="U40" s="122">
        <v>0</v>
      </c>
      <c r="V40" s="122">
        <v>0</v>
      </c>
      <c r="W40" s="122">
        <v>0</v>
      </c>
      <c r="X40" s="122">
        <v>0</v>
      </c>
      <c r="Y40" s="122">
        <v>0</v>
      </c>
      <c r="Z40" s="122">
        <v>0</v>
      </c>
      <c r="AA40" s="122">
        <v>0</v>
      </c>
      <c r="AB40" s="122">
        <v>0</v>
      </c>
      <c r="AC40" s="122">
        <v>0</v>
      </c>
      <c r="AD40" s="122">
        <v>0</v>
      </c>
      <c r="AE40" s="104">
        <v>449113854.97899997</v>
      </c>
      <c r="AF40" s="104">
        <v>226508280.48532</v>
      </c>
      <c r="AG40" s="104">
        <v>124398715.60043</v>
      </c>
      <c r="AH40" s="104">
        <v>74919418.929470003</v>
      </c>
      <c r="AI40" s="104">
        <v>23287439.963780001</v>
      </c>
      <c r="AJ40" s="104">
        <v>207373300.98579001</v>
      </c>
      <c r="AK40" s="104">
        <v>101511425.51036</v>
      </c>
      <c r="AL40" s="104">
        <v>64033696.284089997</v>
      </c>
      <c r="AM40" s="104">
        <v>26406571.855760001</v>
      </c>
      <c r="AN40" s="104">
        <v>8420508.5377399996</v>
      </c>
      <c r="AO40" s="104">
        <v>7001098.7978400001</v>
      </c>
      <c r="AP40" s="104">
        <v>334260401.06928998</v>
      </c>
      <c r="AQ40" s="122">
        <v>0</v>
      </c>
      <c r="AR40" s="122">
        <v>0</v>
      </c>
      <c r="AS40" s="104">
        <v>6345254331.4854097</v>
      </c>
      <c r="AT40" s="104">
        <v>7533158563.6193705</v>
      </c>
      <c r="AU40" s="104">
        <v>1211359359.27807</v>
      </c>
      <c r="AV40" s="104">
        <v>460857824.34135997</v>
      </c>
      <c r="AW40" s="104">
        <v>554651118.49592996</v>
      </c>
      <c r="AX40" s="122">
        <v>0</v>
      </c>
      <c r="AY40" s="104">
        <v>27732585.2632</v>
      </c>
      <c r="AZ40" s="104">
        <v>168117831.17758</v>
      </c>
      <c r="BA40" s="122">
        <v>0</v>
      </c>
      <c r="BB40" s="104">
        <v>6321799204.3413</v>
      </c>
      <c r="BC40" s="104">
        <v>2161481871.4222002</v>
      </c>
      <c r="BD40" s="104">
        <v>1249103413.87573</v>
      </c>
      <c r="BE40" s="104">
        <v>733991491.38279998</v>
      </c>
      <c r="BF40" s="104">
        <v>219726196.75598001</v>
      </c>
      <c r="BG40" s="104">
        <v>68739874.958470002</v>
      </c>
      <c r="BH40" s="104">
        <v>1888756355.94612</v>
      </c>
      <c r="BI40" s="122">
        <v>0</v>
      </c>
      <c r="BJ40" s="122">
        <v>0</v>
      </c>
      <c r="BK40" s="122">
        <v>0</v>
      </c>
      <c r="BL40" s="104">
        <v>7533158563.6193705</v>
      </c>
      <c r="BM40" s="122">
        <v>0</v>
      </c>
      <c r="BN40" s="122">
        <v>-1.2970000000000001E-2</v>
      </c>
      <c r="BO40" s="122">
        <v>4.78</v>
      </c>
      <c r="BP40" s="122">
        <v>0</v>
      </c>
      <c r="BQ40" s="122">
        <v>0</v>
      </c>
    </row>
    <row r="41" spans="3:69" x14ac:dyDescent="0.3">
      <c r="C41" s="122">
        <v>36</v>
      </c>
      <c r="D41" s="122">
        <v>2059</v>
      </c>
      <c r="E41" s="122">
        <v>4.78</v>
      </c>
      <c r="F41" s="122">
        <v>0.18618000000000001</v>
      </c>
      <c r="G41" s="122">
        <v>0</v>
      </c>
      <c r="H41" s="104">
        <v>94288253.137270004</v>
      </c>
      <c r="I41" s="104">
        <v>40453385.343230002</v>
      </c>
      <c r="J41" s="104">
        <v>51021626.763729997</v>
      </c>
      <c r="K41" s="122">
        <v>0</v>
      </c>
      <c r="L41" s="104">
        <v>2813241.0303099998</v>
      </c>
      <c r="M41" s="104">
        <v>15274257.31642</v>
      </c>
      <c r="N41" s="104">
        <v>60582732.652460001</v>
      </c>
      <c r="O41" s="122">
        <v>0</v>
      </c>
      <c r="P41" s="122">
        <v>0</v>
      </c>
      <c r="Q41" s="122">
        <v>0</v>
      </c>
      <c r="R41" s="122">
        <v>0</v>
      </c>
      <c r="S41" s="122">
        <v>0</v>
      </c>
      <c r="T41" s="122">
        <v>0</v>
      </c>
      <c r="U41" s="122">
        <v>0</v>
      </c>
      <c r="V41" s="122">
        <v>0</v>
      </c>
      <c r="W41" s="122">
        <v>0</v>
      </c>
      <c r="X41" s="122">
        <v>0</v>
      </c>
      <c r="Y41" s="122">
        <v>0</v>
      </c>
      <c r="Z41" s="122">
        <v>0</v>
      </c>
      <c r="AA41" s="122">
        <v>0</v>
      </c>
      <c r="AB41" s="122">
        <v>0</v>
      </c>
      <c r="AC41" s="122">
        <v>0</v>
      </c>
      <c r="AD41" s="122">
        <v>0</v>
      </c>
      <c r="AE41" s="104">
        <v>423478274.00014001</v>
      </c>
      <c r="AF41" s="104">
        <v>213010609.99002999</v>
      </c>
      <c r="AG41" s="104">
        <v>116980586.98923001</v>
      </c>
      <c r="AH41" s="104">
        <v>71364666.888960004</v>
      </c>
      <c r="AI41" s="104">
        <v>22122410.131919999</v>
      </c>
      <c r="AJ41" s="104">
        <v>214052134.62393001</v>
      </c>
      <c r="AK41" s="104">
        <v>104205582.91632999</v>
      </c>
      <c r="AL41" s="104">
        <v>66692287.982019998</v>
      </c>
      <c r="AM41" s="104">
        <v>27599264.231490001</v>
      </c>
      <c r="AN41" s="104">
        <v>8760834.1501800008</v>
      </c>
      <c r="AO41" s="104">
        <v>6794165.3439100003</v>
      </c>
      <c r="AP41" s="104">
        <v>324592150.33129001</v>
      </c>
      <c r="AQ41" s="122">
        <v>0</v>
      </c>
      <c r="AR41" s="122">
        <v>0</v>
      </c>
      <c r="AS41" s="104">
        <v>6053011633.2934799</v>
      </c>
      <c r="AT41" s="104">
        <v>7185279435.35499</v>
      </c>
      <c r="AU41" s="104">
        <v>1046333897.27903</v>
      </c>
      <c r="AV41" s="104">
        <v>383673245.40359002</v>
      </c>
      <c r="AW41" s="104">
        <v>485628065.65038002</v>
      </c>
      <c r="AX41" s="122">
        <v>0</v>
      </c>
      <c r="AY41" s="104">
        <v>23478067.546190001</v>
      </c>
      <c r="AZ41" s="104">
        <v>153554518.67886999</v>
      </c>
      <c r="BA41" s="122">
        <v>0</v>
      </c>
      <c r="BB41" s="104">
        <v>6138945538.0759602</v>
      </c>
      <c r="BC41" s="104">
        <v>2035079397.5999801</v>
      </c>
      <c r="BD41" s="104">
        <v>1176274410.61796</v>
      </c>
      <c r="BE41" s="104">
        <v>699640938.01321995</v>
      </c>
      <c r="BF41" s="104">
        <v>208877987.12637001</v>
      </c>
      <c r="BG41" s="104">
        <v>66738748.25107</v>
      </c>
      <c r="BH41" s="104">
        <v>1952334056.46736</v>
      </c>
      <c r="BI41" s="122">
        <v>0</v>
      </c>
      <c r="BJ41" s="122">
        <v>0</v>
      </c>
      <c r="BK41" s="122">
        <v>0</v>
      </c>
      <c r="BL41" s="104">
        <v>7185279435.35499</v>
      </c>
      <c r="BM41" s="122">
        <v>0</v>
      </c>
      <c r="BN41" s="122">
        <v>-1.2970000000000001E-2</v>
      </c>
      <c r="BO41" s="122">
        <v>4.78</v>
      </c>
      <c r="BP41" s="122">
        <v>0</v>
      </c>
      <c r="BQ41" s="122">
        <v>0</v>
      </c>
    </row>
    <row r="42" spans="3:69" x14ac:dyDescent="0.3">
      <c r="C42" s="122">
        <v>37</v>
      </c>
      <c r="D42" s="122">
        <v>2060</v>
      </c>
      <c r="E42" s="122">
        <v>4.78</v>
      </c>
      <c r="F42" s="122">
        <v>0.17768999999999999</v>
      </c>
      <c r="G42" s="122">
        <v>0</v>
      </c>
      <c r="H42" s="104">
        <v>79825122.738089994</v>
      </c>
      <c r="I42" s="104">
        <v>33266467.501350001</v>
      </c>
      <c r="J42" s="104">
        <v>44204850.226170003</v>
      </c>
      <c r="K42" s="122">
        <v>0</v>
      </c>
      <c r="L42" s="104">
        <v>2353805.0105699999</v>
      </c>
      <c r="M42" s="104">
        <v>13921641.030479999</v>
      </c>
      <c r="N42" s="104">
        <v>51916831.584179997</v>
      </c>
      <c r="O42" s="122">
        <v>0</v>
      </c>
      <c r="P42" s="122">
        <v>0</v>
      </c>
      <c r="Q42" s="122">
        <v>0</v>
      </c>
      <c r="R42" s="122">
        <v>0</v>
      </c>
      <c r="S42" s="122">
        <v>0</v>
      </c>
      <c r="T42" s="122">
        <v>0</v>
      </c>
      <c r="U42" s="122">
        <v>0</v>
      </c>
      <c r="V42" s="122">
        <v>0</v>
      </c>
      <c r="W42" s="122">
        <v>0</v>
      </c>
      <c r="X42" s="122">
        <v>0</v>
      </c>
      <c r="Y42" s="122">
        <v>0</v>
      </c>
      <c r="Z42" s="122">
        <v>0</v>
      </c>
      <c r="AA42" s="122">
        <v>0</v>
      </c>
      <c r="AB42" s="122">
        <v>0</v>
      </c>
      <c r="AC42" s="122">
        <v>0</v>
      </c>
      <c r="AD42" s="122">
        <v>0</v>
      </c>
      <c r="AE42" s="104">
        <v>397698023.21718001</v>
      </c>
      <c r="AF42" s="104">
        <v>199533782.00723001</v>
      </c>
      <c r="AG42" s="104">
        <v>109482441.43467</v>
      </c>
      <c r="AH42" s="104">
        <v>67747207.057669997</v>
      </c>
      <c r="AI42" s="104">
        <v>20934592.717610002</v>
      </c>
      <c r="AJ42" s="104">
        <v>219698632.79053</v>
      </c>
      <c r="AK42" s="104">
        <v>106302723.82292999</v>
      </c>
      <c r="AL42" s="104">
        <v>69052032.387370005</v>
      </c>
      <c r="AM42" s="104">
        <v>28695408.391290002</v>
      </c>
      <c r="AN42" s="104">
        <v>9071701.7177700009</v>
      </c>
      <c r="AO42" s="104">
        <v>6576766.4711699998</v>
      </c>
      <c r="AP42" s="104">
        <v>314332845.92842001</v>
      </c>
      <c r="AQ42" s="122">
        <v>0</v>
      </c>
      <c r="AR42" s="122">
        <v>0</v>
      </c>
      <c r="AS42" s="104">
        <v>5764184054.3066502</v>
      </c>
      <c r="AT42" s="104">
        <v>6841577151.5955296</v>
      </c>
      <c r="AU42" s="104">
        <v>896663757.93063998</v>
      </c>
      <c r="AV42" s="104">
        <v>316114682.12761003</v>
      </c>
      <c r="AW42" s="104">
        <v>420915263.06138003</v>
      </c>
      <c r="AX42" s="122">
        <v>0</v>
      </c>
      <c r="AY42" s="104">
        <v>19665019.004640002</v>
      </c>
      <c r="AZ42" s="104">
        <v>139968793.73701</v>
      </c>
      <c r="BA42" s="122">
        <v>0</v>
      </c>
      <c r="BB42" s="104">
        <v>5944913393.6648903</v>
      </c>
      <c r="BC42" s="104">
        <v>1908774397.80667</v>
      </c>
      <c r="BD42" s="104">
        <v>1102593689.5559499</v>
      </c>
      <c r="BE42" s="104">
        <v>664646323.41943002</v>
      </c>
      <c r="BF42" s="104">
        <v>197807315.51778999</v>
      </c>
      <c r="BG42" s="104">
        <v>64634823.945929997</v>
      </c>
      <c r="BH42" s="104">
        <v>2006456843.4191201</v>
      </c>
      <c r="BI42" s="122">
        <v>0</v>
      </c>
      <c r="BJ42" s="122">
        <v>0</v>
      </c>
      <c r="BK42" s="122">
        <v>0</v>
      </c>
      <c r="BL42" s="104">
        <v>6841577151.5955296</v>
      </c>
      <c r="BM42" s="122">
        <v>0</v>
      </c>
      <c r="BN42" s="122">
        <v>-1.2970000000000001E-2</v>
      </c>
      <c r="BO42" s="122">
        <v>4.78</v>
      </c>
      <c r="BP42" s="122">
        <v>0</v>
      </c>
      <c r="BQ42" s="122">
        <v>0</v>
      </c>
    </row>
    <row r="43" spans="3:69" x14ac:dyDescent="0.3">
      <c r="C43" s="122">
        <v>38</v>
      </c>
      <c r="D43" s="122">
        <v>2061</v>
      </c>
      <c r="E43" s="122">
        <v>4.78</v>
      </c>
      <c r="F43" s="122">
        <v>0.16958000000000001</v>
      </c>
      <c r="G43" s="122">
        <v>0</v>
      </c>
      <c r="H43" s="104">
        <v>66902668.51128</v>
      </c>
      <c r="I43" s="104">
        <v>27067248.864259999</v>
      </c>
      <c r="J43" s="104">
        <v>37887253.469099998</v>
      </c>
      <c r="K43" s="122">
        <v>0</v>
      </c>
      <c r="L43" s="104">
        <v>1948166.1779199999</v>
      </c>
      <c r="M43" s="104">
        <v>12664403.46661</v>
      </c>
      <c r="N43" s="104">
        <v>44138741.28046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04">
        <v>371927827.47983998</v>
      </c>
      <c r="AF43" s="104">
        <v>186156937.49656999</v>
      </c>
      <c r="AG43" s="104">
        <v>101957922.48602</v>
      </c>
      <c r="AH43" s="104">
        <v>64083025.097659998</v>
      </c>
      <c r="AI43" s="104">
        <v>19729942.399590001</v>
      </c>
      <c r="AJ43" s="104">
        <v>224188094.15228999</v>
      </c>
      <c r="AK43" s="104">
        <v>107761898.74934</v>
      </c>
      <c r="AL43" s="104">
        <v>71051781.348450005</v>
      </c>
      <c r="AM43" s="104">
        <v>29677428.349610001</v>
      </c>
      <c r="AN43" s="104">
        <v>9348049.8797600009</v>
      </c>
      <c r="AO43" s="104">
        <v>6348935.8251299998</v>
      </c>
      <c r="AP43" s="104">
        <v>303497516.30721998</v>
      </c>
      <c r="AQ43" s="122">
        <v>0</v>
      </c>
      <c r="AR43" s="122">
        <v>0</v>
      </c>
      <c r="AS43" s="104">
        <v>5478994887.7053204</v>
      </c>
      <c r="AT43" s="104">
        <v>6502314138.9030199</v>
      </c>
      <c r="AU43" s="104">
        <v>762327137.83174002</v>
      </c>
      <c r="AV43" s="104">
        <v>257754460.79879999</v>
      </c>
      <c r="AW43" s="104">
        <v>360942827.70705998</v>
      </c>
      <c r="AX43" s="122">
        <v>0</v>
      </c>
      <c r="AY43" s="104">
        <v>16294856.859650001</v>
      </c>
      <c r="AZ43" s="104">
        <v>127334992.46623001</v>
      </c>
      <c r="BA43" s="122">
        <v>0</v>
      </c>
      <c r="BB43" s="104">
        <v>5739987001.0712795</v>
      </c>
      <c r="BC43" s="104">
        <v>1783272173.5946701</v>
      </c>
      <c r="BD43" s="104">
        <v>1028536821.34656</v>
      </c>
      <c r="BE43" s="104">
        <v>629164377.80894005</v>
      </c>
      <c r="BF43" s="104">
        <v>186565955.50169</v>
      </c>
      <c r="BG43" s="104">
        <v>62428437.915349998</v>
      </c>
      <c r="BH43" s="104">
        <v>2050019234.9040699</v>
      </c>
      <c r="BI43" s="122">
        <v>0</v>
      </c>
      <c r="BJ43" s="122">
        <v>0</v>
      </c>
      <c r="BK43" s="122">
        <v>0</v>
      </c>
      <c r="BL43" s="104">
        <v>6502314138.9030199</v>
      </c>
      <c r="BM43" s="122">
        <v>0</v>
      </c>
      <c r="BN43" s="122">
        <v>-1.2970000000000001E-2</v>
      </c>
      <c r="BO43" s="122">
        <v>4.78</v>
      </c>
      <c r="BP43" s="122">
        <v>0</v>
      </c>
      <c r="BQ43" s="122">
        <v>0</v>
      </c>
    </row>
    <row r="44" spans="3:69" x14ac:dyDescent="0.3">
      <c r="C44" s="122">
        <v>39</v>
      </c>
      <c r="D44" s="122">
        <v>2062</v>
      </c>
      <c r="E44" s="122">
        <v>4.78</v>
      </c>
      <c r="F44" s="122">
        <v>0.16184000000000001</v>
      </c>
      <c r="G44" s="122">
        <v>0</v>
      </c>
      <c r="H44" s="104">
        <v>55492062.288330004</v>
      </c>
      <c r="I44" s="104">
        <v>21790987.823229998</v>
      </c>
      <c r="J44" s="104">
        <v>32106062.641789999</v>
      </c>
      <c r="K44" s="122">
        <v>0</v>
      </c>
      <c r="L44" s="104">
        <v>1595011.8233099999</v>
      </c>
      <c r="M44" s="104">
        <v>11499518.02413</v>
      </c>
      <c r="N44" s="104">
        <v>37232295.355389997</v>
      </c>
      <c r="O44" s="122">
        <v>0</v>
      </c>
      <c r="P44" s="122">
        <v>0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04">
        <v>346331710.01902002</v>
      </c>
      <c r="AF44" s="104">
        <v>172974162.75143999</v>
      </c>
      <c r="AG44" s="104">
        <v>94452799.330050007</v>
      </c>
      <c r="AH44" s="104">
        <v>60390183.678240001</v>
      </c>
      <c r="AI44" s="104">
        <v>18514564.259289999</v>
      </c>
      <c r="AJ44" s="104">
        <v>227414429.08611</v>
      </c>
      <c r="AK44" s="104">
        <v>108551973.46468</v>
      </c>
      <c r="AL44" s="104">
        <v>72636256.125029996</v>
      </c>
      <c r="AM44" s="104">
        <v>30530417.16934</v>
      </c>
      <c r="AN44" s="104">
        <v>9584741.7607000005</v>
      </c>
      <c r="AO44" s="104">
        <v>6111040.5663599996</v>
      </c>
      <c r="AP44" s="104">
        <v>292115001.98659998</v>
      </c>
      <c r="AQ44" s="122">
        <v>0</v>
      </c>
      <c r="AR44" s="122">
        <v>0</v>
      </c>
      <c r="AS44" s="104">
        <v>5197671623.2134399</v>
      </c>
      <c r="AT44" s="104">
        <v>6167756639.9730196</v>
      </c>
      <c r="AU44" s="104">
        <v>643044824.79077005</v>
      </c>
      <c r="AV44" s="104">
        <v>208005941.66942999</v>
      </c>
      <c r="AW44" s="104">
        <v>306056959.12195998</v>
      </c>
      <c r="AX44" s="122">
        <v>0</v>
      </c>
      <c r="AY44" s="104">
        <v>13357371.588439999</v>
      </c>
      <c r="AZ44" s="104">
        <v>115624552.41094001</v>
      </c>
      <c r="BA44" s="122">
        <v>0</v>
      </c>
      <c r="BB44" s="104">
        <v>5524711815.18225</v>
      </c>
      <c r="BC44" s="104">
        <v>1659386581.8032999</v>
      </c>
      <c r="BD44" s="104">
        <v>954593433.42767</v>
      </c>
      <c r="BE44" s="104">
        <v>593360216.36767006</v>
      </c>
      <c r="BF44" s="104">
        <v>175210344.39160001</v>
      </c>
      <c r="BG44" s="104">
        <v>60122383.459919997</v>
      </c>
      <c r="BH44" s="104">
        <v>2082038855.73209</v>
      </c>
      <c r="BI44" s="122">
        <v>0</v>
      </c>
      <c r="BJ44" s="122">
        <v>0</v>
      </c>
      <c r="BK44" s="122">
        <v>0</v>
      </c>
      <c r="BL44" s="104">
        <v>6167756639.9730196</v>
      </c>
      <c r="BM44" s="122">
        <v>0</v>
      </c>
      <c r="BN44" s="122">
        <v>-1.2970000000000001E-2</v>
      </c>
      <c r="BO44" s="122">
        <v>4.78</v>
      </c>
      <c r="BP44" s="122">
        <v>0</v>
      </c>
      <c r="BQ44" s="122">
        <v>0</v>
      </c>
    </row>
    <row r="45" spans="3:69" x14ac:dyDescent="0.3">
      <c r="C45" s="122">
        <v>40</v>
      </c>
      <c r="D45" s="122">
        <v>2063</v>
      </c>
      <c r="E45" s="122">
        <v>4.78</v>
      </c>
      <c r="F45" s="122">
        <v>0.15445999999999999</v>
      </c>
      <c r="G45" s="122">
        <v>0</v>
      </c>
      <c r="H45" s="104">
        <v>45538354.285870001</v>
      </c>
      <c r="I45" s="104">
        <v>17359828.905480001</v>
      </c>
      <c r="J45" s="104">
        <v>26886693.808710001</v>
      </c>
      <c r="K45" s="122">
        <v>0</v>
      </c>
      <c r="L45" s="104">
        <v>1291831.5716800001</v>
      </c>
      <c r="M45" s="104">
        <v>10423416.432159999</v>
      </c>
      <c r="N45" s="104">
        <v>31166672.062070001</v>
      </c>
      <c r="O45" s="122">
        <v>0</v>
      </c>
      <c r="P45" s="122">
        <v>0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04">
        <v>321053370.49909002</v>
      </c>
      <c r="AF45" s="104">
        <v>160048024.81194001</v>
      </c>
      <c r="AG45" s="104">
        <v>87025593.962929994</v>
      </c>
      <c r="AH45" s="104">
        <v>56685281.939240001</v>
      </c>
      <c r="AI45" s="104">
        <v>17294469.784979999</v>
      </c>
      <c r="AJ45" s="104">
        <v>229300029.45427999</v>
      </c>
      <c r="AK45" s="104">
        <v>108668145.44919001</v>
      </c>
      <c r="AL45" s="104">
        <v>73750915.701389998</v>
      </c>
      <c r="AM45" s="104">
        <v>31240649.867800001</v>
      </c>
      <c r="AN45" s="104">
        <v>9776667.8198199999</v>
      </c>
      <c r="AO45" s="104">
        <v>5863650.6160800001</v>
      </c>
      <c r="AP45" s="104">
        <v>280221329.88257003</v>
      </c>
      <c r="AQ45" s="122">
        <v>0</v>
      </c>
      <c r="AR45" s="122">
        <v>0</v>
      </c>
      <c r="AS45" s="104">
        <v>4920350524.7143002</v>
      </c>
      <c r="AT45" s="104">
        <v>5838053697.3303404</v>
      </c>
      <c r="AU45" s="104">
        <v>538284491.57291996</v>
      </c>
      <c r="AV45" s="104">
        <v>166154280.99272001</v>
      </c>
      <c r="AW45" s="104">
        <v>256494750.05588999</v>
      </c>
      <c r="AX45" s="122">
        <v>0</v>
      </c>
      <c r="AY45" s="104">
        <v>10832429.91429</v>
      </c>
      <c r="AZ45" s="104">
        <v>104803030.61002</v>
      </c>
      <c r="BA45" s="122">
        <v>0</v>
      </c>
      <c r="BB45" s="104">
        <v>5299769205.7574196</v>
      </c>
      <c r="BC45" s="104">
        <v>1537763926.5464101</v>
      </c>
      <c r="BD45" s="104">
        <v>881286499.61548996</v>
      </c>
      <c r="BE45" s="104">
        <v>557395975.74000001</v>
      </c>
      <c r="BF45" s="104">
        <v>163798838.50692001</v>
      </c>
      <c r="BG45" s="104">
        <v>57720428.583049998</v>
      </c>
      <c r="BH45" s="104">
        <v>2101803536.7655499</v>
      </c>
      <c r="BI45" s="122">
        <v>0</v>
      </c>
      <c r="BJ45" s="122">
        <v>0</v>
      </c>
      <c r="BK45" s="122">
        <v>0</v>
      </c>
      <c r="BL45" s="104">
        <v>5838053697.3303404</v>
      </c>
      <c r="BM45" s="122">
        <v>0</v>
      </c>
      <c r="BN45" s="122">
        <v>-1.2970000000000001E-2</v>
      </c>
      <c r="BO45" s="122">
        <v>4.78</v>
      </c>
      <c r="BP45" s="122">
        <v>0</v>
      </c>
      <c r="BQ45" s="122">
        <v>0</v>
      </c>
    </row>
    <row r="46" spans="3:69" x14ac:dyDescent="0.3">
      <c r="C46" s="122">
        <v>41</v>
      </c>
      <c r="D46" s="122">
        <v>2064</v>
      </c>
      <c r="E46" s="122">
        <v>4.78</v>
      </c>
      <c r="F46" s="122">
        <v>0.14741000000000001</v>
      </c>
      <c r="G46" s="122">
        <v>0</v>
      </c>
      <c r="H46" s="104">
        <v>36963313.992530003</v>
      </c>
      <c r="I46" s="104">
        <v>13687448.19716</v>
      </c>
      <c r="J46" s="104">
        <v>22240731.181049999</v>
      </c>
      <c r="K46" s="122">
        <v>0</v>
      </c>
      <c r="L46" s="104">
        <v>1035134.6143200001</v>
      </c>
      <c r="M46" s="104">
        <v>9432255.2801200002</v>
      </c>
      <c r="N46" s="104">
        <v>25898370.392820001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04">
        <v>296238672.29162002</v>
      </c>
      <c r="AF46" s="104">
        <v>147449757.31363001</v>
      </c>
      <c r="AG46" s="104">
        <v>79725210.644030005</v>
      </c>
      <c r="AH46" s="104">
        <v>52987034.707610004</v>
      </c>
      <c r="AI46" s="104">
        <v>16076669.626350001</v>
      </c>
      <c r="AJ46" s="104">
        <v>229781956.15899</v>
      </c>
      <c r="AK46" s="104">
        <v>108107986.44526</v>
      </c>
      <c r="AL46" s="104">
        <v>74350594.780809999</v>
      </c>
      <c r="AM46" s="104">
        <v>31797002.74478</v>
      </c>
      <c r="AN46" s="104">
        <v>9919328.8198099993</v>
      </c>
      <c r="AO46" s="104">
        <v>5607043.36833</v>
      </c>
      <c r="AP46" s="104">
        <v>267860220.26361001</v>
      </c>
      <c r="AQ46" s="122">
        <v>0</v>
      </c>
      <c r="AR46" s="122">
        <v>0</v>
      </c>
      <c r="AS46" s="104">
        <v>4647106082.4287004</v>
      </c>
      <c r="AT46" s="104">
        <v>5513280870.8083897</v>
      </c>
      <c r="AU46" s="104">
        <v>447294825.43728</v>
      </c>
      <c r="AV46" s="104">
        <v>131404642.19049001</v>
      </c>
      <c r="AW46" s="104">
        <v>212364245.98097</v>
      </c>
      <c r="AX46" s="122">
        <v>0</v>
      </c>
      <c r="AY46" s="104">
        <v>8691787.2143099997</v>
      </c>
      <c r="AZ46" s="104">
        <v>94834150.051510006</v>
      </c>
      <c r="BA46" s="122">
        <v>0</v>
      </c>
      <c r="BB46" s="104">
        <v>5065986045.37111</v>
      </c>
      <c r="BC46" s="104">
        <v>1419007110.34389</v>
      </c>
      <c r="BD46" s="104">
        <v>809123192.67309999</v>
      </c>
      <c r="BE46" s="104">
        <v>521447565.53015</v>
      </c>
      <c r="BF46" s="104">
        <v>152395713.64177001</v>
      </c>
      <c r="BG46" s="104">
        <v>55227257.793470003</v>
      </c>
      <c r="BH46" s="104">
        <v>2108785205.38873</v>
      </c>
      <c r="BI46" s="122">
        <v>0</v>
      </c>
      <c r="BJ46" s="122">
        <v>0</v>
      </c>
      <c r="BK46" s="122">
        <v>0</v>
      </c>
      <c r="BL46" s="104">
        <v>5513280870.8083897</v>
      </c>
      <c r="BM46" s="122">
        <v>0</v>
      </c>
      <c r="BN46" s="122">
        <v>-1.2970000000000001E-2</v>
      </c>
      <c r="BO46" s="122">
        <v>4.78</v>
      </c>
      <c r="BP46" s="122">
        <v>0</v>
      </c>
      <c r="BQ46" s="122">
        <v>0</v>
      </c>
    </row>
    <row r="47" spans="3:69" x14ac:dyDescent="0.3">
      <c r="C47" s="122">
        <v>42</v>
      </c>
      <c r="D47" s="122">
        <v>2065</v>
      </c>
      <c r="E47" s="122">
        <v>4.78</v>
      </c>
      <c r="F47" s="122">
        <v>0.14069000000000001</v>
      </c>
      <c r="G47" s="122">
        <v>0</v>
      </c>
      <c r="H47" s="104">
        <v>29669299.57336</v>
      </c>
      <c r="I47" s="104">
        <v>10683505.40557</v>
      </c>
      <c r="J47" s="104">
        <v>18165058.10689</v>
      </c>
      <c r="K47" s="122">
        <v>0</v>
      </c>
      <c r="L47" s="104">
        <v>820736.06090000004</v>
      </c>
      <c r="M47" s="104">
        <v>8521843.89016</v>
      </c>
      <c r="N47" s="104">
        <v>21372894.66313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04">
        <v>272033403.76532</v>
      </c>
      <c r="AF47" s="104">
        <v>135241884.84411001</v>
      </c>
      <c r="AG47" s="104">
        <v>72609953.207220003</v>
      </c>
      <c r="AH47" s="104">
        <v>49312886.529289998</v>
      </c>
      <c r="AI47" s="104">
        <v>14868679.184699999</v>
      </c>
      <c r="AJ47" s="104">
        <v>228840060.33438</v>
      </c>
      <c r="AK47" s="104">
        <v>106901910.14549001</v>
      </c>
      <c r="AL47" s="104">
        <v>74397111.182980001</v>
      </c>
      <c r="AM47" s="104">
        <v>32190465.758990001</v>
      </c>
      <c r="AN47" s="104">
        <v>10008562.241830001</v>
      </c>
      <c r="AO47" s="104">
        <v>5342011.0050900001</v>
      </c>
      <c r="AP47" s="104">
        <v>255091989.98238</v>
      </c>
      <c r="AQ47" s="122">
        <v>0</v>
      </c>
      <c r="AR47" s="122">
        <v>0</v>
      </c>
      <c r="AS47" s="104">
        <v>4378108225.07409</v>
      </c>
      <c r="AT47" s="104">
        <v>5193637717.2828197</v>
      </c>
      <c r="AU47" s="104">
        <v>369134622.85194999</v>
      </c>
      <c r="AV47" s="104">
        <v>102922839.95817</v>
      </c>
      <c r="AW47" s="104">
        <v>173633976.25266001</v>
      </c>
      <c r="AX47" s="122">
        <v>0</v>
      </c>
      <c r="AY47" s="104">
        <v>6901418.5594699997</v>
      </c>
      <c r="AZ47" s="104">
        <v>85676388.081650004</v>
      </c>
      <c r="BA47" s="122">
        <v>0</v>
      </c>
      <c r="BB47" s="104">
        <v>4824503094.4308701</v>
      </c>
      <c r="BC47" s="104">
        <v>1303706723.2067499</v>
      </c>
      <c r="BD47" s="104">
        <v>738631462.72238004</v>
      </c>
      <c r="BE47" s="104">
        <v>485683685.30271</v>
      </c>
      <c r="BF47" s="104">
        <v>141068271.05017</v>
      </c>
      <c r="BG47" s="104">
        <v>52649495.265840001</v>
      </c>
      <c r="BH47" s="104">
        <v>2102763456.8830199</v>
      </c>
      <c r="BI47" s="122">
        <v>0</v>
      </c>
      <c r="BJ47" s="122">
        <v>0</v>
      </c>
      <c r="BK47" s="122">
        <v>0</v>
      </c>
      <c r="BL47" s="104">
        <v>5193637717.2828197</v>
      </c>
      <c r="BM47" s="122">
        <v>0</v>
      </c>
      <c r="BN47" s="122">
        <v>-1.2970000000000001E-2</v>
      </c>
      <c r="BO47" s="122">
        <v>4.78</v>
      </c>
      <c r="BP47" s="122">
        <v>0</v>
      </c>
      <c r="BQ47" s="122">
        <v>0</v>
      </c>
    </row>
    <row r="48" spans="3:69" x14ac:dyDescent="0.3">
      <c r="C48" s="122">
        <v>43</v>
      </c>
      <c r="D48" s="122">
        <v>2066</v>
      </c>
      <c r="E48" s="122">
        <v>4.78</v>
      </c>
      <c r="F48" s="122">
        <v>0.13427</v>
      </c>
      <c r="G48" s="122">
        <v>0</v>
      </c>
      <c r="H48" s="104">
        <v>23544739.816029999</v>
      </c>
      <c r="I48" s="104">
        <v>8258083.6408099998</v>
      </c>
      <c r="J48" s="104">
        <v>14642592.779689999</v>
      </c>
      <c r="K48" s="122">
        <v>0</v>
      </c>
      <c r="L48" s="104">
        <v>644063.39552999998</v>
      </c>
      <c r="M48" s="104">
        <v>7687877.2608700003</v>
      </c>
      <c r="N48" s="104">
        <v>17527783.500119999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04">
        <v>248556118.15757</v>
      </c>
      <c r="AF48" s="104">
        <v>123472592.53527001</v>
      </c>
      <c r="AG48" s="104">
        <v>65725165.993620001</v>
      </c>
      <c r="AH48" s="104">
        <v>45680947.172470003</v>
      </c>
      <c r="AI48" s="104">
        <v>13677412.45621</v>
      </c>
      <c r="AJ48" s="104">
        <v>226478783.49713999</v>
      </c>
      <c r="AK48" s="104">
        <v>105084650.90705</v>
      </c>
      <c r="AL48" s="104">
        <v>73869718.202130005</v>
      </c>
      <c r="AM48" s="104">
        <v>32414120.65622</v>
      </c>
      <c r="AN48" s="104">
        <v>10040750.542540001</v>
      </c>
      <c r="AO48" s="104">
        <v>5069543.1891999999</v>
      </c>
      <c r="AP48" s="104">
        <v>241978436.0289</v>
      </c>
      <c r="AQ48" s="122">
        <v>0</v>
      </c>
      <c r="AR48" s="122">
        <v>0</v>
      </c>
      <c r="AS48" s="104">
        <v>4113440472.2493801</v>
      </c>
      <c r="AT48" s="104">
        <v>4879214210.5100098</v>
      </c>
      <c r="AU48" s="104">
        <v>302725103.62905002</v>
      </c>
      <c r="AV48" s="104">
        <v>79873372.771170005</v>
      </c>
      <c r="AW48" s="104">
        <v>140141136.79800999</v>
      </c>
      <c r="AX48" s="122">
        <v>0</v>
      </c>
      <c r="AY48" s="104">
        <v>5423968.7916999999</v>
      </c>
      <c r="AZ48" s="104">
        <v>77286625.268169999</v>
      </c>
      <c r="BA48" s="122">
        <v>0</v>
      </c>
      <c r="BB48" s="104">
        <v>4576489106.8809605</v>
      </c>
      <c r="BC48" s="104">
        <v>1192309093.5831599</v>
      </c>
      <c r="BD48" s="104">
        <v>670284930.93962002</v>
      </c>
      <c r="BE48" s="104">
        <v>450279607.52487999</v>
      </c>
      <c r="BF48" s="104">
        <v>129884805.31685001</v>
      </c>
      <c r="BG48" s="104">
        <v>49995290.196450002</v>
      </c>
      <c r="BH48" s="104">
        <v>2083735379.3199999</v>
      </c>
      <c r="BI48" s="122">
        <v>0</v>
      </c>
      <c r="BJ48" s="122">
        <v>0</v>
      </c>
      <c r="BK48" s="122">
        <v>0</v>
      </c>
      <c r="BL48" s="104">
        <v>4879214210.5100098</v>
      </c>
      <c r="BM48" s="122">
        <v>0</v>
      </c>
      <c r="BN48" s="122">
        <v>-1.2970000000000001E-2</v>
      </c>
      <c r="BO48" s="122">
        <v>4.78</v>
      </c>
      <c r="BP48" s="122">
        <v>0</v>
      </c>
      <c r="BQ48" s="122">
        <v>0</v>
      </c>
    </row>
    <row r="49" spans="3:69" x14ac:dyDescent="0.3">
      <c r="C49" s="122">
        <v>44</v>
      </c>
      <c r="D49" s="122">
        <v>2067</v>
      </c>
      <c r="E49" s="122">
        <v>4.78</v>
      </c>
      <c r="F49" s="122">
        <v>0.12814</v>
      </c>
      <c r="G49" s="122">
        <v>0</v>
      </c>
      <c r="H49" s="104">
        <v>18469198.333420001</v>
      </c>
      <c r="I49" s="104">
        <v>6324879.8545899997</v>
      </c>
      <c r="J49" s="104">
        <v>11643888.4837</v>
      </c>
      <c r="K49" s="122">
        <v>0</v>
      </c>
      <c r="L49" s="104">
        <v>500429.99513</v>
      </c>
      <c r="M49" s="104">
        <v>6925853.0059500001</v>
      </c>
      <c r="N49" s="104">
        <v>14295711.67519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04">
        <v>225920745.45644</v>
      </c>
      <c r="AF49" s="104">
        <v>112183621.20315</v>
      </c>
      <c r="AG49" s="104">
        <v>59118346.68671</v>
      </c>
      <c r="AH49" s="104">
        <v>42108250.438100003</v>
      </c>
      <c r="AI49" s="104">
        <v>12510527.12848</v>
      </c>
      <c r="AJ49" s="104">
        <v>222723280.80034</v>
      </c>
      <c r="AK49" s="104">
        <v>102699045.48751999</v>
      </c>
      <c r="AL49" s="104">
        <v>72757947.704689994</v>
      </c>
      <c r="AM49" s="104">
        <v>32462805.925530002</v>
      </c>
      <c r="AN49" s="104">
        <v>10012993.88864</v>
      </c>
      <c r="AO49" s="104">
        <v>4790487.7939600004</v>
      </c>
      <c r="AP49" s="104">
        <v>228592102.47132</v>
      </c>
      <c r="AQ49" s="122">
        <v>0</v>
      </c>
      <c r="AR49" s="122">
        <v>0</v>
      </c>
      <c r="AS49" s="104">
        <v>3853292685.3977799</v>
      </c>
      <c r="AT49" s="104">
        <v>4570219577.14044</v>
      </c>
      <c r="AU49" s="104">
        <v>246903483.16396999</v>
      </c>
      <c r="AV49" s="104">
        <v>61454255.42148</v>
      </c>
      <c r="AW49" s="104">
        <v>111607227.6432</v>
      </c>
      <c r="AX49" s="122">
        <v>0</v>
      </c>
      <c r="AY49" s="104">
        <v>4221014.6267499998</v>
      </c>
      <c r="AZ49" s="104">
        <v>69620985.472540006</v>
      </c>
      <c r="BA49" s="122">
        <v>0</v>
      </c>
      <c r="BB49" s="104">
        <v>4323316093.97647</v>
      </c>
      <c r="BC49" s="104">
        <v>1085237258.7586401</v>
      </c>
      <c r="BD49" s="104">
        <v>604547984.11943996</v>
      </c>
      <c r="BE49" s="104">
        <v>415402841.67356002</v>
      </c>
      <c r="BF49" s="104">
        <v>118913908.5037</v>
      </c>
      <c r="BG49" s="104">
        <v>47274872.574409999</v>
      </c>
      <c r="BH49" s="104">
        <v>2051939228.34672</v>
      </c>
      <c r="BI49" s="122">
        <v>0</v>
      </c>
      <c r="BJ49" s="122">
        <v>0</v>
      </c>
      <c r="BK49" s="122">
        <v>0</v>
      </c>
      <c r="BL49" s="104">
        <v>4570219577.14044</v>
      </c>
      <c r="BM49" s="122">
        <v>0</v>
      </c>
      <c r="BN49" s="122">
        <v>-1.2970000000000001E-2</v>
      </c>
      <c r="BO49" s="122">
        <v>4.78</v>
      </c>
      <c r="BP49" s="122">
        <v>0</v>
      </c>
      <c r="BQ49" s="122">
        <v>0</v>
      </c>
    </row>
    <row r="50" spans="3:69" x14ac:dyDescent="0.3">
      <c r="C50" s="122">
        <v>45</v>
      </c>
      <c r="D50" s="122">
        <v>2068</v>
      </c>
      <c r="E50" s="122">
        <v>4.78</v>
      </c>
      <c r="F50" s="122">
        <v>0.12229</v>
      </c>
      <c r="G50" s="122">
        <v>0</v>
      </c>
      <c r="H50" s="104">
        <v>14318517.07619</v>
      </c>
      <c r="I50" s="104">
        <v>4803680.8328499999</v>
      </c>
      <c r="J50" s="104">
        <v>9129598.8772400003</v>
      </c>
      <c r="K50" s="122">
        <v>0</v>
      </c>
      <c r="L50" s="104">
        <v>385237.36609999998</v>
      </c>
      <c r="M50" s="104">
        <v>6231349.6200700002</v>
      </c>
      <c r="N50" s="104">
        <v>11607081.632470001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04">
        <v>204237269.90156001</v>
      </c>
      <c r="AF50" s="104">
        <v>101415704.73141</v>
      </c>
      <c r="AG50" s="104">
        <v>52833736.375480004</v>
      </c>
      <c r="AH50" s="104">
        <v>38612790.733130001</v>
      </c>
      <c r="AI50" s="104">
        <v>11375038.06154</v>
      </c>
      <c r="AJ50" s="104">
        <v>217634950.46048</v>
      </c>
      <c r="AK50" s="104">
        <v>99802899.705469996</v>
      </c>
      <c r="AL50" s="104">
        <v>71069194.378309995</v>
      </c>
      <c r="AM50" s="104">
        <v>32333407.070489999</v>
      </c>
      <c r="AN50" s="104">
        <v>9923358.4242400005</v>
      </c>
      <c r="AO50" s="104">
        <v>4506090.8819700005</v>
      </c>
      <c r="AP50" s="104">
        <v>215013024.59046999</v>
      </c>
      <c r="AQ50" s="122">
        <v>0</v>
      </c>
      <c r="AR50" s="122">
        <v>0</v>
      </c>
      <c r="AS50" s="104">
        <v>3597923284.6085</v>
      </c>
      <c r="AT50" s="104">
        <v>4266965477.88974</v>
      </c>
      <c r="AU50" s="104">
        <v>200467731.13069999</v>
      </c>
      <c r="AV50" s="104">
        <v>46917246.481849998</v>
      </c>
      <c r="AW50" s="104">
        <v>87660954.500809997</v>
      </c>
      <c r="AX50" s="122">
        <v>0</v>
      </c>
      <c r="AY50" s="104">
        <v>3254745.60023</v>
      </c>
      <c r="AZ50" s="104">
        <v>62634784.547810003</v>
      </c>
      <c r="BA50" s="122">
        <v>0</v>
      </c>
      <c r="BB50" s="104">
        <v>4066497746.7590399</v>
      </c>
      <c r="BC50" s="104">
        <v>982849820.55534995</v>
      </c>
      <c r="BD50" s="104">
        <v>541831244.43415999</v>
      </c>
      <c r="BE50" s="104">
        <v>381229008.37146002</v>
      </c>
      <c r="BF50" s="104">
        <v>108225001.30888</v>
      </c>
      <c r="BG50" s="104">
        <v>44499802.555799998</v>
      </c>
      <c r="BH50" s="104">
        <v>2007862869.53339</v>
      </c>
      <c r="BI50" s="122">
        <v>0</v>
      </c>
      <c r="BJ50" s="122">
        <v>0</v>
      </c>
      <c r="BK50" s="122">
        <v>0</v>
      </c>
      <c r="BL50" s="104">
        <v>4266965477.88974</v>
      </c>
      <c r="BM50" s="122">
        <v>0</v>
      </c>
      <c r="BN50" s="122">
        <v>-1.2970000000000001E-2</v>
      </c>
      <c r="BO50" s="122">
        <v>4.78</v>
      </c>
      <c r="BP50" s="122">
        <v>0</v>
      </c>
      <c r="BQ50" s="122">
        <v>0</v>
      </c>
    </row>
    <row r="51" spans="3:69" x14ac:dyDescent="0.3">
      <c r="C51" s="122">
        <v>46</v>
      </c>
      <c r="D51" s="122">
        <v>2069</v>
      </c>
      <c r="E51" s="122">
        <v>4.78</v>
      </c>
      <c r="F51" s="122">
        <v>0.11670999999999999</v>
      </c>
      <c r="G51" s="122">
        <v>0</v>
      </c>
      <c r="H51" s="104">
        <v>10969627.380999999</v>
      </c>
      <c r="I51" s="104">
        <v>3621839.17784</v>
      </c>
      <c r="J51" s="104">
        <v>7053667.5618200004</v>
      </c>
      <c r="K51" s="122">
        <v>0</v>
      </c>
      <c r="L51" s="104">
        <v>294120.64133999997</v>
      </c>
      <c r="M51" s="104">
        <v>5599901.9911200004</v>
      </c>
      <c r="N51" s="104">
        <v>9392892.4009000007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04">
        <v>183588915.75044999</v>
      </c>
      <c r="AF51" s="104">
        <v>91196605.519050002</v>
      </c>
      <c r="AG51" s="104">
        <v>46903284.09674</v>
      </c>
      <c r="AH51" s="104">
        <v>35210900.780129999</v>
      </c>
      <c r="AI51" s="104">
        <v>10278125.354529999</v>
      </c>
      <c r="AJ51" s="104">
        <v>211291420.2748</v>
      </c>
      <c r="AK51" s="104">
        <v>96449198.262669995</v>
      </c>
      <c r="AL51" s="104">
        <v>68828627.748710006</v>
      </c>
      <c r="AM51" s="104">
        <v>32024774.777819999</v>
      </c>
      <c r="AN51" s="104">
        <v>9770859.11785</v>
      </c>
      <c r="AO51" s="104">
        <v>4217960.3677500002</v>
      </c>
      <c r="AP51" s="104">
        <v>201323050.19475001</v>
      </c>
      <c r="AQ51" s="122">
        <v>0</v>
      </c>
      <c r="AR51" s="122">
        <v>0</v>
      </c>
      <c r="AS51" s="104">
        <v>3347642349.1574302</v>
      </c>
      <c r="AT51" s="104">
        <v>3969808157.1504502</v>
      </c>
      <c r="AU51" s="104">
        <v>162226120.91356999</v>
      </c>
      <c r="AV51" s="104">
        <v>35584415.684380002</v>
      </c>
      <c r="AW51" s="104">
        <v>67868650.12568</v>
      </c>
      <c r="AX51" s="122">
        <v>0</v>
      </c>
      <c r="AY51" s="104">
        <v>2489158.8459100001</v>
      </c>
      <c r="AZ51" s="104">
        <v>56283896.257600002</v>
      </c>
      <c r="BA51" s="122">
        <v>0</v>
      </c>
      <c r="BB51" s="104">
        <v>3807582036.2368798</v>
      </c>
      <c r="BC51" s="104">
        <v>885430582.30379999</v>
      </c>
      <c r="BD51" s="104">
        <v>482480488.17584002</v>
      </c>
      <c r="BE51" s="104">
        <v>347922735.87427998</v>
      </c>
      <c r="BF51" s="104">
        <v>97884536.216419995</v>
      </c>
      <c r="BG51" s="104">
        <v>41683625.904030003</v>
      </c>
      <c r="BH51" s="104">
        <v>1952180067.7625101</v>
      </c>
      <c r="BI51" s="122">
        <v>0</v>
      </c>
      <c r="BJ51" s="122">
        <v>0</v>
      </c>
      <c r="BK51" s="122">
        <v>0</v>
      </c>
      <c r="BL51" s="104">
        <v>3969808157.1504502</v>
      </c>
      <c r="BM51" s="122">
        <v>0</v>
      </c>
      <c r="BN51" s="122">
        <v>-1.2970000000000001E-2</v>
      </c>
      <c r="BO51" s="122">
        <v>4.78</v>
      </c>
      <c r="BP51" s="122">
        <v>0</v>
      </c>
      <c r="BQ51" s="122">
        <v>0</v>
      </c>
    </row>
    <row r="52" spans="3:69" x14ac:dyDescent="0.3">
      <c r="C52" s="122">
        <v>47</v>
      </c>
      <c r="D52" s="122">
        <v>2070</v>
      </c>
      <c r="E52" s="122">
        <v>4.78</v>
      </c>
      <c r="F52" s="122">
        <v>0.11139</v>
      </c>
      <c r="G52" s="122">
        <v>0</v>
      </c>
      <c r="H52" s="104">
        <v>8304316.3420099998</v>
      </c>
      <c r="I52" s="104">
        <v>2715121.2159099998</v>
      </c>
      <c r="J52" s="104">
        <v>5366150.9552300004</v>
      </c>
      <c r="K52" s="122">
        <v>0</v>
      </c>
      <c r="L52" s="104">
        <v>223044.17087</v>
      </c>
      <c r="M52" s="104">
        <v>5027220.9732400002</v>
      </c>
      <c r="N52" s="104">
        <v>7586623.6180800004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04">
        <v>164050235.3409</v>
      </c>
      <c r="AF52" s="104">
        <v>81547319.600170001</v>
      </c>
      <c r="AG52" s="104">
        <v>41356957.535290003</v>
      </c>
      <c r="AH52" s="104">
        <v>31919815.304949999</v>
      </c>
      <c r="AI52" s="104">
        <v>9226142.9004900008</v>
      </c>
      <c r="AJ52" s="104">
        <v>203793889.69394001</v>
      </c>
      <c r="AK52" s="104">
        <v>92694844.445109993</v>
      </c>
      <c r="AL52" s="104">
        <v>66079067.13075</v>
      </c>
      <c r="AM52" s="104">
        <v>31536773.016449999</v>
      </c>
      <c r="AN52" s="104">
        <v>9555623.3686100002</v>
      </c>
      <c r="AO52" s="104">
        <v>3927581.7330200002</v>
      </c>
      <c r="AP52" s="104">
        <v>187608039.95491001</v>
      </c>
      <c r="AQ52" s="122">
        <v>0</v>
      </c>
      <c r="AR52" s="122">
        <v>0</v>
      </c>
      <c r="AS52" s="104">
        <v>3102852270.8256998</v>
      </c>
      <c r="AT52" s="104">
        <v>3679222596.7487798</v>
      </c>
      <c r="AU52" s="104">
        <v>131029768.87876999</v>
      </c>
      <c r="AV52" s="104">
        <v>26854898.165240001</v>
      </c>
      <c r="AW52" s="104">
        <v>51758832.800240003</v>
      </c>
      <c r="AX52" s="122">
        <v>0</v>
      </c>
      <c r="AY52" s="104">
        <v>1890881.6329999999</v>
      </c>
      <c r="AZ52" s="104">
        <v>50525156.28029</v>
      </c>
      <c r="BA52" s="122">
        <v>0</v>
      </c>
      <c r="BB52" s="104">
        <v>3548192827.8700099</v>
      </c>
      <c r="BC52" s="104">
        <v>793217380.63454998</v>
      </c>
      <c r="BD52" s="104">
        <v>426788316.98865002</v>
      </c>
      <c r="BE52" s="104">
        <v>315655585.84696001</v>
      </c>
      <c r="BF52" s="104">
        <v>87953374.025309995</v>
      </c>
      <c r="BG52" s="104">
        <v>38842299.619560003</v>
      </c>
      <c r="BH52" s="104">
        <v>1885735870.7549801</v>
      </c>
      <c r="BI52" s="122">
        <v>0</v>
      </c>
      <c r="BJ52" s="122">
        <v>0</v>
      </c>
      <c r="BK52" s="122">
        <v>0</v>
      </c>
      <c r="BL52" s="104">
        <v>3679222596.7487798</v>
      </c>
      <c r="BM52" s="122">
        <v>0</v>
      </c>
      <c r="BN52" s="122">
        <v>-1.2970000000000001E-2</v>
      </c>
      <c r="BO52" s="122">
        <v>4.78</v>
      </c>
      <c r="BP52" s="122">
        <v>0</v>
      </c>
      <c r="BQ52" s="122">
        <v>0</v>
      </c>
    </row>
    <row r="53" spans="3:69" x14ac:dyDescent="0.3">
      <c r="C53" s="122">
        <v>48</v>
      </c>
      <c r="D53" s="122">
        <v>2071</v>
      </c>
      <c r="E53" s="122">
        <v>4.78</v>
      </c>
      <c r="F53" s="122">
        <v>0.10631</v>
      </c>
      <c r="G53" s="122">
        <v>0</v>
      </c>
      <c r="H53" s="104">
        <v>6212201.3107599998</v>
      </c>
      <c r="I53" s="104">
        <v>2027848.2026</v>
      </c>
      <c r="J53" s="104">
        <v>4015994.1921399999</v>
      </c>
      <c r="K53" s="122">
        <v>0</v>
      </c>
      <c r="L53" s="104">
        <v>168358.91602</v>
      </c>
      <c r="M53" s="104">
        <v>4509102.8065499999</v>
      </c>
      <c r="N53" s="104">
        <v>6126026.6278200001</v>
      </c>
      <c r="O53" s="122">
        <v>0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04">
        <v>145684290.47211</v>
      </c>
      <c r="AF53" s="104">
        <v>72490617.869829997</v>
      </c>
      <c r="AG53" s="104">
        <v>36213685.570380002</v>
      </c>
      <c r="AH53" s="104">
        <v>28755216.590750001</v>
      </c>
      <c r="AI53" s="104">
        <v>8224770.4411500003</v>
      </c>
      <c r="AJ53" s="104">
        <v>195258458.72541001</v>
      </c>
      <c r="AK53" s="104">
        <v>88595279.043589994</v>
      </c>
      <c r="AL53" s="104">
        <v>62875440.935290001</v>
      </c>
      <c r="AM53" s="104">
        <v>30871785.913400002</v>
      </c>
      <c r="AN53" s="104">
        <v>9279248.3445599992</v>
      </c>
      <c r="AO53" s="104">
        <v>3636704.48857</v>
      </c>
      <c r="AP53" s="104">
        <v>173957300.51291999</v>
      </c>
      <c r="AQ53" s="122">
        <v>0</v>
      </c>
      <c r="AR53" s="122">
        <v>0</v>
      </c>
      <c r="AS53" s="104">
        <v>2864075348.3197799</v>
      </c>
      <c r="AT53" s="104">
        <v>3395822728.7753501</v>
      </c>
      <c r="AU53" s="104">
        <v>105803568.70152999</v>
      </c>
      <c r="AV53" s="104">
        <v>20206940.9384</v>
      </c>
      <c r="AW53" s="104">
        <v>38850376.409110002</v>
      </c>
      <c r="AX53" s="122">
        <v>0</v>
      </c>
      <c r="AY53" s="104">
        <v>1429667.9046100001</v>
      </c>
      <c r="AZ53" s="104">
        <v>45316583.449409999</v>
      </c>
      <c r="BA53" s="122">
        <v>0</v>
      </c>
      <c r="BB53" s="104">
        <v>3290019160.0738201</v>
      </c>
      <c r="BC53" s="104">
        <v>706422298.51365995</v>
      </c>
      <c r="BD53" s="104">
        <v>374960991.04799002</v>
      </c>
      <c r="BE53" s="104">
        <v>284584989.19335997</v>
      </c>
      <c r="BF53" s="104">
        <v>78488905.706740007</v>
      </c>
      <c r="BG53" s="104">
        <v>35993142.799180001</v>
      </c>
      <c r="BH53" s="104">
        <v>1809568832.8128901</v>
      </c>
      <c r="BI53" s="122">
        <v>0</v>
      </c>
      <c r="BJ53" s="122">
        <v>0</v>
      </c>
      <c r="BK53" s="122">
        <v>0</v>
      </c>
      <c r="BL53" s="104">
        <v>3395822728.7753501</v>
      </c>
      <c r="BM53" s="122">
        <v>0</v>
      </c>
      <c r="BN53" s="122">
        <v>-1.2970000000000001E-2</v>
      </c>
      <c r="BO53" s="122">
        <v>4.78</v>
      </c>
      <c r="BP53" s="122">
        <v>0</v>
      </c>
      <c r="BQ53" s="122">
        <v>0</v>
      </c>
    </row>
    <row r="54" spans="3:69" x14ac:dyDescent="0.3">
      <c r="C54" s="122">
        <v>49</v>
      </c>
      <c r="D54" s="122">
        <v>2072</v>
      </c>
      <c r="E54" s="122">
        <v>4.78</v>
      </c>
      <c r="F54" s="122">
        <v>0.10145999999999999</v>
      </c>
      <c r="G54" s="122">
        <v>0</v>
      </c>
      <c r="H54" s="104">
        <v>4593096.2353800004</v>
      </c>
      <c r="I54" s="104">
        <v>1512706.40258</v>
      </c>
      <c r="J54" s="104">
        <v>2953557.8638399998</v>
      </c>
      <c r="K54" s="122">
        <v>0</v>
      </c>
      <c r="L54" s="104">
        <v>126831.96896</v>
      </c>
      <c r="M54" s="104">
        <v>4041523.56115</v>
      </c>
      <c r="N54" s="104">
        <v>4954350.5401600003</v>
      </c>
      <c r="O54" s="122">
        <v>0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04">
        <v>128532192.41402</v>
      </c>
      <c r="AF54" s="104">
        <v>64035113.248659998</v>
      </c>
      <c r="AG54" s="104">
        <v>31485096.85368</v>
      </c>
      <c r="AH54" s="104">
        <v>25732575.414730001</v>
      </c>
      <c r="AI54" s="104">
        <v>7279406.89695</v>
      </c>
      <c r="AJ54" s="104">
        <v>185820223.52901</v>
      </c>
      <c r="AK54" s="104">
        <v>84202695.552929997</v>
      </c>
      <c r="AL54" s="104">
        <v>59292741.76839</v>
      </c>
      <c r="AM54" s="104">
        <v>30032827.434349999</v>
      </c>
      <c r="AN54" s="104">
        <v>8944661.9244299997</v>
      </c>
      <c r="AO54" s="104">
        <v>3347296.8489100002</v>
      </c>
      <c r="AP54" s="104">
        <v>160457009.31580001</v>
      </c>
      <c r="AQ54" s="122">
        <v>0</v>
      </c>
      <c r="AR54" s="122">
        <v>0</v>
      </c>
      <c r="AS54" s="104">
        <v>2631859860.6810398</v>
      </c>
      <c r="AT54" s="104">
        <v>3120258256.2765598</v>
      </c>
      <c r="AU54" s="104">
        <v>85567366.842199996</v>
      </c>
      <c r="AV54" s="104">
        <v>15196302.10909</v>
      </c>
      <c r="AW54" s="104">
        <v>28674772.35292</v>
      </c>
      <c r="AX54" s="122">
        <v>0</v>
      </c>
      <c r="AY54" s="104">
        <v>1078678.56061</v>
      </c>
      <c r="AZ54" s="104">
        <v>40617613.819580004</v>
      </c>
      <c r="BA54" s="122">
        <v>0</v>
      </c>
      <c r="BB54" s="104">
        <v>3034690889.43436</v>
      </c>
      <c r="BC54" s="104">
        <v>625172770.40841997</v>
      </c>
      <c r="BD54" s="104">
        <v>327143438.84421998</v>
      </c>
      <c r="BE54" s="104">
        <v>254867896.94611001</v>
      </c>
      <c r="BF54" s="104">
        <v>69540270.438820004</v>
      </c>
      <c r="BG54" s="104">
        <v>33154631.535659999</v>
      </c>
      <c r="BH54" s="104">
        <v>1724811881.2611301</v>
      </c>
      <c r="BI54" s="122">
        <v>0</v>
      </c>
      <c r="BJ54" s="122">
        <v>0</v>
      </c>
      <c r="BK54" s="122">
        <v>0</v>
      </c>
      <c r="BL54" s="104">
        <v>3120258256.2765598</v>
      </c>
      <c r="BM54" s="122">
        <v>0</v>
      </c>
      <c r="BN54" s="122">
        <v>-1.2970000000000001E-2</v>
      </c>
      <c r="BO54" s="122">
        <v>4.78</v>
      </c>
      <c r="BP54" s="122">
        <v>0</v>
      </c>
      <c r="BQ54" s="122">
        <v>0</v>
      </c>
    </row>
    <row r="55" spans="3:69" x14ac:dyDescent="0.3">
      <c r="C55" s="122">
        <v>50</v>
      </c>
      <c r="D55" s="122">
        <v>2073</v>
      </c>
      <c r="E55" s="122">
        <v>4.78</v>
      </c>
      <c r="F55" s="122">
        <v>9.6829999999999999E-2</v>
      </c>
      <c r="G55" s="122">
        <v>0</v>
      </c>
      <c r="H55" s="104">
        <v>3358047.1935800002</v>
      </c>
      <c r="I55" s="104">
        <v>1130221.87821</v>
      </c>
      <c r="J55" s="104">
        <v>2132164.22799</v>
      </c>
      <c r="K55" s="122">
        <v>0</v>
      </c>
      <c r="L55" s="104">
        <v>95661.087379999997</v>
      </c>
      <c r="M55" s="104">
        <v>3620568.8772200001</v>
      </c>
      <c r="N55" s="104">
        <v>4020941.08757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04">
        <v>112628565.5027</v>
      </c>
      <c r="AF55" s="104">
        <v>56191004.918849997</v>
      </c>
      <c r="AG55" s="104">
        <v>27177772.581500001</v>
      </c>
      <c r="AH55" s="104">
        <v>22865678.584150001</v>
      </c>
      <c r="AI55" s="104">
        <v>6394109.4182000002</v>
      </c>
      <c r="AJ55" s="104">
        <v>175614907.22641</v>
      </c>
      <c r="AK55" s="104">
        <v>79563489.622950003</v>
      </c>
      <c r="AL55" s="104">
        <v>55408034.328769997</v>
      </c>
      <c r="AM55" s="104">
        <v>29025986.618519999</v>
      </c>
      <c r="AN55" s="104">
        <v>8556015.6397300009</v>
      </c>
      <c r="AO55" s="104">
        <v>3061381.0164399999</v>
      </c>
      <c r="AP55" s="104">
        <v>147193759.59020999</v>
      </c>
      <c r="AQ55" s="122">
        <v>0</v>
      </c>
      <c r="AR55" s="122">
        <v>0</v>
      </c>
      <c r="AS55" s="104">
        <v>2406855252.0998502</v>
      </c>
      <c r="AT55" s="104">
        <v>2853292041.5775399</v>
      </c>
      <c r="AU55" s="104">
        <v>69446305.484730005</v>
      </c>
      <c r="AV55" s="104">
        <v>11451574.765699999</v>
      </c>
      <c r="AW55" s="104">
        <v>20791075.298969999</v>
      </c>
      <c r="AX55" s="122">
        <v>0</v>
      </c>
      <c r="AY55" s="104">
        <v>814612.46846</v>
      </c>
      <c r="AZ55" s="104">
        <v>36389042.9516</v>
      </c>
      <c r="BA55" s="122">
        <v>0</v>
      </c>
      <c r="BB55" s="104">
        <v>2783845736.0928102</v>
      </c>
      <c r="BC55" s="104">
        <v>549597462.03699994</v>
      </c>
      <c r="BD55" s="104">
        <v>283397530.73465002</v>
      </c>
      <c r="BE55" s="104">
        <v>226647502.54455999</v>
      </c>
      <c r="BF55" s="104">
        <v>61148988.767130002</v>
      </c>
      <c r="BG55" s="104">
        <v>30346708.388739999</v>
      </c>
      <c r="BH55" s="104">
        <v>1632707543.6207299</v>
      </c>
      <c r="BI55" s="122">
        <v>0</v>
      </c>
      <c r="BJ55" s="122">
        <v>0</v>
      </c>
      <c r="BK55" s="122">
        <v>0</v>
      </c>
      <c r="BL55" s="104">
        <v>2853292041.5775399</v>
      </c>
      <c r="BM55" s="122">
        <v>0</v>
      </c>
      <c r="BN55" s="122">
        <v>-1.2970000000000001E-2</v>
      </c>
      <c r="BO55" s="122">
        <v>4.78</v>
      </c>
      <c r="BP55" s="122">
        <v>0</v>
      </c>
      <c r="BQ55" s="122">
        <v>0</v>
      </c>
    </row>
    <row r="56" spans="3:69" x14ac:dyDescent="0.3">
      <c r="C56" s="122">
        <v>51</v>
      </c>
      <c r="D56" s="122">
        <v>2074</v>
      </c>
      <c r="E56" s="122">
        <v>4.78</v>
      </c>
      <c r="F56" s="122">
        <v>9.2410000000000006E-2</v>
      </c>
      <c r="G56" s="122">
        <v>0</v>
      </c>
      <c r="H56" s="104">
        <v>2429769.0996900001</v>
      </c>
      <c r="I56" s="104">
        <v>848171.93795000005</v>
      </c>
      <c r="J56" s="104">
        <v>1509130.6588099999</v>
      </c>
      <c r="K56" s="122">
        <v>0</v>
      </c>
      <c r="L56" s="104">
        <v>72466.502930000002</v>
      </c>
      <c r="M56" s="104">
        <v>3242483.1750099999</v>
      </c>
      <c r="N56" s="104">
        <v>3281507.30247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04">
        <v>97986770.751029998</v>
      </c>
      <c r="AF56" s="104">
        <v>48961964.95792</v>
      </c>
      <c r="AG56" s="104">
        <v>23285784.825890001</v>
      </c>
      <c r="AH56" s="104">
        <v>20166952.911189999</v>
      </c>
      <c r="AI56" s="104">
        <v>5572068.0560299996</v>
      </c>
      <c r="AJ56" s="104">
        <v>164795023.57060999</v>
      </c>
      <c r="AK56" s="104">
        <v>74726779.250479996</v>
      </c>
      <c r="AL56" s="104">
        <v>51308795.593500003</v>
      </c>
      <c r="AM56" s="104">
        <v>27859784.648109999</v>
      </c>
      <c r="AN56" s="104">
        <v>8118663.5495699998</v>
      </c>
      <c r="AO56" s="104">
        <v>2781000.5289500002</v>
      </c>
      <c r="AP56" s="104">
        <v>134251090.59806001</v>
      </c>
      <c r="AQ56" s="122">
        <v>0</v>
      </c>
      <c r="AR56" s="122">
        <v>0</v>
      </c>
      <c r="AS56" s="104">
        <v>2189752445.0453401</v>
      </c>
      <c r="AT56" s="104">
        <v>2595739089.5422101</v>
      </c>
      <c r="AU56" s="104">
        <v>56675428.36733</v>
      </c>
      <c r="AV56" s="104">
        <v>8669076.4068500008</v>
      </c>
      <c r="AW56" s="104">
        <v>14795711.104499999</v>
      </c>
      <c r="AX56" s="122">
        <v>0</v>
      </c>
      <c r="AY56" s="104">
        <v>617653.42010999995</v>
      </c>
      <c r="AZ56" s="104">
        <v>32592987.435869999</v>
      </c>
      <c r="BA56" s="122">
        <v>0</v>
      </c>
      <c r="BB56" s="104">
        <v>2539063661.17488</v>
      </c>
      <c r="BC56" s="104">
        <v>479769838.03592002</v>
      </c>
      <c r="BD56" s="104">
        <v>243716366.58406001</v>
      </c>
      <c r="BE56" s="104">
        <v>200050423.48111999</v>
      </c>
      <c r="BF56" s="104">
        <v>53346993.350129999</v>
      </c>
      <c r="BG56" s="104">
        <v>27590395.211479999</v>
      </c>
      <c r="BH56" s="104">
        <v>1534589644.5121701</v>
      </c>
      <c r="BI56" s="122">
        <v>0</v>
      </c>
      <c r="BJ56" s="122">
        <v>0</v>
      </c>
      <c r="BK56" s="122">
        <v>0</v>
      </c>
      <c r="BL56" s="104">
        <v>2595739089.5422101</v>
      </c>
      <c r="BM56" s="122">
        <v>0</v>
      </c>
      <c r="BN56" s="122">
        <v>-1.2970000000000001E-2</v>
      </c>
      <c r="BO56" s="122">
        <v>4.78</v>
      </c>
      <c r="BP56" s="122">
        <v>0</v>
      </c>
      <c r="BQ56" s="122">
        <v>0</v>
      </c>
    </row>
    <row r="57" spans="3:69" x14ac:dyDescent="0.3">
      <c r="C57" s="122">
        <v>52</v>
      </c>
      <c r="D57" s="122">
        <v>2075</v>
      </c>
      <c r="E57" s="122">
        <v>4.78</v>
      </c>
      <c r="F57" s="122">
        <v>8.8190000000000004E-2</v>
      </c>
      <c r="G57" s="122">
        <v>0</v>
      </c>
      <c r="H57" s="104">
        <v>1742353.9254900001</v>
      </c>
      <c r="I57" s="104">
        <v>640833.58236</v>
      </c>
      <c r="J57" s="104">
        <v>1046237.1023499999</v>
      </c>
      <c r="K57" s="122">
        <v>0</v>
      </c>
      <c r="L57" s="104">
        <v>55283.24078</v>
      </c>
      <c r="M57" s="104">
        <v>2903621.1663299999</v>
      </c>
      <c r="N57" s="104">
        <v>2697939.3700799998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04">
        <v>84611098.091930002</v>
      </c>
      <c r="AF57" s="104">
        <v>42347398.068889998</v>
      </c>
      <c r="AG57" s="104">
        <v>19801174.447640002</v>
      </c>
      <c r="AH57" s="104">
        <v>17646887.255649999</v>
      </c>
      <c r="AI57" s="104">
        <v>4815638.3197499998</v>
      </c>
      <c r="AJ57" s="104">
        <v>153516756.59233001</v>
      </c>
      <c r="AK57" s="104">
        <v>69739695.565339997</v>
      </c>
      <c r="AL57" s="104">
        <v>47083061.348020002</v>
      </c>
      <c r="AM57" s="104">
        <v>26546017.680229999</v>
      </c>
      <c r="AN57" s="104">
        <v>7639651.5886700004</v>
      </c>
      <c r="AO57" s="104">
        <v>2508330.4100700002</v>
      </c>
      <c r="AP57" s="104">
        <v>121708559.35646001</v>
      </c>
      <c r="AQ57" s="122">
        <v>0</v>
      </c>
      <c r="AR57" s="122">
        <v>0</v>
      </c>
      <c r="AS57" s="104">
        <v>1981265516.8039601</v>
      </c>
      <c r="AT57" s="104">
        <v>2348445845.3065801</v>
      </c>
      <c r="AU57" s="104">
        <v>46596534.889109999</v>
      </c>
      <c r="AV57" s="104">
        <v>6605460.0331899999</v>
      </c>
      <c r="AW57" s="104">
        <v>10327118.95726</v>
      </c>
      <c r="AX57" s="122">
        <v>0</v>
      </c>
      <c r="AY57" s="104">
        <v>471410.88280000002</v>
      </c>
      <c r="AZ57" s="104">
        <v>29192545.015859999</v>
      </c>
      <c r="BA57" s="122">
        <v>0</v>
      </c>
      <c r="BB57" s="104">
        <v>2301849310.41747</v>
      </c>
      <c r="BC57" s="104">
        <v>415704827.32225001</v>
      </c>
      <c r="BD57" s="104">
        <v>208029444.45337999</v>
      </c>
      <c r="BE57" s="104">
        <v>175186352.72433999</v>
      </c>
      <c r="BF57" s="104">
        <v>46157435.002020001</v>
      </c>
      <c r="BG57" s="104">
        <v>24906429.485739999</v>
      </c>
      <c r="BH57" s="104">
        <v>1431864821.42974</v>
      </c>
      <c r="BI57" s="122">
        <v>0</v>
      </c>
      <c r="BJ57" s="122">
        <v>0</v>
      </c>
      <c r="BK57" s="122">
        <v>0</v>
      </c>
      <c r="BL57" s="104">
        <v>2348445845.3065801</v>
      </c>
      <c r="BM57" s="122">
        <v>0</v>
      </c>
      <c r="BN57" s="122">
        <v>-1.2970000000000001E-2</v>
      </c>
      <c r="BO57" s="122">
        <v>4.78</v>
      </c>
      <c r="BP57" s="122">
        <v>0</v>
      </c>
      <c r="BQ57" s="122">
        <v>0</v>
      </c>
    </row>
    <row r="58" spans="3:69" x14ac:dyDescent="0.3">
      <c r="C58" s="122">
        <v>53</v>
      </c>
      <c r="D58" s="122">
        <v>2076</v>
      </c>
      <c r="E58" s="122">
        <v>4.78</v>
      </c>
      <c r="F58" s="122">
        <v>8.4169999999999995E-2</v>
      </c>
      <c r="G58" s="122">
        <v>0</v>
      </c>
      <c r="H58" s="104">
        <v>1240669.6683799999</v>
      </c>
      <c r="I58" s="104">
        <v>488176.56933000003</v>
      </c>
      <c r="J58" s="104">
        <v>709956.16159000003</v>
      </c>
      <c r="K58" s="122">
        <v>0</v>
      </c>
      <c r="L58" s="104">
        <v>42536.937460000001</v>
      </c>
      <c r="M58" s="104">
        <v>2600414.4199600001</v>
      </c>
      <c r="N58" s="104">
        <v>2238023.5968499999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04">
        <v>72488353.938559994</v>
      </c>
      <c r="AF58" s="104">
        <v>36340456.476800002</v>
      </c>
      <c r="AG58" s="104">
        <v>16707845.53468</v>
      </c>
      <c r="AH58" s="104">
        <v>15314077.23519</v>
      </c>
      <c r="AI58" s="104">
        <v>4125974.6918899999</v>
      </c>
      <c r="AJ58" s="104">
        <v>141936351.23833999</v>
      </c>
      <c r="AK58" s="104">
        <v>64649417.472460002</v>
      </c>
      <c r="AL58" s="104">
        <v>42814825.540179998</v>
      </c>
      <c r="AM58" s="104">
        <v>25099838.868790001</v>
      </c>
      <c r="AN58" s="104">
        <v>7126835.4264799999</v>
      </c>
      <c r="AO58" s="104">
        <v>2245433.9304300002</v>
      </c>
      <c r="AP58" s="104">
        <v>109639242.91177</v>
      </c>
      <c r="AQ58" s="122">
        <v>0</v>
      </c>
      <c r="AR58" s="122">
        <v>0</v>
      </c>
      <c r="AS58" s="104">
        <v>1782094976.6960399</v>
      </c>
      <c r="AT58" s="104">
        <v>2112238032.4698999</v>
      </c>
      <c r="AU58" s="104">
        <v>38653257.285870001</v>
      </c>
      <c r="AV58" s="104">
        <v>5071092.7671299996</v>
      </c>
      <c r="AW58" s="104">
        <v>7067510.4771199999</v>
      </c>
      <c r="AX58" s="122">
        <v>0</v>
      </c>
      <c r="AY58" s="104">
        <v>362723.18228000001</v>
      </c>
      <c r="AZ58" s="104">
        <v>26151930.859340001</v>
      </c>
      <c r="BA58" s="122">
        <v>0</v>
      </c>
      <c r="BB58" s="104">
        <v>2073584775.1840301</v>
      </c>
      <c r="BC58" s="104">
        <v>357378292.24830002</v>
      </c>
      <c r="BD58" s="104">
        <v>176206020.88857001</v>
      </c>
      <c r="BE58" s="104">
        <v>152143853.91130999</v>
      </c>
      <c r="BF58" s="104">
        <v>39593157.87348</v>
      </c>
      <c r="BG58" s="104">
        <v>22315286.894049998</v>
      </c>
      <c r="BH58" s="104">
        <v>1325948163.36832</v>
      </c>
      <c r="BI58" s="122">
        <v>0</v>
      </c>
      <c r="BJ58" s="122">
        <v>0</v>
      </c>
      <c r="BK58" s="122">
        <v>0</v>
      </c>
      <c r="BL58" s="104">
        <v>2112238032.4698999</v>
      </c>
      <c r="BM58" s="122">
        <v>0</v>
      </c>
      <c r="BN58" s="122">
        <v>-1.2970000000000001E-2</v>
      </c>
      <c r="BO58" s="122">
        <v>4.78</v>
      </c>
      <c r="BP58" s="122">
        <v>0</v>
      </c>
      <c r="BQ58" s="122">
        <v>0</v>
      </c>
    </row>
    <row r="59" spans="3:69" x14ac:dyDescent="0.3">
      <c r="C59" s="122">
        <v>54</v>
      </c>
      <c r="D59" s="122">
        <v>2077</v>
      </c>
      <c r="E59" s="122">
        <v>4.78</v>
      </c>
      <c r="F59" s="122">
        <v>8.0329999999999999E-2</v>
      </c>
      <c r="G59" s="122">
        <v>0</v>
      </c>
      <c r="H59" s="104">
        <v>879542.82978999999</v>
      </c>
      <c r="I59" s="104">
        <v>375033.20273999998</v>
      </c>
      <c r="J59" s="104">
        <v>471499.10034</v>
      </c>
      <c r="K59" s="122">
        <v>0</v>
      </c>
      <c r="L59" s="104">
        <v>33010.526709999998</v>
      </c>
      <c r="M59" s="104">
        <v>2329422.32712</v>
      </c>
      <c r="N59" s="104">
        <v>1874996.5313899999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04">
        <v>61591606.888360001</v>
      </c>
      <c r="AF59" s="104">
        <v>30928564.011879999</v>
      </c>
      <c r="AG59" s="104">
        <v>13986228.57253</v>
      </c>
      <c r="AH59" s="104">
        <v>13173737.10478</v>
      </c>
      <c r="AI59" s="104">
        <v>3503077.1991699999</v>
      </c>
      <c r="AJ59" s="104">
        <v>130209015.27852</v>
      </c>
      <c r="AK59" s="104">
        <v>59505489.994709998</v>
      </c>
      <c r="AL59" s="104">
        <v>38581523.013499998</v>
      </c>
      <c r="AM59" s="104">
        <v>23539193.037870001</v>
      </c>
      <c r="AN59" s="104">
        <v>6588579.7573300004</v>
      </c>
      <c r="AO59" s="104">
        <v>1994229.47511</v>
      </c>
      <c r="AP59" s="104">
        <v>98110084.184070006</v>
      </c>
      <c r="AQ59" s="122">
        <v>0</v>
      </c>
      <c r="AR59" s="122">
        <v>0</v>
      </c>
      <c r="AS59" s="104">
        <v>1592924825.0947499</v>
      </c>
      <c r="AT59" s="104">
        <v>1887919493.1340001</v>
      </c>
      <c r="AU59" s="104">
        <v>32383359.782269999</v>
      </c>
      <c r="AV59" s="104">
        <v>3921819.6581100002</v>
      </c>
      <c r="AW59" s="104">
        <v>4743924.0647999998</v>
      </c>
      <c r="AX59" s="122">
        <v>0</v>
      </c>
      <c r="AY59" s="104">
        <v>281388.59881</v>
      </c>
      <c r="AZ59" s="104">
        <v>23436227.460549999</v>
      </c>
      <c r="BA59" s="122">
        <v>0</v>
      </c>
      <c r="BB59" s="104">
        <v>1855536133.3517301</v>
      </c>
      <c r="BC59" s="104">
        <v>304698325.06523001</v>
      </c>
      <c r="BD59" s="104">
        <v>148071796.93529001</v>
      </c>
      <c r="BE59" s="104">
        <v>130981409.04045001</v>
      </c>
      <c r="BF59" s="104">
        <v>33656466.989529997</v>
      </c>
      <c r="BG59" s="104">
        <v>19836437.773820002</v>
      </c>
      <c r="BH59" s="104">
        <v>1218291697.54741</v>
      </c>
      <c r="BI59" s="122">
        <v>0</v>
      </c>
      <c r="BJ59" s="122">
        <v>0</v>
      </c>
      <c r="BK59" s="122">
        <v>0</v>
      </c>
      <c r="BL59" s="104">
        <v>1887919493.1340001</v>
      </c>
      <c r="BM59" s="122">
        <v>0</v>
      </c>
      <c r="BN59" s="122">
        <v>-1.2970000000000001E-2</v>
      </c>
      <c r="BO59" s="122">
        <v>4.78</v>
      </c>
      <c r="BP59" s="122">
        <v>0</v>
      </c>
      <c r="BQ59" s="122">
        <v>0</v>
      </c>
    </row>
    <row r="60" spans="3:69" x14ac:dyDescent="0.3">
      <c r="C60" s="122">
        <v>55</v>
      </c>
      <c r="D60" s="122">
        <v>2078</v>
      </c>
      <c r="E60" s="122">
        <v>4.78</v>
      </c>
      <c r="F60" s="122">
        <v>7.6670000000000002E-2</v>
      </c>
      <c r="G60" s="122">
        <v>0</v>
      </c>
      <c r="H60" s="104">
        <v>622725.77356</v>
      </c>
      <c r="I60" s="104">
        <v>290235.54603999999</v>
      </c>
      <c r="J60" s="104">
        <v>306692.77711999998</v>
      </c>
      <c r="K60" s="122">
        <v>0</v>
      </c>
      <c r="L60" s="104">
        <v>25797.450400000002</v>
      </c>
      <c r="M60" s="104">
        <v>2087338.0813899999</v>
      </c>
      <c r="N60" s="104">
        <v>1587033.2437799999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04">
        <v>51880499.188560002</v>
      </c>
      <c r="AF60" s="104">
        <v>26093346.338720001</v>
      </c>
      <c r="AG60" s="104">
        <v>11612136.599339999</v>
      </c>
      <c r="AH60" s="104">
        <v>11228986.25334</v>
      </c>
      <c r="AI60" s="104">
        <v>2946029.9971599998</v>
      </c>
      <c r="AJ60" s="104">
        <v>118487087.39147</v>
      </c>
      <c r="AK60" s="104">
        <v>54359677.677060001</v>
      </c>
      <c r="AL60" s="104">
        <v>34450701.987460002</v>
      </c>
      <c r="AM60" s="104">
        <v>21886080.999960002</v>
      </c>
      <c r="AN60" s="104">
        <v>6034176.3813699996</v>
      </c>
      <c r="AO60" s="104">
        <v>1756450.34562</v>
      </c>
      <c r="AP60" s="104">
        <v>87178745.789690003</v>
      </c>
      <c r="AQ60" s="122">
        <v>0</v>
      </c>
      <c r="AR60" s="122">
        <v>0</v>
      </c>
      <c r="AS60" s="104">
        <v>1414360417.4086599</v>
      </c>
      <c r="AT60" s="104">
        <v>1676203846.87711</v>
      </c>
      <c r="AU60" s="104">
        <v>27409900.583500002</v>
      </c>
      <c r="AV60" s="104">
        <v>3051225.9800999998</v>
      </c>
      <c r="AW60" s="104">
        <v>3126964.8436400001</v>
      </c>
      <c r="AX60" s="122">
        <v>0</v>
      </c>
      <c r="AY60" s="104">
        <v>219780.03451</v>
      </c>
      <c r="AZ60" s="104">
        <v>21011929.725249998</v>
      </c>
      <c r="BA60" s="122">
        <v>0</v>
      </c>
      <c r="BB60" s="104">
        <v>1648793946.2936101</v>
      </c>
      <c r="BC60" s="104">
        <v>257520356.39750999</v>
      </c>
      <c r="BD60" s="104">
        <v>123416215.86554</v>
      </c>
      <c r="BE60" s="104">
        <v>111732875.65649</v>
      </c>
      <c r="BF60" s="104">
        <v>28339835.445179999</v>
      </c>
      <c r="BG60" s="104">
        <v>17487283.948729999</v>
      </c>
      <c r="BH60" s="104">
        <v>1110297378.98016</v>
      </c>
      <c r="BI60" s="122">
        <v>0</v>
      </c>
      <c r="BJ60" s="122">
        <v>0</v>
      </c>
      <c r="BK60" s="122">
        <v>0</v>
      </c>
      <c r="BL60" s="104">
        <v>1676203846.87711</v>
      </c>
      <c r="BM60" s="122">
        <v>0</v>
      </c>
      <c r="BN60" s="122">
        <v>-1.2970000000000001E-2</v>
      </c>
      <c r="BO60" s="122">
        <v>4.78</v>
      </c>
      <c r="BP60" s="122">
        <v>0</v>
      </c>
      <c r="BQ60" s="122">
        <v>0</v>
      </c>
    </row>
    <row r="61" spans="3:69" x14ac:dyDescent="0.3">
      <c r="C61" s="122">
        <v>56</v>
      </c>
      <c r="D61" s="122">
        <v>2079</v>
      </c>
      <c r="E61" s="122">
        <v>4.78</v>
      </c>
      <c r="F61" s="122">
        <v>7.3169999999999999E-2</v>
      </c>
      <c r="G61" s="122">
        <v>0</v>
      </c>
      <c r="H61" s="104">
        <v>441843.87988999998</v>
      </c>
      <c r="I61" s="104">
        <v>225804.22670999999</v>
      </c>
      <c r="J61" s="104">
        <v>195792.44724000001</v>
      </c>
      <c r="K61" s="122">
        <v>0</v>
      </c>
      <c r="L61" s="104">
        <v>20247.20594</v>
      </c>
      <c r="M61" s="104">
        <v>1871016.42591</v>
      </c>
      <c r="N61" s="104">
        <v>1356698.55327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04">
        <v>43304682.650770001</v>
      </c>
      <c r="AF61" s="104">
        <v>21812059.784460001</v>
      </c>
      <c r="AG61" s="104">
        <v>9560189.8148100004</v>
      </c>
      <c r="AH61" s="104">
        <v>9479500.3765999991</v>
      </c>
      <c r="AI61" s="104">
        <v>2452932.6749</v>
      </c>
      <c r="AJ61" s="104">
        <v>106917348.15954</v>
      </c>
      <c r="AK61" s="104">
        <v>49263890.057080001</v>
      </c>
      <c r="AL61" s="104">
        <v>30481983.92678</v>
      </c>
      <c r="AM61" s="104">
        <v>20164993.50584</v>
      </c>
      <c r="AN61" s="104">
        <v>5472886.2645100001</v>
      </c>
      <c r="AO61" s="104">
        <v>1533594.40533</v>
      </c>
      <c r="AP61" s="104">
        <v>76895112.344239995</v>
      </c>
      <c r="AQ61" s="122">
        <v>0</v>
      </c>
      <c r="AR61" s="122">
        <v>0</v>
      </c>
      <c r="AS61" s="104">
        <v>1246946723.56113</v>
      </c>
      <c r="AT61" s="104">
        <v>1477733425.5747499</v>
      </c>
      <c r="AU61" s="104">
        <v>23431753.942419998</v>
      </c>
      <c r="AV61" s="104">
        <v>2382938.4066400002</v>
      </c>
      <c r="AW61" s="104">
        <v>2029047.7123100001</v>
      </c>
      <c r="AX61" s="122">
        <v>0</v>
      </c>
      <c r="AY61" s="104">
        <v>172398.00709</v>
      </c>
      <c r="AZ61" s="104">
        <v>18847369.816380002</v>
      </c>
      <c r="BA61" s="122">
        <v>0</v>
      </c>
      <c r="BB61" s="104">
        <v>1454301671.6323299</v>
      </c>
      <c r="BC61" s="104">
        <v>215650592.48503</v>
      </c>
      <c r="BD61" s="104">
        <v>101999568.52138001</v>
      </c>
      <c r="BE61" s="104">
        <v>94400593.878000006</v>
      </c>
      <c r="BF61" s="104">
        <v>23626609.396230001</v>
      </c>
      <c r="BG61" s="104">
        <v>15283053.224649999</v>
      </c>
      <c r="BH61" s="104">
        <v>1003341254.12704</v>
      </c>
      <c r="BI61" s="122">
        <v>0</v>
      </c>
      <c r="BJ61" s="122">
        <v>0</v>
      </c>
      <c r="BK61" s="122">
        <v>0</v>
      </c>
      <c r="BL61" s="104">
        <v>1477733425.5747499</v>
      </c>
      <c r="BM61" s="122">
        <v>0</v>
      </c>
      <c r="BN61" s="122">
        <v>-1.2970000000000001E-2</v>
      </c>
      <c r="BO61" s="122">
        <v>4.78</v>
      </c>
      <c r="BP61" s="122">
        <v>0</v>
      </c>
      <c r="BQ61" s="122">
        <v>0</v>
      </c>
    </row>
    <row r="62" spans="3:69" x14ac:dyDescent="0.3">
      <c r="C62" s="122">
        <v>57</v>
      </c>
      <c r="D62" s="122">
        <v>2080</v>
      </c>
      <c r="E62" s="122">
        <v>4.78</v>
      </c>
      <c r="F62" s="122">
        <v>6.9830000000000003E-2</v>
      </c>
      <c r="G62" s="122">
        <v>0</v>
      </c>
      <c r="H62" s="104">
        <v>315206.53288000001</v>
      </c>
      <c r="I62" s="104">
        <v>176165.49632000001</v>
      </c>
      <c r="J62" s="104">
        <v>123132.44507</v>
      </c>
      <c r="K62" s="122">
        <v>0</v>
      </c>
      <c r="L62" s="104">
        <v>15908.591490000001</v>
      </c>
      <c r="M62" s="104">
        <v>1677535.78106</v>
      </c>
      <c r="N62" s="104">
        <v>1170319.2230100001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04">
        <v>35803281.502279997</v>
      </c>
      <c r="AF62" s="104">
        <v>18057360.511240002</v>
      </c>
      <c r="AG62" s="104">
        <v>7802769.1292300001</v>
      </c>
      <c r="AH62" s="104">
        <v>7922107.7749899998</v>
      </c>
      <c r="AI62" s="104">
        <v>2021044.0868200001</v>
      </c>
      <c r="AJ62" s="104">
        <v>95635089.157839999</v>
      </c>
      <c r="AK62" s="104">
        <v>44270426.632619999</v>
      </c>
      <c r="AL62" s="104">
        <v>26721311.259100001</v>
      </c>
      <c r="AM62" s="104">
        <v>18402421.13456</v>
      </c>
      <c r="AN62" s="104">
        <v>4914040.2643499998</v>
      </c>
      <c r="AO62" s="104">
        <v>1326889.8672100001</v>
      </c>
      <c r="AP62" s="104">
        <v>67299162.302100003</v>
      </c>
      <c r="AQ62" s="122">
        <v>0</v>
      </c>
      <c r="AR62" s="122">
        <v>0</v>
      </c>
      <c r="AS62" s="104">
        <v>1091127586.5087099</v>
      </c>
      <c r="AT62" s="104">
        <v>1293028181.00788</v>
      </c>
      <c r="AU62" s="104">
        <v>20212767.236839999</v>
      </c>
      <c r="AV62" s="104">
        <v>1863365.25972</v>
      </c>
      <c r="AW62" s="104">
        <v>1301180.1406700001</v>
      </c>
      <c r="AX62" s="122">
        <v>0</v>
      </c>
      <c r="AY62" s="104">
        <v>135403.68134000001</v>
      </c>
      <c r="AZ62" s="104">
        <v>16912818.155110002</v>
      </c>
      <c r="BA62" s="122">
        <v>0</v>
      </c>
      <c r="BB62" s="104">
        <v>1272815413.77104</v>
      </c>
      <c r="BC62" s="104">
        <v>178846476.90213999</v>
      </c>
      <c r="BD62" s="104">
        <v>83567498.989460006</v>
      </c>
      <c r="BE62" s="104">
        <v>78956368.097100005</v>
      </c>
      <c r="BF62" s="104">
        <v>19492737.802209999</v>
      </c>
      <c r="BG62" s="104">
        <v>13235841.29132</v>
      </c>
      <c r="BH62" s="104">
        <v>898716490.68880999</v>
      </c>
      <c r="BI62" s="122">
        <v>0</v>
      </c>
      <c r="BJ62" s="122">
        <v>0</v>
      </c>
      <c r="BK62" s="122">
        <v>0</v>
      </c>
      <c r="BL62" s="104">
        <v>1293028181.00788</v>
      </c>
      <c r="BM62" s="122">
        <v>0</v>
      </c>
      <c r="BN62" s="122">
        <v>-1.2970000000000001E-2</v>
      </c>
      <c r="BO62" s="122">
        <v>4.78</v>
      </c>
      <c r="BP62" s="122">
        <v>0</v>
      </c>
      <c r="BQ62" s="122">
        <v>0</v>
      </c>
    </row>
    <row r="63" spans="3:69" x14ac:dyDescent="0.3">
      <c r="C63" s="122">
        <v>58</v>
      </c>
      <c r="D63" s="122">
        <v>2081</v>
      </c>
      <c r="E63" s="122">
        <v>4.78</v>
      </c>
      <c r="F63" s="122">
        <v>6.6640000000000005E-2</v>
      </c>
      <c r="G63" s="122">
        <v>0</v>
      </c>
      <c r="H63" s="104">
        <v>226654.89236999999</v>
      </c>
      <c r="I63" s="104">
        <v>137479.18976000001</v>
      </c>
      <c r="J63" s="104">
        <v>76700.481759999995</v>
      </c>
      <c r="K63" s="122">
        <v>0</v>
      </c>
      <c r="L63" s="104">
        <v>12475.22085</v>
      </c>
      <c r="M63" s="104">
        <v>1504222.58895</v>
      </c>
      <c r="N63" s="104">
        <v>1017388.59165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04">
        <v>29306452.095389999</v>
      </c>
      <c r="AF63" s="104">
        <v>14797177.6237</v>
      </c>
      <c r="AG63" s="104">
        <v>6311576.4532300001</v>
      </c>
      <c r="AH63" s="104">
        <v>6550830.2496300004</v>
      </c>
      <c r="AI63" s="104">
        <v>1646867.76883</v>
      </c>
      <c r="AJ63" s="104">
        <v>84760846.624720007</v>
      </c>
      <c r="AK63" s="104">
        <v>39426703.677110001</v>
      </c>
      <c r="AL63" s="104">
        <v>23204573.95394</v>
      </c>
      <c r="AM63" s="104">
        <v>16626187.737050001</v>
      </c>
      <c r="AN63" s="104">
        <v>4366269.0573899997</v>
      </c>
      <c r="AO63" s="104">
        <v>1137112.1992299999</v>
      </c>
      <c r="AP63" s="104">
        <v>58418863.400279999</v>
      </c>
      <c r="AQ63" s="122">
        <v>0</v>
      </c>
      <c r="AR63" s="122">
        <v>0</v>
      </c>
      <c r="AS63" s="104">
        <v>947201170.92341006</v>
      </c>
      <c r="AT63" s="104">
        <v>1122435599.11677</v>
      </c>
      <c r="AU63" s="104">
        <v>17571478.266770002</v>
      </c>
      <c r="AV63" s="104">
        <v>1455346.97059</v>
      </c>
      <c r="AW63" s="104">
        <v>828904.27982000005</v>
      </c>
      <c r="AX63" s="122">
        <v>0</v>
      </c>
      <c r="AY63" s="104">
        <v>106169.65300999999</v>
      </c>
      <c r="AZ63" s="104">
        <v>15181057.36335</v>
      </c>
      <c r="BA63" s="122">
        <v>0</v>
      </c>
      <c r="BB63" s="104">
        <v>1104864120.8499999</v>
      </c>
      <c r="BC63" s="104">
        <v>146815395.17914999</v>
      </c>
      <c r="BD63" s="104">
        <v>67851190.571199998</v>
      </c>
      <c r="BE63" s="104">
        <v>65344865.322800003</v>
      </c>
      <c r="BF63" s="104">
        <v>15905891.70232</v>
      </c>
      <c r="BG63" s="104">
        <v>11354483.67183</v>
      </c>
      <c r="BH63" s="104">
        <v>797592294.40269995</v>
      </c>
      <c r="BI63" s="122">
        <v>0</v>
      </c>
      <c r="BJ63" s="122">
        <v>0</v>
      </c>
      <c r="BK63" s="122">
        <v>0</v>
      </c>
      <c r="BL63" s="104">
        <v>1122435599.11677</v>
      </c>
      <c r="BM63" s="122">
        <v>0</v>
      </c>
      <c r="BN63" s="122">
        <v>-1.2970000000000001E-2</v>
      </c>
      <c r="BO63" s="122">
        <v>4.78</v>
      </c>
      <c r="BP63" s="122">
        <v>0</v>
      </c>
      <c r="BQ63" s="122">
        <v>0</v>
      </c>
    </row>
    <row r="64" spans="3:69" x14ac:dyDescent="0.3">
      <c r="C64" s="122">
        <v>59</v>
      </c>
      <c r="D64" s="122">
        <v>2082</v>
      </c>
      <c r="E64" s="122">
        <v>4.78</v>
      </c>
      <c r="F64" s="122">
        <v>6.3600000000000004E-2</v>
      </c>
      <c r="G64" s="122">
        <v>0</v>
      </c>
      <c r="H64" s="104">
        <v>164477.25029</v>
      </c>
      <c r="I64" s="104">
        <v>107100.53722</v>
      </c>
      <c r="J64" s="104">
        <v>47636.901319999997</v>
      </c>
      <c r="K64" s="122">
        <v>0</v>
      </c>
      <c r="L64" s="104">
        <v>9739.8117500000008</v>
      </c>
      <c r="M64" s="104">
        <v>1348660.0387500001</v>
      </c>
      <c r="N64" s="104">
        <v>889973.79741999996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04">
        <v>23736345.536249999</v>
      </c>
      <c r="AF64" s="104">
        <v>11994210.48831</v>
      </c>
      <c r="AG64" s="104">
        <v>5058576.81324</v>
      </c>
      <c r="AH64" s="104">
        <v>5357162.8684299998</v>
      </c>
      <c r="AI64" s="104">
        <v>1326395.3662700001</v>
      </c>
      <c r="AJ64" s="104">
        <v>74404531.656369999</v>
      </c>
      <c r="AK64" s="104">
        <v>34780656.769680001</v>
      </c>
      <c r="AL64" s="104">
        <v>19957916.71015</v>
      </c>
      <c r="AM64" s="104">
        <v>14863601.67038</v>
      </c>
      <c r="AN64" s="104">
        <v>3837507.0046000001</v>
      </c>
      <c r="AO64" s="104">
        <v>964849.50156</v>
      </c>
      <c r="AP64" s="104">
        <v>50272659.98127</v>
      </c>
      <c r="AQ64" s="122">
        <v>0</v>
      </c>
      <c r="AR64" s="122">
        <v>0</v>
      </c>
      <c r="AS64" s="104">
        <v>815350856.04991996</v>
      </c>
      <c r="AT64" s="104">
        <v>966167504.31026995</v>
      </c>
      <c r="AU64" s="104">
        <v>15370877.330150001</v>
      </c>
      <c r="AV64" s="104">
        <v>1133049.0639200001</v>
      </c>
      <c r="AW64" s="104">
        <v>527535.77208999998</v>
      </c>
      <c r="AX64" s="122">
        <v>0</v>
      </c>
      <c r="AY64" s="104">
        <v>82905.420870000002</v>
      </c>
      <c r="AZ64" s="104">
        <v>13627387.073270001</v>
      </c>
      <c r="BA64" s="122">
        <v>0</v>
      </c>
      <c r="BB64" s="104">
        <v>950796626.98011994</v>
      </c>
      <c r="BC64" s="104">
        <v>119222665.10755999</v>
      </c>
      <c r="BD64" s="104">
        <v>54578812.56848</v>
      </c>
      <c r="BE64" s="104">
        <v>53484886.372749999</v>
      </c>
      <c r="BF64" s="104">
        <v>12829496.816989999</v>
      </c>
      <c r="BG64" s="104">
        <v>9644434.6426199991</v>
      </c>
      <c r="BH64" s="104">
        <v>701036331.47171998</v>
      </c>
      <c r="BI64" s="122">
        <v>0</v>
      </c>
      <c r="BJ64" s="122">
        <v>0</v>
      </c>
      <c r="BK64" s="122">
        <v>0</v>
      </c>
      <c r="BL64" s="104">
        <v>966167504.31026995</v>
      </c>
      <c r="BM64" s="122">
        <v>0</v>
      </c>
      <c r="BN64" s="122">
        <v>-1.2970000000000001E-2</v>
      </c>
      <c r="BO64" s="122">
        <v>4.78</v>
      </c>
      <c r="BP64" s="122">
        <v>0</v>
      </c>
      <c r="BQ64" s="122">
        <v>0</v>
      </c>
    </row>
    <row r="65" spans="3:69" x14ac:dyDescent="0.3">
      <c r="C65" s="122">
        <v>60</v>
      </c>
      <c r="D65" s="122">
        <v>2083</v>
      </c>
      <c r="E65" s="122">
        <v>4.78</v>
      </c>
      <c r="F65" s="122">
        <v>6.0699999999999997E-2</v>
      </c>
      <c r="G65" s="122">
        <v>0</v>
      </c>
      <c r="H65" s="104">
        <v>120398.92273000001</v>
      </c>
      <c r="I65" s="104">
        <v>83161.599359999993</v>
      </c>
      <c r="J65" s="104">
        <v>29679.111850000001</v>
      </c>
      <c r="K65" s="122">
        <v>0</v>
      </c>
      <c r="L65" s="104">
        <v>7558.2115199999998</v>
      </c>
      <c r="M65" s="104">
        <v>1208707.9943500001</v>
      </c>
      <c r="N65" s="104">
        <v>782176.81399000005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04">
        <v>19013556.25728</v>
      </c>
      <c r="AF65" s="104">
        <v>9612036.7958799992</v>
      </c>
      <c r="AG65" s="104">
        <v>4016124.19392</v>
      </c>
      <c r="AH65" s="104">
        <v>4330252.0973399999</v>
      </c>
      <c r="AI65" s="104">
        <v>1055143.1701400001</v>
      </c>
      <c r="AJ65" s="104">
        <v>64661738.184649996</v>
      </c>
      <c r="AK65" s="104">
        <v>30375017.723019999</v>
      </c>
      <c r="AL65" s="104">
        <v>16999762.311579999</v>
      </c>
      <c r="AM65" s="104">
        <v>13141832.212309999</v>
      </c>
      <c r="AN65" s="104">
        <v>3334893.2864299999</v>
      </c>
      <c r="AO65" s="104">
        <v>810232.65130999999</v>
      </c>
      <c r="AP65" s="104">
        <v>42868455.470689997</v>
      </c>
      <c r="AQ65" s="122">
        <v>0</v>
      </c>
      <c r="AR65" s="122">
        <v>0</v>
      </c>
      <c r="AS65" s="104">
        <v>695616473.09119999</v>
      </c>
      <c r="AT65" s="104">
        <v>824271506.73488998</v>
      </c>
      <c r="AU65" s="104">
        <v>13509098.68719</v>
      </c>
      <c r="AV65" s="104">
        <v>877994.23433000001</v>
      </c>
      <c r="AW65" s="104">
        <v>336976.31883</v>
      </c>
      <c r="AX65" s="122">
        <v>0</v>
      </c>
      <c r="AY65" s="104">
        <v>64361.522680000002</v>
      </c>
      <c r="AZ65" s="104">
        <v>12229766.61135</v>
      </c>
      <c r="BA65" s="122">
        <v>0</v>
      </c>
      <c r="BB65" s="104">
        <v>810762408.04770005</v>
      </c>
      <c r="BC65" s="104">
        <v>95718059.936360002</v>
      </c>
      <c r="BD65" s="104">
        <v>43482070.923090003</v>
      </c>
      <c r="BE65" s="104">
        <v>43272256.487290002</v>
      </c>
      <c r="BF65" s="104">
        <v>10221650.61514</v>
      </c>
      <c r="BG65" s="104">
        <v>8107854.3702800004</v>
      </c>
      <c r="BH65" s="104">
        <v>609960515.71554005</v>
      </c>
      <c r="BI65" s="122">
        <v>0</v>
      </c>
      <c r="BJ65" s="122">
        <v>0</v>
      </c>
      <c r="BK65" s="122">
        <v>0</v>
      </c>
      <c r="BL65" s="104">
        <v>824271506.73488998</v>
      </c>
      <c r="BM65" s="122">
        <v>0</v>
      </c>
      <c r="BN65" s="122">
        <v>-1.2970000000000001E-2</v>
      </c>
      <c r="BO65" s="122">
        <v>4.78</v>
      </c>
      <c r="BP65" s="122">
        <v>0</v>
      </c>
      <c r="BQ65" s="122">
        <v>0</v>
      </c>
    </row>
    <row r="66" spans="3:69" x14ac:dyDescent="0.3">
      <c r="C66" s="122">
        <v>61</v>
      </c>
      <c r="D66" s="122">
        <v>2084</v>
      </c>
      <c r="E66" s="122">
        <v>4.78</v>
      </c>
      <c r="F66" s="122">
        <v>5.7930000000000002E-2</v>
      </c>
      <c r="G66" s="122">
        <v>0</v>
      </c>
      <c r="H66" s="104">
        <v>88731.769289999997</v>
      </c>
      <c r="I66" s="104">
        <v>64298.210270000003</v>
      </c>
      <c r="J66" s="104">
        <v>18611.767400000001</v>
      </c>
      <c r="K66" s="122">
        <v>0</v>
      </c>
      <c r="L66" s="104">
        <v>5821.79162</v>
      </c>
      <c r="M66" s="104">
        <v>1082461.72426</v>
      </c>
      <c r="N66" s="104">
        <v>689661.85407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04">
        <v>15054234.10579</v>
      </c>
      <c r="AF66" s="104">
        <v>7610393.5761500001</v>
      </c>
      <c r="AG66" s="104">
        <v>3157681.0704600001</v>
      </c>
      <c r="AH66" s="104">
        <v>3457703.1296600001</v>
      </c>
      <c r="AI66" s="104">
        <v>828456.32952000003</v>
      </c>
      <c r="AJ66" s="104">
        <v>55601184.963849999</v>
      </c>
      <c r="AK66" s="104">
        <v>26242535.598450001</v>
      </c>
      <c r="AL66" s="104">
        <v>14335869.88618</v>
      </c>
      <c r="AM66" s="104">
        <v>11485605.158949999</v>
      </c>
      <c r="AN66" s="104">
        <v>2864108.9391600001</v>
      </c>
      <c r="AO66" s="104">
        <v>673065.38110999996</v>
      </c>
      <c r="AP66" s="104">
        <v>36202411.151770003</v>
      </c>
      <c r="AQ66" s="122">
        <v>0</v>
      </c>
      <c r="AR66" s="122">
        <v>0</v>
      </c>
      <c r="AS66" s="104">
        <v>587881435.88585997</v>
      </c>
      <c r="AT66" s="104">
        <v>696600121.45489001</v>
      </c>
      <c r="AU66" s="104">
        <v>11911258.27407</v>
      </c>
      <c r="AV66" s="104">
        <v>676491.42880999995</v>
      </c>
      <c r="AW66" s="104">
        <v>216464.12458</v>
      </c>
      <c r="AX66" s="122">
        <v>0</v>
      </c>
      <c r="AY66" s="104">
        <v>49600.747259999996</v>
      </c>
      <c r="AZ66" s="104">
        <v>10968701.97342</v>
      </c>
      <c r="BA66" s="122">
        <v>0</v>
      </c>
      <c r="BB66" s="104">
        <v>684688863.18081999</v>
      </c>
      <c r="BC66" s="104">
        <v>75926625.292490005</v>
      </c>
      <c r="BD66" s="104">
        <v>34298186.554750003</v>
      </c>
      <c r="BE66" s="104">
        <v>34585898.467079997</v>
      </c>
      <c r="BF66" s="104">
        <v>8038757.4125199998</v>
      </c>
      <c r="BG66" s="104">
        <v>6743012.0927200001</v>
      </c>
      <c r="BH66" s="104">
        <v>525096383.36126</v>
      </c>
      <c r="BI66" s="122">
        <v>0</v>
      </c>
      <c r="BJ66" s="122">
        <v>0</v>
      </c>
      <c r="BK66" s="122">
        <v>0</v>
      </c>
      <c r="BL66" s="104">
        <v>696600121.45489001</v>
      </c>
      <c r="BM66" s="122">
        <v>0</v>
      </c>
      <c r="BN66" s="122">
        <v>-1.2970000000000001E-2</v>
      </c>
      <c r="BO66" s="122">
        <v>4.78</v>
      </c>
      <c r="BP66" s="122">
        <v>0</v>
      </c>
      <c r="BQ66" s="122">
        <v>0</v>
      </c>
    </row>
    <row r="67" spans="3:69" x14ac:dyDescent="0.3">
      <c r="C67" s="122">
        <v>62</v>
      </c>
      <c r="D67" s="122">
        <v>2085</v>
      </c>
      <c r="E67" s="122">
        <v>4.78</v>
      </c>
      <c r="F67" s="122">
        <v>5.5289999999999999E-2</v>
      </c>
      <c r="G67" s="122">
        <v>0</v>
      </c>
      <c r="H67" s="104">
        <v>65657.28615</v>
      </c>
      <c r="I67" s="104">
        <v>49473.608619999999</v>
      </c>
      <c r="J67" s="104">
        <v>11738.623320000001</v>
      </c>
      <c r="K67" s="122">
        <v>0</v>
      </c>
      <c r="L67" s="104">
        <v>4445.0542100000002</v>
      </c>
      <c r="M67" s="104">
        <v>968249.90359</v>
      </c>
      <c r="N67" s="104">
        <v>609250.47167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04">
        <v>11773812.75663</v>
      </c>
      <c r="AF67" s="104">
        <v>5949075.0847399998</v>
      </c>
      <c r="AG67" s="104">
        <v>2457605.0157900001</v>
      </c>
      <c r="AH67" s="104">
        <v>2725655.49315</v>
      </c>
      <c r="AI67" s="104">
        <v>641477.16295000003</v>
      </c>
      <c r="AJ67" s="104">
        <v>47283270.42983</v>
      </c>
      <c r="AK67" s="104">
        <v>22415341.330839999</v>
      </c>
      <c r="AL67" s="104">
        <v>11968719.82735</v>
      </c>
      <c r="AM67" s="104">
        <v>9916637.6050799992</v>
      </c>
      <c r="AN67" s="104">
        <v>2429714.1475</v>
      </c>
      <c r="AO67" s="104">
        <v>552857.51905999996</v>
      </c>
      <c r="AP67" s="104">
        <v>30261525.474819999</v>
      </c>
      <c r="AQ67" s="122">
        <v>0</v>
      </c>
      <c r="AR67" s="122">
        <v>0</v>
      </c>
      <c r="AS67" s="104">
        <v>491890791.03356999</v>
      </c>
      <c r="AT67" s="104">
        <v>582852557.35625994</v>
      </c>
      <c r="AU67" s="104">
        <v>10522460.650529999</v>
      </c>
      <c r="AV67" s="104">
        <v>517970.40655999997</v>
      </c>
      <c r="AW67" s="104">
        <v>139628.66568999999</v>
      </c>
      <c r="AX67" s="122">
        <v>0</v>
      </c>
      <c r="AY67" s="104">
        <v>37891.50258</v>
      </c>
      <c r="AZ67" s="104">
        <v>9826970.0756999999</v>
      </c>
      <c r="BA67" s="122">
        <v>0</v>
      </c>
      <c r="BB67" s="104">
        <v>572330096.70572996</v>
      </c>
      <c r="BC67" s="104">
        <v>59466455.365539998</v>
      </c>
      <c r="BD67" s="104">
        <v>26775185.892349999</v>
      </c>
      <c r="BE67" s="104">
        <v>27291474.401129998</v>
      </c>
      <c r="BF67" s="104">
        <v>6235447.2466900004</v>
      </c>
      <c r="BG67" s="104">
        <v>5545339.7643999998</v>
      </c>
      <c r="BH67" s="104">
        <v>447016194.03561997</v>
      </c>
      <c r="BI67" s="122">
        <v>0</v>
      </c>
      <c r="BJ67" s="122">
        <v>0</v>
      </c>
      <c r="BK67" s="122">
        <v>0</v>
      </c>
      <c r="BL67" s="104">
        <v>582852557.35625994</v>
      </c>
      <c r="BM67" s="122">
        <v>0</v>
      </c>
      <c r="BN67" s="122">
        <v>-1.2970000000000001E-2</v>
      </c>
      <c r="BO67" s="122">
        <v>4.78</v>
      </c>
      <c r="BP67" s="122">
        <v>0</v>
      </c>
      <c r="BQ67" s="122">
        <v>0</v>
      </c>
    </row>
    <row r="68" spans="3:69" x14ac:dyDescent="0.3">
      <c r="C68" s="122">
        <v>63</v>
      </c>
      <c r="D68" s="122">
        <v>2086</v>
      </c>
      <c r="E68" s="122">
        <v>4.78</v>
      </c>
      <c r="F68" s="122">
        <v>5.2769999999999997E-2</v>
      </c>
      <c r="G68" s="122">
        <v>0</v>
      </c>
      <c r="H68" s="104">
        <v>48644.321839999997</v>
      </c>
      <c r="I68" s="104">
        <v>37872.137909999998</v>
      </c>
      <c r="J68" s="104">
        <v>7414.4860500000004</v>
      </c>
      <c r="K68" s="122">
        <v>0</v>
      </c>
      <c r="L68" s="104">
        <v>3357.6978800000002</v>
      </c>
      <c r="M68" s="104">
        <v>864604.71054</v>
      </c>
      <c r="N68" s="104">
        <v>538595.80825999996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04">
        <v>9089739.4573899992</v>
      </c>
      <c r="AF68" s="104">
        <v>4587810.54385</v>
      </c>
      <c r="AG68" s="104">
        <v>1892818.17182</v>
      </c>
      <c r="AH68" s="104">
        <v>2119699.18444</v>
      </c>
      <c r="AI68" s="104">
        <v>489411.55728000001</v>
      </c>
      <c r="AJ68" s="104">
        <v>39742119.79614</v>
      </c>
      <c r="AK68" s="104">
        <v>18914311.61273</v>
      </c>
      <c r="AL68" s="104">
        <v>9890671.5499699991</v>
      </c>
      <c r="AM68" s="104">
        <v>8453359.8064300008</v>
      </c>
      <c r="AN68" s="104">
        <v>2034971.4990600001</v>
      </c>
      <c r="AO68" s="104">
        <v>448805.32795000001</v>
      </c>
      <c r="AP68" s="104">
        <v>25022979.773230001</v>
      </c>
      <c r="AQ68" s="122">
        <v>0</v>
      </c>
      <c r="AR68" s="122">
        <v>0</v>
      </c>
      <c r="AS68" s="104">
        <v>407250032.79329997</v>
      </c>
      <c r="AT68" s="104">
        <v>482556716.66070002</v>
      </c>
      <c r="AU68" s="104">
        <v>9302172.8541999999</v>
      </c>
      <c r="AV68" s="104">
        <v>393981.12216000003</v>
      </c>
      <c r="AW68" s="104">
        <v>90085.51844</v>
      </c>
      <c r="AX68" s="122">
        <v>0</v>
      </c>
      <c r="AY68" s="104">
        <v>28636.555509999998</v>
      </c>
      <c r="AZ68" s="104">
        <v>8789469.6580899991</v>
      </c>
      <c r="BA68" s="122">
        <v>0</v>
      </c>
      <c r="BB68" s="104">
        <v>473254543.80650002</v>
      </c>
      <c r="BC68" s="104">
        <v>45951043.186180003</v>
      </c>
      <c r="BD68" s="104">
        <v>20677294.009300001</v>
      </c>
      <c r="BE68" s="104">
        <v>21247266.579840001</v>
      </c>
      <c r="BF68" s="104">
        <v>4766190.6880799998</v>
      </c>
      <c r="BG68" s="104">
        <v>4507343.0336199999</v>
      </c>
      <c r="BH68" s="104">
        <v>376105406.30948001</v>
      </c>
      <c r="BI68" s="122">
        <v>0</v>
      </c>
      <c r="BJ68" s="122">
        <v>0</v>
      </c>
      <c r="BK68" s="122">
        <v>0</v>
      </c>
      <c r="BL68" s="104">
        <v>482556716.66070002</v>
      </c>
      <c r="BM68" s="122">
        <v>0</v>
      </c>
      <c r="BN68" s="122">
        <v>-1.2970000000000001E-2</v>
      </c>
      <c r="BO68" s="122">
        <v>4.78</v>
      </c>
      <c r="BP68" s="122">
        <v>0</v>
      </c>
      <c r="BQ68" s="122">
        <v>0</v>
      </c>
    </row>
    <row r="69" spans="3:69" x14ac:dyDescent="0.3">
      <c r="C69" s="122">
        <v>64</v>
      </c>
      <c r="D69" s="122">
        <v>2087</v>
      </c>
      <c r="E69" s="122">
        <v>4.78</v>
      </c>
      <c r="F69" s="122">
        <v>5.0360000000000002E-2</v>
      </c>
      <c r="G69" s="122">
        <v>0</v>
      </c>
      <c r="H69" s="104">
        <v>36007.975460000001</v>
      </c>
      <c r="I69" s="104">
        <v>28839.125479999999</v>
      </c>
      <c r="J69" s="104">
        <v>4666.5152399999997</v>
      </c>
      <c r="K69" s="122">
        <v>0</v>
      </c>
      <c r="L69" s="104">
        <v>2502.3347399999998</v>
      </c>
      <c r="M69" s="104">
        <v>770227.64234000002</v>
      </c>
      <c r="N69" s="104">
        <v>475932.42781000002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04">
        <v>6921653.6342500001</v>
      </c>
      <c r="AF69" s="104">
        <v>3487399.7266500001</v>
      </c>
      <c r="AG69" s="104">
        <v>1441753.9607500001</v>
      </c>
      <c r="AH69" s="104">
        <v>1624970.87943</v>
      </c>
      <c r="AI69" s="104">
        <v>367529.06741999998</v>
      </c>
      <c r="AJ69" s="104">
        <v>32995741.714280002</v>
      </c>
      <c r="AK69" s="104">
        <v>15754263.923359999</v>
      </c>
      <c r="AL69" s="104">
        <v>8089925.8709300002</v>
      </c>
      <c r="AM69" s="104">
        <v>7110051.2998799998</v>
      </c>
      <c r="AN69" s="104">
        <v>1681598.5475399999</v>
      </c>
      <c r="AO69" s="104">
        <v>359902.07257000002</v>
      </c>
      <c r="AP69" s="104">
        <v>20455292.536940001</v>
      </c>
      <c r="AQ69" s="122">
        <v>0</v>
      </c>
      <c r="AR69" s="122">
        <v>0</v>
      </c>
      <c r="AS69" s="104">
        <v>333431848.89630997</v>
      </c>
      <c r="AT69" s="104">
        <v>395086704.82739002</v>
      </c>
      <c r="AU69" s="104">
        <v>8219903.7618199997</v>
      </c>
      <c r="AV69" s="104">
        <v>297647.43818</v>
      </c>
      <c r="AW69" s="104">
        <v>57900.642809999998</v>
      </c>
      <c r="AX69" s="122">
        <v>0</v>
      </c>
      <c r="AY69" s="104">
        <v>21350.827560000002</v>
      </c>
      <c r="AZ69" s="104">
        <v>7843004.8532699998</v>
      </c>
      <c r="BA69" s="122">
        <v>0</v>
      </c>
      <c r="BB69" s="104">
        <v>386866801.06557</v>
      </c>
      <c r="BC69" s="104">
        <v>35003504.139049999</v>
      </c>
      <c r="BD69" s="104">
        <v>15787121.376429999</v>
      </c>
      <c r="BE69" s="104">
        <v>16307473.97491</v>
      </c>
      <c r="BF69" s="104">
        <v>3586571.3727899999</v>
      </c>
      <c r="BG69" s="104">
        <v>3619320.02379</v>
      </c>
      <c r="BH69" s="104">
        <v>312562810.17860001</v>
      </c>
      <c r="BI69" s="122">
        <v>0</v>
      </c>
      <c r="BJ69" s="122">
        <v>0</v>
      </c>
      <c r="BK69" s="122">
        <v>0</v>
      </c>
      <c r="BL69" s="104">
        <v>395086704.82739002</v>
      </c>
      <c r="BM69" s="122">
        <v>0</v>
      </c>
      <c r="BN69" s="122">
        <v>-1.2970000000000001E-2</v>
      </c>
      <c r="BO69" s="122">
        <v>4.78</v>
      </c>
      <c r="BP69" s="122">
        <v>0</v>
      </c>
      <c r="BQ69" s="122">
        <v>0</v>
      </c>
    </row>
    <row r="70" spans="3:69" x14ac:dyDescent="0.3">
      <c r="C70" s="122">
        <v>65</v>
      </c>
      <c r="D70" s="122">
        <v>2088</v>
      </c>
      <c r="E70" s="122">
        <v>4.78</v>
      </c>
      <c r="F70" s="122">
        <v>4.8059999999999999E-2</v>
      </c>
      <c r="G70" s="122">
        <v>0</v>
      </c>
      <c r="H70" s="104">
        <v>26596.334030000002</v>
      </c>
      <c r="I70" s="104">
        <v>21845.262650000001</v>
      </c>
      <c r="J70" s="104">
        <v>2918.1167099999998</v>
      </c>
      <c r="K70" s="122">
        <v>0</v>
      </c>
      <c r="L70" s="104">
        <v>1832.9546700000001</v>
      </c>
      <c r="M70" s="104">
        <v>683987.20166999998</v>
      </c>
      <c r="N70" s="104">
        <v>419898.37219999998</v>
      </c>
      <c r="O70" s="122">
        <v>0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04">
        <v>5194215.5140000004</v>
      </c>
      <c r="AF70" s="104">
        <v>2610742.2903100001</v>
      </c>
      <c r="AG70" s="104">
        <v>1085296.95799</v>
      </c>
      <c r="AH70" s="104">
        <v>1226797.77183</v>
      </c>
      <c r="AI70" s="104">
        <v>271378.49387000001</v>
      </c>
      <c r="AJ70" s="104">
        <v>27043644.456900001</v>
      </c>
      <c r="AK70" s="104">
        <v>12943626.511740001</v>
      </c>
      <c r="AL70" s="104">
        <v>6547975.3258300005</v>
      </c>
      <c r="AM70" s="104">
        <v>5896831.5743800001</v>
      </c>
      <c r="AN70" s="104">
        <v>1370260.2039000001</v>
      </c>
      <c r="AO70" s="104">
        <v>284950.84104999999</v>
      </c>
      <c r="AP70" s="104">
        <v>16519864.825169999</v>
      </c>
      <c r="AQ70" s="122">
        <v>0</v>
      </c>
      <c r="AR70" s="122">
        <v>0</v>
      </c>
      <c r="AS70" s="104">
        <v>269800778.61729002</v>
      </c>
      <c r="AT70" s="104">
        <v>319688985.32125998</v>
      </c>
      <c r="AU70" s="104">
        <v>7252130.7806500001</v>
      </c>
      <c r="AV70" s="104">
        <v>223338.68387000001</v>
      </c>
      <c r="AW70" s="104">
        <v>36998.649980000002</v>
      </c>
      <c r="AX70" s="122">
        <v>0</v>
      </c>
      <c r="AY70" s="104">
        <v>15646.13449</v>
      </c>
      <c r="AZ70" s="104">
        <v>6976147.31231</v>
      </c>
      <c r="BA70" s="122">
        <v>0</v>
      </c>
      <c r="BB70" s="104">
        <v>312436854.54061002</v>
      </c>
      <c r="BC70" s="104">
        <v>26262589.533220001</v>
      </c>
      <c r="BD70" s="104">
        <v>11908083.87923</v>
      </c>
      <c r="BE70" s="104">
        <v>12327541.238630001</v>
      </c>
      <c r="BF70" s="104">
        <v>2654147.7930200002</v>
      </c>
      <c r="BG70" s="104">
        <v>2869561.6269200002</v>
      </c>
      <c r="BH70" s="104">
        <v>256414930.46959001</v>
      </c>
      <c r="BI70" s="122">
        <v>0</v>
      </c>
      <c r="BJ70" s="122">
        <v>0</v>
      </c>
      <c r="BK70" s="122">
        <v>0</v>
      </c>
      <c r="BL70" s="104">
        <v>319688985.32125998</v>
      </c>
      <c r="BM70" s="122">
        <v>0</v>
      </c>
      <c r="BN70" s="122">
        <v>-1.2970000000000001E-2</v>
      </c>
      <c r="BO70" s="122">
        <v>4.78</v>
      </c>
      <c r="BP70" s="122">
        <v>0</v>
      </c>
      <c r="BQ70" s="122">
        <v>0</v>
      </c>
    </row>
    <row r="71" spans="3:69" x14ac:dyDescent="0.3">
      <c r="C71" s="122">
        <v>66</v>
      </c>
      <c r="D71" s="122">
        <v>2089</v>
      </c>
      <c r="E71" s="122">
        <v>4.78</v>
      </c>
      <c r="F71" s="122">
        <v>4.5870000000000001E-2</v>
      </c>
      <c r="G71" s="122">
        <v>0</v>
      </c>
      <c r="H71" s="104">
        <v>19586.65192</v>
      </c>
      <c r="I71" s="104">
        <v>16459.40409</v>
      </c>
      <c r="J71" s="104">
        <v>1813.88462</v>
      </c>
      <c r="K71" s="122">
        <v>0</v>
      </c>
      <c r="L71" s="104">
        <v>1313.36321</v>
      </c>
      <c r="M71" s="104">
        <v>604923.18218</v>
      </c>
      <c r="N71" s="104">
        <v>369428.27601999999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04">
        <v>3837004.4298999999</v>
      </c>
      <c r="AF71" s="104">
        <v>1922434.81583</v>
      </c>
      <c r="AG71" s="104">
        <v>806664.29405999999</v>
      </c>
      <c r="AH71" s="104">
        <v>911138.17391999997</v>
      </c>
      <c r="AI71" s="104">
        <v>196767.14608999999</v>
      </c>
      <c r="AJ71" s="104">
        <v>21866332.28483</v>
      </c>
      <c r="AK71" s="104">
        <v>10480703.28167</v>
      </c>
      <c r="AL71" s="104">
        <v>5243730.3584099999</v>
      </c>
      <c r="AM71" s="104">
        <v>4819058.93004</v>
      </c>
      <c r="AN71" s="104">
        <v>1100231.79822</v>
      </c>
      <c r="AO71" s="104">
        <v>222607.91649</v>
      </c>
      <c r="AP71" s="104">
        <v>13171110.333149999</v>
      </c>
      <c r="AQ71" s="122">
        <v>0</v>
      </c>
      <c r="AR71" s="122">
        <v>0</v>
      </c>
      <c r="AS71" s="104">
        <v>215614608.35016</v>
      </c>
      <c r="AT71" s="104">
        <v>255482993.50816</v>
      </c>
      <c r="AU71" s="104">
        <v>6380453.8173500001</v>
      </c>
      <c r="AV71" s="104">
        <v>166431.32451999999</v>
      </c>
      <c r="AW71" s="104">
        <v>23516.703839999998</v>
      </c>
      <c r="AX71" s="122">
        <v>0</v>
      </c>
      <c r="AY71" s="104">
        <v>11216.679029999999</v>
      </c>
      <c r="AZ71" s="104">
        <v>6179289.10996</v>
      </c>
      <c r="BA71" s="122">
        <v>0</v>
      </c>
      <c r="BB71" s="104">
        <v>249102539.69080999</v>
      </c>
      <c r="BC71" s="104">
        <v>19385852.90487</v>
      </c>
      <c r="BD71" s="104">
        <v>8865925.0479199998</v>
      </c>
      <c r="BE71" s="104">
        <v>9168864.4701700006</v>
      </c>
      <c r="BF71" s="104">
        <v>1929126.6749499999</v>
      </c>
      <c r="BG71" s="104">
        <v>2245080.1275399998</v>
      </c>
      <c r="BH71" s="104">
        <v>207507690.46535999</v>
      </c>
      <c r="BI71" s="122">
        <v>0</v>
      </c>
      <c r="BJ71" s="122">
        <v>0</v>
      </c>
      <c r="BK71" s="122">
        <v>0</v>
      </c>
      <c r="BL71" s="104">
        <v>255482993.50816</v>
      </c>
      <c r="BM71" s="122">
        <v>0</v>
      </c>
      <c r="BN71" s="122">
        <v>-1.2970000000000001E-2</v>
      </c>
      <c r="BO71" s="122">
        <v>4.78</v>
      </c>
      <c r="BP71" s="122">
        <v>0</v>
      </c>
      <c r="BQ71" s="122">
        <v>0</v>
      </c>
    </row>
    <row r="72" spans="3:69" x14ac:dyDescent="0.3">
      <c r="C72" s="122">
        <v>67</v>
      </c>
      <c r="D72" s="122">
        <v>2090</v>
      </c>
      <c r="E72" s="122">
        <v>4.78</v>
      </c>
      <c r="F72" s="122">
        <v>4.3779999999999999E-2</v>
      </c>
      <c r="G72" s="122">
        <v>0</v>
      </c>
      <c r="H72" s="104">
        <v>14372.266750000001</v>
      </c>
      <c r="I72" s="104">
        <v>12333.52144</v>
      </c>
      <c r="J72" s="104">
        <v>1123.4401399999999</v>
      </c>
      <c r="K72" s="122">
        <v>0</v>
      </c>
      <c r="L72" s="122">
        <v>915.30516999999998</v>
      </c>
      <c r="M72" s="104">
        <v>532223.73580999998</v>
      </c>
      <c r="N72" s="104">
        <v>323683.58299000002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04">
        <v>2786807.8427200001</v>
      </c>
      <c r="AF72" s="104">
        <v>1390708.13845</v>
      </c>
      <c r="AG72" s="104">
        <v>591369.98358</v>
      </c>
      <c r="AH72" s="104">
        <v>664830.87465999997</v>
      </c>
      <c r="AI72" s="104">
        <v>139898.84602999999</v>
      </c>
      <c r="AJ72" s="104">
        <v>17428672.969390001</v>
      </c>
      <c r="AK72" s="104">
        <v>8356499.3442000002</v>
      </c>
      <c r="AL72" s="104">
        <v>4153314.3365600002</v>
      </c>
      <c r="AM72" s="104">
        <v>3877560.4229799998</v>
      </c>
      <c r="AN72" s="104">
        <v>869809.36164000002</v>
      </c>
      <c r="AO72" s="104">
        <v>171489.50401</v>
      </c>
      <c r="AP72" s="104">
        <v>10358751.937589999</v>
      </c>
      <c r="AQ72" s="122">
        <v>0</v>
      </c>
      <c r="AR72" s="122">
        <v>0</v>
      </c>
      <c r="AS72" s="104">
        <v>170058853.17434001</v>
      </c>
      <c r="AT72" s="104">
        <v>201503365.50959</v>
      </c>
      <c r="AU72" s="104">
        <v>5590390.0343800001</v>
      </c>
      <c r="AV72" s="104">
        <v>123165.07812999999</v>
      </c>
      <c r="AW72" s="104">
        <v>14890.81191</v>
      </c>
      <c r="AX72" s="122">
        <v>0</v>
      </c>
      <c r="AY72" s="104">
        <v>7822.8613699999996</v>
      </c>
      <c r="AZ72" s="104">
        <v>5444511.2829700001</v>
      </c>
      <c r="BA72" s="122">
        <v>0</v>
      </c>
      <c r="BB72" s="104">
        <v>195912975.47521001</v>
      </c>
      <c r="BC72" s="104">
        <v>14061354.91681</v>
      </c>
      <c r="BD72" s="104">
        <v>6508249.1280399999</v>
      </c>
      <c r="BE72" s="104">
        <v>6701151.3134199996</v>
      </c>
      <c r="BF72" s="104">
        <v>1375249.16778</v>
      </c>
      <c r="BG72" s="104">
        <v>1732231.39729</v>
      </c>
      <c r="BH72" s="104">
        <v>165534739.55186999</v>
      </c>
      <c r="BI72" s="122">
        <v>0</v>
      </c>
      <c r="BJ72" s="122">
        <v>0</v>
      </c>
      <c r="BK72" s="122">
        <v>0</v>
      </c>
      <c r="BL72" s="104">
        <v>201503365.50959</v>
      </c>
      <c r="BM72" s="122">
        <v>0</v>
      </c>
      <c r="BN72" s="122">
        <v>-1.2970000000000001E-2</v>
      </c>
      <c r="BO72" s="122">
        <v>4.78</v>
      </c>
      <c r="BP72" s="122">
        <v>0</v>
      </c>
      <c r="BQ72" s="122">
        <v>0</v>
      </c>
    </row>
    <row r="73" spans="3:69" x14ac:dyDescent="0.3">
      <c r="C73" s="122">
        <v>68</v>
      </c>
      <c r="D73" s="122">
        <v>2091</v>
      </c>
      <c r="E73" s="122">
        <v>4.78</v>
      </c>
      <c r="F73" s="122">
        <v>4.1779999999999998E-2</v>
      </c>
      <c r="G73" s="122">
        <v>0</v>
      </c>
      <c r="H73" s="104">
        <v>10499.815269999999</v>
      </c>
      <c r="I73" s="104">
        <v>9189.1873400000004</v>
      </c>
      <c r="J73" s="122">
        <v>694.24622999999997</v>
      </c>
      <c r="K73" s="122">
        <v>0</v>
      </c>
      <c r="L73" s="122">
        <v>616.38170000000002</v>
      </c>
      <c r="M73" s="104">
        <v>465252.40766999999</v>
      </c>
      <c r="N73" s="104">
        <v>282027.06251999998</v>
      </c>
      <c r="O73" s="122">
        <v>0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04">
        <v>1986995.9283799999</v>
      </c>
      <c r="AF73" s="104">
        <v>986817.03578000003</v>
      </c>
      <c r="AG73" s="104">
        <v>426929.19962999999</v>
      </c>
      <c r="AH73" s="104">
        <v>475879.83731999999</v>
      </c>
      <c r="AI73" s="104">
        <v>97369.855649999998</v>
      </c>
      <c r="AJ73" s="104">
        <v>13681965.58694</v>
      </c>
      <c r="AK73" s="104">
        <v>6554606.6218900001</v>
      </c>
      <c r="AL73" s="104">
        <v>3251567.83868</v>
      </c>
      <c r="AM73" s="104">
        <v>3069147.28572</v>
      </c>
      <c r="AN73" s="104">
        <v>676478.59707999998</v>
      </c>
      <c r="AO73" s="104">
        <v>130165.24357000001</v>
      </c>
      <c r="AP73" s="104">
        <v>8029130.8192699999</v>
      </c>
      <c r="AQ73" s="122">
        <v>0</v>
      </c>
      <c r="AR73" s="122">
        <v>0</v>
      </c>
      <c r="AS73" s="104">
        <v>132268385.62608001</v>
      </c>
      <c r="AT73" s="104">
        <v>156724257.24612999</v>
      </c>
      <c r="AU73" s="104">
        <v>4870933.7222100003</v>
      </c>
      <c r="AV73" s="104">
        <v>90511.435010000001</v>
      </c>
      <c r="AW73" s="104">
        <v>9394.1769199999999</v>
      </c>
      <c r="AX73" s="122">
        <v>0</v>
      </c>
      <c r="AY73" s="104">
        <v>5273.9411200000004</v>
      </c>
      <c r="AZ73" s="104">
        <v>4765754.16916</v>
      </c>
      <c r="BA73" s="122">
        <v>0</v>
      </c>
      <c r="BB73" s="104">
        <v>151853323.52392</v>
      </c>
      <c r="BC73" s="104">
        <v>10007184.805810001</v>
      </c>
      <c r="BD73" s="104">
        <v>4703544.3361099996</v>
      </c>
      <c r="BE73" s="104">
        <v>4805582.1495599998</v>
      </c>
      <c r="BF73" s="104">
        <v>960030.49578</v>
      </c>
      <c r="BG73" s="104">
        <v>1317030.9490700001</v>
      </c>
      <c r="BH73" s="104">
        <v>130059950.78759</v>
      </c>
      <c r="BI73" s="122">
        <v>0</v>
      </c>
      <c r="BJ73" s="122">
        <v>0</v>
      </c>
      <c r="BK73" s="122">
        <v>0</v>
      </c>
      <c r="BL73" s="104">
        <v>156724257.24612999</v>
      </c>
      <c r="BM73" s="122">
        <v>0</v>
      </c>
      <c r="BN73" s="122">
        <v>-1.2970000000000001E-2</v>
      </c>
      <c r="BO73" s="122">
        <v>4.78</v>
      </c>
      <c r="BP73" s="122">
        <v>0</v>
      </c>
      <c r="BQ73" s="122">
        <v>0</v>
      </c>
    </row>
    <row r="74" spans="3:69" x14ac:dyDescent="0.3">
      <c r="C74" s="122">
        <v>69</v>
      </c>
      <c r="D74" s="122">
        <v>2092</v>
      </c>
      <c r="E74" s="122">
        <v>4.78</v>
      </c>
      <c r="F74" s="122">
        <v>3.9870000000000003E-2</v>
      </c>
      <c r="G74" s="122">
        <v>0</v>
      </c>
      <c r="H74" s="104">
        <v>7630.61823</v>
      </c>
      <c r="I74" s="104">
        <v>6805.2834300000004</v>
      </c>
      <c r="J74" s="122">
        <v>427.21301999999997</v>
      </c>
      <c r="K74" s="122">
        <v>0</v>
      </c>
      <c r="L74" s="122">
        <v>398.12178</v>
      </c>
      <c r="M74" s="104">
        <v>403588.07347</v>
      </c>
      <c r="N74" s="104">
        <v>244019.42352000001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04">
        <v>1388448.85577</v>
      </c>
      <c r="AF74" s="104">
        <v>685650.12583999999</v>
      </c>
      <c r="AG74" s="104">
        <v>303009.70765</v>
      </c>
      <c r="AH74" s="104">
        <v>333567.19899</v>
      </c>
      <c r="AI74" s="104">
        <v>66221.82329</v>
      </c>
      <c r="AJ74" s="104">
        <v>10567829.06433</v>
      </c>
      <c r="AK74" s="104">
        <v>5052146.8218900003</v>
      </c>
      <c r="AL74" s="104">
        <v>2514262.9253400001</v>
      </c>
      <c r="AM74" s="104">
        <v>2387130.15111</v>
      </c>
      <c r="AN74" s="104">
        <v>517036.40986999997</v>
      </c>
      <c r="AO74" s="104">
        <v>97252.756120000005</v>
      </c>
      <c r="AP74" s="104">
        <v>6126944.5439200001</v>
      </c>
      <c r="AQ74" s="122">
        <v>0</v>
      </c>
      <c r="AR74" s="122">
        <v>0</v>
      </c>
      <c r="AS74" s="104">
        <v>101353697.34474</v>
      </c>
      <c r="AT74" s="104">
        <v>120092157.92398</v>
      </c>
      <c r="AU74" s="104">
        <v>4214497.8156099999</v>
      </c>
      <c r="AV74" s="104">
        <v>66051.032349999994</v>
      </c>
      <c r="AW74" s="104">
        <v>5886.9614799999999</v>
      </c>
      <c r="AX74" s="122">
        <v>0</v>
      </c>
      <c r="AY74" s="104">
        <v>3412.1569800000002</v>
      </c>
      <c r="AZ74" s="104">
        <v>4139147.6647999999</v>
      </c>
      <c r="BA74" s="122">
        <v>0</v>
      </c>
      <c r="BB74" s="104">
        <v>115877660.10837001</v>
      </c>
      <c r="BC74" s="104">
        <v>6975949.31819</v>
      </c>
      <c r="BD74" s="104">
        <v>3341038.1716700001</v>
      </c>
      <c r="BE74" s="104">
        <v>3375717.7037200001</v>
      </c>
      <c r="BF74" s="104">
        <v>655087.07192999998</v>
      </c>
      <c r="BG74" s="104">
        <v>985843.48459999997</v>
      </c>
      <c r="BH74" s="104">
        <v>100544024.35826001</v>
      </c>
      <c r="BI74" s="122">
        <v>0</v>
      </c>
      <c r="BJ74" s="122">
        <v>0</v>
      </c>
      <c r="BK74" s="122">
        <v>0</v>
      </c>
      <c r="BL74" s="104">
        <v>120092157.92398</v>
      </c>
      <c r="BM74" s="122">
        <v>0</v>
      </c>
      <c r="BN74" s="122">
        <v>-1.2970000000000001E-2</v>
      </c>
      <c r="BO74" s="122">
        <v>4.78</v>
      </c>
      <c r="BP74" s="122">
        <v>0</v>
      </c>
      <c r="BQ74" s="122">
        <v>0</v>
      </c>
    </row>
    <row r="75" spans="3:69" x14ac:dyDescent="0.3">
      <c r="C75" s="122">
        <v>70</v>
      </c>
      <c r="D75" s="122">
        <v>2093</v>
      </c>
      <c r="E75" s="122">
        <v>4.78</v>
      </c>
      <c r="F75" s="122">
        <v>3.805E-2</v>
      </c>
      <c r="G75" s="122">
        <v>0</v>
      </c>
      <c r="H75" s="104">
        <v>5509.6168600000001</v>
      </c>
      <c r="I75" s="104">
        <v>5004.7445600000001</v>
      </c>
      <c r="J75" s="122">
        <v>260.31803000000002</v>
      </c>
      <c r="K75" s="122">
        <v>0</v>
      </c>
      <c r="L75" s="122">
        <v>244.55427</v>
      </c>
      <c r="M75" s="104">
        <v>346992.47495</v>
      </c>
      <c r="N75" s="104">
        <v>209382.59155000001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04">
        <v>948872.21982999996</v>
      </c>
      <c r="AF75" s="104">
        <v>465437.10482000001</v>
      </c>
      <c r="AG75" s="104">
        <v>211007.40208999999</v>
      </c>
      <c r="AH75" s="104">
        <v>228509.93536</v>
      </c>
      <c r="AI75" s="104">
        <v>43917.777560000002</v>
      </c>
      <c r="AJ75" s="104">
        <v>8021438.9402700001</v>
      </c>
      <c r="AK75" s="104">
        <v>3821789.4930199999</v>
      </c>
      <c r="AL75" s="104">
        <v>1918209.0922300001</v>
      </c>
      <c r="AM75" s="104">
        <v>1822151.0233799999</v>
      </c>
      <c r="AN75" s="104">
        <v>387839.36193000001</v>
      </c>
      <c r="AO75" s="104">
        <v>71449.969710000005</v>
      </c>
      <c r="AP75" s="104">
        <v>4597299.3051500004</v>
      </c>
      <c r="AQ75" s="122">
        <v>0</v>
      </c>
      <c r="AR75" s="122">
        <v>0</v>
      </c>
      <c r="AS75" s="104">
        <v>76434574.294499993</v>
      </c>
      <c r="AT75" s="104">
        <v>90564069.443110004</v>
      </c>
      <c r="AU75" s="104">
        <v>3616279.6468500001</v>
      </c>
      <c r="AV75" s="104">
        <v>47844.608370000002</v>
      </c>
      <c r="AW75" s="104">
        <v>3641.7927500000001</v>
      </c>
      <c r="AX75" s="122">
        <v>0</v>
      </c>
      <c r="AY75" s="104">
        <v>2101.0561299999999</v>
      </c>
      <c r="AZ75" s="104">
        <v>3562692.1896000002</v>
      </c>
      <c r="BA75" s="122">
        <v>0</v>
      </c>
      <c r="BB75" s="104">
        <v>86947789.796259999</v>
      </c>
      <c r="BC75" s="104">
        <v>4753470.9184800005</v>
      </c>
      <c r="BD75" s="104">
        <v>2327995.2384000001</v>
      </c>
      <c r="BE75" s="104">
        <v>2318310.1595700001</v>
      </c>
      <c r="BF75" s="104">
        <v>436064.47015000001</v>
      </c>
      <c r="BG75" s="104">
        <v>725714.75818999996</v>
      </c>
      <c r="BH75" s="104">
        <v>76386234.25147</v>
      </c>
      <c r="BI75" s="122">
        <v>0</v>
      </c>
      <c r="BJ75" s="122">
        <v>0</v>
      </c>
      <c r="BK75" s="122">
        <v>0</v>
      </c>
      <c r="BL75" s="104">
        <v>90564069.443110004</v>
      </c>
      <c r="BM75" s="122">
        <v>0</v>
      </c>
      <c r="BN75" s="122">
        <v>-1.2970000000000001E-2</v>
      </c>
      <c r="BO75" s="122">
        <v>4.78</v>
      </c>
      <c r="BP75" s="122">
        <v>0</v>
      </c>
      <c r="BQ75" s="122">
        <v>0</v>
      </c>
    </row>
    <row r="76" spans="3:69" x14ac:dyDescent="0.3">
      <c r="C76" s="122">
        <v>71</v>
      </c>
      <c r="D76" s="122">
        <v>2094</v>
      </c>
      <c r="E76" s="122">
        <v>4.78</v>
      </c>
      <c r="F76" s="122">
        <v>3.6310000000000002E-2</v>
      </c>
      <c r="G76" s="122">
        <v>0</v>
      </c>
      <c r="H76" s="104">
        <v>3945.6738300000002</v>
      </c>
      <c r="I76" s="104">
        <v>3648.4241000000002</v>
      </c>
      <c r="J76" s="122">
        <v>155.80647999999999</v>
      </c>
      <c r="K76" s="122">
        <v>0</v>
      </c>
      <c r="L76" s="122">
        <v>141.44325000000001</v>
      </c>
      <c r="M76" s="104">
        <v>295361.51789000002</v>
      </c>
      <c r="N76" s="104">
        <v>177954.39186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04">
        <v>632779.48297000001</v>
      </c>
      <c r="AF76" s="104">
        <v>307960.74354</v>
      </c>
      <c r="AG76" s="104">
        <v>143831.00122999999</v>
      </c>
      <c r="AH76" s="104">
        <v>152650.47313999999</v>
      </c>
      <c r="AI76" s="104">
        <v>28337.265060000002</v>
      </c>
      <c r="AJ76" s="104">
        <v>5974448.1694099996</v>
      </c>
      <c r="AK76" s="104">
        <v>2833189.7115600002</v>
      </c>
      <c r="AL76" s="104">
        <v>1441665.7932500001</v>
      </c>
      <c r="AM76" s="104">
        <v>1362930.3463000001</v>
      </c>
      <c r="AN76" s="104">
        <v>285119.85175999999</v>
      </c>
      <c r="AO76" s="104">
        <v>51542.466540000001</v>
      </c>
      <c r="AP76" s="104">
        <v>3387003.6595100001</v>
      </c>
      <c r="AQ76" s="122">
        <v>0</v>
      </c>
      <c r="AR76" s="122">
        <v>0</v>
      </c>
      <c r="AS76" s="104">
        <v>56659698.975740001</v>
      </c>
      <c r="AT76" s="104">
        <v>67131191.871209994</v>
      </c>
      <c r="AU76" s="104">
        <v>3073478.2704599998</v>
      </c>
      <c r="AV76" s="104">
        <v>34363.203939999999</v>
      </c>
      <c r="AW76" s="104">
        <v>2205.2548499999998</v>
      </c>
      <c r="AX76" s="122">
        <v>0</v>
      </c>
      <c r="AY76" s="104">
        <v>1219.2559200000001</v>
      </c>
      <c r="AZ76" s="104">
        <v>3035690.5557499998</v>
      </c>
      <c r="BA76" s="122">
        <v>0</v>
      </c>
      <c r="BB76" s="104">
        <v>64057713.600749999</v>
      </c>
      <c r="BC76" s="104">
        <v>3158906.2252099998</v>
      </c>
      <c r="BD76" s="104">
        <v>1587613.75694</v>
      </c>
      <c r="BE76" s="104">
        <v>1553182.71954</v>
      </c>
      <c r="BF76" s="104">
        <v>282546.66652999999</v>
      </c>
      <c r="BG76" s="104">
        <v>524679.56160000002</v>
      </c>
      <c r="BH76" s="104">
        <v>56950784.670929998</v>
      </c>
      <c r="BI76" s="122">
        <v>0</v>
      </c>
      <c r="BJ76" s="122">
        <v>0</v>
      </c>
      <c r="BK76" s="122">
        <v>0</v>
      </c>
      <c r="BL76" s="104">
        <v>67131191.871209994</v>
      </c>
      <c r="BM76" s="122">
        <v>0</v>
      </c>
      <c r="BN76" s="122">
        <v>-1.2970000000000001E-2</v>
      </c>
      <c r="BO76" s="122">
        <v>4.78</v>
      </c>
      <c r="BP76" s="122">
        <v>0</v>
      </c>
      <c r="BQ76" s="122">
        <v>0</v>
      </c>
    </row>
    <row r="77" spans="3:69" x14ac:dyDescent="0.3">
      <c r="C77" s="122">
        <v>72</v>
      </c>
      <c r="D77" s="122">
        <v>2095</v>
      </c>
      <c r="E77" s="122">
        <v>4.78</v>
      </c>
      <c r="F77" s="122">
        <v>3.465E-2</v>
      </c>
      <c r="G77" s="122">
        <v>0</v>
      </c>
      <c r="H77" s="104">
        <v>2795.9743100000001</v>
      </c>
      <c r="I77" s="104">
        <v>2629.1256199999998</v>
      </c>
      <c r="J77" s="122">
        <v>90.752780000000001</v>
      </c>
      <c r="K77" s="122">
        <v>0</v>
      </c>
      <c r="L77" s="122">
        <v>76.095910000000003</v>
      </c>
      <c r="M77" s="104">
        <v>248665.90549</v>
      </c>
      <c r="N77" s="104">
        <v>149645.41329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04">
        <v>410707.99917999998</v>
      </c>
      <c r="AF77" s="104">
        <v>198054.64822</v>
      </c>
      <c r="AG77" s="104">
        <v>95708.200289999993</v>
      </c>
      <c r="AH77" s="104">
        <v>99198.885800000004</v>
      </c>
      <c r="AI77" s="104">
        <v>17746.264869999999</v>
      </c>
      <c r="AJ77" s="104">
        <v>4358686.9687999999</v>
      </c>
      <c r="AK77" s="104">
        <v>2054539.1227500001</v>
      </c>
      <c r="AL77" s="104">
        <v>1065503.6891000001</v>
      </c>
      <c r="AM77" s="104">
        <v>997149.28384000005</v>
      </c>
      <c r="AN77" s="104">
        <v>205044.82613</v>
      </c>
      <c r="AO77" s="104">
        <v>36450.046979999999</v>
      </c>
      <c r="AP77" s="104">
        <v>2445862.0361100002</v>
      </c>
      <c r="AQ77" s="122">
        <v>0</v>
      </c>
      <c r="AR77" s="122">
        <v>0</v>
      </c>
      <c r="AS77" s="104">
        <v>41226278.020290002</v>
      </c>
      <c r="AT77" s="104">
        <v>48842642.317469999</v>
      </c>
      <c r="AU77" s="104">
        <v>2584549.4522899999</v>
      </c>
      <c r="AV77" s="104">
        <v>24423.474849999999</v>
      </c>
      <c r="AW77" s="104">
        <v>1294.4929</v>
      </c>
      <c r="AX77" s="122">
        <v>0</v>
      </c>
      <c r="AY77" s="122">
        <v>658.86185</v>
      </c>
      <c r="AZ77" s="104">
        <v>2558172.6226900001</v>
      </c>
      <c r="BA77" s="122">
        <v>0</v>
      </c>
      <c r="BB77" s="104">
        <v>46258092.865180001</v>
      </c>
      <c r="BC77" s="104">
        <v>2041805.5577</v>
      </c>
      <c r="BD77" s="104">
        <v>1056870.37488</v>
      </c>
      <c r="BE77" s="104">
        <v>1012733.14161</v>
      </c>
      <c r="BF77" s="104">
        <v>177783.92579000001</v>
      </c>
      <c r="BG77" s="104">
        <v>371970.16091999999</v>
      </c>
      <c r="BH77" s="104">
        <v>41596929.704279996</v>
      </c>
      <c r="BI77" s="122">
        <v>0</v>
      </c>
      <c r="BJ77" s="122">
        <v>0</v>
      </c>
      <c r="BK77" s="122">
        <v>0</v>
      </c>
      <c r="BL77" s="104">
        <v>48842642.317469999</v>
      </c>
      <c r="BM77" s="122">
        <v>0</v>
      </c>
      <c r="BN77" s="122">
        <v>-1.2970000000000001E-2</v>
      </c>
      <c r="BO77" s="122">
        <v>4.78</v>
      </c>
      <c r="BP77" s="122">
        <v>0</v>
      </c>
      <c r="BQ77" s="122">
        <v>0</v>
      </c>
    </row>
    <row r="78" spans="3:69" x14ac:dyDescent="0.3">
      <c r="C78" s="122">
        <v>73</v>
      </c>
      <c r="D78" s="122">
        <v>2096</v>
      </c>
      <c r="E78" s="122">
        <v>4.78</v>
      </c>
      <c r="F78" s="122">
        <v>3.3070000000000002E-2</v>
      </c>
      <c r="G78" s="122">
        <v>0</v>
      </c>
      <c r="H78" s="104">
        <v>1954.1535200000001</v>
      </c>
      <c r="I78" s="104">
        <v>1865.72668</v>
      </c>
      <c r="J78" s="122">
        <v>50.917360000000002</v>
      </c>
      <c r="K78" s="122">
        <v>0</v>
      </c>
      <c r="L78" s="122">
        <v>37.509480000000003</v>
      </c>
      <c r="M78" s="104">
        <v>206893.34927999999</v>
      </c>
      <c r="N78" s="104">
        <v>124396.22414999999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04">
        <v>258717.20329</v>
      </c>
      <c r="AF78" s="104">
        <v>123422.52271999999</v>
      </c>
      <c r="AG78" s="104">
        <v>61987.82576</v>
      </c>
      <c r="AH78" s="104">
        <v>62548.177239999997</v>
      </c>
      <c r="AI78" s="104">
        <v>10758.67757</v>
      </c>
      <c r="AJ78" s="104">
        <v>3108211.5931199999</v>
      </c>
      <c r="AK78" s="104">
        <v>1454265.6240999999</v>
      </c>
      <c r="AL78" s="104">
        <v>772703.23017</v>
      </c>
      <c r="AM78" s="104">
        <v>712068.34855</v>
      </c>
      <c r="AN78" s="104">
        <v>143953.58345999999</v>
      </c>
      <c r="AO78" s="104">
        <v>25220.806840000001</v>
      </c>
      <c r="AP78" s="104">
        <v>1727731.13964</v>
      </c>
      <c r="AQ78" s="122">
        <v>0</v>
      </c>
      <c r="AR78" s="122">
        <v>0</v>
      </c>
      <c r="AS78" s="104">
        <v>29396791.87458</v>
      </c>
      <c r="AT78" s="104">
        <v>34824695.537579998</v>
      </c>
      <c r="AU78" s="104">
        <v>2148466.7382899998</v>
      </c>
      <c r="AV78" s="104">
        <v>17125.993620000001</v>
      </c>
      <c r="AW78" s="122">
        <v>728.66786000000002</v>
      </c>
      <c r="AX78" s="122">
        <v>0</v>
      </c>
      <c r="AY78" s="122">
        <v>326.59359000000001</v>
      </c>
      <c r="AZ78" s="104">
        <v>2130285.4832199998</v>
      </c>
      <c r="BA78" s="122">
        <v>0</v>
      </c>
      <c r="BB78" s="104">
        <v>32676228.799290001</v>
      </c>
      <c r="BC78" s="104">
        <v>1279914.86063</v>
      </c>
      <c r="BD78" s="104">
        <v>684754.15133999998</v>
      </c>
      <c r="BE78" s="104">
        <v>641056.31773000001</v>
      </c>
      <c r="BF78" s="104">
        <v>108359.45806999999</v>
      </c>
      <c r="BG78" s="104">
        <v>258098.00443</v>
      </c>
      <c r="BH78" s="104">
        <v>29704046.007089999</v>
      </c>
      <c r="BI78" s="122">
        <v>0</v>
      </c>
      <c r="BJ78" s="122">
        <v>0</v>
      </c>
      <c r="BK78" s="122">
        <v>0</v>
      </c>
      <c r="BL78" s="104">
        <v>34824695.537579998</v>
      </c>
      <c r="BM78" s="122">
        <v>0</v>
      </c>
      <c r="BN78" s="122">
        <v>-1.2970000000000001E-2</v>
      </c>
      <c r="BO78" s="122">
        <v>4.78</v>
      </c>
      <c r="BP78" s="122">
        <v>0</v>
      </c>
      <c r="BQ78" s="122">
        <v>0</v>
      </c>
    </row>
    <row r="79" spans="3:69" x14ac:dyDescent="0.3">
      <c r="C79" s="122">
        <v>74</v>
      </c>
      <c r="D79" s="122">
        <v>2097</v>
      </c>
      <c r="E79" s="122">
        <v>4.78</v>
      </c>
      <c r="F79" s="122">
        <v>3.1559999999999998E-2</v>
      </c>
      <c r="G79" s="122">
        <v>0</v>
      </c>
      <c r="H79" s="104">
        <v>1341.4574600000001</v>
      </c>
      <c r="I79" s="104">
        <v>1297.6612399999999</v>
      </c>
      <c r="J79" s="122">
        <v>27.180489999999999</v>
      </c>
      <c r="K79" s="122">
        <v>0</v>
      </c>
      <c r="L79" s="122">
        <v>16.615729999999999</v>
      </c>
      <c r="M79" s="104">
        <v>169997.52353999999</v>
      </c>
      <c r="N79" s="104">
        <v>102141.6795</v>
      </c>
      <c r="O79" s="122">
        <v>0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04">
        <v>157694.68604999999</v>
      </c>
      <c r="AF79" s="104">
        <v>74281.934540000002</v>
      </c>
      <c r="AG79" s="104">
        <v>38946.400179999997</v>
      </c>
      <c r="AH79" s="104">
        <v>38168.646489999999</v>
      </c>
      <c r="AI79" s="104">
        <v>6297.7048400000003</v>
      </c>
      <c r="AJ79" s="104">
        <v>2161363.9063499998</v>
      </c>
      <c r="AK79" s="104">
        <v>1002278.98387</v>
      </c>
      <c r="AL79" s="104">
        <v>548532.16639000003</v>
      </c>
      <c r="AM79" s="104">
        <v>495086.48262000002</v>
      </c>
      <c r="AN79" s="104">
        <v>98429.237529999999</v>
      </c>
      <c r="AO79" s="104">
        <v>17037.035940000002</v>
      </c>
      <c r="AP79" s="104">
        <v>1191104.67074</v>
      </c>
      <c r="AQ79" s="122">
        <v>0</v>
      </c>
      <c r="AR79" s="122">
        <v>0</v>
      </c>
      <c r="AS79" s="104">
        <v>20507582.253869999</v>
      </c>
      <c r="AT79" s="104">
        <v>24291226.177510001</v>
      </c>
      <c r="AU79" s="104">
        <v>1764104.99997</v>
      </c>
      <c r="AV79" s="104">
        <v>11799.382030000001</v>
      </c>
      <c r="AW79" s="122">
        <v>388.33906999999999</v>
      </c>
      <c r="AX79" s="122">
        <v>0</v>
      </c>
      <c r="AY79" s="122">
        <v>145.65414000000001</v>
      </c>
      <c r="AZ79" s="104">
        <v>1751771.62473</v>
      </c>
      <c r="BA79" s="122">
        <v>0</v>
      </c>
      <c r="BB79" s="104">
        <v>22527121.177540001</v>
      </c>
      <c r="BC79" s="104">
        <v>775672.58088000002</v>
      </c>
      <c r="BD79" s="104">
        <v>430372.83743000001</v>
      </c>
      <c r="BE79" s="104">
        <v>392933.58697</v>
      </c>
      <c r="BF79" s="104">
        <v>63811.52837</v>
      </c>
      <c r="BG79" s="104">
        <v>174905.30507</v>
      </c>
      <c r="BH79" s="104">
        <v>20689425.338819999</v>
      </c>
      <c r="BI79" s="122">
        <v>0</v>
      </c>
      <c r="BJ79" s="122">
        <v>0</v>
      </c>
      <c r="BK79" s="122">
        <v>0</v>
      </c>
      <c r="BL79" s="104">
        <v>24291226.177510001</v>
      </c>
      <c r="BM79" s="122">
        <v>0</v>
      </c>
      <c r="BN79" s="122">
        <v>-1.2970000000000001E-2</v>
      </c>
      <c r="BO79" s="122">
        <v>4.78</v>
      </c>
      <c r="BP79" s="122">
        <v>0</v>
      </c>
      <c r="BQ79" s="122">
        <v>0</v>
      </c>
    </row>
    <row r="80" spans="3:69" x14ac:dyDescent="0.3">
      <c r="C80" s="122">
        <v>75</v>
      </c>
      <c r="D80" s="122">
        <v>2098</v>
      </c>
      <c r="E80" s="122">
        <v>4.78</v>
      </c>
      <c r="F80" s="122">
        <v>3.0120000000000001E-2</v>
      </c>
      <c r="G80" s="122">
        <v>0</v>
      </c>
      <c r="H80" s="122">
        <v>899.80529999999999</v>
      </c>
      <c r="I80" s="122">
        <v>879.77358000000004</v>
      </c>
      <c r="J80" s="122">
        <v>13.584339999999999</v>
      </c>
      <c r="K80" s="122">
        <v>0</v>
      </c>
      <c r="L80" s="122">
        <v>6.4473799999999999</v>
      </c>
      <c r="M80" s="104">
        <v>137866.46415000001</v>
      </c>
      <c r="N80" s="104">
        <v>82789.491710000002</v>
      </c>
      <c r="O80" s="122">
        <v>0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04">
        <v>92709.775299999994</v>
      </c>
      <c r="AF80" s="104">
        <v>43029.888650000001</v>
      </c>
      <c r="AG80" s="104">
        <v>23646.5376</v>
      </c>
      <c r="AH80" s="104">
        <v>22483.687089999999</v>
      </c>
      <c r="AI80" s="104">
        <v>3549.6619599999999</v>
      </c>
      <c r="AJ80" s="104">
        <v>1461527.5079699999</v>
      </c>
      <c r="AK80" s="104">
        <v>670603.08765</v>
      </c>
      <c r="AL80" s="104">
        <v>380094.53792999999</v>
      </c>
      <c r="AM80" s="104">
        <v>334247.78230000002</v>
      </c>
      <c r="AN80" s="104">
        <v>65375.164080000002</v>
      </c>
      <c r="AO80" s="104">
        <v>11206.936009999999</v>
      </c>
      <c r="AP80" s="104">
        <v>799325.20108000003</v>
      </c>
      <c r="AQ80" s="122">
        <v>0</v>
      </c>
      <c r="AR80" s="122">
        <v>0</v>
      </c>
      <c r="AS80" s="104">
        <v>13972227.56679</v>
      </c>
      <c r="AT80" s="104">
        <v>16547345.8123</v>
      </c>
      <c r="AU80" s="104">
        <v>1429870.3230999999</v>
      </c>
      <c r="AV80" s="104">
        <v>7947.8069999999998</v>
      </c>
      <c r="AW80" s="122">
        <v>192.82264000000001</v>
      </c>
      <c r="AX80" s="122">
        <v>0</v>
      </c>
      <c r="AY80" s="122">
        <v>56.953789999999998</v>
      </c>
      <c r="AZ80" s="104">
        <v>1421672.73967</v>
      </c>
      <c r="BA80" s="122">
        <v>0</v>
      </c>
      <c r="BB80" s="104">
        <v>15117475.4892</v>
      </c>
      <c r="BC80" s="104">
        <v>453026.83179999999</v>
      </c>
      <c r="BD80" s="104">
        <v>261396.75364000001</v>
      </c>
      <c r="BE80" s="104">
        <v>232622.00672999999</v>
      </c>
      <c r="BF80" s="104">
        <v>36210.326670000002</v>
      </c>
      <c r="BG80" s="104">
        <v>115476.21549</v>
      </c>
      <c r="BH80" s="104">
        <v>14018743.354870001</v>
      </c>
      <c r="BI80" s="122">
        <v>0</v>
      </c>
      <c r="BJ80" s="122">
        <v>0</v>
      </c>
      <c r="BK80" s="122">
        <v>0</v>
      </c>
      <c r="BL80" s="104">
        <v>16547345.8123</v>
      </c>
      <c r="BM80" s="122">
        <v>0</v>
      </c>
      <c r="BN80" s="122">
        <v>-1.2970000000000001E-2</v>
      </c>
      <c r="BO80" s="122">
        <v>4.78</v>
      </c>
      <c r="BP80" s="122">
        <v>0</v>
      </c>
      <c r="BQ80" s="122">
        <v>0</v>
      </c>
    </row>
    <row r="81" spans="3:69" x14ac:dyDescent="0.3">
      <c r="C81" s="122">
        <v>76</v>
      </c>
      <c r="D81" s="122">
        <v>2099</v>
      </c>
      <c r="E81" s="122">
        <v>4.78</v>
      </c>
      <c r="F81" s="122">
        <v>2.8750000000000001E-2</v>
      </c>
      <c r="G81" s="122">
        <v>0</v>
      </c>
      <c r="H81" s="122">
        <v>586.20327999999995</v>
      </c>
      <c r="I81" s="122">
        <v>577.87099999999998</v>
      </c>
      <c r="J81" s="122">
        <v>6.2180999999999997</v>
      </c>
      <c r="K81" s="122">
        <v>0</v>
      </c>
      <c r="L81" s="122">
        <v>2.1141800000000002</v>
      </c>
      <c r="M81" s="104">
        <v>110307.49507999999</v>
      </c>
      <c r="N81" s="104">
        <v>66207.285539999997</v>
      </c>
      <c r="O81" s="122">
        <v>0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04">
        <v>52401.31985</v>
      </c>
      <c r="AF81" s="104">
        <v>23913.58856</v>
      </c>
      <c r="AG81" s="104">
        <v>13813.497859999999</v>
      </c>
      <c r="AH81" s="104">
        <v>12753.01895</v>
      </c>
      <c r="AI81" s="104">
        <v>1921.2144800000001</v>
      </c>
      <c r="AJ81" s="104">
        <v>958222.26876000001</v>
      </c>
      <c r="AK81" s="104">
        <v>434194.83137999999</v>
      </c>
      <c r="AL81" s="104">
        <v>256320.22721000001</v>
      </c>
      <c r="AM81" s="104">
        <v>218490.53941999999</v>
      </c>
      <c r="AN81" s="104">
        <v>42057.789449999997</v>
      </c>
      <c r="AO81" s="104">
        <v>7158.8813</v>
      </c>
      <c r="AP81" s="104">
        <v>520674.72801000002</v>
      </c>
      <c r="AQ81" s="122">
        <v>0</v>
      </c>
      <c r="AR81" s="122">
        <v>0</v>
      </c>
      <c r="AS81" s="104">
        <v>9282492.7135899998</v>
      </c>
      <c r="AT81" s="104">
        <v>10990892.014110001</v>
      </c>
      <c r="AU81" s="104">
        <v>1143476.4342400001</v>
      </c>
      <c r="AV81" s="104">
        <v>5204.0855600000004</v>
      </c>
      <c r="AW81" s="122">
        <v>87.322749999999999</v>
      </c>
      <c r="AX81" s="122">
        <v>0</v>
      </c>
      <c r="AY81" s="122">
        <v>18.825990000000001</v>
      </c>
      <c r="AZ81" s="104">
        <v>1138166.19994</v>
      </c>
      <c r="BA81" s="122">
        <v>0</v>
      </c>
      <c r="BB81" s="104">
        <v>9847415.5798700005</v>
      </c>
      <c r="BC81" s="104">
        <v>254208.87065</v>
      </c>
      <c r="BD81" s="104">
        <v>152761.60772999999</v>
      </c>
      <c r="BE81" s="104">
        <v>132675.96648</v>
      </c>
      <c r="BF81" s="104">
        <v>19746.174999999999</v>
      </c>
      <c r="BG81" s="104">
        <v>74077.88811</v>
      </c>
      <c r="BH81" s="104">
        <v>9213945.0719000008</v>
      </c>
      <c r="BI81" s="122">
        <v>0</v>
      </c>
      <c r="BJ81" s="122">
        <v>0</v>
      </c>
      <c r="BK81" s="122">
        <v>0</v>
      </c>
      <c r="BL81" s="104">
        <v>10990892.014110001</v>
      </c>
      <c r="BM81" s="122">
        <v>0</v>
      </c>
      <c r="BN81" s="122">
        <v>-1.2970000000000001E-2</v>
      </c>
      <c r="BO81" s="122">
        <v>4.78</v>
      </c>
      <c r="BP81" s="122">
        <v>0</v>
      </c>
      <c r="BQ81" s="122">
        <v>0</v>
      </c>
    </row>
    <row r="82" spans="3:69" x14ac:dyDescent="0.3">
      <c r="C82" s="122">
        <v>77</v>
      </c>
      <c r="D82" s="122">
        <v>2100</v>
      </c>
      <c r="E82" s="122">
        <v>4.78</v>
      </c>
      <c r="F82" s="122">
        <v>2.7439999999999999E-2</v>
      </c>
      <c r="G82" s="122">
        <v>0</v>
      </c>
      <c r="H82" s="122">
        <v>368.35243000000003</v>
      </c>
      <c r="I82" s="122">
        <v>365.26976000000002</v>
      </c>
      <c r="J82" s="122">
        <v>2.5287000000000002</v>
      </c>
      <c r="K82" s="122">
        <v>0</v>
      </c>
      <c r="L82" s="122">
        <v>0.55396999999999996</v>
      </c>
      <c r="M82" s="104">
        <v>87041.402289999998</v>
      </c>
      <c r="N82" s="104">
        <v>52217.537729999996</v>
      </c>
      <c r="O82" s="122">
        <v>0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04">
        <v>28380.53916</v>
      </c>
      <c r="AF82" s="104">
        <v>12711.84924</v>
      </c>
      <c r="AG82" s="104">
        <v>7725.7043599999997</v>
      </c>
      <c r="AH82" s="104">
        <v>6947.4031400000003</v>
      </c>
      <c r="AI82" s="122">
        <v>995.58241999999996</v>
      </c>
      <c r="AJ82" s="104">
        <v>607254</v>
      </c>
      <c r="AK82" s="104">
        <v>271152.06728000002</v>
      </c>
      <c r="AL82" s="104">
        <v>167651.2947</v>
      </c>
      <c r="AM82" s="104">
        <v>137891.26019999999</v>
      </c>
      <c r="AN82" s="104">
        <v>26131.452430000001</v>
      </c>
      <c r="AO82" s="104">
        <v>4427.9253900000003</v>
      </c>
      <c r="AP82" s="104">
        <v>328232.67147</v>
      </c>
      <c r="AQ82" s="122">
        <v>0</v>
      </c>
      <c r="AR82" s="122">
        <v>0</v>
      </c>
      <c r="AS82" s="104">
        <v>6006160.7743300004</v>
      </c>
      <c r="AT82" s="104">
        <v>7109655.2774099996</v>
      </c>
      <c r="AU82" s="104">
        <v>901857.30096000002</v>
      </c>
      <c r="AV82" s="104">
        <v>3291.5172299999999</v>
      </c>
      <c r="AW82" s="122">
        <v>35.036340000000003</v>
      </c>
      <c r="AX82" s="122">
        <v>0</v>
      </c>
      <c r="AY82" s="122">
        <v>4.9685800000000002</v>
      </c>
      <c r="AZ82" s="104">
        <v>898525.77881000005</v>
      </c>
      <c r="BA82" s="122">
        <v>0</v>
      </c>
      <c r="BB82" s="104">
        <v>6207797.97645</v>
      </c>
      <c r="BC82" s="104">
        <v>136672.34341999999</v>
      </c>
      <c r="BD82" s="104">
        <v>85479.490439999994</v>
      </c>
      <c r="BE82" s="104">
        <v>72708.423420000006</v>
      </c>
      <c r="BF82" s="104">
        <v>10317.95757</v>
      </c>
      <c r="BG82" s="104">
        <v>46041.367530000003</v>
      </c>
      <c r="BH82" s="104">
        <v>5856578.3940700004</v>
      </c>
      <c r="BI82" s="122">
        <v>0</v>
      </c>
      <c r="BJ82" s="122">
        <v>0</v>
      </c>
      <c r="BK82" s="122">
        <v>0</v>
      </c>
      <c r="BL82" s="104">
        <v>7109655.2774099996</v>
      </c>
      <c r="BM82" s="122">
        <v>0</v>
      </c>
      <c r="BN82" s="122">
        <v>-1.2970000000000001E-2</v>
      </c>
      <c r="BO82" s="122">
        <v>4.78</v>
      </c>
      <c r="BP82" s="122">
        <v>0</v>
      </c>
      <c r="BQ82" s="122">
        <v>0</v>
      </c>
    </row>
    <row r="83" spans="3:69" x14ac:dyDescent="0.3">
      <c r="C83" s="122">
        <v>78</v>
      </c>
      <c r="D83" s="122">
        <v>2101</v>
      </c>
      <c r="E83" s="122">
        <v>4.78</v>
      </c>
      <c r="F83" s="122">
        <v>2.6190000000000001E-2</v>
      </c>
      <c r="G83" s="122">
        <v>0</v>
      </c>
      <c r="H83" s="122">
        <v>221.46236999999999</v>
      </c>
      <c r="I83" s="122">
        <v>220.48281</v>
      </c>
      <c r="J83" s="122">
        <v>0.87512000000000001</v>
      </c>
      <c r="K83" s="122">
        <v>0</v>
      </c>
      <c r="L83" s="122">
        <v>0.10444000000000001</v>
      </c>
      <c r="M83" s="104">
        <v>67671.429619999995</v>
      </c>
      <c r="N83" s="104">
        <v>40576.566870000002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04">
        <v>14677.872359999999</v>
      </c>
      <c r="AF83" s="104">
        <v>6448.09537</v>
      </c>
      <c r="AG83" s="104">
        <v>4113.64275</v>
      </c>
      <c r="AH83" s="104">
        <v>3623.7623199999998</v>
      </c>
      <c r="AI83" s="122">
        <v>492.37191999999999</v>
      </c>
      <c r="AJ83" s="104">
        <v>370789.68462000001</v>
      </c>
      <c r="AK83" s="104">
        <v>162747.49209000001</v>
      </c>
      <c r="AL83" s="104">
        <v>105969.35683999999</v>
      </c>
      <c r="AM83" s="104">
        <v>83795.690140000006</v>
      </c>
      <c r="AN83" s="104">
        <v>15633.47229</v>
      </c>
      <c r="AO83" s="104">
        <v>2643.67326</v>
      </c>
      <c r="AP83" s="104">
        <v>199628.48047000001</v>
      </c>
      <c r="AQ83" s="122">
        <v>0</v>
      </c>
      <c r="AR83" s="122">
        <v>0</v>
      </c>
      <c r="AS83" s="104">
        <v>3782771.7498300001</v>
      </c>
      <c r="AT83" s="104">
        <v>4476337.2461400004</v>
      </c>
      <c r="AU83" s="104">
        <v>700804.26366000006</v>
      </c>
      <c r="AV83" s="104">
        <v>1996.51884</v>
      </c>
      <c r="AW83" s="122">
        <v>11.95337</v>
      </c>
      <c r="AX83" s="122">
        <v>0</v>
      </c>
      <c r="AY83" s="122">
        <v>0.94111</v>
      </c>
      <c r="AZ83" s="104">
        <v>698794.85034</v>
      </c>
      <c r="BA83" s="122">
        <v>0</v>
      </c>
      <c r="BB83" s="104">
        <v>3775532.9824799998</v>
      </c>
      <c r="BC83" s="104">
        <v>70248.941709999999</v>
      </c>
      <c r="BD83" s="104">
        <v>45542.151729999998</v>
      </c>
      <c r="BE83" s="104">
        <v>38163.149250000002</v>
      </c>
      <c r="BF83" s="104">
        <v>5149.5824899999998</v>
      </c>
      <c r="BG83" s="104">
        <v>27641.438340000001</v>
      </c>
      <c r="BH83" s="104">
        <v>3588787.7189600002</v>
      </c>
      <c r="BI83" s="122">
        <v>0</v>
      </c>
      <c r="BJ83" s="122">
        <v>0</v>
      </c>
      <c r="BK83" s="122">
        <v>0</v>
      </c>
      <c r="BL83" s="104">
        <v>4476337.2461400004</v>
      </c>
      <c r="BM83" s="122">
        <v>0</v>
      </c>
      <c r="BN83" s="122">
        <v>-1.2970000000000001E-2</v>
      </c>
      <c r="BO83" s="122">
        <v>4.78</v>
      </c>
      <c r="BP83" s="122">
        <v>0</v>
      </c>
      <c r="BQ83" s="122">
        <v>0</v>
      </c>
    </row>
    <row r="84" spans="3:69" x14ac:dyDescent="0.3">
      <c r="C84" s="122">
        <v>79</v>
      </c>
      <c r="D84" s="122">
        <v>2102</v>
      </c>
      <c r="E84" s="122">
        <v>4.78</v>
      </c>
      <c r="F84" s="122">
        <v>2.5000000000000001E-2</v>
      </c>
      <c r="G84" s="122">
        <v>0</v>
      </c>
      <c r="H84" s="122">
        <v>126.16083</v>
      </c>
      <c r="I84" s="122">
        <v>125.90872</v>
      </c>
      <c r="J84" s="122">
        <v>0.24132000000000001</v>
      </c>
      <c r="K84" s="122">
        <v>0</v>
      </c>
      <c r="L84" s="122">
        <v>1.0789999999999999E-2</v>
      </c>
      <c r="M84" s="104">
        <v>51752.412190000003</v>
      </c>
      <c r="N84" s="104">
        <v>31014.29724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04">
        <v>7221.7013900000002</v>
      </c>
      <c r="AF84" s="104">
        <v>3115.9260199999999</v>
      </c>
      <c r="AG84" s="104">
        <v>2072.1976199999999</v>
      </c>
      <c r="AH84" s="104">
        <v>1802.0777499999999</v>
      </c>
      <c r="AI84" s="122">
        <v>231.5</v>
      </c>
      <c r="AJ84" s="104">
        <v>217462.86770999999</v>
      </c>
      <c r="AK84" s="104">
        <v>93579.195850000004</v>
      </c>
      <c r="AL84" s="104">
        <v>64469.086940000001</v>
      </c>
      <c r="AM84" s="104">
        <v>48915.799299999999</v>
      </c>
      <c r="AN84" s="104">
        <v>8979.9540699999998</v>
      </c>
      <c r="AO84" s="104">
        <v>1518.8315500000001</v>
      </c>
      <c r="AP84" s="104">
        <v>116775.36713</v>
      </c>
      <c r="AQ84" s="122">
        <v>0</v>
      </c>
      <c r="AR84" s="122">
        <v>0</v>
      </c>
      <c r="AS84" s="104">
        <v>2319848.8415000001</v>
      </c>
      <c r="AT84" s="104">
        <v>2744201.64799</v>
      </c>
      <c r="AU84" s="104">
        <v>535652.80200999998</v>
      </c>
      <c r="AV84" s="104">
        <v>1151.39408</v>
      </c>
      <c r="AW84" s="122">
        <v>3.2547000000000001</v>
      </c>
      <c r="AX84" s="122">
        <v>0</v>
      </c>
      <c r="AY84" s="122">
        <v>9.7220000000000001E-2</v>
      </c>
      <c r="AZ84" s="104">
        <v>534498.05600999994</v>
      </c>
      <c r="BA84" s="122">
        <v>0</v>
      </c>
      <c r="BB84" s="104">
        <v>2208548.8459800002</v>
      </c>
      <c r="BC84" s="104">
        <v>34465.812879999998</v>
      </c>
      <c r="BD84" s="104">
        <v>22959.012470000001</v>
      </c>
      <c r="BE84" s="104">
        <v>19101.754250000002</v>
      </c>
      <c r="BF84" s="104">
        <v>2445.4666499999998</v>
      </c>
      <c r="BG84" s="104">
        <v>15980.546979999999</v>
      </c>
      <c r="BH84" s="104">
        <v>2113596.25275</v>
      </c>
      <c r="BI84" s="122">
        <v>0</v>
      </c>
      <c r="BJ84" s="122">
        <v>0</v>
      </c>
      <c r="BK84" s="122">
        <v>0</v>
      </c>
      <c r="BL84" s="104">
        <v>2744201.64799</v>
      </c>
      <c r="BM84" s="122">
        <v>0</v>
      </c>
      <c r="BN84" s="122">
        <v>-1.2970000000000001E-2</v>
      </c>
      <c r="BO84" s="122">
        <v>4.78</v>
      </c>
      <c r="BP84" s="122">
        <v>0</v>
      </c>
      <c r="BQ84" s="122">
        <v>0</v>
      </c>
    </row>
    <row r="85" spans="3:69" x14ac:dyDescent="0.3">
      <c r="C85" s="122">
        <v>80</v>
      </c>
      <c r="D85" s="122">
        <v>2103</v>
      </c>
      <c r="E85" s="122">
        <v>4.78</v>
      </c>
      <c r="F85" s="122">
        <v>2.3859999999999999E-2</v>
      </c>
      <c r="G85" s="122">
        <v>0</v>
      </c>
      <c r="H85" s="122">
        <v>67.256739999999994</v>
      </c>
      <c r="I85" s="122">
        <v>67.209649999999996</v>
      </c>
      <c r="J85" s="122">
        <v>4.709E-2</v>
      </c>
      <c r="K85" s="122">
        <v>0</v>
      </c>
      <c r="L85" s="122">
        <v>0</v>
      </c>
      <c r="M85" s="104">
        <v>38837.942779999998</v>
      </c>
      <c r="N85" s="104">
        <v>23261.302370000001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04">
        <v>3365.5145900000002</v>
      </c>
      <c r="AF85" s="104">
        <v>1432.99632</v>
      </c>
      <c r="AG85" s="122">
        <v>980.63726999999994</v>
      </c>
      <c r="AH85" s="122">
        <v>848.91011000000003</v>
      </c>
      <c r="AI85" s="122">
        <v>102.97089</v>
      </c>
      <c r="AJ85" s="104">
        <v>122119.89165000001</v>
      </c>
      <c r="AK85" s="104">
        <v>51391.333379999996</v>
      </c>
      <c r="AL85" s="104">
        <v>37583.723230000003</v>
      </c>
      <c r="AM85" s="104">
        <v>27369.69587</v>
      </c>
      <c r="AN85" s="104">
        <v>4938.1503899999998</v>
      </c>
      <c r="AO85" s="122">
        <v>836.98878000000002</v>
      </c>
      <c r="AP85" s="104">
        <v>65494.500639999998</v>
      </c>
      <c r="AQ85" s="122">
        <v>0</v>
      </c>
      <c r="AR85" s="122">
        <v>0</v>
      </c>
      <c r="AS85" s="104">
        <v>1387287.4140000001</v>
      </c>
      <c r="AT85" s="104">
        <v>1640433.82277</v>
      </c>
      <c r="AU85" s="104">
        <v>401749.60908000002</v>
      </c>
      <c r="AV85" s="122">
        <v>624.46258</v>
      </c>
      <c r="AW85" s="122">
        <v>0.62990999999999997</v>
      </c>
      <c r="AX85" s="122">
        <v>0</v>
      </c>
      <c r="AY85" s="122">
        <v>0</v>
      </c>
      <c r="AZ85" s="104">
        <v>401124.51659000001</v>
      </c>
      <c r="BA85" s="122">
        <v>0</v>
      </c>
      <c r="BB85" s="104">
        <v>1238684.2136899999</v>
      </c>
      <c r="BC85" s="104">
        <v>16124.78815</v>
      </c>
      <c r="BD85" s="104">
        <v>10875.557940000001</v>
      </c>
      <c r="BE85" s="104">
        <v>9058.4948499999991</v>
      </c>
      <c r="BF85" s="104">
        <v>1099.69065</v>
      </c>
      <c r="BG85" s="104">
        <v>8868.6060300000008</v>
      </c>
      <c r="BH85" s="104">
        <v>1192657.07607</v>
      </c>
      <c r="BI85" s="122">
        <v>0</v>
      </c>
      <c r="BJ85" s="122">
        <v>0</v>
      </c>
      <c r="BK85" s="122">
        <v>0</v>
      </c>
      <c r="BL85" s="104">
        <v>1640433.82277</v>
      </c>
      <c r="BM85" s="122">
        <v>0</v>
      </c>
      <c r="BN85" s="122">
        <v>-1.2970000000000001E-2</v>
      </c>
      <c r="BO85" s="122">
        <v>4.78</v>
      </c>
      <c r="BP85" s="122">
        <v>0</v>
      </c>
      <c r="BQ85" s="122">
        <v>0</v>
      </c>
    </row>
    <row r="86" spans="3:69" x14ac:dyDescent="0.3">
      <c r="C86" s="122">
        <v>81</v>
      </c>
      <c r="D86" s="122">
        <v>2104</v>
      </c>
      <c r="E86" s="122">
        <v>4.78</v>
      </c>
      <c r="F86" s="122">
        <v>2.2769999999999999E-2</v>
      </c>
      <c r="G86" s="122">
        <v>0</v>
      </c>
      <c r="H86" s="122">
        <v>33.010590000000001</v>
      </c>
      <c r="I86" s="122">
        <v>33.00573</v>
      </c>
      <c r="J86" s="122">
        <v>4.8599999999999997E-3</v>
      </c>
      <c r="K86" s="122">
        <v>0</v>
      </c>
      <c r="L86" s="122">
        <v>0</v>
      </c>
      <c r="M86" s="104">
        <v>28508.61766</v>
      </c>
      <c r="N86" s="104">
        <v>17064.54967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04">
        <v>1477.4076399999999</v>
      </c>
      <c r="AF86" s="122">
        <v>626.62091999999996</v>
      </c>
      <c r="AG86" s="122">
        <v>432.56657999999999</v>
      </c>
      <c r="AH86" s="122">
        <v>375.16955000000002</v>
      </c>
      <c r="AI86" s="122">
        <v>43.05059</v>
      </c>
      <c r="AJ86" s="104">
        <v>65449.875970000001</v>
      </c>
      <c r="AK86" s="104">
        <v>26883.270540000001</v>
      </c>
      <c r="AL86" s="104">
        <v>20891.884389999999</v>
      </c>
      <c r="AM86" s="104">
        <v>14641.85557</v>
      </c>
      <c r="AN86" s="104">
        <v>2591.96956</v>
      </c>
      <c r="AO86" s="122">
        <v>440.89591000000001</v>
      </c>
      <c r="AP86" s="104">
        <v>35102.847820000003</v>
      </c>
      <c r="AQ86" s="122">
        <v>0</v>
      </c>
      <c r="AR86" s="122">
        <v>0</v>
      </c>
      <c r="AS86" s="104">
        <v>810981.25483999995</v>
      </c>
      <c r="AT86" s="104">
        <v>958617.56418999995</v>
      </c>
      <c r="AU86" s="104">
        <v>294724.51942999999</v>
      </c>
      <c r="AV86" s="122">
        <v>314.08479</v>
      </c>
      <c r="AW86" s="122">
        <v>6.5070000000000003E-2</v>
      </c>
      <c r="AX86" s="122">
        <v>0</v>
      </c>
      <c r="AY86" s="122">
        <v>0</v>
      </c>
      <c r="AZ86" s="104">
        <v>294410.36956999998</v>
      </c>
      <c r="BA86" s="122">
        <v>0</v>
      </c>
      <c r="BB86" s="104">
        <v>663893.04475999996</v>
      </c>
      <c r="BC86" s="104">
        <v>7186.1756800000003</v>
      </c>
      <c r="BD86" s="104">
        <v>4803.0467399999998</v>
      </c>
      <c r="BE86" s="104">
        <v>4031.1624000000002</v>
      </c>
      <c r="BF86" s="122">
        <v>465.35239000000001</v>
      </c>
      <c r="BG86" s="104">
        <v>4708.0859099999998</v>
      </c>
      <c r="BH86" s="104">
        <v>642699.22164</v>
      </c>
      <c r="BI86" s="122">
        <v>0</v>
      </c>
      <c r="BJ86" s="122">
        <v>0</v>
      </c>
      <c r="BK86" s="122">
        <v>0</v>
      </c>
      <c r="BL86" s="104">
        <v>958617.56418999995</v>
      </c>
      <c r="BM86" s="122">
        <v>0</v>
      </c>
      <c r="BN86" s="122">
        <v>-1.2970000000000001E-2</v>
      </c>
      <c r="BO86" s="122">
        <v>4.78</v>
      </c>
      <c r="BP86" s="122">
        <v>0</v>
      </c>
      <c r="BQ86" s="122">
        <v>0</v>
      </c>
    </row>
    <row r="87" spans="3:69" x14ac:dyDescent="0.3">
      <c r="C87" s="122">
        <v>82</v>
      </c>
      <c r="D87" s="122">
        <v>2105</v>
      </c>
      <c r="E87" s="122">
        <v>4.78</v>
      </c>
      <c r="F87" s="122">
        <v>2.1729999999999999E-2</v>
      </c>
      <c r="G87" s="122">
        <v>0</v>
      </c>
      <c r="H87" s="122">
        <v>14.604329999999999</v>
      </c>
      <c r="I87" s="122">
        <v>14.604329999999999</v>
      </c>
      <c r="J87" s="122">
        <v>0</v>
      </c>
      <c r="K87" s="122">
        <v>0</v>
      </c>
      <c r="L87" s="122">
        <v>0</v>
      </c>
      <c r="M87" s="104">
        <v>20384.029470000001</v>
      </c>
      <c r="N87" s="104">
        <v>12194.34237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22">
        <v>606.37288999999998</v>
      </c>
      <c r="AF87" s="122">
        <v>259.99426999999997</v>
      </c>
      <c r="AG87" s="122">
        <v>176.20336</v>
      </c>
      <c r="AH87" s="122">
        <v>153.39955</v>
      </c>
      <c r="AI87" s="122">
        <v>16.77571</v>
      </c>
      <c r="AJ87" s="104">
        <v>33353.310510000003</v>
      </c>
      <c r="AK87" s="104">
        <v>13363.20343</v>
      </c>
      <c r="AL87" s="104">
        <v>11014.283069999999</v>
      </c>
      <c r="AM87" s="104">
        <v>7460.6156600000004</v>
      </c>
      <c r="AN87" s="104">
        <v>1294.1029900000001</v>
      </c>
      <c r="AO87" s="122">
        <v>221.10535999999999</v>
      </c>
      <c r="AP87" s="104">
        <v>17910.93203</v>
      </c>
      <c r="AQ87" s="122">
        <v>0</v>
      </c>
      <c r="AR87" s="122">
        <v>0</v>
      </c>
      <c r="AS87" s="104">
        <v>464892.63863</v>
      </c>
      <c r="AT87" s="104">
        <v>549356.23022999999</v>
      </c>
      <c r="AU87" s="104">
        <v>210610.40356000001</v>
      </c>
      <c r="AV87" s="122">
        <v>143.98033000000001</v>
      </c>
      <c r="AW87" s="122">
        <v>0</v>
      </c>
      <c r="AX87" s="122">
        <v>0</v>
      </c>
      <c r="AY87" s="122">
        <v>0</v>
      </c>
      <c r="AZ87" s="104">
        <v>210466.42322999999</v>
      </c>
      <c r="BA87" s="122">
        <v>0</v>
      </c>
      <c r="BB87" s="104">
        <v>338745.82666999998</v>
      </c>
      <c r="BC87" s="104">
        <v>3044.1750699999998</v>
      </c>
      <c r="BD87" s="104">
        <v>1959.23848</v>
      </c>
      <c r="BE87" s="104">
        <v>1660.4563800000001</v>
      </c>
      <c r="BF87" s="122">
        <v>183.82149000000001</v>
      </c>
      <c r="BG87" s="104">
        <v>2381.1473599999999</v>
      </c>
      <c r="BH87" s="104">
        <v>329516.98788999999</v>
      </c>
      <c r="BI87" s="122">
        <v>0</v>
      </c>
      <c r="BJ87" s="122">
        <v>0</v>
      </c>
      <c r="BK87" s="122">
        <v>0</v>
      </c>
      <c r="BL87" s="104">
        <v>549356.23022999999</v>
      </c>
      <c r="BM87" s="122">
        <v>0</v>
      </c>
      <c r="BN87" s="122">
        <v>-1.2970000000000001E-2</v>
      </c>
      <c r="BO87" s="122">
        <v>4.78</v>
      </c>
      <c r="BP87" s="122">
        <v>0</v>
      </c>
      <c r="BQ87" s="122">
        <v>0</v>
      </c>
    </row>
    <row r="88" spans="3:69" x14ac:dyDescent="0.3">
      <c r="C88" s="122">
        <v>83</v>
      </c>
      <c r="D88" s="122">
        <v>2106</v>
      </c>
      <c r="E88" s="122">
        <v>4.78</v>
      </c>
      <c r="F88" s="122">
        <v>2.0740000000000001E-2</v>
      </c>
      <c r="G88" s="122">
        <v>0</v>
      </c>
      <c r="H88" s="122">
        <v>5.6728199999999998</v>
      </c>
      <c r="I88" s="122">
        <v>5.6728199999999998</v>
      </c>
      <c r="J88" s="122">
        <v>0</v>
      </c>
      <c r="K88" s="122">
        <v>0</v>
      </c>
      <c r="L88" s="122">
        <v>0</v>
      </c>
      <c r="M88" s="104">
        <v>14124.09989</v>
      </c>
      <c r="N88" s="104">
        <v>8445.0317300000006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230.36015</v>
      </c>
      <c r="AF88" s="122">
        <v>101.93064</v>
      </c>
      <c r="AG88" s="122">
        <v>65.476259999999996</v>
      </c>
      <c r="AH88" s="122">
        <v>56.924320000000002</v>
      </c>
      <c r="AI88" s="122">
        <v>6.0289299999999999</v>
      </c>
      <c r="AJ88" s="104">
        <v>16085.628559999999</v>
      </c>
      <c r="AK88" s="104">
        <v>6297.1108299999996</v>
      </c>
      <c r="AL88" s="104">
        <v>5474.5083800000002</v>
      </c>
      <c r="AM88" s="104">
        <v>3597.19281</v>
      </c>
      <c r="AN88" s="122">
        <v>611.79652999999996</v>
      </c>
      <c r="AO88" s="122">
        <v>105.02001</v>
      </c>
      <c r="AP88" s="104">
        <v>8659.0793300000005</v>
      </c>
      <c r="AQ88" s="122">
        <v>0</v>
      </c>
      <c r="AR88" s="122">
        <v>0</v>
      </c>
      <c r="AS88" s="104">
        <v>262073.00977999999</v>
      </c>
      <c r="AT88" s="104">
        <v>309622.88225999998</v>
      </c>
      <c r="AU88" s="104">
        <v>145855.47021</v>
      </c>
      <c r="AV88" s="122">
        <v>58.964500000000001</v>
      </c>
      <c r="AW88" s="122">
        <v>0</v>
      </c>
      <c r="AX88" s="122">
        <v>0</v>
      </c>
      <c r="AY88" s="122">
        <v>0</v>
      </c>
      <c r="AZ88" s="104">
        <v>145796.50571</v>
      </c>
      <c r="BA88" s="122">
        <v>0</v>
      </c>
      <c r="BB88" s="104">
        <v>163767.41205000001</v>
      </c>
      <c r="BC88" s="104">
        <v>1220.8500100000001</v>
      </c>
      <c r="BD88" s="122">
        <v>729.15353000000005</v>
      </c>
      <c r="BE88" s="122">
        <v>621.08725000000004</v>
      </c>
      <c r="BF88" s="122">
        <v>67.109499999999997</v>
      </c>
      <c r="BG88" s="104">
        <v>1141.3828599999999</v>
      </c>
      <c r="BH88" s="104">
        <v>159987.82889999999</v>
      </c>
      <c r="BI88" s="122">
        <v>0</v>
      </c>
      <c r="BJ88" s="122">
        <v>0</v>
      </c>
      <c r="BK88" s="122">
        <v>0</v>
      </c>
      <c r="BL88" s="104">
        <v>309622.88225999998</v>
      </c>
      <c r="BM88" s="122">
        <v>0</v>
      </c>
      <c r="BN88" s="122">
        <v>-1.2970000000000001E-2</v>
      </c>
      <c r="BO88" s="122">
        <v>4.78</v>
      </c>
      <c r="BP88" s="122">
        <v>0</v>
      </c>
      <c r="BQ88" s="122">
        <v>0</v>
      </c>
    </row>
    <row r="89" spans="3:69" x14ac:dyDescent="0.3">
      <c r="C89" s="122">
        <v>84</v>
      </c>
      <c r="D89" s="122">
        <v>2107</v>
      </c>
      <c r="E89" s="122">
        <v>4.78</v>
      </c>
      <c r="F89" s="122">
        <v>1.9789999999999999E-2</v>
      </c>
      <c r="G89" s="122">
        <v>0</v>
      </c>
      <c r="H89" s="122">
        <v>1.8795299999999999</v>
      </c>
      <c r="I89" s="122">
        <v>1.8795299999999999</v>
      </c>
      <c r="J89" s="122">
        <v>0</v>
      </c>
      <c r="K89" s="122">
        <v>0</v>
      </c>
      <c r="L89" s="122">
        <v>0</v>
      </c>
      <c r="M89" s="104">
        <v>9424.2182599999996</v>
      </c>
      <c r="N89" s="104">
        <v>5632.3410000000003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79.945369999999997</v>
      </c>
      <c r="AF89" s="122">
        <v>37.469610000000003</v>
      </c>
      <c r="AG89" s="122">
        <v>21.813089999999999</v>
      </c>
      <c r="AH89" s="122">
        <v>18.68918</v>
      </c>
      <c r="AI89" s="122">
        <v>1.97349</v>
      </c>
      <c r="AJ89" s="104">
        <v>7295.5988299999999</v>
      </c>
      <c r="AK89" s="104">
        <v>2805.17103</v>
      </c>
      <c r="AL89" s="104">
        <v>2547.8989999999999</v>
      </c>
      <c r="AM89" s="104">
        <v>1623.4737299999999</v>
      </c>
      <c r="AN89" s="122">
        <v>272.13672000000003</v>
      </c>
      <c r="AO89" s="122">
        <v>46.918349999999997</v>
      </c>
      <c r="AP89" s="104">
        <v>3941.46389</v>
      </c>
      <c r="AQ89" s="122">
        <v>0</v>
      </c>
      <c r="AR89" s="122">
        <v>0</v>
      </c>
      <c r="AS89" s="104">
        <v>145445.70728</v>
      </c>
      <c r="AT89" s="104">
        <v>171821.15416000001</v>
      </c>
      <c r="AU89" s="104">
        <v>97277.046709999995</v>
      </c>
      <c r="AV89" s="122">
        <v>21.158270000000002</v>
      </c>
      <c r="AW89" s="122">
        <v>0</v>
      </c>
      <c r="AX89" s="122">
        <v>0</v>
      </c>
      <c r="AY89" s="122">
        <v>0</v>
      </c>
      <c r="AZ89" s="104">
        <v>97255.888439999995</v>
      </c>
      <c r="BA89" s="122">
        <v>0</v>
      </c>
      <c r="BB89" s="104">
        <v>74544.107449999996</v>
      </c>
      <c r="BC89" s="122">
        <v>460.25767999999999</v>
      </c>
      <c r="BD89" s="122">
        <v>243.26311000000001</v>
      </c>
      <c r="BE89" s="122">
        <v>205.61296999999999</v>
      </c>
      <c r="BF89" s="122">
        <v>22.37886</v>
      </c>
      <c r="BG89" s="122">
        <v>514.96056999999996</v>
      </c>
      <c r="BH89" s="104">
        <v>73097.634260000006</v>
      </c>
      <c r="BI89" s="122">
        <v>0</v>
      </c>
      <c r="BJ89" s="122">
        <v>0</v>
      </c>
      <c r="BK89" s="122">
        <v>0</v>
      </c>
      <c r="BL89" s="104">
        <v>171821.15416000001</v>
      </c>
      <c r="BM89" s="122">
        <v>0</v>
      </c>
      <c r="BN89" s="122">
        <v>-1.2970000000000001E-2</v>
      </c>
      <c r="BO89" s="122">
        <v>4.78</v>
      </c>
      <c r="BP89" s="122">
        <v>0</v>
      </c>
      <c r="BQ89" s="122">
        <v>0</v>
      </c>
    </row>
    <row r="90" spans="3:69" x14ac:dyDescent="0.3">
      <c r="C90" s="122">
        <v>85</v>
      </c>
      <c r="D90" s="122">
        <v>2108</v>
      </c>
      <c r="E90" s="122">
        <v>4.78</v>
      </c>
      <c r="F90" s="122">
        <v>1.8890000000000001E-2</v>
      </c>
      <c r="G90" s="122">
        <v>0</v>
      </c>
      <c r="H90" s="122">
        <v>0.52032</v>
      </c>
      <c r="I90" s="122">
        <v>0.52032</v>
      </c>
      <c r="J90" s="122">
        <v>0</v>
      </c>
      <c r="K90" s="122">
        <v>0</v>
      </c>
      <c r="L90" s="122">
        <v>0</v>
      </c>
      <c r="M90" s="104">
        <v>6008.7591499999999</v>
      </c>
      <c r="N90" s="104">
        <v>3589.7381700000001</v>
      </c>
      <c r="O90" s="122">
        <v>0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24.95731</v>
      </c>
      <c r="AF90" s="122">
        <v>12.80986</v>
      </c>
      <c r="AG90" s="122">
        <v>6.3330799999999998</v>
      </c>
      <c r="AH90" s="122">
        <v>5.2341300000000004</v>
      </c>
      <c r="AI90" s="122">
        <v>0.58023999999999998</v>
      </c>
      <c r="AJ90" s="104">
        <v>3084.6117199999999</v>
      </c>
      <c r="AK90" s="104">
        <v>1176.7246600000001</v>
      </c>
      <c r="AL90" s="104">
        <v>1100.9422400000001</v>
      </c>
      <c r="AM90" s="122">
        <v>674.53135999999995</v>
      </c>
      <c r="AN90" s="122">
        <v>112.88263000000001</v>
      </c>
      <c r="AO90" s="122">
        <v>19.530830000000002</v>
      </c>
      <c r="AP90" s="104">
        <v>1674.68625</v>
      </c>
      <c r="AQ90" s="122">
        <v>0</v>
      </c>
      <c r="AR90" s="122">
        <v>0</v>
      </c>
      <c r="AS90" s="104">
        <v>79288.660789999994</v>
      </c>
      <c r="AT90" s="104">
        <v>93671.933709999998</v>
      </c>
      <c r="AU90" s="104">
        <v>61998.932090000002</v>
      </c>
      <c r="AV90" s="122">
        <v>6.5756899999999998</v>
      </c>
      <c r="AW90" s="122">
        <v>0</v>
      </c>
      <c r="AX90" s="122">
        <v>0</v>
      </c>
      <c r="AY90" s="122">
        <v>0</v>
      </c>
      <c r="AZ90" s="104">
        <v>61992.356399999997</v>
      </c>
      <c r="BA90" s="122">
        <v>0</v>
      </c>
      <c r="BB90" s="104">
        <v>31673.001619999999</v>
      </c>
      <c r="BC90" s="122">
        <v>161.75997000000001</v>
      </c>
      <c r="BD90" s="122">
        <v>70.711920000000006</v>
      </c>
      <c r="BE90" s="122">
        <v>58.043590000000002</v>
      </c>
      <c r="BF90" s="122">
        <v>6.7260900000000001</v>
      </c>
      <c r="BG90" s="122">
        <v>216.65801999999999</v>
      </c>
      <c r="BH90" s="104">
        <v>31159.102029999998</v>
      </c>
      <c r="BI90" s="122">
        <v>0</v>
      </c>
      <c r="BJ90" s="122">
        <v>0</v>
      </c>
      <c r="BK90" s="122">
        <v>0</v>
      </c>
      <c r="BL90" s="104">
        <v>93671.933709999998</v>
      </c>
      <c r="BM90" s="122">
        <v>0</v>
      </c>
      <c r="BN90" s="122">
        <v>-1.2970000000000001E-2</v>
      </c>
      <c r="BO90" s="122">
        <v>4.78</v>
      </c>
      <c r="BP90" s="122">
        <v>0</v>
      </c>
      <c r="BQ90" s="122">
        <v>0</v>
      </c>
    </row>
    <row r="91" spans="3:69" x14ac:dyDescent="0.3">
      <c r="C91" s="122">
        <v>86</v>
      </c>
      <c r="D91" s="122">
        <v>2109</v>
      </c>
      <c r="E91" s="122">
        <v>4.78</v>
      </c>
      <c r="F91" s="122">
        <v>1.8030000000000001E-2</v>
      </c>
      <c r="G91" s="122">
        <v>0</v>
      </c>
      <c r="H91" s="122">
        <v>0.12216</v>
      </c>
      <c r="I91" s="122">
        <v>0.12216</v>
      </c>
      <c r="J91" s="122">
        <v>0</v>
      </c>
      <c r="K91" s="122">
        <v>0</v>
      </c>
      <c r="L91" s="122">
        <v>0</v>
      </c>
      <c r="M91" s="104">
        <v>3625.9721399999999</v>
      </c>
      <c r="N91" s="104">
        <v>2165.5325400000002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6.8977899999999996</v>
      </c>
      <c r="AF91" s="122">
        <v>4.0276199999999998</v>
      </c>
      <c r="AG91" s="122">
        <v>1.53417</v>
      </c>
      <c r="AH91" s="122">
        <v>1.1851499999999999</v>
      </c>
      <c r="AI91" s="122">
        <v>0.15085000000000001</v>
      </c>
      <c r="AJ91" s="104">
        <v>1201.70443</v>
      </c>
      <c r="AK91" s="122">
        <v>462.67117000000002</v>
      </c>
      <c r="AL91" s="122">
        <v>436.47406999999998</v>
      </c>
      <c r="AM91" s="122">
        <v>251.92349999999999</v>
      </c>
      <c r="AN91" s="122">
        <v>43.152360000000002</v>
      </c>
      <c r="AO91" s="122">
        <v>7.4833299999999996</v>
      </c>
      <c r="AP91" s="122">
        <v>656.69974999999999</v>
      </c>
      <c r="AQ91" s="122">
        <v>0</v>
      </c>
      <c r="AR91" s="122">
        <v>0</v>
      </c>
      <c r="AS91" s="104">
        <v>42164.35338</v>
      </c>
      <c r="AT91" s="104">
        <v>49821.282189999998</v>
      </c>
      <c r="AU91" s="104">
        <v>37401.252930000002</v>
      </c>
      <c r="AV91" s="122">
        <v>1.77539</v>
      </c>
      <c r="AW91" s="122">
        <v>0</v>
      </c>
      <c r="AX91" s="122">
        <v>0</v>
      </c>
      <c r="AY91" s="122">
        <v>0</v>
      </c>
      <c r="AZ91" s="104">
        <v>37399.47754</v>
      </c>
      <c r="BA91" s="122">
        <v>0</v>
      </c>
      <c r="BB91" s="104">
        <v>12420.029259999999</v>
      </c>
      <c r="BC91" s="122">
        <v>52.309609999999999</v>
      </c>
      <c r="BD91" s="122">
        <v>17.14311</v>
      </c>
      <c r="BE91" s="122">
        <v>13.21421</v>
      </c>
      <c r="BF91" s="122">
        <v>1.7936399999999999</v>
      </c>
      <c r="BG91" s="122">
        <v>83.987049999999996</v>
      </c>
      <c r="BH91" s="104">
        <v>12251.58164</v>
      </c>
      <c r="BI91" s="122">
        <v>0</v>
      </c>
      <c r="BJ91" s="122">
        <v>0</v>
      </c>
      <c r="BK91" s="122">
        <v>0</v>
      </c>
      <c r="BL91" s="104">
        <v>49821.282189999998</v>
      </c>
      <c r="BM91" s="122">
        <v>0</v>
      </c>
      <c r="BN91" s="122">
        <v>-1.2970000000000001E-2</v>
      </c>
      <c r="BO91" s="122">
        <v>4.78</v>
      </c>
      <c r="BP91" s="122">
        <v>0</v>
      </c>
      <c r="BQ91" s="122">
        <v>0</v>
      </c>
    </row>
    <row r="92" spans="3:69" x14ac:dyDescent="0.3">
      <c r="C92" s="122">
        <v>87</v>
      </c>
      <c r="D92" s="122">
        <v>2110</v>
      </c>
      <c r="E92" s="122">
        <v>4.78</v>
      </c>
      <c r="F92" s="122">
        <v>1.721E-2</v>
      </c>
      <c r="G92" s="122">
        <v>0</v>
      </c>
      <c r="H92" s="122">
        <v>2.588E-2</v>
      </c>
      <c r="I92" s="122">
        <v>2.588E-2</v>
      </c>
      <c r="J92" s="122">
        <v>0</v>
      </c>
      <c r="K92" s="122">
        <v>0</v>
      </c>
      <c r="L92" s="122">
        <v>0</v>
      </c>
      <c r="M92" s="104">
        <v>2046.1809599999999</v>
      </c>
      <c r="N92" s="104">
        <v>1221.7212300000001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1.66425</v>
      </c>
      <c r="AF92" s="122">
        <v>1.1403799999999999</v>
      </c>
      <c r="AG92" s="122">
        <v>0.29138999999999998</v>
      </c>
      <c r="AH92" s="122">
        <v>0.19850999999999999</v>
      </c>
      <c r="AI92" s="122">
        <v>3.397E-2</v>
      </c>
      <c r="AJ92" s="122">
        <v>425.06684000000001</v>
      </c>
      <c r="AK92" s="122">
        <v>169.62671</v>
      </c>
      <c r="AL92" s="122">
        <v>156.01634999999999</v>
      </c>
      <c r="AM92" s="122">
        <v>81.840270000000004</v>
      </c>
      <c r="AN92" s="122">
        <v>14.98366</v>
      </c>
      <c r="AO92" s="122">
        <v>2.59985</v>
      </c>
      <c r="AP92" s="122">
        <v>234.29637</v>
      </c>
      <c r="AQ92" s="122">
        <v>0</v>
      </c>
      <c r="AR92" s="122">
        <v>0</v>
      </c>
      <c r="AS92" s="104">
        <v>21602.783609999999</v>
      </c>
      <c r="AT92" s="104">
        <v>25531.739140000001</v>
      </c>
      <c r="AU92" s="104">
        <v>21100.539359999999</v>
      </c>
      <c r="AV92" s="122">
        <v>0.41464000000000001</v>
      </c>
      <c r="AW92" s="122">
        <v>0</v>
      </c>
      <c r="AX92" s="122">
        <v>0</v>
      </c>
      <c r="AY92" s="122">
        <v>0</v>
      </c>
      <c r="AZ92" s="104">
        <v>21100.12472</v>
      </c>
      <c r="BA92" s="122">
        <v>0</v>
      </c>
      <c r="BB92" s="104">
        <v>4431.1997799999999</v>
      </c>
      <c r="BC92" s="122">
        <v>15.16206</v>
      </c>
      <c r="BD92" s="122">
        <v>3.2581000000000002</v>
      </c>
      <c r="BE92" s="122">
        <v>2.2062200000000001</v>
      </c>
      <c r="BF92" s="122">
        <v>0.41483999999999999</v>
      </c>
      <c r="BG92" s="122">
        <v>29.560839999999999</v>
      </c>
      <c r="BH92" s="104">
        <v>4380.5977199999998</v>
      </c>
      <c r="BI92" s="122">
        <v>0</v>
      </c>
      <c r="BJ92" s="122">
        <v>0</v>
      </c>
      <c r="BK92" s="122">
        <v>0</v>
      </c>
      <c r="BL92" s="104">
        <v>25531.739140000001</v>
      </c>
      <c r="BM92" s="122">
        <v>0</v>
      </c>
      <c r="BN92" s="122">
        <v>-1.2970000000000001E-2</v>
      </c>
      <c r="BO92" s="122">
        <v>4.78</v>
      </c>
      <c r="BP92" s="122">
        <v>0</v>
      </c>
      <c r="BQ92" s="122">
        <v>0</v>
      </c>
    </row>
    <row r="93" spans="3:69" x14ac:dyDescent="0.3">
      <c r="C93" s="122">
        <v>88</v>
      </c>
      <c r="D93" s="122">
        <v>2111</v>
      </c>
      <c r="E93" s="122">
        <v>4.78</v>
      </c>
      <c r="F93" s="122">
        <v>1.6420000000000001E-2</v>
      </c>
      <c r="G93" s="122">
        <v>0</v>
      </c>
      <c r="H93" s="122">
        <v>4.7000000000000002E-3</v>
      </c>
      <c r="I93" s="122">
        <v>4.7000000000000002E-3</v>
      </c>
      <c r="J93" s="122">
        <v>0</v>
      </c>
      <c r="K93" s="122">
        <v>0</v>
      </c>
      <c r="L93" s="122">
        <v>0</v>
      </c>
      <c r="M93" s="104">
        <v>1063.2788700000001</v>
      </c>
      <c r="N93" s="122">
        <v>634.73803999999996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0.34250999999999998</v>
      </c>
      <c r="AF93" s="122">
        <v>0.27413999999999999</v>
      </c>
      <c r="AG93" s="122">
        <v>4.1730000000000003E-2</v>
      </c>
      <c r="AH93" s="122">
        <v>2.0279999999999999E-2</v>
      </c>
      <c r="AI93" s="122">
        <v>6.3600000000000002E-3</v>
      </c>
      <c r="AJ93" s="122">
        <v>134.07158000000001</v>
      </c>
      <c r="AK93" s="122">
        <v>57.647480000000002</v>
      </c>
      <c r="AL93" s="122">
        <v>48.922989999999999</v>
      </c>
      <c r="AM93" s="122">
        <v>22.04843</v>
      </c>
      <c r="AN93" s="122">
        <v>4.6480699999999997</v>
      </c>
      <c r="AO93" s="122">
        <v>0.80461000000000005</v>
      </c>
      <c r="AP93" s="122">
        <v>74.744420000000005</v>
      </c>
      <c r="AQ93" s="122">
        <v>0</v>
      </c>
      <c r="AR93" s="122">
        <v>0</v>
      </c>
      <c r="AS93" s="104">
        <v>10469.106320000001</v>
      </c>
      <c r="AT93" s="104">
        <v>12376.28644</v>
      </c>
      <c r="AU93" s="104">
        <v>10962.66044</v>
      </c>
      <c r="AV93" s="122">
        <v>7.5359999999999996E-2</v>
      </c>
      <c r="AW93" s="122">
        <v>0</v>
      </c>
      <c r="AX93" s="122">
        <v>0</v>
      </c>
      <c r="AY93" s="122">
        <v>0</v>
      </c>
      <c r="AZ93" s="104">
        <v>10962.585080000001</v>
      </c>
      <c r="BA93" s="122">
        <v>0</v>
      </c>
      <c r="BB93" s="104">
        <v>1413.626</v>
      </c>
      <c r="BC93" s="122">
        <v>3.7003499999999998</v>
      </c>
      <c r="BD93" s="122">
        <v>0.46684999999999999</v>
      </c>
      <c r="BE93" s="122">
        <v>0.22524</v>
      </c>
      <c r="BF93" s="122">
        <v>7.9649999999999999E-2</v>
      </c>
      <c r="BG93" s="122">
        <v>9.2859499999999997</v>
      </c>
      <c r="BH93" s="104">
        <v>1399.86796</v>
      </c>
      <c r="BI93" s="122">
        <v>0</v>
      </c>
      <c r="BJ93" s="122">
        <v>0</v>
      </c>
      <c r="BK93" s="122">
        <v>0</v>
      </c>
      <c r="BL93" s="104">
        <v>12376.28644</v>
      </c>
      <c r="BM93" s="122">
        <v>0</v>
      </c>
      <c r="BN93" s="122">
        <v>-1.2970000000000001E-2</v>
      </c>
      <c r="BO93" s="122">
        <v>4.78</v>
      </c>
      <c r="BP93" s="122">
        <v>0</v>
      </c>
      <c r="BQ93" s="122">
        <v>0</v>
      </c>
    </row>
    <row r="94" spans="3:69" x14ac:dyDescent="0.3">
      <c r="C94" s="122">
        <v>89</v>
      </c>
      <c r="D94" s="122">
        <v>2112</v>
      </c>
      <c r="E94" s="122">
        <v>4.78</v>
      </c>
      <c r="F94" s="122">
        <v>1.567E-2</v>
      </c>
      <c r="G94" s="122">
        <v>0</v>
      </c>
      <c r="H94" s="122">
        <v>4.4999999999999999E-4</v>
      </c>
      <c r="I94" s="122">
        <v>4.4999999999999999E-4</v>
      </c>
      <c r="J94" s="122">
        <v>0</v>
      </c>
      <c r="K94" s="122">
        <v>0</v>
      </c>
      <c r="L94" s="122">
        <v>0</v>
      </c>
      <c r="M94" s="122">
        <v>498.54376999999999</v>
      </c>
      <c r="N94" s="122">
        <v>297.59237999999999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5.4969999999999998E-2</v>
      </c>
      <c r="AF94" s="122">
        <v>4.8030000000000003E-2</v>
      </c>
      <c r="AG94" s="122">
        <v>3.98E-3</v>
      </c>
      <c r="AH94" s="122">
        <v>2.0699999999999998E-3</v>
      </c>
      <c r="AI94" s="122">
        <v>8.8999999999999995E-4</v>
      </c>
      <c r="AJ94" s="122">
        <v>36.9602</v>
      </c>
      <c r="AK94" s="122">
        <v>17.984940000000002</v>
      </c>
      <c r="AL94" s="122">
        <v>12.910399999999999</v>
      </c>
      <c r="AM94" s="122">
        <v>4.5797999999999996</v>
      </c>
      <c r="AN94" s="122">
        <v>1.26715</v>
      </c>
      <c r="AO94" s="122">
        <v>0.21790999999999999</v>
      </c>
      <c r="AP94" s="122">
        <v>20.912949999999999</v>
      </c>
      <c r="AQ94" s="122">
        <v>0</v>
      </c>
      <c r="AR94" s="122">
        <v>0</v>
      </c>
      <c r="AS94" s="104">
        <v>4681.2224900000001</v>
      </c>
      <c r="AT94" s="104">
        <v>5535.2872100000004</v>
      </c>
      <c r="AU94" s="104">
        <v>5139.7647699999998</v>
      </c>
      <c r="AV94" s="122">
        <v>7.1599999999999997E-3</v>
      </c>
      <c r="AW94" s="122">
        <v>0</v>
      </c>
      <c r="AX94" s="122">
        <v>0</v>
      </c>
      <c r="AY94" s="122">
        <v>0</v>
      </c>
      <c r="AZ94" s="104">
        <v>5139.7576099999997</v>
      </c>
      <c r="BA94" s="122">
        <v>0</v>
      </c>
      <c r="BB94" s="122">
        <v>395.52244000000002</v>
      </c>
      <c r="BC94" s="122">
        <v>0.65481999999999996</v>
      </c>
      <c r="BD94" s="122">
        <v>4.4540000000000003E-2</v>
      </c>
      <c r="BE94" s="122">
        <v>2.3009999999999999E-2</v>
      </c>
      <c r="BF94" s="122">
        <v>1.137E-2</v>
      </c>
      <c r="BG94" s="122">
        <v>2.5591200000000001</v>
      </c>
      <c r="BH94" s="122">
        <v>392.22958</v>
      </c>
      <c r="BI94" s="122">
        <v>0</v>
      </c>
      <c r="BJ94" s="122">
        <v>0</v>
      </c>
      <c r="BK94" s="122">
        <v>0</v>
      </c>
      <c r="BL94" s="104">
        <v>5535.2872100000004</v>
      </c>
      <c r="BM94" s="122">
        <v>0</v>
      </c>
      <c r="BN94" s="122">
        <v>-1.2970000000000001E-2</v>
      </c>
      <c r="BO94" s="122">
        <v>4.78</v>
      </c>
      <c r="BP94" s="122">
        <v>0</v>
      </c>
      <c r="BQ94" s="122">
        <v>0</v>
      </c>
    </row>
    <row r="95" spans="3:69" x14ac:dyDescent="0.3">
      <c r="C95" s="122">
        <v>90</v>
      </c>
      <c r="D95" s="122">
        <v>2113</v>
      </c>
      <c r="E95" s="122">
        <v>4.78</v>
      </c>
      <c r="F95" s="122">
        <v>1.4959999999999999E-2</v>
      </c>
      <c r="G95" s="122">
        <v>0</v>
      </c>
      <c r="H95" s="122">
        <v>0</v>
      </c>
      <c r="I95" s="122">
        <v>0</v>
      </c>
      <c r="J95" s="122">
        <v>0</v>
      </c>
      <c r="K95" s="122">
        <v>0</v>
      </c>
      <c r="L95" s="122">
        <v>0</v>
      </c>
      <c r="M95" s="122">
        <v>205.13253</v>
      </c>
      <c r="N95" s="122">
        <v>122.46745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5.5700000000000003E-3</v>
      </c>
      <c r="AF95" s="122">
        <v>4.8999999999999998E-3</v>
      </c>
      <c r="AG95" s="122">
        <v>3.8000000000000002E-4</v>
      </c>
      <c r="AH95" s="122">
        <v>2.1000000000000001E-4</v>
      </c>
      <c r="AI95" s="122">
        <v>8.0000000000000007E-5</v>
      </c>
      <c r="AJ95" s="122">
        <v>8.6969799999999999</v>
      </c>
      <c r="AK95" s="122">
        <v>4.9835099999999999</v>
      </c>
      <c r="AL95" s="122">
        <v>2.6943800000000002</v>
      </c>
      <c r="AM95" s="122">
        <v>0.66974</v>
      </c>
      <c r="AN95" s="122">
        <v>0.29865999999999998</v>
      </c>
      <c r="AO95" s="122">
        <v>5.0689999999999999E-2</v>
      </c>
      <c r="AP95" s="122">
        <v>5.0125599999999997</v>
      </c>
      <c r="AQ95" s="122">
        <v>0</v>
      </c>
      <c r="AR95" s="122">
        <v>0</v>
      </c>
      <c r="AS95" s="104">
        <v>1868.6409000000001</v>
      </c>
      <c r="AT95" s="104">
        <v>2209.9559899999999</v>
      </c>
      <c r="AU95" s="104">
        <v>2115.1545000000001</v>
      </c>
      <c r="AV95" s="122">
        <v>0</v>
      </c>
      <c r="AW95" s="122">
        <v>0</v>
      </c>
      <c r="AX95" s="122">
        <v>0</v>
      </c>
      <c r="AY95" s="122">
        <v>0</v>
      </c>
      <c r="AZ95" s="104">
        <v>2115.1545000000001</v>
      </c>
      <c r="BA95" s="122">
        <v>0</v>
      </c>
      <c r="BB95" s="122">
        <v>94.801490000000001</v>
      </c>
      <c r="BC95" s="122">
        <v>6.6790000000000002E-2</v>
      </c>
      <c r="BD95" s="122">
        <v>4.2500000000000003E-3</v>
      </c>
      <c r="BE95" s="122">
        <v>2.3500000000000001E-3</v>
      </c>
      <c r="BF95" s="122">
        <v>9.7999999999999997E-4</v>
      </c>
      <c r="BG95" s="122">
        <v>0.60711000000000004</v>
      </c>
      <c r="BH95" s="122">
        <v>94.120009999999994</v>
      </c>
      <c r="BI95" s="122">
        <v>0</v>
      </c>
      <c r="BJ95" s="122">
        <v>0</v>
      </c>
      <c r="BK95" s="122">
        <v>0</v>
      </c>
      <c r="BL95" s="104">
        <v>2209.9559899999999</v>
      </c>
      <c r="BM95" s="122">
        <v>0</v>
      </c>
      <c r="BN95" s="122">
        <v>-1.2970000000000001E-2</v>
      </c>
      <c r="BO95" s="122">
        <v>4.78</v>
      </c>
      <c r="BP95" s="122">
        <v>0</v>
      </c>
      <c r="BQ95" s="122">
        <v>0</v>
      </c>
    </row>
    <row r="96" spans="3:69" x14ac:dyDescent="0.3">
      <c r="C96" s="122">
        <v>91</v>
      </c>
      <c r="D96" s="122">
        <v>2114</v>
      </c>
      <c r="E96" s="122">
        <v>4.78</v>
      </c>
      <c r="F96" s="122">
        <v>1.4279999999999999E-2</v>
      </c>
      <c r="G96" s="122">
        <v>0</v>
      </c>
      <c r="H96" s="122">
        <v>0</v>
      </c>
      <c r="I96" s="122">
        <v>0</v>
      </c>
      <c r="J96" s="122">
        <v>0</v>
      </c>
      <c r="K96" s="122">
        <v>0</v>
      </c>
      <c r="L96" s="122">
        <v>0</v>
      </c>
      <c r="M96" s="122">
        <v>71.159679999999994</v>
      </c>
      <c r="N96" s="122">
        <v>42.508879999999998</v>
      </c>
      <c r="O96" s="122">
        <v>0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5.6999999999999998E-4</v>
      </c>
      <c r="AF96" s="122">
        <v>5.0000000000000001E-4</v>
      </c>
      <c r="AG96" s="122">
        <v>4.0000000000000003E-5</v>
      </c>
      <c r="AH96" s="122">
        <v>2.0000000000000002E-5</v>
      </c>
      <c r="AI96" s="122">
        <v>1.0000000000000001E-5</v>
      </c>
      <c r="AJ96" s="122">
        <v>1.69055</v>
      </c>
      <c r="AK96" s="122">
        <v>1.13852</v>
      </c>
      <c r="AL96" s="122">
        <v>0.41718</v>
      </c>
      <c r="AM96" s="122">
        <v>6.6250000000000003E-2</v>
      </c>
      <c r="AN96" s="122">
        <v>5.8790000000000002E-2</v>
      </c>
      <c r="AO96" s="122">
        <v>9.8099999999999993E-3</v>
      </c>
      <c r="AP96" s="122">
        <v>0.99748999999999999</v>
      </c>
      <c r="AQ96" s="122">
        <v>0</v>
      </c>
      <c r="AR96" s="122">
        <v>0</v>
      </c>
      <c r="AS96" s="122">
        <v>636.68569000000002</v>
      </c>
      <c r="AT96" s="122">
        <v>753.04286000000002</v>
      </c>
      <c r="AU96" s="122">
        <v>734.17755</v>
      </c>
      <c r="AV96" s="122">
        <v>0</v>
      </c>
      <c r="AW96" s="122">
        <v>0</v>
      </c>
      <c r="AX96" s="122">
        <v>0</v>
      </c>
      <c r="AY96" s="122">
        <v>0</v>
      </c>
      <c r="AZ96" s="122">
        <v>734.17755</v>
      </c>
      <c r="BA96" s="122">
        <v>0</v>
      </c>
      <c r="BB96" s="122">
        <v>18.865310000000001</v>
      </c>
      <c r="BC96" s="122">
        <v>6.8199999999999997E-3</v>
      </c>
      <c r="BD96" s="122">
        <v>4.0999999999999999E-4</v>
      </c>
      <c r="BE96" s="122">
        <v>2.4000000000000001E-4</v>
      </c>
      <c r="BF96" s="122">
        <v>8.0000000000000007E-5</v>
      </c>
      <c r="BG96" s="122">
        <v>0.12055</v>
      </c>
      <c r="BH96" s="122">
        <v>18.737210000000001</v>
      </c>
      <c r="BI96" s="122">
        <v>0</v>
      </c>
      <c r="BJ96" s="122">
        <v>0</v>
      </c>
      <c r="BK96" s="122">
        <v>0</v>
      </c>
      <c r="BL96" s="122">
        <v>753.04286000000002</v>
      </c>
      <c r="BM96" s="122">
        <v>0</v>
      </c>
      <c r="BN96" s="122">
        <v>-1.2970000000000001E-2</v>
      </c>
      <c r="BO96" s="122">
        <v>4.78</v>
      </c>
      <c r="BP96" s="122">
        <v>0</v>
      </c>
      <c r="BQ96" s="122">
        <v>0</v>
      </c>
    </row>
    <row r="97" spans="3:69" x14ac:dyDescent="0.3">
      <c r="C97" s="122">
        <v>92</v>
      </c>
      <c r="D97" s="122">
        <v>2115</v>
      </c>
      <c r="E97" s="122">
        <v>4.78</v>
      </c>
      <c r="F97" s="122">
        <v>1.363E-2</v>
      </c>
      <c r="G97" s="122">
        <v>0</v>
      </c>
      <c r="H97" s="122">
        <v>0</v>
      </c>
      <c r="I97" s="122">
        <v>0</v>
      </c>
      <c r="J97" s="122">
        <v>0</v>
      </c>
      <c r="K97" s="122">
        <v>0</v>
      </c>
      <c r="L97" s="122">
        <v>0</v>
      </c>
      <c r="M97" s="122">
        <v>19.552289999999999</v>
      </c>
      <c r="N97" s="122">
        <v>11.69857</v>
      </c>
      <c r="O97" s="122">
        <v>0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5.0000000000000002E-5</v>
      </c>
      <c r="AF97" s="122">
        <v>5.0000000000000002E-5</v>
      </c>
      <c r="AG97" s="122">
        <v>0</v>
      </c>
      <c r="AH97" s="122">
        <v>0</v>
      </c>
      <c r="AI97" s="122">
        <v>0</v>
      </c>
      <c r="AJ97" s="122">
        <v>0.24692</v>
      </c>
      <c r="AK97" s="122">
        <v>0.18708</v>
      </c>
      <c r="AL97" s="122">
        <v>4.3110000000000002E-2</v>
      </c>
      <c r="AM97" s="122">
        <v>6.5599999999999999E-3</v>
      </c>
      <c r="AN97" s="122">
        <v>8.7500000000000008E-3</v>
      </c>
      <c r="AO97" s="122">
        <v>1.42E-3</v>
      </c>
      <c r="AP97" s="122">
        <v>0.14887</v>
      </c>
      <c r="AQ97" s="122">
        <v>0</v>
      </c>
      <c r="AR97" s="122">
        <v>0</v>
      </c>
      <c r="AS97" s="122">
        <v>173.21673999999999</v>
      </c>
      <c r="AT97" s="122">
        <v>204.86344</v>
      </c>
      <c r="AU97" s="122">
        <v>202.04792</v>
      </c>
      <c r="AV97" s="122">
        <v>0</v>
      </c>
      <c r="AW97" s="122">
        <v>0</v>
      </c>
      <c r="AX97" s="122">
        <v>0</v>
      </c>
      <c r="AY97" s="122">
        <v>0</v>
      </c>
      <c r="AZ97" s="122">
        <v>202.04792</v>
      </c>
      <c r="BA97" s="122">
        <v>0</v>
      </c>
      <c r="BB97" s="122">
        <v>2.8155199999999998</v>
      </c>
      <c r="BC97" s="122">
        <v>6.9999999999999999E-4</v>
      </c>
      <c r="BD97" s="122">
        <v>4.0000000000000003E-5</v>
      </c>
      <c r="BE97" s="122">
        <v>2.0000000000000002E-5</v>
      </c>
      <c r="BF97" s="122">
        <v>1.0000000000000001E-5</v>
      </c>
      <c r="BG97" s="122">
        <v>1.7940000000000001E-2</v>
      </c>
      <c r="BH97" s="122">
        <v>2.7968099999999998</v>
      </c>
      <c r="BI97" s="122">
        <v>0</v>
      </c>
      <c r="BJ97" s="122">
        <v>0</v>
      </c>
      <c r="BK97" s="122">
        <v>0</v>
      </c>
      <c r="BL97" s="122">
        <v>204.86344</v>
      </c>
      <c r="BM97" s="122">
        <v>0</v>
      </c>
      <c r="BN97" s="122">
        <v>-1.2970000000000001E-2</v>
      </c>
      <c r="BO97" s="122">
        <v>4.78</v>
      </c>
      <c r="BP97" s="122">
        <v>0</v>
      </c>
      <c r="BQ97" s="122">
        <v>0</v>
      </c>
    </row>
    <row r="98" spans="3:69" x14ac:dyDescent="0.3">
      <c r="C98" s="122">
        <v>93</v>
      </c>
      <c r="D98" s="122">
        <v>2116</v>
      </c>
      <c r="E98" s="122">
        <v>4.78</v>
      </c>
      <c r="F98" s="122">
        <v>1.3010000000000001E-2</v>
      </c>
      <c r="G98" s="122">
        <v>0</v>
      </c>
      <c r="H98" s="122">
        <v>0</v>
      </c>
      <c r="I98" s="122">
        <v>0</v>
      </c>
      <c r="J98" s="122">
        <v>0</v>
      </c>
      <c r="K98" s="122">
        <v>0</v>
      </c>
      <c r="L98" s="122">
        <v>0</v>
      </c>
      <c r="M98" s="122">
        <v>3.8117800000000002</v>
      </c>
      <c r="N98" s="122">
        <v>2.29054</v>
      </c>
      <c r="O98" s="122">
        <v>0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1.0000000000000001E-5</v>
      </c>
      <c r="AF98" s="122">
        <v>1.0000000000000001E-5</v>
      </c>
      <c r="AG98" s="122">
        <v>0</v>
      </c>
      <c r="AH98" s="122">
        <v>0</v>
      </c>
      <c r="AI98" s="122">
        <v>0</v>
      </c>
      <c r="AJ98" s="122">
        <v>2.4649999999999998E-2</v>
      </c>
      <c r="AK98" s="122">
        <v>1.8530000000000001E-2</v>
      </c>
      <c r="AL98" s="122">
        <v>4.4600000000000004E-3</v>
      </c>
      <c r="AM98" s="122">
        <v>6.4999999999999997E-4</v>
      </c>
      <c r="AN98" s="122">
        <v>8.7000000000000001E-4</v>
      </c>
      <c r="AO98" s="122">
        <v>1.3999999999999999E-4</v>
      </c>
      <c r="AP98" s="122">
        <v>1.4840000000000001E-2</v>
      </c>
      <c r="AQ98" s="122">
        <v>0</v>
      </c>
      <c r="AR98" s="122">
        <v>0</v>
      </c>
      <c r="AS98" s="122">
        <v>33.699269999999999</v>
      </c>
      <c r="AT98" s="122">
        <v>39.841090000000001</v>
      </c>
      <c r="AU98" s="122">
        <v>39.56035</v>
      </c>
      <c r="AV98" s="122">
        <v>0</v>
      </c>
      <c r="AW98" s="122">
        <v>0</v>
      </c>
      <c r="AX98" s="122">
        <v>0</v>
      </c>
      <c r="AY98" s="122">
        <v>0</v>
      </c>
      <c r="AZ98" s="122">
        <v>39.56035</v>
      </c>
      <c r="BA98" s="122">
        <v>0</v>
      </c>
      <c r="BB98" s="122">
        <v>0.28073999999999999</v>
      </c>
      <c r="BC98" s="122">
        <v>6.9999999999999994E-5</v>
      </c>
      <c r="BD98" s="122">
        <v>0</v>
      </c>
      <c r="BE98" s="122">
        <v>0</v>
      </c>
      <c r="BF98" s="122">
        <v>0</v>
      </c>
      <c r="BG98" s="122">
        <v>1.81E-3</v>
      </c>
      <c r="BH98" s="122">
        <v>0.27886</v>
      </c>
      <c r="BI98" s="122">
        <v>0</v>
      </c>
      <c r="BJ98" s="122">
        <v>0</v>
      </c>
      <c r="BK98" s="122">
        <v>0</v>
      </c>
      <c r="BL98" s="122">
        <v>39.841090000000001</v>
      </c>
      <c r="BM98" s="122">
        <v>0</v>
      </c>
      <c r="BN98" s="122">
        <v>-1.2970000000000001E-2</v>
      </c>
      <c r="BO98" s="122">
        <v>4.78</v>
      </c>
      <c r="BP98" s="122">
        <v>0</v>
      </c>
      <c r="BQ98" s="122">
        <v>0</v>
      </c>
    </row>
    <row r="99" spans="3:69" x14ac:dyDescent="0.3">
      <c r="C99" s="122">
        <v>94</v>
      </c>
      <c r="D99" s="122">
        <v>2117</v>
      </c>
      <c r="E99" s="122">
        <v>4.78</v>
      </c>
      <c r="F99" s="122">
        <v>1.242E-2</v>
      </c>
      <c r="G99" s="122">
        <v>0</v>
      </c>
      <c r="H99" s="122">
        <v>0</v>
      </c>
      <c r="I99" s="122">
        <v>0</v>
      </c>
      <c r="J99" s="122">
        <v>0</v>
      </c>
      <c r="K99" s="122">
        <v>0</v>
      </c>
      <c r="L99" s="122">
        <v>0</v>
      </c>
      <c r="M99" s="122">
        <v>0.41310999999999998</v>
      </c>
      <c r="N99" s="122">
        <v>0.25218000000000002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0</v>
      </c>
      <c r="AF99" s="122">
        <v>0</v>
      </c>
      <c r="AG99" s="122">
        <v>0</v>
      </c>
      <c r="AH99" s="122">
        <v>0</v>
      </c>
      <c r="AI99" s="122">
        <v>0</v>
      </c>
      <c r="AJ99" s="122">
        <v>2.4599999999999999E-3</v>
      </c>
      <c r="AK99" s="122">
        <v>1.8400000000000001E-3</v>
      </c>
      <c r="AL99" s="122">
        <v>4.6000000000000001E-4</v>
      </c>
      <c r="AM99" s="122">
        <v>6.0000000000000002E-5</v>
      </c>
      <c r="AN99" s="122">
        <v>9.0000000000000006E-5</v>
      </c>
      <c r="AO99" s="122">
        <v>1.0000000000000001E-5</v>
      </c>
      <c r="AP99" s="122">
        <v>1.48E-3</v>
      </c>
      <c r="AQ99" s="122">
        <v>0</v>
      </c>
      <c r="AR99" s="122">
        <v>0</v>
      </c>
      <c r="AS99" s="122">
        <v>3.7142900000000001</v>
      </c>
      <c r="AT99" s="122">
        <v>4.3835199999999999</v>
      </c>
      <c r="AU99" s="122">
        <v>4.35548</v>
      </c>
      <c r="AV99" s="122">
        <v>0</v>
      </c>
      <c r="AW99" s="122">
        <v>0</v>
      </c>
      <c r="AX99" s="122">
        <v>0</v>
      </c>
      <c r="AY99" s="122">
        <v>0</v>
      </c>
      <c r="AZ99" s="122">
        <v>4.35548</v>
      </c>
      <c r="BA99" s="122">
        <v>0</v>
      </c>
      <c r="BB99" s="122">
        <v>2.8039999999999999E-2</v>
      </c>
      <c r="BC99" s="122">
        <v>1.0000000000000001E-5</v>
      </c>
      <c r="BD99" s="122">
        <v>0</v>
      </c>
      <c r="BE99" s="122">
        <v>0</v>
      </c>
      <c r="BF99" s="122">
        <v>0</v>
      </c>
      <c r="BG99" s="122">
        <v>1.8000000000000001E-4</v>
      </c>
      <c r="BH99" s="122">
        <v>2.785E-2</v>
      </c>
      <c r="BI99" s="122">
        <v>0</v>
      </c>
      <c r="BJ99" s="122">
        <v>0</v>
      </c>
      <c r="BK99" s="122">
        <v>0</v>
      </c>
      <c r="BL99" s="122">
        <v>4.3835199999999999</v>
      </c>
      <c r="BM99" s="122">
        <v>0</v>
      </c>
      <c r="BN99" s="122">
        <v>-1.2970000000000001E-2</v>
      </c>
      <c r="BO99" s="122">
        <v>4.78</v>
      </c>
      <c r="BP99" s="122">
        <v>0</v>
      </c>
      <c r="BQ99" s="122">
        <v>0</v>
      </c>
    </row>
    <row r="100" spans="3:69" x14ac:dyDescent="0.3">
      <c r="C100" s="122">
        <v>95</v>
      </c>
      <c r="D100" s="122">
        <v>2118</v>
      </c>
      <c r="E100" s="122">
        <v>4.78</v>
      </c>
      <c r="F100" s="122">
        <v>1.1849999999999999E-2</v>
      </c>
      <c r="G100" s="122">
        <v>0</v>
      </c>
      <c r="H100" s="122">
        <v>0</v>
      </c>
      <c r="I100" s="122">
        <v>0</v>
      </c>
      <c r="J100" s="122">
        <v>0</v>
      </c>
      <c r="K100" s="122">
        <v>0</v>
      </c>
      <c r="L100" s="122">
        <v>0</v>
      </c>
      <c r="M100" s="122">
        <v>9.1999999999999998E-3</v>
      </c>
      <c r="N100" s="122">
        <v>6.7200000000000003E-3</v>
      </c>
      <c r="O100" s="122">
        <v>0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0</v>
      </c>
      <c r="AF100" s="122">
        <v>0</v>
      </c>
      <c r="AG100" s="122">
        <v>0</v>
      </c>
      <c r="AH100" s="122">
        <v>0</v>
      </c>
      <c r="AI100" s="122">
        <v>0</v>
      </c>
      <c r="AJ100" s="122">
        <v>2.5000000000000001E-4</v>
      </c>
      <c r="AK100" s="122">
        <v>1.8000000000000001E-4</v>
      </c>
      <c r="AL100" s="122">
        <v>5.0000000000000002E-5</v>
      </c>
      <c r="AM100" s="122">
        <v>1.0000000000000001E-5</v>
      </c>
      <c r="AN100" s="122">
        <v>1.0000000000000001E-5</v>
      </c>
      <c r="AO100" s="122">
        <v>0</v>
      </c>
      <c r="AP100" s="122">
        <v>1.4999999999999999E-4</v>
      </c>
      <c r="AQ100" s="122">
        <v>0</v>
      </c>
      <c r="AR100" s="122">
        <v>0</v>
      </c>
      <c r="AS100" s="122">
        <v>0.10255</v>
      </c>
      <c r="AT100" s="122">
        <v>0.11887</v>
      </c>
      <c r="AU100" s="122">
        <v>0.11606</v>
      </c>
      <c r="AV100" s="122">
        <v>0</v>
      </c>
      <c r="AW100" s="122">
        <v>0</v>
      </c>
      <c r="AX100" s="122">
        <v>0</v>
      </c>
      <c r="AY100" s="122">
        <v>0</v>
      </c>
      <c r="AZ100" s="122">
        <v>0.11606</v>
      </c>
      <c r="BA100" s="122">
        <v>0</v>
      </c>
      <c r="BB100" s="122">
        <v>2.81E-3</v>
      </c>
      <c r="BC100" s="122">
        <v>0</v>
      </c>
      <c r="BD100" s="122">
        <v>0</v>
      </c>
      <c r="BE100" s="122">
        <v>0</v>
      </c>
      <c r="BF100" s="122">
        <v>0</v>
      </c>
      <c r="BG100" s="122">
        <v>2.0000000000000002E-5</v>
      </c>
      <c r="BH100" s="122">
        <v>2.7899999999999999E-3</v>
      </c>
      <c r="BI100" s="122">
        <v>0</v>
      </c>
      <c r="BJ100" s="122">
        <v>0</v>
      </c>
      <c r="BK100" s="122">
        <v>0</v>
      </c>
      <c r="BL100" s="122">
        <v>0.11887</v>
      </c>
      <c r="BM100" s="122">
        <v>0</v>
      </c>
      <c r="BN100" s="122">
        <v>-1.2970000000000001E-2</v>
      </c>
      <c r="BO100" s="122">
        <v>4.78</v>
      </c>
      <c r="BP100" s="122">
        <v>0</v>
      </c>
      <c r="BQ100" s="122">
        <v>0</v>
      </c>
    </row>
    <row r="101" spans="3:69" x14ac:dyDescent="0.3">
      <c r="C101" s="122">
        <v>96</v>
      </c>
      <c r="D101" s="122">
        <v>2119</v>
      </c>
      <c r="E101" s="122">
        <v>4.78</v>
      </c>
      <c r="F101" s="122">
        <v>1.1310000000000001E-2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0</v>
      </c>
      <c r="M101" s="122">
        <v>8.7000000000000001E-4</v>
      </c>
      <c r="N101" s="122">
        <v>6.4000000000000005E-4</v>
      </c>
      <c r="O101" s="122">
        <v>0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0</v>
      </c>
      <c r="AF101" s="122">
        <v>0</v>
      </c>
      <c r="AG101" s="122">
        <v>0</v>
      </c>
      <c r="AH101" s="122">
        <v>0</v>
      </c>
      <c r="AI101" s="122">
        <v>0</v>
      </c>
      <c r="AJ101" s="122">
        <v>2.0000000000000002E-5</v>
      </c>
      <c r="AK101" s="122">
        <v>2.0000000000000002E-5</v>
      </c>
      <c r="AL101" s="122">
        <v>0</v>
      </c>
      <c r="AM101" s="122">
        <v>0</v>
      </c>
      <c r="AN101" s="122">
        <v>0</v>
      </c>
      <c r="AO101" s="122">
        <v>0</v>
      </c>
      <c r="AP101" s="122">
        <v>1.0000000000000001E-5</v>
      </c>
      <c r="AQ101" s="122">
        <v>0</v>
      </c>
      <c r="AR101" s="122">
        <v>0</v>
      </c>
      <c r="AS101" s="122">
        <v>9.7699999999999992E-3</v>
      </c>
      <c r="AT101" s="122">
        <v>1.1310000000000001E-2</v>
      </c>
      <c r="AU101" s="122">
        <v>1.103E-2</v>
      </c>
      <c r="AV101" s="122">
        <v>0</v>
      </c>
      <c r="AW101" s="122">
        <v>0</v>
      </c>
      <c r="AX101" s="122">
        <v>0</v>
      </c>
      <c r="AY101" s="122">
        <v>0</v>
      </c>
      <c r="AZ101" s="122">
        <v>1.103E-2</v>
      </c>
      <c r="BA101" s="122">
        <v>0</v>
      </c>
      <c r="BB101" s="122">
        <v>2.7999999999999998E-4</v>
      </c>
      <c r="BC101" s="122">
        <v>0</v>
      </c>
      <c r="BD101" s="122">
        <v>0</v>
      </c>
      <c r="BE101" s="122">
        <v>0</v>
      </c>
      <c r="BF101" s="122">
        <v>0</v>
      </c>
      <c r="BG101" s="122">
        <v>0</v>
      </c>
      <c r="BH101" s="122">
        <v>2.7999999999999998E-4</v>
      </c>
      <c r="BI101" s="122">
        <v>0</v>
      </c>
      <c r="BJ101" s="122">
        <v>0</v>
      </c>
      <c r="BK101" s="122">
        <v>0</v>
      </c>
      <c r="BL101" s="122">
        <v>1.1310000000000001E-2</v>
      </c>
      <c r="BM101" s="122">
        <v>0</v>
      </c>
      <c r="BN101" s="122">
        <v>-1.2970000000000001E-2</v>
      </c>
      <c r="BO101" s="122">
        <v>4.78</v>
      </c>
      <c r="BP101" s="122">
        <v>0</v>
      </c>
      <c r="BQ101" s="122">
        <v>0</v>
      </c>
    </row>
    <row r="102" spans="3:69" x14ac:dyDescent="0.3">
      <c r="C102" s="122">
        <v>97</v>
      </c>
      <c r="D102" s="122">
        <v>2120</v>
      </c>
      <c r="E102" s="122">
        <v>4.78</v>
      </c>
      <c r="F102" s="122">
        <v>1.0789999999999999E-2</v>
      </c>
      <c r="G102" s="122">
        <v>0</v>
      </c>
      <c r="H102" s="122">
        <v>0</v>
      </c>
      <c r="I102" s="122">
        <v>0</v>
      </c>
      <c r="J102" s="122">
        <v>0</v>
      </c>
      <c r="K102" s="122">
        <v>0</v>
      </c>
      <c r="L102" s="122">
        <v>0</v>
      </c>
      <c r="M102" s="122">
        <v>0</v>
      </c>
      <c r="N102" s="122">
        <v>0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0</v>
      </c>
      <c r="AQ102" s="122">
        <v>0</v>
      </c>
      <c r="AR102" s="122">
        <v>0</v>
      </c>
      <c r="AS102" s="122">
        <v>3.0000000000000001E-5</v>
      </c>
      <c r="AT102" s="122">
        <v>3.0000000000000001E-5</v>
      </c>
      <c r="AU102" s="122">
        <v>0</v>
      </c>
      <c r="AV102" s="122">
        <v>0</v>
      </c>
      <c r="AW102" s="122">
        <v>0</v>
      </c>
      <c r="AX102" s="122">
        <v>0</v>
      </c>
      <c r="AY102" s="122">
        <v>0</v>
      </c>
      <c r="AZ102" s="122">
        <v>0</v>
      </c>
      <c r="BA102" s="122">
        <v>0</v>
      </c>
      <c r="BB102" s="122">
        <v>3.0000000000000001E-5</v>
      </c>
      <c r="BC102" s="122">
        <v>0</v>
      </c>
      <c r="BD102" s="122">
        <v>0</v>
      </c>
      <c r="BE102" s="122">
        <v>0</v>
      </c>
      <c r="BF102" s="122">
        <v>0</v>
      </c>
      <c r="BG102" s="122">
        <v>0</v>
      </c>
      <c r="BH102" s="122">
        <v>3.0000000000000001E-5</v>
      </c>
      <c r="BI102" s="122">
        <v>0</v>
      </c>
      <c r="BJ102" s="122">
        <v>0</v>
      </c>
      <c r="BK102" s="122">
        <v>0</v>
      </c>
      <c r="BL102" s="122">
        <v>3.0000000000000001E-5</v>
      </c>
      <c r="BM102" s="122">
        <v>0</v>
      </c>
      <c r="BN102" s="122">
        <v>-1.2970000000000001E-2</v>
      </c>
      <c r="BO102" s="122">
        <v>4.78</v>
      </c>
      <c r="BP102" s="122">
        <v>0</v>
      </c>
      <c r="BQ102" s="122">
        <v>0</v>
      </c>
    </row>
    <row r="103" spans="3:69" x14ac:dyDescent="0.3">
      <c r="C103" s="122">
        <v>98</v>
      </c>
      <c r="D103" s="122">
        <v>2121</v>
      </c>
      <c r="E103" s="122">
        <v>4.78</v>
      </c>
      <c r="F103" s="122">
        <v>1.03E-2</v>
      </c>
      <c r="G103" s="122">
        <v>0</v>
      </c>
      <c r="H103" s="122">
        <v>0</v>
      </c>
      <c r="I103" s="122">
        <v>0</v>
      </c>
      <c r="J103" s="122">
        <v>0</v>
      </c>
      <c r="K103" s="122">
        <v>0</v>
      </c>
      <c r="L103" s="122">
        <v>0</v>
      </c>
      <c r="M103" s="122">
        <v>0</v>
      </c>
      <c r="N103" s="122">
        <v>0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0</v>
      </c>
      <c r="AQ103" s="122">
        <v>0</v>
      </c>
      <c r="AR103" s="122">
        <v>0</v>
      </c>
      <c r="AS103" s="122">
        <v>0</v>
      </c>
      <c r="AT103" s="122">
        <v>0</v>
      </c>
      <c r="AU103" s="122">
        <v>0</v>
      </c>
      <c r="AV103" s="122">
        <v>0</v>
      </c>
      <c r="AW103" s="122">
        <v>0</v>
      </c>
      <c r="AX103" s="122">
        <v>0</v>
      </c>
      <c r="AY103" s="122">
        <v>0</v>
      </c>
      <c r="AZ103" s="122">
        <v>0</v>
      </c>
      <c r="BA103" s="122">
        <v>0</v>
      </c>
      <c r="BB103" s="122">
        <v>0</v>
      </c>
      <c r="BC103" s="122">
        <v>0</v>
      </c>
      <c r="BD103" s="122">
        <v>0</v>
      </c>
      <c r="BE103" s="122">
        <v>0</v>
      </c>
      <c r="BF103" s="122">
        <v>0</v>
      </c>
      <c r="BG103" s="122">
        <v>0</v>
      </c>
      <c r="BH103" s="122">
        <v>0</v>
      </c>
      <c r="BI103" s="122">
        <v>0</v>
      </c>
      <c r="BJ103" s="122">
        <v>0</v>
      </c>
      <c r="BK103" s="122">
        <v>0</v>
      </c>
      <c r="BL103" s="122">
        <v>0</v>
      </c>
      <c r="BM103" s="122">
        <v>0</v>
      </c>
      <c r="BN103" s="122">
        <v>-1.2970000000000001E-2</v>
      </c>
      <c r="BO103" s="122">
        <v>4.78</v>
      </c>
      <c r="BP103" s="122">
        <v>0</v>
      </c>
      <c r="BQ103" s="122">
        <v>0</v>
      </c>
    </row>
    <row r="104" spans="3:69" x14ac:dyDescent="0.3">
      <c r="C104" s="122">
        <v>99</v>
      </c>
      <c r="D104" s="122">
        <v>2122</v>
      </c>
      <c r="E104" s="122">
        <v>4.78</v>
      </c>
      <c r="F104" s="122">
        <v>9.8300000000000002E-3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0</v>
      </c>
      <c r="N104" s="122">
        <v>0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0</v>
      </c>
      <c r="AQ104" s="122">
        <v>0</v>
      </c>
      <c r="AR104" s="122">
        <v>0</v>
      </c>
      <c r="AS104" s="122">
        <v>0</v>
      </c>
      <c r="AT104" s="122">
        <v>0</v>
      </c>
      <c r="AU104" s="122">
        <v>0</v>
      </c>
      <c r="AV104" s="122">
        <v>0</v>
      </c>
      <c r="AW104" s="122">
        <v>0</v>
      </c>
      <c r="AX104" s="122">
        <v>0</v>
      </c>
      <c r="AY104" s="122">
        <v>0</v>
      </c>
      <c r="AZ104" s="122">
        <v>0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22">
        <v>0</v>
      </c>
      <c r="BM104" s="122">
        <v>0</v>
      </c>
      <c r="BN104" s="122">
        <v>-1.2970000000000001E-2</v>
      </c>
      <c r="BO104" s="122">
        <v>4.78</v>
      </c>
      <c r="BP104" s="122">
        <v>0</v>
      </c>
      <c r="BQ104" s="122">
        <v>0</v>
      </c>
    </row>
    <row r="105" spans="3:69" x14ac:dyDescent="0.3">
      <c r="C105" s="122">
        <v>100</v>
      </c>
      <c r="D105" s="122">
        <v>2123</v>
      </c>
      <c r="E105" s="122">
        <v>4.78</v>
      </c>
      <c r="F105" s="122">
        <v>9.3799999999999994E-3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0</v>
      </c>
      <c r="N105" s="122">
        <v>0</v>
      </c>
      <c r="O105" s="122">
        <v>0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0</v>
      </c>
      <c r="AF105" s="122">
        <v>0</v>
      </c>
      <c r="AG105" s="122">
        <v>0</v>
      </c>
      <c r="AH105" s="122">
        <v>0</v>
      </c>
      <c r="AI105" s="122">
        <v>0</v>
      </c>
      <c r="AJ105" s="122">
        <v>0</v>
      </c>
      <c r="AK105" s="122">
        <v>0</v>
      </c>
      <c r="AL105" s="122">
        <v>0</v>
      </c>
      <c r="AM105" s="122">
        <v>0</v>
      </c>
      <c r="AN105" s="122">
        <v>0</v>
      </c>
      <c r="AO105" s="122">
        <v>0</v>
      </c>
      <c r="AP105" s="122">
        <v>0</v>
      </c>
      <c r="AQ105" s="122">
        <v>0</v>
      </c>
      <c r="AR105" s="122">
        <v>0</v>
      </c>
      <c r="AS105" s="122">
        <v>0</v>
      </c>
      <c r="AT105" s="122">
        <v>0</v>
      </c>
      <c r="AU105" s="122">
        <v>0</v>
      </c>
      <c r="AV105" s="122">
        <v>0</v>
      </c>
      <c r="AW105" s="122">
        <v>0</v>
      </c>
      <c r="AX105" s="122">
        <v>0</v>
      </c>
      <c r="AY105" s="122">
        <v>0</v>
      </c>
      <c r="AZ105" s="122">
        <v>0</v>
      </c>
      <c r="BA105" s="122">
        <v>0</v>
      </c>
      <c r="BB105" s="122">
        <v>0</v>
      </c>
      <c r="BC105" s="122">
        <v>0</v>
      </c>
      <c r="BD105" s="122">
        <v>0</v>
      </c>
      <c r="BE105" s="122">
        <v>0</v>
      </c>
      <c r="BF105" s="122">
        <v>0</v>
      </c>
      <c r="BG105" s="122">
        <v>0</v>
      </c>
      <c r="BH105" s="122">
        <v>0</v>
      </c>
      <c r="BI105" s="122">
        <v>0</v>
      </c>
      <c r="BJ105" s="122">
        <v>0</v>
      </c>
      <c r="BK105" s="122">
        <v>0</v>
      </c>
      <c r="BL105" s="122">
        <v>0</v>
      </c>
      <c r="BM105" s="122">
        <v>0</v>
      </c>
      <c r="BN105" s="122">
        <v>-1.2970000000000001E-2</v>
      </c>
      <c r="BO105" s="122">
        <v>4.78</v>
      </c>
      <c r="BP105" s="122">
        <v>0</v>
      </c>
      <c r="BQ105" s="122">
        <v>0</v>
      </c>
    </row>
    <row r="106" spans="3:69" x14ac:dyDescent="0.3">
      <c r="C106" s="122">
        <v>101</v>
      </c>
      <c r="D106" s="122">
        <v>2124</v>
      </c>
      <c r="E106" s="122">
        <v>4.78</v>
      </c>
      <c r="F106" s="122">
        <v>8.9499999999999996E-3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0</v>
      </c>
      <c r="N106" s="122">
        <v>0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0</v>
      </c>
      <c r="AF106" s="122">
        <v>0</v>
      </c>
      <c r="AG106" s="122">
        <v>0</v>
      </c>
      <c r="AH106" s="122">
        <v>0</v>
      </c>
      <c r="AI106" s="122">
        <v>0</v>
      </c>
      <c r="AJ106" s="122">
        <v>0</v>
      </c>
      <c r="AK106" s="122">
        <v>0</v>
      </c>
      <c r="AL106" s="122">
        <v>0</v>
      </c>
      <c r="AM106" s="122">
        <v>0</v>
      </c>
      <c r="AN106" s="122">
        <v>0</v>
      </c>
      <c r="AO106" s="122">
        <v>0</v>
      </c>
      <c r="AP106" s="122">
        <v>0</v>
      </c>
      <c r="AQ106" s="122">
        <v>0</v>
      </c>
      <c r="AR106" s="122">
        <v>0</v>
      </c>
      <c r="AS106" s="122">
        <v>0</v>
      </c>
      <c r="AT106" s="122">
        <v>0</v>
      </c>
      <c r="AU106" s="122">
        <v>0</v>
      </c>
      <c r="AV106" s="122">
        <v>0</v>
      </c>
      <c r="AW106" s="122">
        <v>0</v>
      </c>
      <c r="AX106" s="122">
        <v>0</v>
      </c>
      <c r="AY106" s="122">
        <v>0</v>
      </c>
      <c r="AZ106" s="122">
        <v>0</v>
      </c>
      <c r="BA106" s="122">
        <v>0</v>
      </c>
      <c r="BB106" s="122">
        <v>0</v>
      </c>
      <c r="BC106" s="122">
        <v>0</v>
      </c>
      <c r="BD106" s="122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22">
        <v>0</v>
      </c>
      <c r="BM106" s="122">
        <v>0</v>
      </c>
      <c r="BN106" s="122">
        <v>-1.2970000000000001E-2</v>
      </c>
      <c r="BO106" s="122">
        <v>4.78</v>
      </c>
      <c r="BP106" s="122">
        <v>0</v>
      </c>
      <c r="BQ106" s="122">
        <v>0</v>
      </c>
    </row>
    <row r="107" spans="3:69" x14ac:dyDescent="0.3">
      <c r="C107" s="122">
        <v>102</v>
      </c>
      <c r="D107" s="122">
        <v>2125</v>
      </c>
      <c r="E107" s="122">
        <v>4.78</v>
      </c>
      <c r="F107" s="122">
        <v>8.5400000000000007E-3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0</v>
      </c>
      <c r="N107" s="122">
        <v>0</v>
      </c>
      <c r="O107" s="122">
        <v>0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0</v>
      </c>
      <c r="AF107" s="122">
        <v>0</v>
      </c>
      <c r="AG107" s="122">
        <v>0</v>
      </c>
      <c r="AH107" s="122">
        <v>0</v>
      </c>
      <c r="AI107" s="122">
        <v>0</v>
      </c>
      <c r="AJ107" s="122">
        <v>0</v>
      </c>
      <c r="AK107" s="122">
        <v>0</v>
      </c>
      <c r="AL107" s="122">
        <v>0</v>
      </c>
      <c r="AM107" s="122">
        <v>0</v>
      </c>
      <c r="AN107" s="122">
        <v>0</v>
      </c>
      <c r="AO107" s="122">
        <v>0</v>
      </c>
      <c r="AP107" s="122">
        <v>0</v>
      </c>
      <c r="AQ107" s="122">
        <v>0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0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0</v>
      </c>
      <c r="BF107" s="122">
        <v>0</v>
      </c>
      <c r="BG107" s="122">
        <v>0</v>
      </c>
      <c r="BH107" s="122">
        <v>0</v>
      </c>
      <c r="BI107" s="122">
        <v>0</v>
      </c>
      <c r="BJ107" s="122">
        <v>0</v>
      </c>
      <c r="BK107" s="122">
        <v>0</v>
      </c>
      <c r="BL107" s="122">
        <v>0</v>
      </c>
      <c r="BM107" s="122">
        <v>0</v>
      </c>
      <c r="BN107" s="122">
        <v>-1.2970000000000001E-2</v>
      </c>
      <c r="BO107" s="122">
        <v>4.78</v>
      </c>
      <c r="BP107" s="122">
        <v>0</v>
      </c>
      <c r="BQ107" s="122">
        <v>0</v>
      </c>
    </row>
    <row r="108" spans="3:69" x14ac:dyDescent="0.3">
      <c r="C108" s="122">
        <v>103</v>
      </c>
      <c r="D108" s="122">
        <v>2126</v>
      </c>
      <c r="E108" s="122">
        <v>4.78</v>
      </c>
      <c r="F108" s="122">
        <v>8.1499999999999993E-3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0</v>
      </c>
      <c r="N108" s="122">
        <v>0</v>
      </c>
      <c r="O108" s="122">
        <v>0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0</v>
      </c>
      <c r="AF108" s="122">
        <v>0</v>
      </c>
      <c r="AG108" s="122">
        <v>0</v>
      </c>
      <c r="AH108" s="122">
        <v>0</v>
      </c>
      <c r="AI108" s="122">
        <v>0</v>
      </c>
      <c r="AJ108" s="122">
        <v>0</v>
      </c>
      <c r="AK108" s="122">
        <v>0</v>
      </c>
      <c r="AL108" s="122">
        <v>0</v>
      </c>
      <c r="AM108" s="122">
        <v>0</v>
      </c>
      <c r="AN108" s="122">
        <v>0</v>
      </c>
      <c r="AO108" s="122">
        <v>0</v>
      </c>
      <c r="AP108" s="122">
        <v>0</v>
      </c>
      <c r="AQ108" s="122">
        <v>0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0</v>
      </c>
      <c r="BK108" s="122">
        <v>0</v>
      </c>
      <c r="BL108" s="122">
        <v>0</v>
      </c>
      <c r="BM108" s="122">
        <v>0</v>
      </c>
      <c r="BN108" s="122">
        <v>-1.2970000000000001E-2</v>
      </c>
      <c r="BO108" s="122">
        <v>4.78</v>
      </c>
      <c r="BP108" s="122">
        <v>0</v>
      </c>
      <c r="BQ108" s="122">
        <v>0</v>
      </c>
    </row>
    <row r="109" spans="3:69" x14ac:dyDescent="0.3">
      <c r="C109" s="122">
        <v>104</v>
      </c>
      <c r="D109" s="122">
        <v>2127</v>
      </c>
      <c r="E109" s="122">
        <v>4.78</v>
      </c>
      <c r="F109" s="122">
        <v>7.7799999999999996E-3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-1.2970000000000001E-2</v>
      </c>
      <c r="BO109" s="122">
        <v>4.78</v>
      </c>
      <c r="BP109" s="122">
        <v>0</v>
      </c>
      <c r="BQ109" s="122">
        <v>0</v>
      </c>
    </row>
    <row r="110" spans="3:69" x14ac:dyDescent="0.3">
      <c r="C110" s="122">
        <v>105</v>
      </c>
      <c r="D110" s="122">
        <v>2128</v>
      </c>
      <c r="E110" s="122">
        <v>4.78</v>
      </c>
      <c r="F110" s="122">
        <v>7.43E-3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-1.2970000000000001E-2</v>
      </c>
      <c r="BO110" s="122">
        <v>4.78</v>
      </c>
      <c r="BP110" s="122">
        <v>0</v>
      </c>
      <c r="BQ110" s="122">
        <v>0</v>
      </c>
    </row>
    <row r="111" spans="3:69" x14ac:dyDescent="0.3">
      <c r="C111" s="122">
        <v>106</v>
      </c>
      <c r="D111" s="122">
        <v>2129</v>
      </c>
      <c r="E111" s="122">
        <v>4.78</v>
      </c>
      <c r="F111" s="122">
        <v>7.0899999999999999E-3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-1.2970000000000001E-2</v>
      </c>
      <c r="BO111" s="122">
        <v>4.78</v>
      </c>
      <c r="BP111" s="122">
        <v>0</v>
      </c>
      <c r="BQ111" s="122">
        <v>0</v>
      </c>
    </row>
    <row r="112" spans="3:69" x14ac:dyDescent="0.3">
      <c r="C112" s="122">
        <v>107</v>
      </c>
      <c r="D112" s="122">
        <v>2130</v>
      </c>
      <c r="E112" s="122">
        <v>4.78</v>
      </c>
      <c r="F112" s="122">
        <v>6.77E-3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-1.2970000000000001E-2</v>
      </c>
      <c r="BO112" s="122">
        <v>4.78</v>
      </c>
      <c r="BP112" s="122">
        <v>0</v>
      </c>
      <c r="BQ112" s="122">
        <v>0</v>
      </c>
    </row>
    <row r="113" spans="3:69" x14ac:dyDescent="0.3">
      <c r="C113" s="122">
        <v>108</v>
      </c>
      <c r="D113" s="122">
        <v>2131</v>
      </c>
      <c r="E113" s="122">
        <v>4.78</v>
      </c>
      <c r="F113" s="122">
        <v>6.4599999999999996E-3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-1.2970000000000001E-2</v>
      </c>
      <c r="BO113" s="122">
        <v>4.78</v>
      </c>
      <c r="BP113" s="122">
        <v>0</v>
      </c>
      <c r="BQ113" s="122">
        <v>0</v>
      </c>
    </row>
    <row r="114" spans="3:69" x14ac:dyDescent="0.3">
      <c r="C114" s="122">
        <v>109</v>
      </c>
      <c r="D114" s="122">
        <v>2132</v>
      </c>
      <c r="E114" s="122">
        <v>4.78</v>
      </c>
      <c r="F114" s="122">
        <v>6.1700000000000001E-3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-1.2970000000000001E-2</v>
      </c>
      <c r="BO114" s="122">
        <v>4.78</v>
      </c>
      <c r="BP114" s="122">
        <v>0</v>
      </c>
      <c r="BQ114" s="122">
        <v>0</v>
      </c>
    </row>
    <row r="115" spans="3:69" x14ac:dyDescent="0.3">
      <c r="C115" s="122">
        <v>110</v>
      </c>
      <c r="D115" s="122">
        <v>2133</v>
      </c>
      <c r="E115" s="122">
        <v>4.78</v>
      </c>
      <c r="F115" s="122">
        <v>5.8900000000000003E-3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-1.2970000000000001E-2</v>
      </c>
      <c r="BO115" s="122">
        <v>4.78</v>
      </c>
      <c r="BP115" s="122">
        <v>0</v>
      </c>
      <c r="BQ115" s="122">
        <v>0</v>
      </c>
    </row>
    <row r="116" spans="3:69" x14ac:dyDescent="0.3">
      <c r="C116" s="122">
        <v>111</v>
      </c>
      <c r="D116" s="122">
        <v>2134</v>
      </c>
      <c r="E116" s="122">
        <v>4.78</v>
      </c>
      <c r="F116" s="122">
        <v>5.62E-3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-1.2970000000000001E-2</v>
      </c>
      <c r="BO116" s="122">
        <v>4.78</v>
      </c>
      <c r="BP116" s="122">
        <v>0</v>
      </c>
      <c r="BQ116" s="122">
        <v>0</v>
      </c>
    </row>
    <row r="117" spans="3:69" x14ac:dyDescent="0.3">
      <c r="C117" s="122">
        <v>112</v>
      </c>
      <c r="D117" s="122">
        <v>2135</v>
      </c>
      <c r="E117" s="122">
        <v>4.78</v>
      </c>
      <c r="F117" s="122">
        <v>5.3600000000000002E-3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-1.2970000000000001E-2</v>
      </c>
      <c r="BO117" s="122">
        <v>4.78</v>
      </c>
      <c r="BP117" s="122">
        <v>0</v>
      </c>
      <c r="BQ117" s="122">
        <v>0</v>
      </c>
    </row>
    <row r="118" spans="3:69" x14ac:dyDescent="0.3">
      <c r="C118" s="122">
        <v>113</v>
      </c>
      <c r="D118" s="122">
        <v>2136</v>
      </c>
      <c r="E118" s="122">
        <v>4.78</v>
      </c>
      <c r="F118" s="122">
        <v>5.1200000000000004E-3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-1.2970000000000001E-2</v>
      </c>
      <c r="BO118" s="122">
        <v>4.78</v>
      </c>
      <c r="BP118" s="122">
        <v>0</v>
      </c>
      <c r="BQ118" s="122">
        <v>0</v>
      </c>
    </row>
    <row r="119" spans="3:69" x14ac:dyDescent="0.3">
      <c r="C119" s="122">
        <v>114</v>
      </c>
      <c r="D119" s="122">
        <v>2137</v>
      </c>
      <c r="E119" s="122">
        <v>4.78</v>
      </c>
      <c r="F119" s="122">
        <v>4.8900000000000002E-3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-1.2970000000000001E-2</v>
      </c>
      <c r="BO119" s="122">
        <v>4.78</v>
      </c>
      <c r="BP119" s="122">
        <v>0</v>
      </c>
      <c r="BQ119" s="122">
        <v>0</v>
      </c>
    </row>
    <row r="120" spans="3:69" x14ac:dyDescent="0.3">
      <c r="C120" s="122">
        <v>115</v>
      </c>
      <c r="D120" s="122">
        <v>2138</v>
      </c>
      <c r="E120" s="122">
        <v>4.78</v>
      </c>
      <c r="F120" s="122">
        <v>4.6699999999999997E-3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-1.2970000000000001E-2</v>
      </c>
      <c r="BO120" s="122">
        <v>4.78</v>
      </c>
      <c r="BP120" s="122">
        <v>0</v>
      </c>
      <c r="BQ120" s="122">
        <v>0</v>
      </c>
    </row>
    <row r="121" spans="3:69" x14ac:dyDescent="0.3">
      <c r="C121" s="122">
        <v>116</v>
      </c>
      <c r="D121" s="122">
        <v>2139</v>
      </c>
      <c r="E121" s="122">
        <v>4.78</v>
      </c>
      <c r="F121" s="122">
        <v>4.4600000000000004E-3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-1.2970000000000001E-2</v>
      </c>
      <c r="BO121" s="122">
        <v>4.78</v>
      </c>
      <c r="BP121" s="122">
        <v>0</v>
      </c>
      <c r="BQ121" s="122">
        <v>0</v>
      </c>
    </row>
    <row r="122" spans="3:69" x14ac:dyDescent="0.3">
      <c r="C122" s="122">
        <v>117</v>
      </c>
      <c r="D122" s="122">
        <v>2140</v>
      </c>
      <c r="E122" s="122">
        <v>4.78</v>
      </c>
      <c r="F122" s="122">
        <v>4.2599999999999999E-3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-1.2970000000000001E-2</v>
      </c>
      <c r="BO122" s="122">
        <v>4.78</v>
      </c>
      <c r="BP122" s="122">
        <v>0</v>
      </c>
      <c r="BQ122" s="122">
        <v>0</v>
      </c>
    </row>
    <row r="123" spans="3:69" x14ac:dyDescent="0.3">
      <c r="C123" s="122">
        <v>118</v>
      </c>
      <c r="D123" s="122">
        <v>2141</v>
      </c>
      <c r="E123" s="122">
        <v>4.78</v>
      </c>
      <c r="F123" s="122">
        <v>4.0699999999999998E-3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0</v>
      </c>
      <c r="AG123" s="122">
        <v>0</v>
      </c>
      <c r="AH123" s="122">
        <v>0</v>
      </c>
      <c r="AI123" s="122">
        <v>0</v>
      </c>
      <c r="AJ123" s="122">
        <v>0</v>
      </c>
      <c r="AK123" s="122">
        <v>0</v>
      </c>
      <c r="AL123" s="122">
        <v>0</v>
      </c>
      <c r="AM123" s="122">
        <v>0</v>
      </c>
      <c r="AN123" s="122">
        <v>0</v>
      </c>
      <c r="AO123" s="122">
        <v>0</v>
      </c>
      <c r="AP123" s="122">
        <v>0</v>
      </c>
      <c r="AQ123" s="122">
        <v>0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0</v>
      </c>
      <c r="BK123" s="122">
        <v>0</v>
      </c>
      <c r="BL123" s="122">
        <v>0</v>
      </c>
      <c r="BM123" s="122">
        <v>0</v>
      </c>
      <c r="BN123" s="122">
        <v>-1.2970000000000001E-2</v>
      </c>
      <c r="BO123" s="122">
        <v>4.78</v>
      </c>
      <c r="BP123" s="122">
        <v>0</v>
      </c>
      <c r="BQ123" s="122">
        <v>0</v>
      </c>
    </row>
    <row r="124" spans="3:69" x14ac:dyDescent="0.3">
      <c r="C124" s="122">
        <v>119</v>
      </c>
      <c r="D124" s="122">
        <v>2142</v>
      </c>
      <c r="E124" s="122">
        <v>4.78</v>
      </c>
      <c r="F124" s="122">
        <v>3.8800000000000002E-3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0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0</v>
      </c>
      <c r="BK124" s="122">
        <v>0</v>
      </c>
      <c r="BL124" s="122">
        <v>0</v>
      </c>
      <c r="BM124" s="122">
        <v>0</v>
      </c>
      <c r="BN124" s="122">
        <v>-1.2970000000000001E-2</v>
      </c>
      <c r="BO124" s="122">
        <v>4.78</v>
      </c>
      <c r="BP124" s="122">
        <v>0</v>
      </c>
      <c r="BQ124" s="122">
        <v>0</v>
      </c>
    </row>
    <row r="125" spans="3:69" x14ac:dyDescent="0.3">
      <c r="C125" s="122">
        <v>120</v>
      </c>
      <c r="D125" s="122">
        <v>2143</v>
      </c>
      <c r="E125" s="122">
        <v>4.78</v>
      </c>
      <c r="F125" s="122">
        <v>3.7000000000000002E-3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0</v>
      </c>
      <c r="AF125" s="122">
        <v>0</v>
      </c>
      <c r="AG125" s="122">
        <v>0</v>
      </c>
      <c r="AH125" s="122">
        <v>0</v>
      </c>
      <c r="AI125" s="122">
        <v>0</v>
      </c>
      <c r="AJ125" s="122">
        <v>0</v>
      </c>
      <c r="AK125" s="122">
        <v>0</v>
      </c>
      <c r="AL125" s="122">
        <v>0</v>
      </c>
      <c r="AM125" s="122">
        <v>0</v>
      </c>
      <c r="AN125" s="122">
        <v>0</v>
      </c>
      <c r="AO125" s="122">
        <v>0</v>
      </c>
      <c r="AP125" s="122">
        <v>0</v>
      </c>
      <c r="AQ125" s="122">
        <v>0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-1.2970000000000001E-2</v>
      </c>
      <c r="BO125" s="122">
        <v>4.78</v>
      </c>
      <c r="BP125" s="122">
        <v>0</v>
      </c>
      <c r="BQ125" s="122">
        <v>0</v>
      </c>
    </row>
    <row r="126" spans="3:69" x14ac:dyDescent="0.3">
      <c r="C126" s="122">
        <v>121</v>
      </c>
      <c r="D126" s="122">
        <v>2144</v>
      </c>
      <c r="E126" s="122">
        <v>4.78</v>
      </c>
      <c r="F126" s="122">
        <v>3.5300000000000002E-3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-1.2970000000000001E-2</v>
      </c>
      <c r="BO126" s="122">
        <v>4.78</v>
      </c>
      <c r="BP126" s="122">
        <v>0</v>
      </c>
      <c r="BQ126" s="122">
        <v>0</v>
      </c>
    </row>
    <row r="127" spans="3:69" x14ac:dyDescent="0.3">
      <c r="C127" s="122">
        <v>122</v>
      </c>
      <c r="D127" s="122">
        <v>2145</v>
      </c>
      <c r="E127" s="122">
        <v>4.78</v>
      </c>
      <c r="F127" s="122">
        <v>3.3700000000000002E-3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-1.2970000000000001E-2</v>
      </c>
      <c r="BO127" s="122">
        <v>4.78</v>
      </c>
      <c r="BP127" s="122">
        <v>0</v>
      </c>
      <c r="BQ127" s="122">
        <v>0</v>
      </c>
    </row>
    <row r="128" spans="3:69" x14ac:dyDescent="0.3">
      <c r="C128" s="122">
        <v>123</v>
      </c>
      <c r="D128" s="122">
        <v>2146</v>
      </c>
      <c r="E128" s="122">
        <v>4.78</v>
      </c>
      <c r="F128" s="122">
        <v>3.2200000000000002E-3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-1.2970000000000001E-2</v>
      </c>
      <c r="BO128" s="122">
        <v>4.78</v>
      </c>
      <c r="BP128" s="122">
        <v>0</v>
      </c>
      <c r="BQ128" s="122">
        <v>0</v>
      </c>
    </row>
    <row r="129" spans="3:69" x14ac:dyDescent="0.3">
      <c r="C129" s="122">
        <v>124</v>
      </c>
      <c r="D129" s="122">
        <v>2147</v>
      </c>
      <c r="E129" s="122">
        <v>4.78</v>
      </c>
      <c r="F129" s="122">
        <v>3.0699999999999998E-3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-1.2970000000000001E-2</v>
      </c>
      <c r="BO129" s="122">
        <v>4.78</v>
      </c>
      <c r="BP129" s="122">
        <v>0</v>
      </c>
      <c r="BQ129" s="122">
        <v>0</v>
      </c>
    </row>
    <row r="130" spans="3:69" x14ac:dyDescent="0.3">
      <c r="C130" s="122">
        <v>125</v>
      </c>
      <c r="D130" s="122">
        <v>2148</v>
      </c>
      <c r="E130" s="122">
        <v>4.78</v>
      </c>
      <c r="F130" s="122">
        <v>2.9299999999999999E-3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-1.2970000000000001E-2</v>
      </c>
      <c r="BO130" s="122">
        <v>4.78</v>
      </c>
      <c r="BP130" s="122">
        <v>0</v>
      </c>
      <c r="BQ130" s="122">
        <v>0</v>
      </c>
    </row>
    <row r="131" spans="3:69" x14ac:dyDescent="0.3">
      <c r="C131" s="122">
        <v>126</v>
      </c>
      <c r="D131" s="122">
        <v>2149</v>
      </c>
      <c r="E131" s="122">
        <v>4.78</v>
      </c>
      <c r="F131" s="122">
        <v>2.8E-3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-1.2970000000000001E-2</v>
      </c>
      <c r="BO131" s="122">
        <v>4.78</v>
      </c>
      <c r="BP131" s="122">
        <v>0</v>
      </c>
      <c r="BQ131" s="122">
        <v>0</v>
      </c>
    </row>
    <row r="132" spans="3:69" x14ac:dyDescent="0.3">
      <c r="C132" s="122">
        <v>127</v>
      </c>
      <c r="D132" s="122">
        <v>2150</v>
      </c>
      <c r="E132" s="122">
        <v>4.78</v>
      </c>
      <c r="F132" s="122">
        <v>2.6700000000000001E-3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0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0</v>
      </c>
      <c r="AJ132" s="122">
        <v>0</v>
      </c>
      <c r="AK132" s="122">
        <v>0</v>
      </c>
      <c r="AL132" s="122">
        <v>0</v>
      </c>
      <c r="AM132" s="122">
        <v>0</v>
      </c>
      <c r="AN132" s="122">
        <v>0</v>
      </c>
      <c r="AO132" s="122">
        <v>0</v>
      </c>
      <c r="AP132" s="122">
        <v>0</v>
      </c>
      <c r="AQ132" s="122">
        <v>0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0</v>
      </c>
      <c r="BF132" s="122">
        <v>0</v>
      </c>
      <c r="BG132" s="122">
        <v>0</v>
      </c>
      <c r="BH132" s="122">
        <v>0</v>
      </c>
      <c r="BI132" s="122">
        <v>0</v>
      </c>
      <c r="BJ132" s="122">
        <v>0</v>
      </c>
      <c r="BK132" s="122">
        <v>0</v>
      </c>
      <c r="BL132" s="122">
        <v>0</v>
      </c>
      <c r="BM132" s="122">
        <v>0</v>
      </c>
      <c r="BN132" s="122">
        <v>-1.2970000000000001E-2</v>
      </c>
      <c r="BO132" s="122">
        <v>4.78</v>
      </c>
      <c r="BP132" s="122">
        <v>0</v>
      </c>
      <c r="BQ132" s="122">
        <v>0</v>
      </c>
    </row>
    <row r="133" spans="3:69" x14ac:dyDescent="0.3">
      <c r="C133" s="122">
        <v>128</v>
      </c>
      <c r="D133" s="122">
        <v>2151</v>
      </c>
      <c r="E133" s="122">
        <v>4.78</v>
      </c>
      <c r="F133" s="122">
        <v>2.5500000000000002E-3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0</v>
      </c>
      <c r="AF133" s="122">
        <v>0</v>
      </c>
      <c r="AG133" s="122">
        <v>0</v>
      </c>
      <c r="AH133" s="122">
        <v>0</v>
      </c>
      <c r="AI133" s="122">
        <v>0</v>
      </c>
      <c r="AJ133" s="122">
        <v>0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122">
        <v>0</v>
      </c>
      <c r="AQ133" s="122">
        <v>0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0</v>
      </c>
      <c r="BK133" s="122">
        <v>0</v>
      </c>
      <c r="BL133" s="122">
        <v>0</v>
      </c>
      <c r="BM133" s="122">
        <v>0</v>
      </c>
      <c r="BN133" s="122">
        <v>-1.2970000000000001E-2</v>
      </c>
      <c r="BO133" s="122">
        <v>4.78</v>
      </c>
      <c r="BP133" s="122">
        <v>0</v>
      </c>
      <c r="BQ133" s="122">
        <v>0</v>
      </c>
    </row>
    <row r="134" spans="3:69" x14ac:dyDescent="0.3">
      <c r="C134" s="122">
        <v>129</v>
      </c>
      <c r="D134" s="122">
        <v>2152</v>
      </c>
      <c r="E134" s="122">
        <v>4.78</v>
      </c>
      <c r="F134" s="122">
        <v>2.4299999999999999E-3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0</v>
      </c>
      <c r="N134" s="122">
        <v>0</v>
      </c>
      <c r="O134" s="122">
        <v>0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0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0</v>
      </c>
      <c r="AL134" s="122">
        <v>0</v>
      </c>
      <c r="AM134" s="122">
        <v>0</v>
      </c>
      <c r="AN134" s="122">
        <v>0</v>
      </c>
      <c r="AO134" s="122">
        <v>0</v>
      </c>
      <c r="AP134" s="122">
        <v>0</v>
      </c>
      <c r="AQ134" s="122">
        <v>0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0</v>
      </c>
      <c r="BK134" s="122">
        <v>0</v>
      </c>
      <c r="BL134" s="122">
        <v>0</v>
      </c>
      <c r="BM134" s="122">
        <v>0</v>
      </c>
      <c r="BN134" s="122">
        <v>-1.2970000000000001E-2</v>
      </c>
      <c r="BO134" s="122">
        <v>4.78</v>
      </c>
      <c r="BP134" s="122">
        <v>0</v>
      </c>
      <c r="BQ134" s="122">
        <v>0</v>
      </c>
    </row>
    <row r="135" spans="3:69" x14ac:dyDescent="0.3">
      <c r="C135" s="122">
        <v>130</v>
      </c>
      <c r="D135" s="122">
        <v>2153</v>
      </c>
      <c r="E135" s="122">
        <v>4.78</v>
      </c>
      <c r="F135" s="122">
        <v>2.32E-3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0</v>
      </c>
      <c r="AG135" s="122">
        <v>0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2">
        <v>0</v>
      </c>
      <c r="AQ135" s="122">
        <v>0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0</v>
      </c>
      <c r="BK135" s="122">
        <v>0</v>
      </c>
      <c r="BL135" s="122">
        <v>0</v>
      </c>
      <c r="BM135" s="122">
        <v>0</v>
      </c>
      <c r="BN135" s="122">
        <v>-1.2970000000000001E-2</v>
      </c>
      <c r="BO135" s="122">
        <v>4.78</v>
      </c>
      <c r="BP135" s="122">
        <v>0</v>
      </c>
      <c r="BQ135" s="122">
        <v>0</v>
      </c>
    </row>
    <row r="136" spans="3:69" x14ac:dyDescent="0.3">
      <c r="C136" s="122">
        <v>131</v>
      </c>
      <c r="D136" s="122">
        <v>2154</v>
      </c>
      <c r="E136" s="122">
        <v>4.78</v>
      </c>
      <c r="F136" s="122">
        <v>2.2100000000000002E-3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-1.2970000000000001E-2</v>
      </c>
      <c r="BO136" s="122">
        <v>4.78</v>
      </c>
      <c r="BP136" s="122">
        <v>0</v>
      </c>
      <c r="BQ136" s="122">
        <v>0</v>
      </c>
    </row>
    <row r="137" spans="3:69" x14ac:dyDescent="0.3">
      <c r="C137" s="122">
        <v>132</v>
      </c>
      <c r="D137" s="122">
        <v>2155</v>
      </c>
      <c r="E137" s="122">
        <v>4.78</v>
      </c>
      <c r="F137" s="122">
        <v>2.1099999999999999E-3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-1.2970000000000001E-2</v>
      </c>
      <c r="BO137" s="122">
        <v>4.78</v>
      </c>
      <c r="BP137" s="122">
        <v>0</v>
      </c>
      <c r="BQ137" s="122">
        <v>0</v>
      </c>
    </row>
    <row r="138" spans="3:69" x14ac:dyDescent="0.3">
      <c r="C138" s="122">
        <v>133</v>
      </c>
      <c r="D138" s="122">
        <v>2156</v>
      </c>
      <c r="E138" s="122">
        <v>4.78</v>
      </c>
      <c r="F138" s="122">
        <v>2.0100000000000001E-3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-1.2970000000000001E-2</v>
      </c>
      <c r="BO138" s="122">
        <v>4.78</v>
      </c>
      <c r="BP138" s="122">
        <v>0</v>
      </c>
      <c r="BQ138" s="122">
        <v>0</v>
      </c>
    </row>
    <row r="139" spans="3:69" x14ac:dyDescent="0.3">
      <c r="C139" s="122">
        <v>134</v>
      </c>
      <c r="D139" s="122">
        <v>2157</v>
      </c>
      <c r="E139" s="122">
        <v>4.78</v>
      </c>
      <c r="F139" s="122">
        <v>1.92E-3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-1.2970000000000001E-2</v>
      </c>
      <c r="BO139" s="122">
        <v>4.78</v>
      </c>
      <c r="BP139" s="122">
        <v>0</v>
      </c>
      <c r="BQ139" s="122">
        <v>0</v>
      </c>
    </row>
    <row r="140" spans="3:69" x14ac:dyDescent="0.3">
      <c r="C140" s="122">
        <v>135</v>
      </c>
      <c r="D140" s="122">
        <v>2158</v>
      </c>
      <c r="E140" s="122">
        <v>4.78</v>
      </c>
      <c r="F140" s="122">
        <v>1.83E-3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-1.2970000000000001E-2</v>
      </c>
      <c r="BO140" s="122">
        <v>4.78</v>
      </c>
      <c r="BP140" s="122">
        <v>0</v>
      </c>
      <c r="BQ140" s="122">
        <v>0</v>
      </c>
    </row>
    <row r="141" spans="3:69" x14ac:dyDescent="0.3">
      <c r="C141" s="122">
        <v>136</v>
      </c>
      <c r="D141" s="122">
        <v>2159</v>
      </c>
      <c r="E141" s="122">
        <v>4.78</v>
      </c>
      <c r="F141" s="122">
        <v>1.75E-3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-1.2970000000000001E-2</v>
      </c>
      <c r="BO141" s="122">
        <v>4.78</v>
      </c>
      <c r="BP141" s="122">
        <v>0</v>
      </c>
      <c r="BQ141" s="122">
        <v>0</v>
      </c>
    </row>
    <row r="142" spans="3:69" x14ac:dyDescent="0.3">
      <c r="C142" s="122">
        <v>137</v>
      </c>
      <c r="D142" s="122">
        <v>2160</v>
      </c>
      <c r="E142" s="122">
        <v>4.78</v>
      </c>
      <c r="F142" s="122">
        <v>1.67E-3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-1.2970000000000001E-2</v>
      </c>
      <c r="BO142" s="122">
        <v>4.78</v>
      </c>
      <c r="BP142" s="122">
        <v>0</v>
      </c>
      <c r="BQ142" s="122">
        <v>0</v>
      </c>
    </row>
    <row r="143" spans="3:69" x14ac:dyDescent="0.3">
      <c r="C143" s="122">
        <v>138</v>
      </c>
      <c r="D143" s="122">
        <v>2161</v>
      </c>
      <c r="E143" s="122">
        <v>4.78</v>
      </c>
      <c r="F143" s="122">
        <v>1.5900000000000001E-3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-1.2970000000000001E-2</v>
      </c>
      <c r="BO143" s="122">
        <v>4.78</v>
      </c>
      <c r="BP143" s="122">
        <v>0</v>
      </c>
      <c r="BQ143" s="122">
        <v>0</v>
      </c>
    </row>
    <row r="144" spans="3:69" x14ac:dyDescent="0.3">
      <c r="C144" s="122">
        <v>139</v>
      </c>
      <c r="D144" s="122">
        <v>2162</v>
      </c>
      <c r="E144" s="122">
        <v>4.78</v>
      </c>
      <c r="F144" s="122">
        <v>1.5200000000000001E-3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-1.2970000000000001E-2</v>
      </c>
      <c r="BO144" s="122">
        <v>4.78</v>
      </c>
      <c r="BP144" s="122">
        <v>0</v>
      </c>
      <c r="BQ144" s="122">
        <v>0</v>
      </c>
    </row>
    <row r="145" spans="3:69" x14ac:dyDescent="0.3">
      <c r="C145" s="122">
        <v>140</v>
      </c>
      <c r="D145" s="122">
        <v>2163</v>
      </c>
      <c r="E145" s="122">
        <v>4.78</v>
      </c>
      <c r="F145" s="122">
        <v>1.4499999999999999E-3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-1.2970000000000001E-2</v>
      </c>
      <c r="BO145" s="122">
        <v>4.78</v>
      </c>
      <c r="BP145" s="122">
        <v>0</v>
      </c>
      <c r="BQ145" s="122">
        <v>0</v>
      </c>
    </row>
    <row r="146" spans="3:69" x14ac:dyDescent="0.3">
      <c r="C146" s="122">
        <v>141</v>
      </c>
      <c r="D146" s="122">
        <v>2164</v>
      </c>
      <c r="E146" s="122">
        <v>4.78</v>
      </c>
      <c r="F146" s="122">
        <v>1.3799999999999999E-3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-1.2970000000000001E-2</v>
      </c>
      <c r="BO146" s="122">
        <v>4.78</v>
      </c>
      <c r="BP146" s="122">
        <v>0</v>
      </c>
      <c r="BQ146" s="122">
        <v>0</v>
      </c>
    </row>
    <row r="147" spans="3:69" x14ac:dyDescent="0.3">
      <c r="C147" s="122">
        <v>142</v>
      </c>
      <c r="D147" s="122">
        <v>2165</v>
      </c>
      <c r="E147" s="122">
        <v>4.78</v>
      </c>
      <c r="F147" s="122">
        <v>1.32E-3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-1.2970000000000001E-2</v>
      </c>
      <c r="BO147" s="122">
        <v>4.78</v>
      </c>
      <c r="BP147" s="122">
        <v>0</v>
      </c>
      <c r="BQ147" s="122">
        <v>0</v>
      </c>
    </row>
    <row r="148" spans="3:69" x14ac:dyDescent="0.3">
      <c r="C148" s="122">
        <v>143</v>
      </c>
      <c r="D148" s="122">
        <v>2166</v>
      </c>
      <c r="E148" s="122">
        <v>4.78</v>
      </c>
      <c r="F148" s="122">
        <v>1.2600000000000001E-3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-1.2970000000000001E-2</v>
      </c>
      <c r="BO148" s="122">
        <v>4.78</v>
      </c>
      <c r="BP148" s="122">
        <v>0</v>
      </c>
      <c r="BQ148" s="122">
        <v>0</v>
      </c>
    </row>
    <row r="149" spans="3:69" x14ac:dyDescent="0.3">
      <c r="C149" s="122">
        <v>144</v>
      </c>
      <c r="D149" s="122">
        <v>2167</v>
      </c>
      <c r="E149" s="122">
        <v>4.78</v>
      </c>
      <c r="F149" s="122">
        <v>1.1999999999999999E-3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-1.2970000000000001E-2</v>
      </c>
      <c r="BO149" s="122">
        <v>4.78</v>
      </c>
      <c r="BP149" s="122">
        <v>0</v>
      </c>
      <c r="BQ149" s="122">
        <v>0</v>
      </c>
    </row>
    <row r="150" spans="3:69" x14ac:dyDescent="0.3">
      <c r="C150" s="122">
        <v>145</v>
      </c>
      <c r="D150" s="122">
        <v>2168</v>
      </c>
      <c r="E150" s="122">
        <v>4.78</v>
      </c>
      <c r="F150" s="122">
        <v>1.15E-3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0</v>
      </c>
      <c r="AF150" s="122">
        <v>0</v>
      </c>
      <c r="AG150" s="122">
        <v>0</v>
      </c>
      <c r="AH150" s="122">
        <v>0</v>
      </c>
      <c r="AI150" s="122">
        <v>0</v>
      </c>
      <c r="AJ150" s="122">
        <v>0</v>
      </c>
      <c r="AK150" s="122">
        <v>0</v>
      </c>
      <c r="AL150" s="122">
        <v>0</v>
      </c>
      <c r="AM150" s="122">
        <v>0</v>
      </c>
      <c r="AN150" s="122">
        <v>0</v>
      </c>
      <c r="AO150" s="122">
        <v>0</v>
      </c>
      <c r="AP150" s="122">
        <v>0</v>
      </c>
      <c r="AQ150" s="122">
        <v>0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0</v>
      </c>
      <c r="BF150" s="122">
        <v>0</v>
      </c>
      <c r="BG150" s="122">
        <v>0</v>
      </c>
      <c r="BH150" s="122">
        <v>0</v>
      </c>
      <c r="BI150" s="122">
        <v>0</v>
      </c>
      <c r="BJ150" s="122">
        <v>0</v>
      </c>
      <c r="BK150" s="122">
        <v>0</v>
      </c>
      <c r="BL150" s="122">
        <v>0</v>
      </c>
      <c r="BM150" s="122">
        <v>0</v>
      </c>
      <c r="BN150" s="122">
        <v>-1.2970000000000001E-2</v>
      </c>
      <c r="BO150" s="122">
        <v>4.78</v>
      </c>
      <c r="BP150" s="122">
        <v>0</v>
      </c>
      <c r="BQ150" s="122">
        <v>0</v>
      </c>
    </row>
    <row r="151" spans="3:69" x14ac:dyDescent="0.3">
      <c r="C151" s="122">
        <v>146</v>
      </c>
      <c r="D151" s="122">
        <v>2169</v>
      </c>
      <c r="E151" s="122">
        <v>4.78</v>
      </c>
      <c r="F151" s="122">
        <v>1.1000000000000001E-3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  <c r="O151" s="122">
        <v>0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0</v>
      </c>
      <c r="AF151" s="122">
        <v>0</v>
      </c>
      <c r="AG151" s="122">
        <v>0</v>
      </c>
      <c r="AH151" s="122">
        <v>0</v>
      </c>
      <c r="AI151" s="122">
        <v>0</v>
      </c>
      <c r="AJ151" s="122">
        <v>0</v>
      </c>
      <c r="AK151" s="122">
        <v>0</v>
      </c>
      <c r="AL151" s="122">
        <v>0</v>
      </c>
      <c r="AM151" s="122">
        <v>0</v>
      </c>
      <c r="AN151" s="122">
        <v>0</v>
      </c>
      <c r="AO151" s="122">
        <v>0</v>
      </c>
      <c r="AP151" s="122">
        <v>0</v>
      </c>
      <c r="AQ151" s="122">
        <v>0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2">
        <v>0</v>
      </c>
      <c r="BL151" s="122">
        <v>0</v>
      </c>
      <c r="BM151" s="122">
        <v>0</v>
      </c>
      <c r="BN151" s="122">
        <v>-1.2970000000000001E-2</v>
      </c>
      <c r="BO151" s="122">
        <v>4.78</v>
      </c>
      <c r="BP151" s="122">
        <v>0</v>
      </c>
      <c r="BQ151" s="122">
        <v>0</v>
      </c>
    </row>
    <row r="152" spans="3:69" x14ac:dyDescent="0.3">
      <c r="C152" s="122">
        <v>147</v>
      </c>
      <c r="D152" s="122">
        <v>2170</v>
      </c>
      <c r="E152" s="122">
        <v>4.78</v>
      </c>
      <c r="F152" s="122">
        <v>1.0499999999999999E-3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-1.2970000000000001E-2</v>
      </c>
      <c r="BO152" s="122">
        <v>4.78</v>
      </c>
      <c r="BP152" s="122">
        <v>0</v>
      </c>
      <c r="BQ152" s="122">
        <v>0</v>
      </c>
    </row>
    <row r="153" spans="3:69" x14ac:dyDescent="0.3">
      <c r="C153" s="122">
        <v>148</v>
      </c>
      <c r="D153" s="122">
        <v>2171</v>
      </c>
      <c r="E153" s="122">
        <v>4.78</v>
      </c>
      <c r="F153" s="122">
        <v>1E-3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-1.2970000000000001E-2</v>
      </c>
      <c r="BO153" s="122">
        <v>4.78</v>
      </c>
      <c r="BP153" s="122">
        <v>0</v>
      </c>
      <c r="BQ153" s="122">
        <v>0</v>
      </c>
    </row>
    <row r="154" spans="3:69" x14ac:dyDescent="0.3">
      <c r="C154" s="122">
        <v>149</v>
      </c>
      <c r="D154" s="122">
        <v>2172</v>
      </c>
      <c r="E154" s="122">
        <v>4.78</v>
      </c>
      <c r="F154" s="122">
        <v>9.5E-4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-1.2970000000000001E-2</v>
      </c>
      <c r="BO154" s="122">
        <v>4.78</v>
      </c>
      <c r="BP154" s="122">
        <v>0</v>
      </c>
      <c r="BQ154" s="122">
        <v>0</v>
      </c>
    </row>
    <row r="155" spans="3:69" x14ac:dyDescent="0.3">
      <c r="C155" s="122">
        <v>150</v>
      </c>
      <c r="D155" s="122">
        <v>2173</v>
      </c>
      <c r="E155" s="122">
        <v>4.78</v>
      </c>
      <c r="F155" s="122">
        <v>9.1E-4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-1.2970000000000001E-2</v>
      </c>
      <c r="BO155" s="122">
        <v>4.78</v>
      </c>
      <c r="BP155" s="122">
        <v>0</v>
      </c>
      <c r="BQ155" s="122">
        <v>0</v>
      </c>
    </row>
    <row r="156" spans="3:69" ht="15" thickBot="1" x14ac:dyDescent="0.35">
      <c r="C156" s="103"/>
      <c r="D156" s="103"/>
      <c r="E156" s="102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100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101"/>
      <c r="BE156" s="100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8"/>
    </row>
    <row r="157" spans="3:69" ht="15.6" thickTop="1" thickBot="1" x14ac:dyDescent="0.35">
      <c r="C157" s="97" t="s">
        <v>77</v>
      </c>
      <c r="D157" s="97"/>
      <c r="E157" s="97"/>
      <c r="F157" s="97"/>
      <c r="G157" s="96" t="s">
        <v>190</v>
      </c>
      <c r="H157" s="96" t="s">
        <v>189</v>
      </c>
      <c r="I157" s="96" t="s">
        <v>188</v>
      </c>
      <c r="J157" s="96" t="s">
        <v>187</v>
      </c>
      <c r="K157" s="96" t="s">
        <v>186</v>
      </c>
      <c r="L157" s="96" t="s">
        <v>185</v>
      </c>
      <c r="M157" s="96" t="s">
        <v>184</v>
      </c>
      <c r="N157" s="96" t="s">
        <v>183</v>
      </c>
      <c r="O157" s="96" t="s">
        <v>182</v>
      </c>
      <c r="P157" s="96" t="s">
        <v>181</v>
      </c>
      <c r="Q157" s="96" t="s">
        <v>180</v>
      </c>
      <c r="R157" s="96" t="s">
        <v>179</v>
      </c>
      <c r="S157" s="96" t="s">
        <v>178</v>
      </c>
      <c r="T157" s="96" t="s">
        <v>177</v>
      </c>
      <c r="U157" s="96" t="s">
        <v>176</v>
      </c>
      <c r="V157" s="96" t="s">
        <v>89</v>
      </c>
      <c r="W157" s="96" t="s">
        <v>175</v>
      </c>
      <c r="X157" s="96" t="s">
        <v>174</v>
      </c>
      <c r="Y157" s="96" t="s">
        <v>173</v>
      </c>
      <c r="Z157" s="96" t="s">
        <v>172</v>
      </c>
      <c r="AA157" s="96" t="s">
        <v>171</v>
      </c>
      <c r="AB157" s="96" t="s">
        <v>170</v>
      </c>
      <c r="AC157" s="96" t="s">
        <v>169</v>
      </c>
      <c r="AD157" s="96" t="s">
        <v>89</v>
      </c>
      <c r="AE157" s="96" t="s">
        <v>168</v>
      </c>
      <c r="AF157" s="96" t="s">
        <v>167</v>
      </c>
      <c r="AG157" s="96" t="s">
        <v>166</v>
      </c>
      <c r="AH157" s="96" t="s">
        <v>165</v>
      </c>
      <c r="AI157" s="96" t="s">
        <v>164</v>
      </c>
      <c r="AJ157" s="96" t="s">
        <v>163</v>
      </c>
      <c r="AK157" s="96" t="s">
        <v>162</v>
      </c>
      <c r="AL157" s="96" t="s">
        <v>161</v>
      </c>
      <c r="AM157" s="96" t="s">
        <v>160</v>
      </c>
      <c r="AN157" s="96" t="s">
        <v>159</v>
      </c>
      <c r="AO157" s="96" t="s">
        <v>158</v>
      </c>
      <c r="AP157" s="96" t="s">
        <v>157</v>
      </c>
      <c r="AQ157" s="96" t="s">
        <v>89</v>
      </c>
      <c r="AR157" s="96" t="s">
        <v>89</v>
      </c>
      <c r="AS157" s="96" t="s">
        <v>156</v>
      </c>
      <c r="AT157" s="96" t="s">
        <v>155</v>
      </c>
      <c r="AU157" s="96" t="s">
        <v>154</v>
      </c>
      <c r="AV157" s="96" t="s">
        <v>153</v>
      </c>
      <c r="AW157" s="96" t="s">
        <v>152</v>
      </c>
      <c r="AX157" s="96" t="s">
        <v>151</v>
      </c>
      <c r="AY157" s="96" t="s">
        <v>150</v>
      </c>
      <c r="AZ157" s="96" t="s">
        <v>149</v>
      </c>
      <c r="BA157" s="96" t="s">
        <v>89</v>
      </c>
      <c r="BB157" s="96" t="s">
        <v>148</v>
      </c>
      <c r="BC157" s="96" t="s">
        <v>147</v>
      </c>
      <c r="BD157" s="96" t="s">
        <v>146</v>
      </c>
      <c r="BE157" s="96" t="s">
        <v>145</v>
      </c>
      <c r="BF157" s="96" t="s">
        <v>144</v>
      </c>
      <c r="BG157" s="96" t="s">
        <v>143</v>
      </c>
      <c r="BH157" s="96" t="s">
        <v>142</v>
      </c>
      <c r="BI157" s="96" t="s">
        <v>89</v>
      </c>
      <c r="BJ157" s="96" t="s">
        <v>89</v>
      </c>
      <c r="BK157" s="96" t="s">
        <v>89</v>
      </c>
      <c r="BL157" s="96" t="s">
        <v>141</v>
      </c>
      <c r="BM157" s="96" t="s">
        <v>140</v>
      </c>
      <c r="BN157" s="96" t="s">
        <v>139</v>
      </c>
      <c r="BO157" s="96"/>
      <c r="BP157" s="96"/>
      <c r="BQ157" s="96"/>
    </row>
    <row r="158" spans="3:69" ht="15.6" thickTop="1" thickBot="1" x14ac:dyDescent="0.35">
      <c r="C158" s="97" t="s">
        <v>78</v>
      </c>
      <c r="D158" s="97"/>
      <c r="E158" s="97"/>
      <c r="F158" s="97"/>
      <c r="G158" s="96" t="s">
        <v>138</v>
      </c>
      <c r="H158" s="96" t="s">
        <v>137</v>
      </c>
      <c r="I158" s="96" t="s">
        <v>136</v>
      </c>
      <c r="J158" s="96" t="s">
        <v>135</v>
      </c>
      <c r="K158" s="96" t="s">
        <v>134</v>
      </c>
      <c r="L158" s="96" t="s">
        <v>133</v>
      </c>
      <c r="M158" s="96" t="s">
        <v>132</v>
      </c>
      <c r="N158" s="96" t="s">
        <v>131</v>
      </c>
      <c r="O158" s="96" t="s">
        <v>130</v>
      </c>
      <c r="P158" s="96" t="s">
        <v>129</v>
      </c>
      <c r="Q158" s="96" t="s">
        <v>128</v>
      </c>
      <c r="R158" s="96" t="s">
        <v>127</v>
      </c>
      <c r="S158" s="96" t="s">
        <v>126</v>
      </c>
      <c r="T158" s="96" t="s">
        <v>125</v>
      </c>
      <c r="U158" s="96" t="s">
        <v>124</v>
      </c>
      <c r="V158" s="96" t="s">
        <v>89</v>
      </c>
      <c r="W158" s="96" t="s">
        <v>123</v>
      </c>
      <c r="X158" s="96" t="s">
        <v>122</v>
      </c>
      <c r="Y158" s="96" t="s">
        <v>121</v>
      </c>
      <c r="Z158" s="96" t="s">
        <v>120</v>
      </c>
      <c r="AA158" s="96" t="s">
        <v>119</v>
      </c>
      <c r="AB158" s="96" t="s">
        <v>118</v>
      </c>
      <c r="AC158" s="96" t="s">
        <v>117</v>
      </c>
      <c r="AD158" s="96" t="s">
        <v>89</v>
      </c>
      <c r="AE158" s="96" t="s">
        <v>116</v>
      </c>
      <c r="AF158" s="96" t="s">
        <v>115</v>
      </c>
      <c r="AG158" s="96" t="s">
        <v>114</v>
      </c>
      <c r="AH158" s="96" t="s">
        <v>113</v>
      </c>
      <c r="AI158" s="96" t="s">
        <v>112</v>
      </c>
      <c r="AJ158" s="96" t="s">
        <v>111</v>
      </c>
      <c r="AK158" s="96" t="s">
        <v>110</v>
      </c>
      <c r="AL158" s="96" t="s">
        <v>109</v>
      </c>
      <c r="AM158" s="96" t="s">
        <v>108</v>
      </c>
      <c r="AN158" s="96" t="s">
        <v>107</v>
      </c>
      <c r="AO158" s="96" t="s">
        <v>106</v>
      </c>
      <c r="AP158" s="96" t="s">
        <v>105</v>
      </c>
      <c r="AQ158" s="96" t="s">
        <v>89</v>
      </c>
      <c r="AR158" s="96" t="s">
        <v>89</v>
      </c>
      <c r="AS158" s="96" t="s">
        <v>104</v>
      </c>
      <c r="AT158" s="96" t="s">
        <v>103</v>
      </c>
      <c r="AU158" s="96" t="s">
        <v>102</v>
      </c>
      <c r="AV158" s="96" t="s">
        <v>101</v>
      </c>
      <c r="AW158" s="96" t="s">
        <v>100</v>
      </c>
      <c r="AX158" s="96" t="s">
        <v>99</v>
      </c>
      <c r="AY158" s="96" t="s">
        <v>98</v>
      </c>
      <c r="AZ158" s="96" t="s">
        <v>97</v>
      </c>
      <c r="BA158" s="96" t="s">
        <v>89</v>
      </c>
      <c r="BB158" s="96" t="s">
        <v>96</v>
      </c>
      <c r="BC158" s="96" t="s">
        <v>95</v>
      </c>
      <c r="BD158" s="96" t="s">
        <v>94</v>
      </c>
      <c r="BE158" s="96" t="s">
        <v>93</v>
      </c>
      <c r="BF158" s="96" t="s">
        <v>92</v>
      </c>
      <c r="BG158" s="96" t="s">
        <v>91</v>
      </c>
      <c r="BH158" s="96" t="s">
        <v>90</v>
      </c>
      <c r="BI158" s="96" t="s">
        <v>89</v>
      </c>
      <c r="BJ158" s="96" t="s">
        <v>89</v>
      </c>
      <c r="BK158" s="96" t="s">
        <v>89</v>
      </c>
      <c r="BL158" s="96" t="s">
        <v>88</v>
      </c>
      <c r="BM158" s="96" t="s">
        <v>87</v>
      </c>
      <c r="BN158" s="96" t="s">
        <v>86</v>
      </c>
      <c r="BO158" s="96"/>
      <c r="BP158" s="96"/>
      <c r="BQ158" s="96"/>
    </row>
    <row r="159" spans="3:69" ht="15" thickTop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300-000002000000}">
      <formula1>"Geração Atual,Geração Futura"</formula1>
      <formula2>0</formula2>
    </dataValidation>
    <dataValidation type="list" operator="equal" allowBlank="1" showInputMessage="1" showErrorMessage="1" sqref="B12" xr:uid="{00000000-0002-0000-0300-000001000000}">
      <formula1>"Previdenciário,Financeiro"</formula1>
      <formula2>0</formula2>
    </dataValidation>
    <dataValidation type="list" operator="equal" allowBlank="1" showInputMessage="1" showErrorMessage="1" sqref="B11" xr:uid="{00000000-0002-0000-03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Flx_CIVIL_FIN_GA</vt:lpstr>
      <vt:lpstr>2024 CV FIN GA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2015-01-12T14:02:09Z</dcterms:created>
  <dcterms:modified xsi:type="dcterms:W3CDTF">2025-08-28T04:09:59Z</dcterms:modified>
</cp:coreProperties>
</file>