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leck\interStats\database\"/>
    </mc:Choice>
  </mc:AlternateContent>
  <xr:revisionPtr revIDLastSave="0" documentId="13_ncr:1_{DF2F8EF7-5C9B-459F-8D95-60CBFA5859C0}" xr6:coauthVersionLast="47" xr6:coauthVersionMax="47" xr10:uidLastSave="{00000000-0000-0000-0000-000000000000}"/>
  <bookViews>
    <workbookView xWindow="-120" yWindow="-840" windowWidth="29040" windowHeight="16440" xr2:uid="{33A89CD8-55C8-41A8-9CAD-307A662C37F0}"/>
  </bookViews>
  <sheets>
    <sheet name="todoOsGrenaisNormalizado" sheetId="1" r:id="rId1"/>
    <sheet name="Fontes" sheetId="4" r:id="rId2"/>
    <sheet name="Campeonatos" sheetId="2" r:id="rId3"/>
    <sheet name="Sheet5" sheetId="5" r:id="rId4"/>
    <sheet name="Estadios" sheetId="3" r:id="rId5"/>
  </sheets>
  <definedNames>
    <definedName name="_xlnm._FilterDatabase" localSheetId="2" hidden="1">Campeonatos!$A$1:$A$441</definedName>
    <definedName name="_xlnm._FilterDatabase" localSheetId="3" hidden="1">Sheet5!$A$1:$F$195</definedName>
    <definedName name="_xlnm._FilterDatabase" localSheetId="0" hidden="1">todoOsGrenaisNormalizado!$A$2:$T$442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1" i="1"/>
  <c r="J442" i="1"/>
  <c r="J440" i="1"/>
  <c r="H44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3" i="1"/>
  <c r="E195" i="5"/>
  <c r="D195" i="5"/>
  <c r="C195" i="5"/>
  <c r="E194" i="5"/>
  <c r="D194" i="5"/>
  <c r="C194" i="5"/>
  <c r="E193" i="5"/>
  <c r="D193" i="5"/>
  <c r="C193" i="5"/>
  <c r="E192" i="5"/>
  <c r="D192" i="5"/>
  <c r="C192" i="5"/>
  <c r="E191" i="5"/>
  <c r="D191" i="5"/>
  <c r="C191" i="5"/>
  <c r="E190" i="5"/>
  <c r="D190" i="5"/>
  <c r="C190" i="5"/>
  <c r="E189" i="5"/>
  <c r="D189" i="5"/>
  <c r="C189" i="5"/>
  <c r="E188" i="5"/>
  <c r="D188" i="5"/>
  <c r="C188" i="5"/>
  <c r="E187" i="5"/>
  <c r="D187" i="5"/>
  <c r="C187" i="5"/>
  <c r="E186" i="5"/>
  <c r="D186" i="5"/>
  <c r="C186" i="5"/>
  <c r="E185" i="5"/>
  <c r="D185" i="5"/>
  <c r="C185" i="5"/>
  <c r="E184" i="5"/>
  <c r="D184" i="5"/>
  <c r="C184" i="5"/>
  <c r="E183" i="5"/>
  <c r="D183" i="5"/>
  <c r="C183" i="5"/>
  <c r="E182" i="5"/>
  <c r="D182" i="5"/>
  <c r="C182" i="5"/>
  <c r="E181" i="5"/>
  <c r="D181" i="5"/>
  <c r="C181" i="5"/>
  <c r="E180" i="5"/>
  <c r="D180" i="5"/>
  <c r="C180" i="5"/>
  <c r="E179" i="5"/>
  <c r="D179" i="5"/>
  <c r="C179" i="5"/>
  <c r="E178" i="5"/>
  <c r="D178" i="5"/>
  <c r="C178" i="5"/>
  <c r="E177" i="5"/>
  <c r="D177" i="5"/>
  <c r="C177" i="5"/>
  <c r="E176" i="5"/>
  <c r="D176" i="5"/>
  <c r="C176" i="5"/>
  <c r="E175" i="5"/>
  <c r="D175" i="5"/>
  <c r="C175" i="5"/>
  <c r="E174" i="5"/>
  <c r="D174" i="5"/>
  <c r="C174" i="5"/>
  <c r="E173" i="5"/>
  <c r="D173" i="5"/>
  <c r="C173" i="5"/>
  <c r="E172" i="5"/>
  <c r="D172" i="5"/>
  <c r="C172" i="5"/>
  <c r="E171" i="5"/>
  <c r="D171" i="5"/>
  <c r="C171" i="5"/>
  <c r="E170" i="5"/>
  <c r="D170" i="5"/>
  <c r="C170" i="5"/>
  <c r="E169" i="5"/>
  <c r="D169" i="5"/>
  <c r="C169" i="5"/>
  <c r="E168" i="5"/>
  <c r="D168" i="5"/>
  <c r="C168" i="5"/>
  <c r="E167" i="5"/>
  <c r="D167" i="5"/>
  <c r="C167" i="5"/>
  <c r="E166" i="5"/>
  <c r="D166" i="5"/>
  <c r="C166" i="5"/>
  <c r="E165" i="5"/>
  <c r="D165" i="5"/>
  <c r="C165" i="5"/>
  <c r="E164" i="5"/>
  <c r="D164" i="5"/>
  <c r="C164" i="5"/>
  <c r="E163" i="5"/>
  <c r="D163" i="5"/>
  <c r="C163" i="5"/>
  <c r="E162" i="5"/>
  <c r="D162" i="5"/>
  <c r="C162" i="5"/>
  <c r="E161" i="5"/>
  <c r="D161" i="5"/>
  <c r="C161" i="5"/>
  <c r="E160" i="5"/>
  <c r="D160" i="5"/>
  <c r="C160" i="5"/>
  <c r="E159" i="5"/>
  <c r="D159" i="5"/>
  <c r="C159" i="5"/>
  <c r="E158" i="5"/>
  <c r="D158" i="5"/>
  <c r="C158" i="5"/>
  <c r="E157" i="5"/>
  <c r="D157" i="5"/>
  <c r="C157" i="5"/>
  <c r="E156" i="5"/>
  <c r="D156" i="5"/>
  <c r="C156" i="5"/>
  <c r="E155" i="5"/>
  <c r="D155" i="5"/>
  <c r="C155" i="5"/>
  <c r="E154" i="5"/>
  <c r="D154" i="5"/>
  <c r="C154" i="5"/>
  <c r="E153" i="5"/>
  <c r="D153" i="5"/>
  <c r="C153" i="5"/>
  <c r="E152" i="5"/>
  <c r="D152" i="5"/>
  <c r="C152" i="5"/>
  <c r="E151" i="5"/>
  <c r="D151" i="5"/>
  <c r="C151" i="5"/>
  <c r="E150" i="5"/>
  <c r="D150" i="5"/>
  <c r="C150" i="5"/>
  <c r="E149" i="5"/>
  <c r="D149" i="5"/>
  <c r="C149" i="5"/>
  <c r="E148" i="5"/>
  <c r="D148" i="5"/>
  <c r="C148" i="5"/>
  <c r="E147" i="5"/>
  <c r="D147" i="5"/>
  <c r="C147" i="5"/>
  <c r="E146" i="5"/>
  <c r="D146" i="5"/>
  <c r="C146" i="5"/>
  <c r="E145" i="5"/>
  <c r="D145" i="5"/>
  <c r="C145" i="5"/>
  <c r="E144" i="5"/>
  <c r="D144" i="5"/>
  <c r="C144" i="5"/>
  <c r="E143" i="5"/>
  <c r="D143" i="5"/>
  <c r="C143" i="5"/>
  <c r="E142" i="5"/>
  <c r="D142" i="5"/>
  <c r="C142" i="5"/>
  <c r="E141" i="5"/>
  <c r="D141" i="5"/>
  <c r="C141" i="5"/>
  <c r="E140" i="5"/>
  <c r="D140" i="5"/>
  <c r="C140" i="5"/>
  <c r="E139" i="5"/>
  <c r="D139" i="5"/>
  <c r="C139" i="5"/>
  <c r="E138" i="5"/>
  <c r="D138" i="5"/>
  <c r="C138" i="5"/>
  <c r="E137" i="5"/>
  <c r="D137" i="5"/>
  <c r="C137" i="5"/>
  <c r="E136" i="5"/>
  <c r="D136" i="5"/>
  <c r="C136" i="5"/>
  <c r="E135" i="5"/>
  <c r="D135" i="5"/>
  <c r="C135" i="5"/>
  <c r="E134" i="5"/>
  <c r="D134" i="5"/>
  <c r="C134" i="5"/>
  <c r="E133" i="5"/>
  <c r="D133" i="5"/>
  <c r="C133" i="5"/>
  <c r="E132" i="5"/>
  <c r="D132" i="5"/>
  <c r="C132" i="5"/>
  <c r="E131" i="5"/>
  <c r="D131" i="5"/>
  <c r="C131" i="5"/>
  <c r="E130" i="5"/>
  <c r="D130" i="5"/>
  <c r="C130" i="5"/>
  <c r="E129" i="5"/>
  <c r="D129" i="5"/>
  <c r="C129" i="5"/>
  <c r="E128" i="5"/>
  <c r="D128" i="5"/>
  <c r="C128" i="5"/>
  <c r="E127" i="5"/>
  <c r="D127" i="5"/>
  <c r="C127" i="5"/>
  <c r="E126" i="5"/>
  <c r="D126" i="5"/>
  <c r="C126" i="5"/>
  <c r="E125" i="5"/>
  <c r="D125" i="5"/>
  <c r="C125" i="5"/>
  <c r="E124" i="5"/>
  <c r="D124" i="5"/>
  <c r="C124" i="5"/>
  <c r="E123" i="5"/>
  <c r="D123" i="5"/>
  <c r="C123" i="5"/>
  <c r="E122" i="5"/>
  <c r="D122" i="5"/>
  <c r="C122" i="5"/>
  <c r="E121" i="5"/>
  <c r="D121" i="5"/>
  <c r="C121" i="5"/>
  <c r="E120" i="5"/>
  <c r="D120" i="5"/>
  <c r="C120" i="5"/>
  <c r="E119" i="5"/>
  <c r="D119" i="5"/>
  <c r="C119" i="5"/>
  <c r="E118" i="5"/>
  <c r="D118" i="5"/>
  <c r="C118" i="5"/>
  <c r="E117" i="5"/>
  <c r="D117" i="5"/>
  <c r="C117" i="5"/>
  <c r="E116" i="5"/>
  <c r="D116" i="5"/>
  <c r="C116" i="5"/>
  <c r="E115" i="5"/>
  <c r="D115" i="5"/>
  <c r="C115" i="5"/>
  <c r="E114" i="5"/>
  <c r="D114" i="5"/>
  <c r="C114" i="5"/>
  <c r="E113" i="5"/>
  <c r="D113" i="5"/>
  <c r="C113" i="5"/>
  <c r="E112" i="5"/>
  <c r="D112" i="5"/>
  <c r="C112" i="5"/>
  <c r="E111" i="5"/>
  <c r="D111" i="5"/>
  <c r="C111" i="5"/>
  <c r="E110" i="5"/>
  <c r="D110" i="5"/>
  <c r="C110" i="5"/>
  <c r="E109" i="5"/>
  <c r="D109" i="5"/>
  <c r="C109" i="5"/>
  <c r="E108" i="5"/>
  <c r="D108" i="5"/>
  <c r="C108" i="5"/>
  <c r="E107" i="5"/>
  <c r="D107" i="5"/>
  <c r="C107" i="5"/>
  <c r="E106" i="5"/>
  <c r="D106" i="5"/>
  <c r="C106" i="5"/>
  <c r="E105" i="5"/>
  <c r="D105" i="5"/>
  <c r="C105" i="5"/>
  <c r="E104" i="5"/>
  <c r="D104" i="5"/>
  <c r="C104" i="5"/>
  <c r="E103" i="5"/>
  <c r="D103" i="5"/>
  <c r="C103" i="5"/>
  <c r="E102" i="5"/>
  <c r="D102" i="5"/>
  <c r="C102" i="5"/>
  <c r="E101" i="5"/>
  <c r="D101" i="5"/>
  <c r="C101" i="5"/>
  <c r="E100" i="5"/>
  <c r="D100" i="5"/>
  <c r="C100" i="5"/>
  <c r="E99" i="5"/>
  <c r="D99" i="5"/>
  <c r="C99" i="5"/>
  <c r="E98" i="5"/>
  <c r="D98" i="5"/>
  <c r="C98" i="5"/>
  <c r="E97" i="5"/>
  <c r="D97" i="5"/>
  <c r="C97" i="5"/>
  <c r="E96" i="5"/>
  <c r="D96" i="5"/>
  <c r="C96" i="5"/>
  <c r="E95" i="5"/>
  <c r="D95" i="5"/>
  <c r="C95" i="5"/>
  <c r="E94" i="5"/>
  <c r="D94" i="5"/>
  <c r="C94" i="5"/>
  <c r="E93" i="5"/>
  <c r="D93" i="5"/>
  <c r="C93" i="5"/>
  <c r="E92" i="5"/>
  <c r="D92" i="5"/>
  <c r="C92" i="5"/>
  <c r="E91" i="5"/>
  <c r="D91" i="5"/>
  <c r="C91" i="5"/>
  <c r="E90" i="5"/>
  <c r="D90" i="5"/>
  <c r="C90" i="5"/>
  <c r="E89" i="5"/>
  <c r="D89" i="5"/>
  <c r="C89" i="5"/>
  <c r="E88" i="5"/>
  <c r="D88" i="5"/>
  <c r="C88" i="5"/>
  <c r="E87" i="5"/>
  <c r="D87" i="5"/>
  <c r="C87" i="5"/>
  <c r="E86" i="5"/>
  <c r="D86" i="5"/>
  <c r="C86" i="5"/>
  <c r="E85" i="5"/>
  <c r="D85" i="5"/>
  <c r="C85" i="5"/>
  <c r="E84" i="5"/>
  <c r="D84" i="5"/>
  <c r="C84" i="5"/>
  <c r="E83" i="5"/>
  <c r="D83" i="5"/>
  <c r="C83" i="5"/>
  <c r="E82" i="5"/>
  <c r="D82" i="5"/>
  <c r="C82" i="5"/>
  <c r="E81" i="5"/>
  <c r="D81" i="5"/>
  <c r="C81" i="5"/>
  <c r="E80" i="5"/>
  <c r="D80" i="5"/>
  <c r="C80" i="5"/>
  <c r="E79" i="5"/>
  <c r="D79" i="5"/>
  <c r="C79" i="5"/>
  <c r="E78" i="5"/>
  <c r="D78" i="5"/>
  <c r="C78" i="5"/>
  <c r="E77" i="5"/>
  <c r="D77" i="5"/>
  <c r="C77" i="5"/>
  <c r="E76" i="5"/>
  <c r="D76" i="5"/>
  <c r="C76" i="5"/>
  <c r="E75" i="5"/>
  <c r="D75" i="5"/>
  <c r="C75" i="5"/>
  <c r="E74" i="5"/>
  <c r="D74" i="5"/>
  <c r="C74" i="5"/>
  <c r="E73" i="5"/>
  <c r="D73" i="5"/>
  <c r="C73" i="5"/>
  <c r="E72" i="5"/>
  <c r="D72" i="5"/>
  <c r="C72" i="5"/>
  <c r="E71" i="5"/>
  <c r="D71" i="5"/>
  <c r="C71" i="5"/>
  <c r="E70" i="5"/>
  <c r="D70" i="5"/>
  <c r="C70" i="5"/>
  <c r="E69" i="5"/>
  <c r="D69" i="5"/>
  <c r="C69" i="5"/>
  <c r="E68" i="5"/>
  <c r="D68" i="5"/>
  <c r="C68" i="5"/>
  <c r="E67" i="5"/>
  <c r="D67" i="5"/>
  <c r="C67" i="5"/>
  <c r="E66" i="5"/>
  <c r="D66" i="5"/>
  <c r="C66" i="5"/>
  <c r="E65" i="5"/>
  <c r="D65" i="5"/>
  <c r="C65" i="5"/>
  <c r="E64" i="5"/>
  <c r="D64" i="5"/>
  <c r="C64" i="5"/>
  <c r="E63" i="5"/>
  <c r="D63" i="5"/>
  <c r="C63" i="5"/>
  <c r="E62" i="5"/>
  <c r="D62" i="5"/>
  <c r="C62" i="5"/>
  <c r="E61" i="5"/>
  <c r="D61" i="5"/>
  <c r="C61" i="5"/>
  <c r="E60" i="5"/>
  <c r="D60" i="5"/>
  <c r="C60" i="5"/>
  <c r="E59" i="5"/>
  <c r="D59" i="5"/>
  <c r="C59" i="5"/>
  <c r="E58" i="5"/>
  <c r="D58" i="5"/>
  <c r="C58" i="5"/>
  <c r="E57" i="5"/>
  <c r="D57" i="5"/>
  <c r="C57" i="5"/>
  <c r="E56" i="5"/>
  <c r="D56" i="5"/>
  <c r="C56" i="5"/>
  <c r="E55" i="5"/>
  <c r="D55" i="5"/>
  <c r="C55" i="5"/>
  <c r="E54" i="5"/>
  <c r="D54" i="5"/>
  <c r="C54" i="5"/>
  <c r="E53" i="5"/>
  <c r="D53" i="5"/>
  <c r="C53" i="5"/>
  <c r="E52" i="5"/>
  <c r="D52" i="5"/>
  <c r="C52" i="5"/>
  <c r="E51" i="5"/>
  <c r="D51" i="5"/>
  <c r="C51" i="5"/>
  <c r="E50" i="5"/>
  <c r="D50" i="5"/>
  <c r="C50" i="5"/>
  <c r="E49" i="5"/>
  <c r="D49" i="5"/>
  <c r="C49" i="5"/>
  <c r="E48" i="5"/>
  <c r="D48" i="5"/>
  <c r="C48" i="5"/>
  <c r="E47" i="5"/>
  <c r="D47" i="5"/>
  <c r="C47" i="5"/>
  <c r="E46" i="5"/>
  <c r="D46" i="5"/>
  <c r="C46" i="5"/>
  <c r="E45" i="5"/>
  <c r="D45" i="5"/>
  <c r="C45" i="5"/>
  <c r="E44" i="5"/>
  <c r="D44" i="5"/>
  <c r="C44" i="5"/>
  <c r="E43" i="5"/>
  <c r="D43" i="5"/>
  <c r="C43" i="5"/>
  <c r="E42" i="5"/>
  <c r="D42" i="5"/>
  <c r="C42" i="5"/>
  <c r="E41" i="5"/>
  <c r="D41" i="5"/>
  <c r="C41" i="5"/>
  <c r="E40" i="5"/>
  <c r="D40" i="5"/>
  <c r="C40" i="5"/>
  <c r="E39" i="5"/>
  <c r="D39" i="5"/>
  <c r="C39" i="5"/>
  <c r="E38" i="5"/>
  <c r="D38" i="5"/>
  <c r="C38" i="5"/>
  <c r="E37" i="5"/>
  <c r="D37" i="5"/>
  <c r="C37" i="5"/>
  <c r="E36" i="5"/>
  <c r="D36" i="5"/>
  <c r="C36" i="5"/>
  <c r="E35" i="5"/>
  <c r="D35" i="5"/>
  <c r="C35" i="5"/>
  <c r="E34" i="5"/>
  <c r="D34" i="5"/>
  <c r="C34" i="5"/>
  <c r="E33" i="5"/>
  <c r="D33" i="5"/>
  <c r="C33" i="5"/>
  <c r="E32" i="5"/>
  <c r="D32" i="5"/>
  <c r="C32" i="5"/>
  <c r="E31" i="5"/>
  <c r="D31" i="5"/>
  <c r="C31" i="5"/>
  <c r="E30" i="5"/>
  <c r="D30" i="5"/>
  <c r="C30" i="5"/>
  <c r="E29" i="5"/>
  <c r="D29" i="5"/>
  <c r="C29" i="5"/>
  <c r="E28" i="5"/>
  <c r="D28" i="5"/>
  <c r="C28" i="5"/>
  <c r="E27" i="5"/>
  <c r="D27" i="5"/>
  <c r="C27" i="5"/>
  <c r="E26" i="5"/>
  <c r="D26" i="5"/>
  <c r="C26" i="5"/>
  <c r="E25" i="5"/>
  <c r="D25" i="5"/>
  <c r="C25" i="5"/>
  <c r="E24" i="5"/>
  <c r="D24" i="5"/>
  <c r="C24" i="5"/>
  <c r="E23" i="5"/>
  <c r="D23" i="5"/>
  <c r="C23" i="5"/>
  <c r="E22" i="5"/>
  <c r="D22" i="5"/>
  <c r="C22" i="5"/>
  <c r="E21" i="5"/>
  <c r="D21" i="5"/>
  <c r="C21" i="5"/>
  <c r="E20" i="5"/>
  <c r="D20" i="5"/>
  <c r="C20" i="5"/>
  <c r="E19" i="5"/>
  <c r="D19" i="5"/>
  <c r="C19" i="5"/>
  <c r="E18" i="5"/>
  <c r="D18" i="5"/>
  <c r="C18" i="5"/>
  <c r="E17" i="5"/>
  <c r="D17" i="5"/>
  <c r="C17" i="5"/>
  <c r="E16" i="5"/>
  <c r="D16" i="5"/>
  <c r="C16" i="5"/>
  <c r="E15" i="5"/>
  <c r="D15" i="5"/>
  <c r="C15" i="5"/>
  <c r="E14" i="5"/>
  <c r="D14" i="5"/>
  <c r="C14" i="5"/>
  <c r="E13" i="5"/>
  <c r="D13" i="5"/>
  <c r="C13" i="5"/>
  <c r="E12" i="5"/>
  <c r="D12" i="5"/>
  <c r="C12" i="5"/>
  <c r="E11" i="5"/>
  <c r="D11" i="5"/>
  <c r="C11" i="5"/>
  <c r="E10" i="5"/>
  <c r="D10" i="5"/>
  <c r="C10" i="5"/>
  <c r="E9" i="5"/>
  <c r="D9" i="5"/>
  <c r="C9" i="5"/>
  <c r="E8" i="5"/>
  <c r="D8" i="5"/>
  <c r="C8" i="5"/>
  <c r="E7" i="5"/>
  <c r="D7" i="5"/>
  <c r="C7" i="5"/>
  <c r="E6" i="5"/>
  <c r="D6" i="5"/>
  <c r="C6" i="5"/>
  <c r="E5" i="5"/>
  <c r="D5" i="5"/>
  <c r="C5" i="5"/>
  <c r="E4" i="5"/>
  <c r="D4" i="5"/>
  <c r="C4" i="5"/>
  <c r="E3" i="5"/>
  <c r="D3" i="5"/>
  <c r="C3" i="5"/>
  <c r="E2" i="5"/>
  <c r="D2" i="5"/>
  <c r="C2" i="5"/>
  <c r="E1" i="5"/>
  <c r="D1" i="5"/>
  <c r="C1" i="5"/>
  <c r="H25" i="1"/>
  <c r="I25" i="1"/>
  <c r="D2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6" i="1"/>
  <c r="H27" i="1"/>
  <c r="H28" i="1"/>
  <c r="H29" i="1"/>
  <c r="H30" i="1"/>
  <c r="H31" i="1"/>
  <c r="H32" i="1"/>
  <c r="H33" i="1"/>
  <c r="H34" i="1"/>
  <c r="E34" i="1" s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E66" i="1" s="1"/>
  <c r="H67" i="1"/>
  <c r="E67" i="1" s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E82" i="1" s="1"/>
  <c r="H83" i="1"/>
  <c r="E83" i="1" s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E98" i="1" s="1"/>
  <c r="H99" i="1"/>
  <c r="E99" i="1" s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E114" i="1" s="1"/>
  <c r="H115" i="1"/>
  <c r="E115" i="1" s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E130" i="1" s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E147" i="1" s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E162" i="1" s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E194" i="1" s="1"/>
  <c r="H195" i="1"/>
  <c r="E195" i="1" s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E210" i="1" s="1"/>
  <c r="H211" i="1"/>
  <c r="E211" i="1" s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E226" i="1" s="1"/>
  <c r="H227" i="1"/>
  <c r="E227" i="1" s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E242" i="1" s="1"/>
  <c r="H243" i="1"/>
  <c r="E243" i="1" s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E258" i="1" s="1"/>
  <c r="H259" i="1"/>
  <c r="E259" i="1" s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E274" i="1" s="1"/>
  <c r="H275" i="1"/>
  <c r="E275" i="1" s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E290" i="1" s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E322" i="1" s="1"/>
  <c r="H323" i="1"/>
  <c r="E323" i="1" s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E338" i="1" s="1"/>
  <c r="H339" i="1"/>
  <c r="E339" i="1" s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E354" i="1" s="1"/>
  <c r="H355" i="1"/>
  <c r="E355" i="1" s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E370" i="1" s="1"/>
  <c r="H371" i="1"/>
  <c r="E371" i="1" s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E386" i="1" s="1"/>
  <c r="H387" i="1"/>
  <c r="E387" i="1" s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E402" i="1" s="1"/>
  <c r="H403" i="1"/>
  <c r="E403" i="1" s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E418" i="1" s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E435" i="1" s="1"/>
  <c r="H436" i="1"/>
  <c r="H437" i="1"/>
  <c r="H438" i="1"/>
  <c r="H439" i="1"/>
  <c r="H441" i="1"/>
  <c r="H442" i="1"/>
  <c r="H3" i="1"/>
  <c r="L443" i="1" l="1"/>
  <c r="E146" i="1"/>
  <c r="E131" i="1"/>
  <c r="E19" i="1"/>
  <c r="E18" i="1"/>
  <c r="G18" i="1" s="1"/>
  <c r="L274" i="1"/>
  <c r="K274" i="1" s="1"/>
  <c r="L259" i="1"/>
  <c r="K259" i="1" s="1"/>
  <c r="L258" i="1"/>
  <c r="K258" i="1" s="1"/>
  <c r="L243" i="1"/>
  <c r="K243" i="1" s="1"/>
  <c r="E399" i="1"/>
  <c r="L143" i="1"/>
  <c r="K143" i="1" s="1"/>
  <c r="E143" i="1"/>
  <c r="G143" i="1" s="1"/>
  <c r="L286" i="1"/>
  <c r="K286" i="1" s="1"/>
  <c r="E286" i="1"/>
  <c r="L142" i="1"/>
  <c r="K142" i="1" s="1"/>
  <c r="E142" i="1"/>
  <c r="E253" i="1"/>
  <c r="E204" i="1"/>
  <c r="L351" i="1"/>
  <c r="K351" i="1" s="1"/>
  <c r="E351" i="1"/>
  <c r="L239" i="1"/>
  <c r="K239" i="1" s="1"/>
  <c r="E239" i="1"/>
  <c r="G239" i="1" s="1"/>
  <c r="E31" i="1"/>
  <c r="G31" i="1" s="1"/>
  <c r="E382" i="1"/>
  <c r="G382" i="1" s="1"/>
  <c r="L222" i="1"/>
  <c r="K222" i="1" s="1"/>
  <c r="E222" i="1"/>
  <c r="E429" i="1"/>
  <c r="L317" i="1"/>
  <c r="K317" i="1" s="1"/>
  <c r="E317" i="1"/>
  <c r="G317" i="1" s="1"/>
  <c r="E109" i="1"/>
  <c r="G109" i="1" s="1"/>
  <c r="L412" i="1"/>
  <c r="K412" i="1" s="1"/>
  <c r="E412" i="1"/>
  <c r="G412" i="1" s="1"/>
  <c r="L380" i="1"/>
  <c r="K380" i="1" s="1"/>
  <c r="E380" i="1"/>
  <c r="E316" i="1"/>
  <c r="L268" i="1"/>
  <c r="K268" i="1" s="1"/>
  <c r="E268" i="1"/>
  <c r="E220" i="1"/>
  <c r="G220" i="1" s="1"/>
  <c r="E172" i="1"/>
  <c r="L124" i="1"/>
  <c r="K124" i="1" s="1"/>
  <c r="E124" i="1"/>
  <c r="E76" i="1"/>
  <c r="G76" i="1" s="1"/>
  <c r="L28" i="1"/>
  <c r="K28" i="1" s="1"/>
  <c r="E28" i="1"/>
  <c r="L411" i="1"/>
  <c r="K411" i="1" s="1"/>
  <c r="E411" i="1"/>
  <c r="G411" i="1" s="1"/>
  <c r="L379" i="1"/>
  <c r="K379" i="1" s="1"/>
  <c r="E379" i="1"/>
  <c r="E347" i="1"/>
  <c r="E315" i="1"/>
  <c r="E283" i="1"/>
  <c r="L251" i="1"/>
  <c r="K251" i="1" s="1"/>
  <c r="E251" i="1"/>
  <c r="E235" i="1"/>
  <c r="L219" i="1"/>
  <c r="K219" i="1" s="1"/>
  <c r="E219" i="1"/>
  <c r="G219" i="1" s="1"/>
  <c r="L203" i="1"/>
  <c r="K203" i="1" s="1"/>
  <c r="E203" i="1"/>
  <c r="G203" i="1" s="1"/>
  <c r="L187" i="1"/>
  <c r="K187" i="1" s="1"/>
  <c r="E187" i="1"/>
  <c r="E171" i="1"/>
  <c r="E155" i="1"/>
  <c r="E139" i="1"/>
  <c r="G139" i="1" s="1"/>
  <c r="E123" i="1"/>
  <c r="L107" i="1"/>
  <c r="K107" i="1" s="1"/>
  <c r="E107" i="1"/>
  <c r="G107" i="1" s="1"/>
  <c r="L91" i="1"/>
  <c r="K91" i="1" s="1"/>
  <c r="E91" i="1"/>
  <c r="L75" i="1"/>
  <c r="K75" i="1" s="1"/>
  <c r="E75" i="1"/>
  <c r="G75" i="1" s="1"/>
  <c r="E59" i="1"/>
  <c r="G59" i="1" s="1"/>
  <c r="L43" i="1"/>
  <c r="K43" i="1" s="1"/>
  <c r="E43" i="1"/>
  <c r="L27" i="1"/>
  <c r="K27" i="1" s="1"/>
  <c r="E27" i="1"/>
  <c r="E10" i="1"/>
  <c r="G10" i="1" s="1"/>
  <c r="L431" i="1"/>
  <c r="K431" i="1" s="1"/>
  <c r="E431" i="1"/>
  <c r="L287" i="1"/>
  <c r="K287" i="1" s="1"/>
  <c r="E287" i="1"/>
  <c r="L175" i="1"/>
  <c r="K175" i="1" s="1"/>
  <c r="E175" i="1"/>
  <c r="E174" i="1"/>
  <c r="G174" i="1" s="1"/>
  <c r="E381" i="1"/>
  <c r="G381" i="1" s="1"/>
  <c r="E221" i="1"/>
  <c r="E61" i="1"/>
  <c r="L428" i="1"/>
  <c r="K428" i="1" s="1"/>
  <c r="E428" i="1"/>
  <c r="G428" i="1" s="1"/>
  <c r="L364" i="1"/>
  <c r="K364" i="1" s="1"/>
  <c r="E364" i="1"/>
  <c r="G364" i="1" s="1"/>
  <c r="L332" i="1"/>
  <c r="K332" i="1" s="1"/>
  <c r="E332" i="1"/>
  <c r="L284" i="1"/>
  <c r="K284" i="1" s="1"/>
  <c r="E284" i="1"/>
  <c r="E252" i="1"/>
  <c r="G252" i="1" s="1"/>
  <c r="E188" i="1"/>
  <c r="L140" i="1"/>
  <c r="K140" i="1" s="1"/>
  <c r="E140" i="1"/>
  <c r="G140" i="1" s="1"/>
  <c r="E92" i="1"/>
  <c r="E44" i="1"/>
  <c r="G44" i="1" s="1"/>
  <c r="L3" i="1"/>
  <c r="K3" i="1" s="1"/>
  <c r="E3" i="1"/>
  <c r="G3" i="1" s="1"/>
  <c r="L395" i="1"/>
  <c r="K395" i="1" s="1"/>
  <c r="E395" i="1"/>
  <c r="G395" i="1" s="1"/>
  <c r="L363" i="1"/>
  <c r="K363" i="1" s="1"/>
  <c r="E363" i="1"/>
  <c r="L331" i="1"/>
  <c r="K331" i="1" s="1"/>
  <c r="E331" i="1"/>
  <c r="G331" i="1" s="1"/>
  <c r="L299" i="1"/>
  <c r="K299" i="1" s="1"/>
  <c r="E299" i="1"/>
  <c r="G299" i="1" s="1"/>
  <c r="E267" i="1"/>
  <c r="G267" i="1" s="1"/>
  <c r="E442" i="1"/>
  <c r="G442" i="1" s="1"/>
  <c r="L426" i="1"/>
  <c r="K426" i="1" s="1"/>
  <c r="E426" i="1"/>
  <c r="G426" i="1" s="1"/>
  <c r="L410" i="1"/>
  <c r="K410" i="1" s="1"/>
  <c r="E410" i="1"/>
  <c r="L394" i="1"/>
  <c r="E394" i="1"/>
  <c r="G394" i="1" s="1"/>
  <c r="L378" i="1"/>
  <c r="K378" i="1" s="1"/>
  <c r="E378" i="1"/>
  <c r="G378" i="1" s="1"/>
  <c r="L362" i="1"/>
  <c r="K362" i="1" s="1"/>
  <c r="E362" i="1"/>
  <c r="G362" i="1" s="1"/>
  <c r="L346" i="1"/>
  <c r="K346" i="1" s="1"/>
  <c r="E346" i="1"/>
  <c r="E330" i="1"/>
  <c r="L314" i="1"/>
  <c r="K314" i="1" s="1"/>
  <c r="E314" i="1"/>
  <c r="G314" i="1" s="1"/>
  <c r="E298" i="1"/>
  <c r="G298" i="1" s="1"/>
  <c r="L282" i="1"/>
  <c r="K282" i="1" s="1"/>
  <c r="E282" i="1"/>
  <c r="L266" i="1"/>
  <c r="K266" i="1" s="1"/>
  <c r="E266" i="1"/>
  <c r="L250" i="1"/>
  <c r="K250" i="1" s="1"/>
  <c r="E250" i="1"/>
  <c r="G250" i="1" s="1"/>
  <c r="L234" i="1"/>
  <c r="K234" i="1" s="1"/>
  <c r="E234" i="1"/>
  <c r="L218" i="1"/>
  <c r="K218" i="1" s="1"/>
  <c r="E218" i="1"/>
  <c r="G218" i="1" s="1"/>
  <c r="E202" i="1"/>
  <c r="L186" i="1"/>
  <c r="K186" i="1" s="1"/>
  <c r="E186" i="1"/>
  <c r="G186" i="1" s="1"/>
  <c r="L170" i="1"/>
  <c r="K170" i="1" s="1"/>
  <c r="E170" i="1"/>
  <c r="G170" i="1" s="1"/>
  <c r="L154" i="1"/>
  <c r="K154" i="1" s="1"/>
  <c r="E154" i="1"/>
  <c r="L138" i="1"/>
  <c r="K138" i="1" s="1"/>
  <c r="E138" i="1"/>
  <c r="G138" i="1" s="1"/>
  <c r="L122" i="1"/>
  <c r="K122" i="1" s="1"/>
  <c r="E122" i="1"/>
  <c r="G122" i="1" s="1"/>
  <c r="L106" i="1"/>
  <c r="K106" i="1" s="1"/>
  <c r="E106" i="1"/>
  <c r="G106" i="1" s="1"/>
  <c r="E90" i="1"/>
  <c r="L74" i="1"/>
  <c r="K74" i="1" s="1"/>
  <c r="E74" i="1"/>
  <c r="L58" i="1"/>
  <c r="K58" i="1" s="1"/>
  <c r="E58" i="1"/>
  <c r="G58" i="1" s="1"/>
  <c r="E42" i="1"/>
  <c r="G42" i="1" s="1"/>
  <c r="L26" i="1"/>
  <c r="K26" i="1" s="1"/>
  <c r="E26" i="1"/>
  <c r="L9" i="1"/>
  <c r="K9" i="1" s="1"/>
  <c r="E9" i="1"/>
  <c r="L354" i="1"/>
  <c r="K354" i="1" s="1"/>
  <c r="L98" i="1"/>
  <c r="K98" i="1" s="1"/>
  <c r="L127" i="1"/>
  <c r="K127" i="1" s="1"/>
  <c r="E127" i="1"/>
  <c r="E270" i="1"/>
  <c r="G270" i="1" s="1"/>
  <c r="L94" i="1"/>
  <c r="K94" i="1" s="1"/>
  <c r="E94" i="1"/>
  <c r="E285" i="1"/>
  <c r="E93" i="1"/>
  <c r="G93" i="1" s="1"/>
  <c r="L396" i="1"/>
  <c r="K396" i="1" s="1"/>
  <c r="E396" i="1"/>
  <c r="L348" i="1"/>
  <c r="K348" i="1" s="1"/>
  <c r="E348" i="1"/>
  <c r="G348" i="1" s="1"/>
  <c r="L300" i="1"/>
  <c r="K300" i="1" s="1"/>
  <c r="E300" i="1"/>
  <c r="G300" i="1" s="1"/>
  <c r="E236" i="1"/>
  <c r="G236" i="1" s="1"/>
  <c r="E156" i="1"/>
  <c r="L108" i="1"/>
  <c r="K108" i="1" s="1"/>
  <c r="E108" i="1"/>
  <c r="G108" i="1" s="1"/>
  <c r="L60" i="1"/>
  <c r="K60" i="1" s="1"/>
  <c r="E60" i="1"/>
  <c r="G60" i="1" s="1"/>
  <c r="E11" i="1"/>
  <c r="G11" i="1" s="1"/>
  <c r="L427" i="1"/>
  <c r="K427" i="1" s="1"/>
  <c r="E427" i="1"/>
  <c r="G427" i="1" s="1"/>
  <c r="L441" i="1"/>
  <c r="K441" i="1" s="1"/>
  <c r="E441" i="1"/>
  <c r="G441" i="1" s="1"/>
  <c r="E425" i="1"/>
  <c r="G425" i="1" s="1"/>
  <c r="E409" i="1"/>
  <c r="L393" i="1"/>
  <c r="K393" i="1" s="1"/>
  <c r="E393" i="1"/>
  <c r="G393" i="1" s="1"/>
  <c r="L377" i="1"/>
  <c r="K377" i="1" s="1"/>
  <c r="E377" i="1"/>
  <c r="L361" i="1"/>
  <c r="K361" i="1" s="1"/>
  <c r="E361" i="1"/>
  <c r="E345" i="1"/>
  <c r="G345" i="1" s="1"/>
  <c r="L329" i="1"/>
  <c r="K329" i="1" s="1"/>
  <c r="E329" i="1"/>
  <c r="G329" i="1" s="1"/>
  <c r="L313" i="1"/>
  <c r="K313" i="1" s="1"/>
  <c r="E313" i="1"/>
  <c r="G313" i="1" s="1"/>
  <c r="E297" i="1"/>
  <c r="G297" i="1" s="1"/>
  <c r="E281" i="1"/>
  <c r="E265" i="1"/>
  <c r="G265" i="1" s="1"/>
  <c r="L249" i="1"/>
  <c r="K249" i="1" s="1"/>
  <c r="E249" i="1"/>
  <c r="G249" i="1" s="1"/>
  <c r="L233" i="1"/>
  <c r="K233" i="1" s="1"/>
  <c r="E233" i="1"/>
  <c r="L217" i="1"/>
  <c r="K217" i="1" s="1"/>
  <c r="E217" i="1"/>
  <c r="G217" i="1" s="1"/>
  <c r="L201" i="1"/>
  <c r="K201" i="1" s="1"/>
  <c r="E201" i="1"/>
  <c r="G201" i="1" s="1"/>
  <c r="L185" i="1"/>
  <c r="K185" i="1" s="1"/>
  <c r="E185" i="1"/>
  <c r="G185" i="1" s="1"/>
  <c r="E169" i="1"/>
  <c r="G169" i="1" s="1"/>
  <c r="L153" i="1"/>
  <c r="K153" i="1" s="1"/>
  <c r="E153" i="1"/>
  <c r="G153" i="1" s="1"/>
  <c r="E137" i="1"/>
  <c r="G137" i="1" s="1"/>
  <c r="L121" i="1"/>
  <c r="K121" i="1" s="1"/>
  <c r="E121" i="1"/>
  <c r="L105" i="1"/>
  <c r="K105" i="1" s="1"/>
  <c r="E105" i="1"/>
  <c r="G105" i="1" s="1"/>
  <c r="E89" i="1"/>
  <c r="G89" i="1" s="1"/>
  <c r="L73" i="1"/>
  <c r="K73" i="1" s="1"/>
  <c r="E73" i="1"/>
  <c r="G73" i="1" s="1"/>
  <c r="L57" i="1"/>
  <c r="K57" i="1" s="1"/>
  <c r="E57" i="1"/>
  <c r="G57" i="1" s="1"/>
  <c r="L41" i="1"/>
  <c r="K41" i="1" s="1"/>
  <c r="E41" i="1"/>
  <c r="G41" i="1" s="1"/>
  <c r="L24" i="1"/>
  <c r="K24" i="1" s="1"/>
  <c r="E24" i="1"/>
  <c r="G24" i="1" s="1"/>
  <c r="L8" i="1"/>
  <c r="K8" i="1" s="1"/>
  <c r="E8" i="1"/>
  <c r="G8" i="1" s="1"/>
  <c r="L211" i="1"/>
  <c r="K211" i="1" s="1"/>
  <c r="L83" i="1"/>
  <c r="K83" i="1" s="1"/>
  <c r="L191" i="1"/>
  <c r="K191" i="1" s="1"/>
  <c r="E191" i="1"/>
  <c r="G191" i="1" s="1"/>
  <c r="L398" i="1"/>
  <c r="K398" i="1" s="1"/>
  <c r="E398" i="1"/>
  <c r="G398" i="1" s="1"/>
  <c r="L46" i="1"/>
  <c r="K46" i="1" s="1"/>
  <c r="E46" i="1"/>
  <c r="G46" i="1" s="1"/>
  <c r="L365" i="1"/>
  <c r="K365" i="1" s="1"/>
  <c r="E365" i="1"/>
  <c r="G365" i="1" s="1"/>
  <c r="L205" i="1"/>
  <c r="K205" i="1" s="1"/>
  <c r="E205" i="1"/>
  <c r="L45" i="1"/>
  <c r="K45" i="1" s="1"/>
  <c r="E45" i="1"/>
  <c r="G45" i="1" s="1"/>
  <c r="L408" i="1"/>
  <c r="K408" i="1" s="1"/>
  <c r="E408" i="1"/>
  <c r="G408" i="1" s="1"/>
  <c r="E312" i="1"/>
  <c r="L296" i="1"/>
  <c r="K296" i="1" s="1"/>
  <c r="E296" i="1"/>
  <c r="L280" i="1"/>
  <c r="K280" i="1" s="1"/>
  <c r="E280" i="1"/>
  <c r="G280" i="1" s="1"/>
  <c r="L264" i="1"/>
  <c r="K264" i="1" s="1"/>
  <c r="E264" i="1"/>
  <c r="G264" i="1" s="1"/>
  <c r="L248" i="1"/>
  <c r="K248" i="1" s="1"/>
  <c r="E248" i="1"/>
  <c r="L232" i="1"/>
  <c r="K232" i="1" s="1"/>
  <c r="E232" i="1"/>
  <c r="G232" i="1" s="1"/>
  <c r="L216" i="1"/>
  <c r="K216" i="1" s="1"/>
  <c r="E216" i="1"/>
  <c r="L200" i="1"/>
  <c r="K200" i="1" s="1"/>
  <c r="E200" i="1"/>
  <c r="G200" i="1" s="1"/>
  <c r="E184" i="1"/>
  <c r="E168" i="1"/>
  <c r="L152" i="1"/>
  <c r="K152" i="1" s="1"/>
  <c r="E152" i="1"/>
  <c r="G152" i="1" s="1"/>
  <c r="L136" i="1"/>
  <c r="K136" i="1" s="1"/>
  <c r="E136" i="1"/>
  <c r="L120" i="1"/>
  <c r="K120" i="1" s="1"/>
  <c r="E120" i="1"/>
  <c r="G120" i="1" s="1"/>
  <c r="L104" i="1"/>
  <c r="K104" i="1" s="1"/>
  <c r="E104" i="1"/>
  <c r="E88" i="1"/>
  <c r="G88" i="1" s="1"/>
  <c r="E72" i="1"/>
  <c r="G72" i="1" s="1"/>
  <c r="E56" i="1"/>
  <c r="E40" i="1"/>
  <c r="G40" i="1" s="1"/>
  <c r="L23" i="1"/>
  <c r="K23" i="1" s="1"/>
  <c r="E23" i="1"/>
  <c r="G23" i="1" s="1"/>
  <c r="L7" i="1"/>
  <c r="K7" i="1" s="1"/>
  <c r="E7" i="1"/>
  <c r="G7" i="1" s="1"/>
  <c r="L338" i="1"/>
  <c r="K338" i="1" s="1"/>
  <c r="L210" i="1"/>
  <c r="K210" i="1" s="1"/>
  <c r="L82" i="1"/>
  <c r="K82" i="1" s="1"/>
  <c r="L335" i="1"/>
  <c r="K335" i="1" s="1"/>
  <c r="E335" i="1"/>
  <c r="G335" i="1" s="1"/>
  <c r="L79" i="1"/>
  <c r="K79" i="1" s="1"/>
  <c r="E79" i="1"/>
  <c r="G79" i="1" s="1"/>
  <c r="L206" i="1"/>
  <c r="K206" i="1" s="1"/>
  <c r="E206" i="1"/>
  <c r="G206" i="1" s="1"/>
  <c r="L13" i="1"/>
  <c r="K13" i="1" s="1"/>
  <c r="E13" i="1"/>
  <c r="L157" i="1"/>
  <c r="K157" i="1" s="1"/>
  <c r="E157" i="1"/>
  <c r="L328" i="1"/>
  <c r="K328" i="1" s="1"/>
  <c r="E328" i="1"/>
  <c r="G328" i="1" s="1"/>
  <c r="L343" i="1"/>
  <c r="K343" i="1" s="1"/>
  <c r="E343" i="1"/>
  <c r="G343" i="1" s="1"/>
  <c r="E247" i="1"/>
  <c r="G247" i="1" s="1"/>
  <c r="L167" i="1"/>
  <c r="K167" i="1" s="1"/>
  <c r="E167" i="1"/>
  <c r="E71" i="1"/>
  <c r="L195" i="1"/>
  <c r="K195" i="1" s="1"/>
  <c r="L67" i="1"/>
  <c r="K67" i="1" s="1"/>
  <c r="L383" i="1"/>
  <c r="K383" i="1" s="1"/>
  <c r="E383" i="1"/>
  <c r="L47" i="1"/>
  <c r="K47" i="1" s="1"/>
  <c r="E47" i="1"/>
  <c r="G47" i="1" s="1"/>
  <c r="L430" i="1"/>
  <c r="K430" i="1" s="1"/>
  <c r="E430" i="1"/>
  <c r="L190" i="1"/>
  <c r="K190" i="1" s="1"/>
  <c r="E190" i="1"/>
  <c r="L62" i="1"/>
  <c r="K62" i="1" s="1"/>
  <c r="E62" i="1"/>
  <c r="G62" i="1" s="1"/>
  <c r="L397" i="1"/>
  <c r="K397" i="1" s="1"/>
  <c r="E397" i="1"/>
  <c r="G397" i="1" s="1"/>
  <c r="L301" i="1"/>
  <c r="K301" i="1" s="1"/>
  <c r="E301" i="1"/>
  <c r="G301" i="1" s="1"/>
  <c r="L141" i="1"/>
  <c r="K141" i="1" s="1"/>
  <c r="E141" i="1"/>
  <c r="L29" i="1"/>
  <c r="K29" i="1" s="1"/>
  <c r="E29" i="1"/>
  <c r="G29" i="1" s="1"/>
  <c r="L424" i="1"/>
  <c r="K424" i="1" s="1"/>
  <c r="E424" i="1"/>
  <c r="G424" i="1" s="1"/>
  <c r="L439" i="1"/>
  <c r="K439" i="1" s="1"/>
  <c r="E439" i="1"/>
  <c r="L359" i="1"/>
  <c r="K359" i="1" s="1"/>
  <c r="E359" i="1"/>
  <c r="L279" i="1"/>
  <c r="K279" i="1" s="1"/>
  <c r="E279" i="1"/>
  <c r="G279" i="1" s="1"/>
  <c r="L199" i="1"/>
  <c r="K199" i="1" s="1"/>
  <c r="E199" i="1"/>
  <c r="G199" i="1" s="1"/>
  <c r="L119" i="1"/>
  <c r="K119" i="1" s="1"/>
  <c r="E119" i="1"/>
  <c r="E55" i="1"/>
  <c r="G55" i="1" s="1"/>
  <c r="L6" i="1"/>
  <c r="K6" i="1" s="1"/>
  <c r="E6" i="1"/>
  <c r="G6" i="1" s="1"/>
  <c r="L438" i="1"/>
  <c r="K438" i="1" s="1"/>
  <c r="E438" i="1"/>
  <c r="G438" i="1" s="1"/>
  <c r="L422" i="1"/>
  <c r="K422" i="1" s="1"/>
  <c r="E422" i="1"/>
  <c r="G422" i="1" s="1"/>
  <c r="L406" i="1"/>
  <c r="K406" i="1" s="1"/>
  <c r="E406" i="1"/>
  <c r="L390" i="1"/>
  <c r="K390" i="1" s="1"/>
  <c r="E390" i="1"/>
  <c r="G390" i="1" s="1"/>
  <c r="L374" i="1"/>
  <c r="K374" i="1" s="1"/>
  <c r="E374" i="1"/>
  <c r="G374" i="1" s="1"/>
  <c r="L358" i="1"/>
  <c r="K358" i="1" s="1"/>
  <c r="E358" i="1"/>
  <c r="L342" i="1"/>
  <c r="K342" i="1" s="1"/>
  <c r="E342" i="1"/>
  <c r="G342" i="1" s="1"/>
  <c r="L326" i="1"/>
  <c r="K326" i="1" s="1"/>
  <c r="E326" i="1"/>
  <c r="L310" i="1"/>
  <c r="K310" i="1" s="1"/>
  <c r="E310" i="1"/>
  <c r="G310" i="1" s="1"/>
  <c r="L294" i="1"/>
  <c r="K294" i="1" s="1"/>
  <c r="E294" i="1"/>
  <c r="G294" i="1" s="1"/>
  <c r="L278" i="1"/>
  <c r="K278" i="1" s="1"/>
  <c r="E278" i="1"/>
  <c r="G278" i="1" s="1"/>
  <c r="L262" i="1"/>
  <c r="K262" i="1" s="1"/>
  <c r="E262" i="1"/>
  <c r="G262" i="1" s="1"/>
  <c r="L246" i="1"/>
  <c r="K246" i="1" s="1"/>
  <c r="E246" i="1"/>
  <c r="G246" i="1" s="1"/>
  <c r="E230" i="1"/>
  <c r="G230" i="1" s="1"/>
  <c r="L214" i="1"/>
  <c r="K214" i="1" s="1"/>
  <c r="E214" i="1"/>
  <c r="G214" i="1" s="1"/>
  <c r="E198" i="1"/>
  <c r="G198" i="1" s="1"/>
  <c r="L182" i="1"/>
  <c r="K182" i="1" s="1"/>
  <c r="E182" i="1"/>
  <c r="G182" i="1" s="1"/>
  <c r="L166" i="1"/>
  <c r="K166" i="1" s="1"/>
  <c r="E166" i="1"/>
  <c r="G166" i="1" s="1"/>
  <c r="L150" i="1"/>
  <c r="K150" i="1" s="1"/>
  <c r="E150" i="1"/>
  <c r="L134" i="1"/>
  <c r="K134" i="1" s="1"/>
  <c r="E134" i="1"/>
  <c r="G134" i="1" s="1"/>
  <c r="L118" i="1"/>
  <c r="K118" i="1" s="1"/>
  <c r="E118" i="1"/>
  <c r="G118" i="1" s="1"/>
  <c r="E102" i="1"/>
  <c r="L86" i="1"/>
  <c r="K86" i="1" s="1"/>
  <c r="E86" i="1"/>
  <c r="L70" i="1"/>
  <c r="K70" i="1" s="1"/>
  <c r="E70" i="1"/>
  <c r="L54" i="1"/>
  <c r="K54" i="1" s="1"/>
  <c r="E54" i="1"/>
  <c r="G54" i="1" s="1"/>
  <c r="L38" i="1"/>
  <c r="K38" i="1" s="1"/>
  <c r="E38" i="1"/>
  <c r="G38" i="1" s="1"/>
  <c r="L21" i="1"/>
  <c r="K21" i="1" s="1"/>
  <c r="E21" i="1"/>
  <c r="G21" i="1" s="1"/>
  <c r="L5" i="1"/>
  <c r="K5" i="1" s="1"/>
  <c r="E5" i="1"/>
  <c r="G5" i="1" s="1"/>
  <c r="L322" i="1"/>
  <c r="K322" i="1" s="1"/>
  <c r="L194" i="1"/>
  <c r="K194" i="1" s="1"/>
  <c r="L66" i="1"/>
  <c r="K66" i="1" s="1"/>
  <c r="L271" i="1"/>
  <c r="K271" i="1" s="1"/>
  <c r="E271" i="1"/>
  <c r="E63" i="1"/>
  <c r="G63" i="1" s="1"/>
  <c r="L350" i="1"/>
  <c r="K350" i="1" s="1"/>
  <c r="E350" i="1"/>
  <c r="L30" i="1"/>
  <c r="K30" i="1" s="1"/>
  <c r="E30" i="1"/>
  <c r="L269" i="1"/>
  <c r="K269" i="1" s="1"/>
  <c r="E269" i="1"/>
  <c r="G269" i="1" s="1"/>
  <c r="E77" i="1"/>
  <c r="G77" i="1" s="1"/>
  <c r="L360" i="1"/>
  <c r="K360" i="1" s="1"/>
  <c r="E360" i="1"/>
  <c r="G360" i="1" s="1"/>
  <c r="L391" i="1"/>
  <c r="K391" i="1" s="1"/>
  <c r="E391" i="1"/>
  <c r="E295" i="1"/>
  <c r="G295" i="1" s="1"/>
  <c r="E215" i="1"/>
  <c r="G215" i="1" s="1"/>
  <c r="L151" i="1"/>
  <c r="K151" i="1" s="1"/>
  <c r="E151" i="1"/>
  <c r="G151" i="1" s="1"/>
  <c r="L103" i="1"/>
  <c r="K103" i="1" s="1"/>
  <c r="E103" i="1"/>
  <c r="L39" i="1"/>
  <c r="K39" i="1" s="1"/>
  <c r="E39" i="1"/>
  <c r="G39" i="1" s="1"/>
  <c r="E437" i="1"/>
  <c r="G437" i="1" s="1"/>
  <c r="L421" i="1"/>
  <c r="K421" i="1" s="1"/>
  <c r="E421" i="1"/>
  <c r="L405" i="1"/>
  <c r="K405" i="1" s="1"/>
  <c r="E405" i="1"/>
  <c r="G405" i="1" s="1"/>
  <c r="L373" i="1"/>
  <c r="K373" i="1" s="1"/>
  <c r="E373" i="1"/>
  <c r="E341" i="1"/>
  <c r="G341" i="1" s="1"/>
  <c r="L309" i="1"/>
  <c r="K309" i="1" s="1"/>
  <c r="E309" i="1"/>
  <c r="L277" i="1"/>
  <c r="K277" i="1" s="1"/>
  <c r="E277" i="1"/>
  <c r="L245" i="1"/>
  <c r="K245" i="1" s="1"/>
  <c r="E245" i="1"/>
  <c r="G245" i="1" s="1"/>
  <c r="L213" i="1"/>
  <c r="K213" i="1" s="1"/>
  <c r="E213" i="1"/>
  <c r="G213" i="1" s="1"/>
  <c r="L181" i="1"/>
  <c r="K181" i="1" s="1"/>
  <c r="E181" i="1"/>
  <c r="G181" i="1" s="1"/>
  <c r="L165" i="1"/>
  <c r="K165" i="1" s="1"/>
  <c r="E165" i="1"/>
  <c r="G165" i="1" s="1"/>
  <c r="L149" i="1"/>
  <c r="K149" i="1" s="1"/>
  <c r="E149" i="1"/>
  <c r="G149" i="1" s="1"/>
  <c r="L133" i="1"/>
  <c r="K133" i="1" s="1"/>
  <c r="E133" i="1"/>
  <c r="G133" i="1" s="1"/>
  <c r="L117" i="1"/>
  <c r="K117" i="1" s="1"/>
  <c r="E117" i="1"/>
  <c r="G117" i="1" s="1"/>
  <c r="L101" i="1"/>
  <c r="K101" i="1" s="1"/>
  <c r="E101" i="1"/>
  <c r="G101" i="1" s="1"/>
  <c r="L85" i="1"/>
  <c r="K85" i="1" s="1"/>
  <c r="E85" i="1"/>
  <c r="G85" i="1" s="1"/>
  <c r="L69" i="1"/>
  <c r="K69" i="1" s="1"/>
  <c r="E69" i="1"/>
  <c r="G69" i="1" s="1"/>
  <c r="L53" i="1"/>
  <c r="K53" i="1" s="1"/>
  <c r="E53" i="1"/>
  <c r="G53" i="1" s="1"/>
  <c r="L37" i="1"/>
  <c r="K37" i="1" s="1"/>
  <c r="E37" i="1"/>
  <c r="G37" i="1" s="1"/>
  <c r="L20" i="1"/>
  <c r="K20" i="1" s="1"/>
  <c r="E20" i="1"/>
  <c r="G20" i="1" s="1"/>
  <c r="L4" i="1"/>
  <c r="K4" i="1" s="1"/>
  <c r="E4" i="1"/>
  <c r="G4" i="1" s="1"/>
  <c r="L435" i="1"/>
  <c r="K435" i="1" s="1"/>
  <c r="L415" i="1"/>
  <c r="K415" i="1" s="1"/>
  <c r="E415" i="1"/>
  <c r="G415" i="1" s="1"/>
  <c r="L255" i="1"/>
  <c r="K255" i="1" s="1"/>
  <c r="E255" i="1"/>
  <c r="L95" i="1"/>
  <c r="K95" i="1" s="1"/>
  <c r="E95" i="1"/>
  <c r="G95" i="1" s="1"/>
  <c r="L366" i="1"/>
  <c r="K366" i="1" s="1"/>
  <c r="E366" i="1"/>
  <c r="G366" i="1" s="1"/>
  <c r="L254" i="1"/>
  <c r="K254" i="1" s="1"/>
  <c r="E254" i="1"/>
  <c r="G254" i="1" s="1"/>
  <c r="L110" i="1"/>
  <c r="K110" i="1" s="1"/>
  <c r="E110" i="1"/>
  <c r="L237" i="1"/>
  <c r="K237" i="1" s="1"/>
  <c r="E237" i="1"/>
  <c r="L392" i="1"/>
  <c r="K392" i="1" s="1"/>
  <c r="E392" i="1"/>
  <c r="G392" i="1" s="1"/>
  <c r="L407" i="1"/>
  <c r="K407" i="1" s="1"/>
  <c r="E407" i="1"/>
  <c r="G407" i="1" s="1"/>
  <c r="L327" i="1"/>
  <c r="K327" i="1" s="1"/>
  <c r="E327" i="1"/>
  <c r="G327" i="1" s="1"/>
  <c r="L231" i="1"/>
  <c r="K231" i="1" s="1"/>
  <c r="E231" i="1"/>
  <c r="L183" i="1"/>
  <c r="K183" i="1" s="1"/>
  <c r="E183" i="1"/>
  <c r="L135" i="1"/>
  <c r="K135" i="1" s="1"/>
  <c r="E135" i="1"/>
  <c r="G135" i="1" s="1"/>
  <c r="L87" i="1"/>
  <c r="K87" i="1" s="1"/>
  <c r="E87" i="1"/>
  <c r="G87" i="1" s="1"/>
  <c r="L22" i="1"/>
  <c r="K22" i="1" s="1"/>
  <c r="E22" i="1"/>
  <c r="G22" i="1" s="1"/>
  <c r="L389" i="1"/>
  <c r="K389" i="1" s="1"/>
  <c r="E389" i="1"/>
  <c r="L357" i="1"/>
  <c r="K357" i="1" s="1"/>
  <c r="E357" i="1"/>
  <c r="G357" i="1" s="1"/>
  <c r="L325" i="1"/>
  <c r="K325" i="1" s="1"/>
  <c r="E325" i="1"/>
  <c r="G325" i="1" s="1"/>
  <c r="L293" i="1"/>
  <c r="K293" i="1" s="1"/>
  <c r="E293" i="1"/>
  <c r="G293" i="1" s="1"/>
  <c r="L261" i="1"/>
  <c r="K261" i="1" s="1"/>
  <c r="E261" i="1"/>
  <c r="L229" i="1"/>
  <c r="K229" i="1" s="1"/>
  <c r="E229" i="1"/>
  <c r="G229" i="1" s="1"/>
  <c r="L197" i="1"/>
  <c r="K197" i="1" s="1"/>
  <c r="E197" i="1"/>
  <c r="G197" i="1" s="1"/>
  <c r="L436" i="1"/>
  <c r="K436" i="1" s="1"/>
  <c r="E436" i="1"/>
  <c r="L420" i="1"/>
  <c r="K420" i="1" s="1"/>
  <c r="E420" i="1"/>
  <c r="G420" i="1" s="1"/>
  <c r="L404" i="1"/>
  <c r="K404" i="1" s="1"/>
  <c r="E404" i="1"/>
  <c r="G404" i="1" s="1"/>
  <c r="L388" i="1"/>
  <c r="K388" i="1" s="1"/>
  <c r="E388" i="1"/>
  <c r="G388" i="1" s="1"/>
  <c r="L372" i="1"/>
  <c r="K372" i="1" s="1"/>
  <c r="E372" i="1"/>
  <c r="L356" i="1"/>
  <c r="K356" i="1" s="1"/>
  <c r="E356" i="1"/>
  <c r="L340" i="1"/>
  <c r="K340" i="1" s="1"/>
  <c r="E340" i="1"/>
  <c r="G340" i="1" s="1"/>
  <c r="L324" i="1"/>
  <c r="K324" i="1" s="1"/>
  <c r="E324" i="1"/>
  <c r="L308" i="1"/>
  <c r="K308" i="1" s="1"/>
  <c r="E308" i="1"/>
  <c r="G308" i="1" s="1"/>
  <c r="L292" i="1"/>
  <c r="K292" i="1" s="1"/>
  <c r="E292" i="1"/>
  <c r="L276" i="1"/>
  <c r="K276" i="1" s="1"/>
  <c r="E276" i="1"/>
  <c r="G276" i="1" s="1"/>
  <c r="L260" i="1"/>
  <c r="K260" i="1" s="1"/>
  <c r="E260" i="1"/>
  <c r="G260" i="1" s="1"/>
  <c r="L244" i="1"/>
  <c r="K244" i="1" s="1"/>
  <c r="E244" i="1"/>
  <c r="G244" i="1" s="1"/>
  <c r="L228" i="1"/>
  <c r="K228" i="1" s="1"/>
  <c r="E228" i="1"/>
  <c r="L212" i="1"/>
  <c r="K212" i="1" s="1"/>
  <c r="E212" i="1"/>
  <c r="G212" i="1" s="1"/>
  <c r="L196" i="1"/>
  <c r="K196" i="1" s="1"/>
  <c r="E196" i="1"/>
  <c r="G196" i="1" s="1"/>
  <c r="L180" i="1"/>
  <c r="K180" i="1" s="1"/>
  <c r="E180" i="1"/>
  <c r="L164" i="1"/>
  <c r="K164" i="1" s="1"/>
  <c r="E164" i="1"/>
  <c r="G164" i="1" s="1"/>
  <c r="L148" i="1"/>
  <c r="K148" i="1" s="1"/>
  <c r="E148" i="1"/>
  <c r="G148" i="1" s="1"/>
  <c r="L132" i="1"/>
  <c r="K132" i="1" s="1"/>
  <c r="E132" i="1"/>
  <c r="G132" i="1" s="1"/>
  <c r="L116" i="1"/>
  <c r="K116" i="1" s="1"/>
  <c r="E116" i="1"/>
  <c r="L100" i="1"/>
  <c r="K100" i="1" s="1"/>
  <c r="E100" i="1"/>
  <c r="L84" i="1"/>
  <c r="K84" i="1" s="1"/>
  <c r="E84" i="1"/>
  <c r="G84" i="1" s="1"/>
  <c r="L68" i="1"/>
  <c r="K68" i="1" s="1"/>
  <c r="E68" i="1"/>
  <c r="L52" i="1"/>
  <c r="K52" i="1" s="1"/>
  <c r="E52" i="1"/>
  <c r="G52" i="1" s="1"/>
  <c r="L223" i="1"/>
  <c r="K223" i="1" s="1"/>
  <c r="E223" i="1"/>
  <c r="L302" i="1"/>
  <c r="K302" i="1" s="1"/>
  <c r="E302" i="1"/>
  <c r="G302" i="1" s="1"/>
  <c r="K126" i="1"/>
  <c r="E126" i="1"/>
  <c r="L189" i="1"/>
  <c r="K189" i="1" s="1"/>
  <c r="E189" i="1"/>
  <c r="G189" i="1" s="1"/>
  <c r="G387" i="1"/>
  <c r="F387" i="1" s="1"/>
  <c r="L303" i="1"/>
  <c r="K303" i="1" s="1"/>
  <c r="E303" i="1"/>
  <c r="G303" i="1" s="1"/>
  <c r="L111" i="1"/>
  <c r="K111" i="1" s="1"/>
  <c r="E111" i="1"/>
  <c r="L334" i="1"/>
  <c r="K334" i="1" s="1"/>
  <c r="E334" i="1"/>
  <c r="G334" i="1" s="1"/>
  <c r="E158" i="1"/>
  <c r="G158" i="1" s="1"/>
  <c r="L349" i="1"/>
  <c r="K349" i="1" s="1"/>
  <c r="E349" i="1"/>
  <c r="G349" i="1" s="1"/>
  <c r="L125" i="1"/>
  <c r="K125" i="1" s="1"/>
  <c r="E125" i="1"/>
  <c r="G125" i="1" s="1"/>
  <c r="L440" i="1"/>
  <c r="K440" i="1" s="1"/>
  <c r="E440" i="1"/>
  <c r="L344" i="1"/>
  <c r="K344" i="1" s="1"/>
  <c r="E344" i="1"/>
  <c r="L375" i="1"/>
  <c r="K375" i="1" s="1"/>
  <c r="E375" i="1"/>
  <c r="G375" i="1" s="1"/>
  <c r="L263" i="1"/>
  <c r="K263" i="1" s="1"/>
  <c r="E263" i="1"/>
  <c r="G263" i="1" s="1"/>
  <c r="G371" i="1"/>
  <c r="F371" i="1" s="1"/>
  <c r="G339" i="1"/>
  <c r="F339" i="1" s="1"/>
  <c r="G275" i="1"/>
  <c r="F275" i="1" s="1"/>
  <c r="G243" i="1"/>
  <c r="F243" i="1" s="1"/>
  <c r="G211" i="1"/>
  <c r="F211" i="1" s="1"/>
  <c r="G131" i="1"/>
  <c r="F131" i="1" s="1"/>
  <c r="G99" i="1"/>
  <c r="F99" i="1" s="1"/>
  <c r="G67" i="1"/>
  <c r="F67" i="1" s="1"/>
  <c r="E179" i="1"/>
  <c r="G418" i="1"/>
  <c r="F418" i="1" s="1"/>
  <c r="G402" i="1"/>
  <c r="F402" i="1" s="1"/>
  <c r="G386" i="1"/>
  <c r="F386" i="1" s="1"/>
  <c r="G370" i="1"/>
  <c r="F370" i="1" s="1"/>
  <c r="G354" i="1"/>
  <c r="F354" i="1" s="1"/>
  <c r="G338" i="1"/>
  <c r="F338" i="1" s="1"/>
  <c r="G322" i="1"/>
  <c r="F322" i="1" s="1"/>
  <c r="G290" i="1"/>
  <c r="F290" i="1" s="1"/>
  <c r="G274" i="1"/>
  <c r="F274" i="1" s="1"/>
  <c r="G258" i="1"/>
  <c r="F258" i="1" s="1"/>
  <c r="G242" i="1"/>
  <c r="F242" i="1" s="1"/>
  <c r="G226" i="1"/>
  <c r="F226" i="1" s="1"/>
  <c r="G210" i="1"/>
  <c r="F210" i="1" s="1"/>
  <c r="G194" i="1"/>
  <c r="F194" i="1" s="1"/>
  <c r="G162" i="1"/>
  <c r="F162" i="1" s="1"/>
  <c r="G146" i="1"/>
  <c r="F146" i="1" s="1"/>
  <c r="G130" i="1"/>
  <c r="F130" i="1" s="1"/>
  <c r="G114" i="1"/>
  <c r="F114" i="1" s="1"/>
  <c r="G98" i="1"/>
  <c r="F98" i="1" s="1"/>
  <c r="G82" i="1"/>
  <c r="F82" i="1" s="1"/>
  <c r="G66" i="1"/>
  <c r="F66" i="1" s="1"/>
  <c r="G34" i="1"/>
  <c r="F34" i="1" s="1"/>
  <c r="L17" i="1"/>
  <c r="K17" i="1" s="1"/>
  <c r="E17" i="1"/>
  <c r="E434" i="1"/>
  <c r="G434" i="1" s="1"/>
  <c r="E306" i="1"/>
  <c r="G306" i="1" s="1"/>
  <c r="E178" i="1"/>
  <c r="G178" i="1" s="1"/>
  <c r="E50" i="1"/>
  <c r="G50" i="1" s="1"/>
  <c r="L418" i="1"/>
  <c r="K418" i="1" s="1"/>
  <c r="L290" i="1"/>
  <c r="K290" i="1" s="1"/>
  <c r="L162" i="1"/>
  <c r="K162" i="1" s="1"/>
  <c r="L34" i="1"/>
  <c r="K34" i="1" s="1"/>
  <c r="L319" i="1"/>
  <c r="K319" i="1" s="1"/>
  <c r="E319" i="1"/>
  <c r="G319" i="1" s="1"/>
  <c r="L207" i="1"/>
  <c r="K207" i="1" s="1"/>
  <c r="E207" i="1"/>
  <c r="G207" i="1" s="1"/>
  <c r="L414" i="1"/>
  <c r="K414" i="1" s="1"/>
  <c r="E414" i="1"/>
  <c r="G414" i="1" s="1"/>
  <c r="L238" i="1"/>
  <c r="K238" i="1" s="1"/>
  <c r="E238" i="1"/>
  <c r="G238" i="1" s="1"/>
  <c r="L78" i="1"/>
  <c r="K78" i="1" s="1"/>
  <c r="E78" i="1"/>
  <c r="G78" i="1" s="1"/>
  <c r="L413" i="1"/>
  <c r="K413" i="1" s="1"/>
  <c r="E413" i="1"/>
  <c r="G413" i="1" s="1"/>
  <c r="L333" i="1"/>
  <c r="K333" i="1" s="1"/>
  <c r="E333" i="1"/>
  <c r="G333" i="1" s="1"/>
  <c r="L173" i="1"/>
  <c r="K173" i="1" s="1"/>
  <c r="E173" i="1"/>
  <c r="G173" i="1" s="1"/>
  <c r="L12" i="1"/>
  <c r="K12" i="1" s="1"/>
  <c r="E12" i="1"/>
  <c r="G12" i="1" s="1"/>
  <c r="L376" i="1"/>
  <c r="K376" i="1" s="1"/>
  <c r="E376" i="1"/>
  <c r="G376" i="1" s="1"/>
  <c r="L423" i="1"/>
  <c r="K423" i="1" s="1"/>
  <c r="E423" i="1"/>
  <c r="G423" i="1" s="1"/>
  <c r="L311" i="1"/>
  <c r="K311" i="1" s="1"/>
  <c r="E311" i="1"/>
  <c r="G435" i="1"/>
  <c r="F435" i="1" s="1"/>
  <c r="G403" i="1"/>
  <c r="F403" i="1" s="1"/>
  <c r="G355" i="1"/>
  <c r="F355" i="1" s="1"/>
  <c r="G323" i="1"/>
  <c r="F323" i="1" s="1"/>
  <c r="G259" i="1"/>
  <c r="F259" i="1" s="1"/>
  <c r="G227" i="1"/>
  <c r="F227" i="1" s="1"/>
  <c r="G195" i="1"/>
  <c r="F195" i="1" s="1"/>
  <c r="G147" i="1"/>
  <c r="F147" i="1" s="1"/>
  <c r="G115" i="1"/>
  <c r="F115" i="1" s="1"/>
  <c r="G83" i="1"/>
  <c r="F83" i="1" s="1"/>
  <c r="E307" i="1"/>
  <c r="E51" i="1"/>
  <c r="L419" i="1"/>
  <c r="K419" i="1" s="1"/>
  <c r="L35" i="1"/>
  <c r="K35" i="1" s="1"/>
  <c r="L433" i="1"/>
  <c r="K433" i="1" s="1"/>
  <c r="E433" i="1"/>
  <c r="G433" i="1" s="1"/>
  <c r="L417" i="1"/>
  <c r="K417" i="1" s="1"/>
  <c r="E417" i="1"/>
  <c r="G417" i="1" s="1"/>
  <c r="E401" i="1"/>
  <c r="G401" i="1" s="1"/>
  <c r="L385" i="1"/>
  <c r="K385" i="1" s="1"/>
  <c r="E385" i="1"/>
  <c r="L369" i="1"/>
  <c r="K369" i="1" s="1"/>
  <c r="E369" i="1"/>
  <c r="G369" i="1" s="1"/>
  <c r="L353" i="1"/>
  <c r="K353" i="1" s="1"/>
  <c r="E353" i="1"/>
  <c r="G353" i="1" s="1"/>
  <c r="L337" i="1"/>
  <c r="K337" i="1" s="1"/>
  <c r="E337" i="1"/>
  <c r="G337" i="1" s="1"/>
  <c r="L321" i="1"/>
  <c r="K321" i="1" s="1"/>
  <c r="E321" i="1"/>
  <c r="G321" i="1" s="1"/>
  <c r="L305" i="1"/>
  <c r="K305" i="1" s="1"/>
  <c r="E305" i="1"/>
  <c r="L289" i="1"/>
  <c r="K289" i="1" s="1"/>
  <c r="E289" i="1"/>
  <c r="L273" i="1"/>
  <c r="K273" i="1" s="1"/>
  <c r="E273" i="1"/>
  <c r="G273" i="1" s="1"/>
  <c r="L257" i="1"/>
  <c r="K257" i="1" s="1"/>
  <c r="E257" i="1"/>
  <c r="L241" i="1"/>
  <c r="K241" i="1" s="1"/>
  <c r="E241" i="1"/>
  <c r="G241" i="1" s="1"/>
  <c r="L225" i="1"/>
  <c r="K225" i="1" s="1"/>
  <c r="E225" i="1"/>
  <c r="G225" i="1" s="1"/>
  <c r="L209" i="1"/>
  <c r="K209" i="1" s="1"/>
  <c r="E209" i="1"/>
  <c r="G209" i="1" s="1"/>
  <c r="L193" i="1"/>
  <c r="K193" i="1" s="1"/>
  <c r="E193" i="1"/>
  <c r="G193" i="1" s="1"/>
  <c r="L177" i="1"/>
  <c r="K177" i="1" s="1"/>
  <c r="E177" i="1"/>
  <c r="G177" i="1" s="1"/>
  <c r="L161" i="1"/>
  <c r="K161" i="1" s="1"/>
  <c r="E161" i="1"/>
  <c r="G161" i="1" s="1"/>
  <c r="L145" i="1"/>
  <c r="K145" i="1" s="1"/>
  <c r="E145" i="1"/>
  <c r="G145" i="1" s="1"/>
  <c r="L129" i="1"/>
  <c r="K129" i="1" s="1"/>
  <c r="E129" i="1"/>
  <c r="G129" i="1" s="1"/>
  <c r="L113" i="1"/>
  <c r="K113" i="1" s="1"/>
  <c r="E113" i="1"/>
  <c r="G113" i="1" s="1"/>
  <c r="L97" i="1"/>
  <c r="K97" i="1" s="1"/>
  <c r="E97" i="1"/>
  <c r="G97" i="1" s="1"/>
  <c r="L81" i="1"/>
  <c r="K81" i="1" s="1"/>
  <c r="E81" i="1"/>
  <c r="G81" i="1" s="1"/>
  <c r="L65" i="1"/>
  <c r="K65" i="1" s="1"/>
  <c r="E65" i="1"/>
  <c r="L49" i="1"/>
  <c r="K49" i="1" s="1"/>
  <c r="E49" i="1"/>
  <c r="G49" i="1" s="1"/>
  <c r="L33" i="1"/>
  <c r="K33" i="1" s="1"/>
  <c r="E33" i="1"/>
  <c r="G33" i="1" s="1"/>
  <c r="E419" i="1"/>
  <c r="G419" i="1" s="1"/>
  <c r="E291" i="1"/>
  <c r="G291" i="1" s="1"/>
  <c r="E163" i="1"/>
  <c r="G163" i="1" s="1"/>
  <c r="E35" i="1"/>
  <c r="G35" i="1" s="1"/>
  <c r="L403" i="1"/>
  <c r="K403" i="1" s="1"/>
  <c r="L275" i="1"/>
  <c r="K275" i="1" s="1"/>
  <c r="L147" i="1"/>
  <c r="K147" i="1" s="1"/>
  <c r="L367" i="1"/>
  <c r="K367" i="1" s="1"/>
  <c r="E367" i="1"/>
  <c r="G367" i="1" s="1"/>
  <c r="L159" i="1"/>
  <c r="K159" i="1" s="1"/>
  <c r="E159" i="1"/>
  <c r="G159" i="1" s="1"/>
  <c r="L318" i="1"/>
  <c r="K318" i="1" s="1"/>
  <c r="E318" i="1"/>
  <c r="G318" i="1" s="1"/>
  <c r="L432" i="1"/>
  <c r="K432" i="1" s="1"/>
  <c r="E432" i="1"/>
  <c r="L416" i="1"/>
  <c r="K416" i="1" s="1"/>
  <c r="E416" i="1"/>
  <c r="G416" i="1" s="1"/>
  <c r="L400" i="1"/>
  <c r="K400" i="1" s="1"/>
  <c r="E400" i="1"/>
  <c r="G400" i="1" s="1"/>
  <c r="L384" i="1"/>
  <c r="K384" i="1" s="1"/>
  <c r="E384" i="1"/>
  <c r="G384" i="1" s="1"/>
  <c r="E368" i="1"/>
  <c r="L352" i="1"/>
  <c r="K352" i="1" s="1"/>
  <c r="E352" i="1"/>
  <c r="G352" i="1" s="1"/>
  <c r="L336" i="1"/>
  <c r="K336" i="1" s="1"/>
  <c r="E336" i="1"/>
  <c r="G336" i="1" s="1"/>
  <c r="L320" i="1"/>
  <c r="E320" i="1"/>
  <c r="G320" i="1" s="1"/>
  <c r="L304" i="1"/>
  <c r="K304" i="1" s="1"/>
  <c r="E304" i="1"/>
  <c r="G304" i="1" s="1"/>
  <c r="L288" i="1"/>
  <c r="K288" i="1" s="1"/>
  <c r="E288" i="1"/>
  <c r="G288" i="1" s="1"/>
  <c r="L272" i="1"/>
  <c r="K272" i="1" s="1"/>
  <c r="E272" i="1"/>
  <c r="G272" i="1" s="1"/>
  <c r="L256" i="1"/>
  <c r="K256" i="1" s="1"/>
  <c r="E256" i="1"/>
  <c r="L240" i="1"/>
  <c r="K240" i="1" s="1"/>
  <c r="E240" i="1"/>
  <c r="L224" i="1"/>
  <c r="K224" i="1" s="1"/>
  <c r="E224" i="1"/>
  <c r="G224" i="1" s="1"/>
  <c r="L208" i="1"/>
  <c r="K208" i="1" s="1"/>
  <c r="E208" i="1"/>
  <c r="L192" i="1"/>
  <c r="E192" i="1"/>
  <c r="G192" i="1" s="1"/>
  <c r="L176" i="1"/>
  <c r="K176" i="1" s="1"/>
  <c r="E176" i="1"/>
  <c r="L160" i="1"/>
  <c r="K160" i="1" s="1"/>
  <c r="E160" i="1"/>
  <c r="G160" i="1" s="1"/>
  <c r="L144" i="1"/>
  <c r="K144" i="1" s="1"/>
  <c r="E144" i="1"/>
  <c r="G144" i="1" s="1"/>
  <c r="L128" i="1"/>
  <c r="K128" i="1" s="1"/>
  <c r="E128" i="1"/>
  <c r="G128" i="1" s="1"/>
  <c r="E112" i="1"/>
  <c r="G112" i="1" s="1"/>
  <c r="L96" i="1"/>
  <c r="K96" i="1" s="1"/>
  <c r="E96" i="1"/>
  <c r="G96" i="1" s="1"/>
  <c r="L80" i="1"/>
  <c r="K80" i="1" s="1"/>
  <c r="E80" i="1"/>
  <c r="G80" i="1" s="1"/>
  <c r="L64" i="1"/>
  <c r="K64" i="1" s="1"/>
  <c r="E64" i="1"/>
  <c r="G64" i="1" s="1"/>
  <c r="L48" i="1"/>
  <c r="K48" i="1" s="1"/>
  <c r="E48" i="1"/>
  <c r="G48" i="1" s="1"/>
  <c r="L32" i="1"/>
  <c r="K32" i="1" s="1"/>
  <c r="E32" i="1"/>
  <c r="G32" i="1" s="1"/>
  <c r="L15" i="1"/>
  <c r="K15" i="1" s="1"/>
  <c r="E15" i="1"/>
  <c r="G15" i="1" s="1"/>
  <c r="L402" i="1"/>
  <c r="K402" i="1" s="1"/>
  <c r="E16" i="1"/>
  <c r="G16" i="1" s="1"/>
  <c r="L16" i="1"/>
  <c r="K16" i="1" s="1"/>
  <c r="G19" i="1"/>
  <c r="F19" i="1" s="1"/>
  <c r="E14" i="1"/>
  <c r="G14" i="1" s="1"/>
  <c r="L14" i="1"/>
  <c r="K14" i="1" s="1"/>
  <c r="E25" i="1"/>
  <c r="G25" i="1" s="1"/>
  <c r="L25" i="1"/>
  <c r="K25" i="1" s="1"/>
  <c r="E36" i="1"/>
  <c r="G36" i="1" s="1"/>
  <c r="L36" i="1"/>
  <c r="K36" i="1" s="1"/>
  <c r="G406" i="1"/>
  <c r="G358" i="1"/>
  <c r="G150" i="1"/>
  <c r="G102" i="1"/>
  <c r="G86" i="1"/>
  <c r="G379" i="1"/>
  <c r="G347" i="1"/>
  <c r="G315" i="1"/>
  <c r="G283" i="1"/>
  <c r="G251" i="1"/>
  <c r="G235" i="1"/>
  <c r="G187" i="1"/>
  <c r="G171" i="1"/>
  <c r="G409" i="1"/>
  <c r="G361" i="1"/>
  <c r="G281" i="1"/>
  <c r="G233" i="1"/>
  <c r="L242" i="1"/>
  <c r="K242" i="1" s="1"/>
  <c r="L226" i="1"/>
  <c r="K226" i="1" s="1"/>
  <c r="L434" i="1"/>
  <c r="K434" i="1" s="1"/>
  <c r="L178" i="1"/>
  <c r="K178" i="1" s="1"/>
  <c r="L146" i="1"/>
  <c r="K146" i="1" s="1"/>
  <c r="L386" i="1"/>
  <c r="K386" i="1" s="1"/>
  <c r="L130" i="1"/>
  <c r="K130" i="1" s="1"/>
  <c r="L370" i="1"/>
  <c r="K370" i="1" s="1"/>
  <c r="L114" i="1"/>
  <c r="K114" i="1" s="1"/>
  <c r="L306" i="1"/>
  <c r="K306" i="1" s="1"/>
  <c r="L50" i="1"/>
  <c r="K50" i="1" s="1"/>
  <c r="L18" i="1"/>
  <c r="K18" i="1" s="1"/>
  <c r="L401" i="1"/>
  <c r="K401" i="1" s="1"/>
  <c r="L399" i="1"/>
  <c r="K399" i="1" s="1"/>
  <c r="L63" i="1"/>
  <c r="K63" i="1" s="1"/>
  <c r="L31" i="1"/>
  <c r="K31" i="1" s="1"/>
  <c r="L382" i="1"/>
  <c r="K382" i="1" s="1"/>
  <c r="L270" i="1"/>
  <c r="K270" i="1" s="1"/>
  <c r="L174" i="1"/>
  <c r="K174" i="1" s="1"/>
  <c r="L158" i="1"/>
  <c r="K158" i="1" s="1"/>
  <c r="L429" i="1"/>
  <c r="K429" i="1" s="1"/>
  <c r="L381" i="1"/>
  <c r="K381" i="1" s="1"/>
  <c r="L285" i="1"/>
  <c r="K285" i="1" s="1"/>
  <c r="L253" i="1"/>
  <c r="K253" i="1" s="1"/>
  <c r="L221" i="1"/>
  <c r="K221" i="1" s="1"/>
  <c r="L109" i="1"/>
  <c r="K109" i="1" s="1"/>
  <c r="L93" i="1"/>
  <c r="K93" i="1" s="1"/>
  <c r="L77" i="1"/>
  <c r="K77" i="1" s="1"/>
  <c r="L61" i="1"/>
  <c r="K61" i="1" s="1"/>
  <c r="L316" i="1"/>
  <c r="K316" i="1" s="1"/>
  <c r="L252" i="1"/>
  <c r="K252" i="1" s="1"/>
  <c r="L236" i="1"/>
  <c r="K236" i="1" s="1"/>
  <c r="L220" i="1"/>
  <c r="K220" i="1" s="1"/>
  <c r="L204" i="1"/>
  <c r="K204" i="1" s="1"/>
  <c r="L188" i="1"/>
  <c r="K188" i="1" s="1"/>
  <c r="L172" i="1"/>
  <c r="K172" i="1" s="1"/>
  <c r="L156" i="1"/>
  <c r="K156" i="1" s="1"/>
  <c r="L92" i="1"/>
  <c r="K92" i="1" s="1"/>
  <c r="L76" i="1"/>
  <c r="K76" i="1" s="1"/>
  <c r="L44" i="1"/>
  <c r="K44" i="1" s="1"/>
  <c r="L347" i="1"/>
  <c r="K347" i="1" s="1"/>
  <c r="L315" i="1"/>
  <c r="K315" i="1" s="1"/>
  <c r="L283" i="1"/>
  <c r="K283" i="1" s="1"/>
  <c r="L267" i="1"/>
  <c r="K267" i="1" s="1"/>
  <c r="L235" i="1"/>
  <c r="K235" i="1" s="1"/>
  <c r="L171" i="1"/>
  <c r="K171" i="1" s="1"/>
  <c r="L155" i="1"/>
  <c r="K155" i="1" s="1"/>
  <c r="L139" i="1"/>
  <c r="K139" i="1" s="1"/>
  <c r="L123" i="1"/>
  <c r="K123" i="1" s="1"/>
  <c r="L59" i="1"/>
  <c r="K59" i="1" s="1"/>
  <c r="L11" i="1"/>
  <c r="K11" i="1" s="1"/>
  <c r="L442" i="1"/>
  <c r="K442" i="1" s="1"/>
  <c r="L330" i="1"/>
  <c r="K330" i="1" s="1"/>
  <c r="L298" i="1"/>
  <c r="K298" i="1" s="1"/>
  <c r="L202" i="1"/>
  <c r="K202" i="1" s="1"/>
  <c r="L90" i="1"/>
  <c r="K90" i="1" s="1"/>
  <c r="L42" i="1"/>
  <c r="K42" i="1" s="1"/>
  <c r="L10" i="1"/>
  <c r="K10" i="1" s="1"/>
  <c r="L425" i="1"/>
  <c r="K425" i="1" s="1"/>
  <c r="L409" i="1"/>
  <c r="K409" i="1" s="1"/>
  <c r="L345" i="1"/>
  <c r="K345" i="1" s="1"/>
  <c r="L297" i="1"/>
  <c r="K297" i="1" s="1"/>
  <c r="L281" i="1"/>
  <c r="K281" i="1" s="1"/>
  <c r="L265" i="1"/>
  <c r="K265" i="1" s="1"/>
  <c r="L169" i="1"/>
  <c r="K169" i="1" s="1"/>
  <c r="L137" i="1"/>
  <c r="K137" i="1" s="1"/>
  <c r="L89" i="1"/>
  <c r="K89" i="1" s="1"/>
  <c r="L312" i="1"/>
  <c r="K312" i="1" s="1"/>
  <c r="L184" i="1"/>
  <c r="K184" i="1" s="1"/>
  <c r="L168" i="1"/>
  <c r="K168" i="1" s="1"/>
  <c r="L88" i="1"/>
  <c r="K88" i="1" s="1"/>
  <c r="L72" i="1"/>
  <c r="K72" i="1" s="1"/>
  <c r="L56" i="1"/>
  <c r="K56" i="1" s="1"/>
  <c r="L40" i="1"/>
  <c r="K40" i="1" s="1"/>
  <c r="L295" i="1"/>
  <c r="K295" i="1" s="1"/>
  <c r="L247" i="1"/>
  <c r="K247" i="1" s="1"/>
  <c r="L215" i="1"/>
  <c r="K215" i="1" s="1"/>
  <c r="L71" i="1"/>
  <c r="K71" i="1" s="1"/>
  <c r="L55" i="1"/>
  <c r="K55" i="1" s="1"/>
  <c r="L230" i="1"/>
  <c r="K230" i="1" s="1"/>
  <c r="L198" i="1"/>
  <c r="K198" i="1" s="1"/>
  <c r="L102" i="1"/>
  <c r="K102" i="1" s="1"/>
  <c r="L437" i="1"/>
  <c r="K437" i="1" s="1"/>
  <c r="L341" i="1"/>
  <c r="K341" i="1" s="1"/>
  <c r="L387" i="1"/>
  <c r="K387" i="1" s="1"/>
  <c r="L371" i="1"/>
  <c r="K371" i="1" s="1"/>
  <c r="L355" i="1"/>
  <c r="K355" i="1" s="1"/>
  <c r="L339" i="1"/>
  <c r="K339" i="1" s="1"/>
  <c r="L323" i="1"/>
  <c r="K323" i="1" s="1"/>
  <c r="L307" i="1"/>
  <c r="K307" i="1" s="1"/>
  <c r="L291" i="1"/>
  <c r="K291" i="1" s="1"/>
  <c r="L227" i="1"/>
  <c r="K227" i="1" s="1"/>
  <c r="L179" i="1"/>
  <c r="K179" i="1" s="1"/>
  <c r="L163" i="1"/>
  <c r="K163" i="1" s="1"/>
  <c r="L131" i="1"/>
  <c r="K131" i="1" s="1"/>
  <c r="L115" i="1"/>
  <c r="K115" i="1" s="1"/>
  <c r="L99" i="1"/>
  <c r="K99" i="1" s="1"/>
  <c r="L51" i="1"/>
  <c r="K51" i="1" s="1"/>
  <c r="L19" i="1"/>
  <c r="K19" i="1" s="1"/>
  <c r="K320" i="1" l="1"/>
  <c r="K394" i="1"/>
  <c r="F18" i="1"/>
  <c r="F213" i="1"/>
  <c r="G296" i="1"/>
  <c r="F296" i="1" s="1"/>
  <c r="G27" i="1"/>
  <c r="F27" i="1" s="1"/>
  <c r="F14" i="1"/>
  <c r="F128" i="1"/>
  <c r="F384" i="1"/>
  <c r="F159" i="1"/>
  <c r="F145" i="1"/>
  <c r="F273" i="1"/>
  <c r="F401" i="1"/>
  <c r="F238" i="1"/>
  <c r="F189" i="1"/>
  <c r="F244" i="1"/>
  <c r="F293" i="1"/>
  <c r="F117" i="1"/>
  <c r="G373" i="1"/>
  <c r="F373" i="1" s="1"/>
  <c r="F151" i="1"/>
  <c r="G271" i="1"/>
  <c r="F271" i="1" s="1"/>
  <c r="F86" i="1"/>
  <c r="F214" i="1"/>
  <c r="F342" i="1"/>
  <c r="G216" i="1"/>
  <c r="F216" i="1" s="1"/>
  <c r="F137" i="1"/>
  <c r="F265" i="1"/>
  <c r="F393" i="1"/>
  <c r="F235" i="1"/>
  <c r="G268" i="1"/>
  <c r="F268" i="1" s="1"/>
  <c r="F394" i="1"/>
  <c r="F314" i="1"/>
  <c r="G385" i="1"/>
  <c r="F385" i="1" s="1"/>
  <c r="F48" i="1"/>
  <c r="G208" i="1"/>
  <c r="F208" i="1" s="1"/>
  <c r="F304" i="1"/>
  <c r="F49" i="1"/>
  <c r="F12" i="1"/>
  <c r="F50" i="1"/>
  <c r="G68" i="1"/>
  <c r="F68" i="1" s="1"/>
  <c r="F164" i="1"/>
  <c r="G324" i="1"/>
  <c r="F324" i="1" s="1"/>
  <c r="F420" i="1"/>
  <c r="F392" i="1"/>
  <c r="F95" i="1"/>
  <c r="F37" i="1"/>
  <c r="F405" i="1"/>
  <c r="F55" i="1"/>
  <c r="G383" i="1"/>
  <c r="F383" i="1" s="1"/>
  <c r="F328" i="1"/>
  <c r="F335" i="1"/>
  <c r="G136" i="1"/>
  <c r="F136" i="1" s="1"/>
  <c r="F232" i="1"/>
  <c r="F108" i="1"/>
  <c r="G127" i="1"/>
  <c r="F127" i="1" s="1"/>
  <c r="G234" i="1"/>
  <c r="F234" i="1" s="1"/>
  <c r="F395" i="1"/>
  <c r="G188" i="1"/>
  <c r="F188" i="1" s="1"/>
  <c r="G175" i="1"/>
  <c r="F175" i="1" s="1"/>
  <c r="G123" i="1"/>
  <c r="F123" i="1" s="1"/>
  <c r="G28" i="1"/>
  <c r="F28" i="1" s="1"/>
  <c r="F428" i="1"/>
  <c r="F46" i="1"/>
  <c r="F224" i="1"/>
  <c r="F161" i="1"/>
  <c r="F417" i="1"/>
  <c r="F178" i="1"/>
  <c r="F375" i="1"/>
  <c r="F84" i="1"/>
  <c r="F340" i="1"/>
  <c r="F135" i="1"/>
  <c r="F245" i="1"/>
  <c r="F269" i="1"/>
  <c r="F102" i="1"/>
  <c r="F230" i="1"/>
  <c r="F358" i="1"/>
  <c r="G439" i="1"/>
  <c r="F439" i="1" s="1"/>
  <c r="F62" i="1"/>
  <c r="G56" i="1"/>
  <c r="F56" i="1" s="1"/>
  <c r="F152" i="1"/>
  <c r="G312" i="1"/>
  <c r="F312" i="1" s="1"/>
  <c r="F398" i="1"/>
  <c r="F41" i="1"/>
  <c r="F153" i="1"/>
  <c r="F281" i="1"/>
  <c r="F409" i="1"/>
  <c r="G396" i="1"/>
  <c r="F396" i="1" s="1"/>
  <c r="G154" i="1"/>
  <c r="F154" i="1" s="1"/>
  <c r="F250" i="1"/>
  <c r="G410" i="1"/>
  <c r="F410" i="1" s="1"/>
  <c r="F252" i="1"/>
  <c r="G287" i="1"/>
  <c r="F287" i="1" s="1"/>
  <c r="G43" i="1"/>
  <c r="F43" i="1" s="1"/>
  <c r="F139" i="1"/>
  <c r="F251" i="1"/>
  <c r="F76" i="1"/>
  <c r="G429" i="1"/>
  <c r="F429" i="1" s="1"/>
  <c r="G351" i="1"/>
  <c r="F351" i="1" s="1"/>
  <c r="F348" i="1"/>
  <c r="F239" i="1"/>
  <c r="F33" i="1"/>
  <c r="F20" i="1"/>
  <c r="F343" i="1"/>
  <c r="F58" i="1"/>
  <c r="G228" i="1"/>
  <c r="F228" i="1" s="1"/>
  <c r="G103" i="1"/>
  <c r="F103" i="1" s="1"/>
  <c r="F24" i="1"/>
  <c r="F144" i="1"/>
  <c r="F400" i="1"/>
  <c r="F367" i="1"/>
  <c r="F414" i="1"/>
  <c r="F306" i="1"/>
  <c r="F158" i="1"/>
  <c r="F126" i="1"/>
  <c r="F260" i="1"/>
  <c r="F325" i="1"/>
  <c r="F133" i="1"/>
  <c r="F215" i="1"/>
  <c r="F424" i="1"/>
  <c r="F72" i="1"/>
  <c r="F408" i="1"/>
  <c r="F93" i="1"/>
  <c r="G74" i="1"/>
  <c r="F74" i="1" s="1"/>
  <c r="F170" i="1"/>
  <c r="G330" i="1"/>
  <c r="F330" i="1" s="1"/>
  <c r="F426" i="1"/>
  <c r="F3" i="1"/>
  <c r="G61" i="1"/>
  <c r="F61" i="1" s="1"/>
  <c r="F59" i="1"/>
  <c r="G316" i="1"/>
  <c r="F316" i="1" s="1"/>
  <c r="G399" i="1"/>
  <c r="F399" i="1" s="1"/>
  <c r="F53" i="1"/>
  <c r="F5" i="1"/>
  <c r="F118" i="1"/>
  <c r="F246" i="1"/>
  <c r="F374" i="1"/>
  <c r="F169" i="1"/>
  <c r="F297" i="1"/>
  <c r="F425" i="1"/>
  <c r="F283" i="1"/>
  <c r="F32" i="1"/>
  <c r="F143" i="1"/>
  <c r="F433" i="1"/>
  <c r="F16" i="1"/>
  <c r="F57" i="1"/>
  <c r="G204" i="1"/>
  <c r="F204" i="1" s="1"/>
  <c r="F318" i="1"/>
  <c r="F317" i="1"/>
  <c r="F148" i="1"/>
  <c r="F219" i="1"/>
  <c r="F77" i="1"/>
  <c r="F177" i="1"/>
  <c r="F434" i="1"/>
  <c r="L112" i="1"/>
  <c r="K112" i="1" s="1"/>
  <c r="L368" i="1"/>
  <c r="K368" i="1" s="1"/>
  <c r="F160" i="1"/>
  <c r="F416" i="1"/>
  <c r="G65" i="1"/>
  <c r="F65" i="1" s="1"/>
  <c r="F193" i="1"/>
  <c r="F321" i="1"/>
  <c r="F334" i="1"/>
  <c r="F302" i="1"/>
  <c r="G180" i="1"/>
  <c r="F180" i="1" s="1"/>
  <c r="F276" i="1"/>
  <c r="G436" i="1"/>
  <c r="F436" i="1" s="1"/>
  <c r="F357" i="1"/>
  <c r="G255" i="1"/>
  <c r="F255" i="1" s="1"/>
  <c r="F149" i="1"/>
  <c r="G421" i="1"/>
  <c r="F421" i="1" s="1"/>
  <c r="F295" i="1"/>
  <c r="F134" i="1"/>
  <c r="F262" i="1"/>
  <c r="F390" i="1"/>
  <c r="G119" i="1"/>
  <c r="F119" i="1" s="1"/>
  <c r="F29" i="1"/>
  <c r="F88" i="1"/>
  <c r="G248" i="1"/>
  <c r="F248" i="1" s="1"/>
  <c r="F45" i="1"/>
  <c r="F191" i="1"/>
  <c r="F185" i="1"/>
  <c r="F313" i="1"/>
  <c r="F441" i="1"/>
  <c r="G156" i="1"/>
  <c r="F156" i="1" s="1"/>
  <c r="G285" i="1"/>
  <c r="F285" i="1" s="1"/>
  <c r="G90" i="1"/>
  <c r="F90" i="1" s="1"/>
  <c r="F186" i="1"/>
  <c r="G346" i="1"/>
  <c r="F346" i="1" s="1"/>
  <c r="F442" i="1"/>
  <c r="F44" i="1"/>
  <c r="G221" i="1"/>
  <c r="F221" i="1" s="1"/>
  <c r="G431" i="1"/>
  <c r="F431" i="1" s="1"/>
  <c r="F75" i="1"/>
  <c r="F315" i="1"/>
  <c r="G380" i="1"/>
  <c r="F380" i="1" s="1"/>
  <c r="G222" i="1"/>
  <c r="F222" i="1" s="1"/>
  <c r="F25" i="1"/>
  <c r="F376" i="1"/>
  <c r="F404" i="1"/>
  <c r="F60" i="1"/>
  <c r="F349" i="1"/>
  <c r="F320" i="1"/>
  <c r="F173" i="1"/>
  <c r="G70" i="1"/>
  <c r="F70" i="1" s="1"/>
  <c r="G326" i="1"/>
  <c r="F326" i="1" s="1"/>
  <c r="K192" i="1"/>
  <c r="F80" i="1"/>
  <c r="G240" i="1"/>
  <c r="F240" i="1" s="1"/>
  <c r="F336" i="1"/>
  <c r="F81" i="1"/>
  <c r="F333" i="1"/>
  <c r="F207" i="1"/>
  <c r="G17" i="1"/>
  <c r="F17" i="1" s="1"/>
  <c r="G179" i="1"/>
  <c r="F179" i="1" s="1"/>
  <c r="G344" i="1"/>
  <c r="F344" i="1" s="1"/>
  <c r="G100" i="1"/>
  <c r="F100" i="1" s="1"/>
  <c r="F196" i="1"/>
  <c r="G356" i="1"/>
  <c r="F356" i="1" s="1"/>
  <c r="F197" i="1"/>
  <c r="G183" i="1"/>
  <c r="F183" i="1" s="1"/>
  <c r="G237" i="1"/>
  <c r="F237" i="1" s="1"/>
  <c r="F415" i="1"/>
  <c r="F69" i="1"/>
  <c r="G277" i="1"/>
  <c r="F277" i="1" s="1"/>
  <c r="F437" i="1"/>
  <c r="G30" i="1"/>
  <c r="F30" i="1" s="1"/>
  <c r="F21" i="1"/>
  <c r="F199" i="1"/>
  <c r="G190" i="1"/>
  <c r="F190" i="1" s="1"/>
  <c r="G71" i="1"/>
  <c r="F71" i="1" s="1"/>
  <c r="G157" i="1"/>
  <c r="F157" i="1" s="1"/>
  <c r="F7" i="1"/>
  <c r="G168" i="1"/>
  <c r="F168" i="1" s="1"/>
  <c r="F264" i="1"/>
  <c r="F73" i="1"/>
  <c r="F236" i="1"/>
  <c r="G9" i="1"/>
  <c r="F9" i="1" s="1"/>
  <c r="F106" i="1"/>
  <c r="G266" i="1"/>
  <c r="F266" i="1" s="1"/>
  <c r="F362" i="1"/>
  <c r="G284" i="1"/>
  <c r="F284" i="1" s="1"/>
  <c r="F381" i="1"/>
  <c r="G155" i="1"/>
  <c r="F155" i="1" s="1"/>
  <c r="G124" i="1"/>
  <c r="F124" i="1" s="1"/>
  <c r="F412" i="1"/>
  <c r="F382" i="1"/>
  <c r="F129" i="1"/>
  <c r="F366" i="1"/>
  <c r="F79" i="1"/>
  <c r="F209" i="1"/>
  <c r="F337" i="1"/>
  <c r="F150" i="1"/>
  <c r="F278" i="1"/>
  <c r="F406" i="1"/>
  <c r="F201" i="1"/>
  <c r="F329" i="1"/>
  <c r="F427" i="1"/>
  <c r="F171" i="1"/>
  <c r="F347" i="1"/>
  <c r="G253" i="1"/>
  <c r="F253" i="1" s="1"/>
  <c r="F112" i="1"/>
  <c r="F331" i="1"/>
  <c r="F6" i="1"/>
  <c r="F249" i="1"/>
  <c r="F397" i="1"/>
  <c r="G121" i="1"/>
  <c r="F121" i="1" s="1"/>
  <c r="G377" i="1"/>
  <c r="F377" i="1" s="1"/>
  <c r="G257" i="1"/>
  <c r="F257" i="1" s="1"/>
  <c r="F35" i="1"/>
  <c r="F165" i="1"/>
  <c r="F267" i="1"/>
  <c r="F78" i="1"/>
  <c r="F101" i="1"/>
  <c r="F198" i="1"/>
  <c r="F263" i="1"/>
  <c r="F87" i="1"/>
  <c r="G359" i="1"/>
  <c r="F359" i="1" s="1"/>
  <c r="F64" i="1"/>
  <c r="G261" i="1"/>
  <c r="F261" i="1" s="1"/>
  <c r="G363" i="1"/>
  <c r="F363" i="1" s="1"/>
  <c r="F96" i="1"/>
  <c r="G256" i="1"/>
  <c r="F256" i="1" s="1"/>
  <c r="F352" i="1"/>
  <c r="F163" i="1"/>
  <c r="F97" i="1"/>
  <c r="F225" i="1"/>
  <c r="F353" i="1"/>
  <c r="G311" i="1"/>
  <c r="F311" i="1" s="1"/>
  <c r="F413" i="1"/>
  <c r="F319" i="1"/>
  <c r="G440" i="1"/>
  <c r="F440" i="1" s="1"/>
  <c r="G116" i="1"/>
  <c r="F116" i="1" s="1"/>
  <c r="F212" i="1"/>
  <c r="G372" i="1"/>
  <c r="F372" i="1" s="1"/>
  <c r="F229" i="1"/>
  <c r="G231" i="1"/>
  <c r="F231" i="1" s="1"/>
  <c r="G110" i="1"/>
  <c r="F110" i="1" s="1"/>
  <c r="F85" i="1"/>
  <c r="G309" i="1"/>
  <c r="F309" i="1" s="1"/>
  <c r="F39" i="1"/>
  <c r="G350" i="1"/>
  <c r="F350" i="1" s="1"/>
  <c r="F38" i="1"/>
  <c r="F166" i="1"/>
  <c r="F294" i="1"/>
  <c r="F422" i="1"/>
  <c r="F279" i="1"/>
  <c r="G430" i="1"/>
  <c r="F430" i="1" s="1"/>
  <c r="G167" i="1"/>
  <c r="F167" i="1" s="1"/>
  <c r="G13" i="1"/>
  <c r="F13" i="1" s="1"/>
  <c r="F23" i="1"/>
  <c r="G184" i="1"/>
  <c r="F184" i="1" s="1"/>
  <c r="F280" i="1"/>
  <c r="F89" i="1"/>
  <c r="F217" i="1"/>
  <c r="F345" i="1"/>
  <c r="F300" i="1"/>
  <c r="G94" i="1"/>
  <c r="F94" i="1" s="1"/>
  <c r="G26" i="1"/>
  <c r="F26" i="1" s="1"/>
  <c r="F122" i="1"/>
  <c r="G282" i="1"/>
  <c r="F282" i="1" s="1"/>
  <c r="F378" i="1"/>
  <c r="G332" i="1"/>
  <c r="F332" i="1" s="1"/>
  <c r="F10" i="1"/>
  <c r="F187" i="1"/>
  <c r="F379" i="1"/>
  <c r="G172" i="1"/>
  <c r="F172" i="1" s="1"/>
  <c r="F109" i="1"/>
  <c r="F31" i="1"/>
  <c r="F138" i="1"/>
  <c r="F288" i="1"/>
  <c r="F407" i="1"/>
  <c r="G368" i="1"/>
  <c r="F368" i="1" s="1"/>
  <c r="G289" i="1"/>
  <c r="F289" i="1" s="1"/>
  <c r="F15" i="1"/>
  <c r="G176" i="1"/>
  <c r="F176" i="1" s="1"/>
  <c r="F272" i="1"/>
  <c r="G432" i="1"/>
  <c r="F432" i="1" s="1"/>
  <c r="F291" i="1"/>
  <c r="G51" i="1"/>
  <c r="F51" i="1" s="1"/>
  <c r="F423" i="1"/>
  <c r="G307" i="1"/>
  <c r="F307" i="1" s="1"/>
  <c r="G111" i="1"/>
  <c r="F111" i="1" s="1"/>
  <c r="G223" i="1"/>
  <c r="F223" i="1" s="1"/>
  <c r="F132" i="1"/>
  <c r="G292" i="1"/>
  <c r="F292" i="1" s="1"/>
  <c r="F388" i="1"/>
  <c r="G389" i="1"/>
  <c r="F389" i="1" s="1"/>
  <c r="F327" i="1"/>
  <c r="F254" i="1"/>
  <c r="F4" i="1"/>
  <c r="F341" i="1"/>
  <c r="G391" i="1"/>
  <c r="F391" i="1" s="1"/>
  <c r="F63" i="1"/>
  <c r="G141" i="1"/>
  <c r="F141" i="1" s="1"/>
  <c r="F247" i="1"/>
  <c r="F206" i="1"/>
  <c r="G104" i="1"/>
  <c r="F104" i="1" s="1"/>
  <c r="F200" i="1"/>
  <c r="G205" i="1"/>
  <c r="F205" i="1" s="1"/>
  <c r="F11" i="1"/>
  <c r="F270" i="1"/>
  <c r="F42" i="1"/>
  <c r="G202" i="1"/>
  <c r="F202" i="1" s="1"/>
  <c r="F298" i="1"/>
  <c r="F299" i="1"/>
  <c r="G92" i="1"/>
  <c r="F92" i="1" s="1"/>
  <c r="F364" i="1"/>
  <c r="F174" i="1"/>
  <c r="G91" i="1"/>
  <c r="F91" i="1" s="1"/>
  <c r="F220" i="1"/>
  <c r="G142" i="1"/>
  <c r="F142" i="1" s="1"/>
  <c r="F40" i="1"/>
  <c r="G305" i="1"/>
  <c r="F305" i="1" s="1"/>
  <c r="F36" i="1"/>
  <c r="F192" i="1"/>
  <c r="F419" i="1"/>
  <c r="F113" i="1"/>
  <c r="F241" i="1"/>
  <c r="F369" i="1"/>
  <c r="F125" i="1"/>
  <c r="F303" i="1"/>
  <c r="F52" i="1"/>
  <c r="F308" i="1"/>
  <c r="F22" i="1"/>
  <c r="F181" i="1"/>
  <c r="F360" i="1"/>
  <c r="F54" i="1"/>
  <c r="F182" i="1"/>
  <c r="F310" i="1"/>
  <c r="F438" i="1"/>
  <c r="F301" i="1"/>
  <c r="F47" i="1"/>
  <c r="F120" i="1"/>
  <c r="F365" i="1"/>
  <c r="F8" i="1"/>
  <c r="F105" i="1"/>
  <c r="F233" i="1"/>
  <c r="F361" i="1"/>
  <c r="F218" i="1"/>
  <c r="F140" i="1"/>
  <c r="F107" i="1"/>
  <c r="F203" i="1"/>
  <c r="F411" i="1"/>
  <c r="G286" i="1"/>
  <c r="F286" i="1" s="1"/>
</calcChain>
</file>

<file path=xl/sharedStrings.xml><?xml version="1.0" encoding="utf-8"?>
<sst xmlns="http://schemas.openxmlformats.org/spreadsheetml/2006/main" count="2551" uniqueCount="880">
  <si>
    <t>Número</t>
  </si>
  <si>
    <t>Placar</t>
  </si>
  <si>
    <t>Campeonato</t>
  </si>
  <si>
    <t>Estádio</t>
  </si>
  <si>
    <t>Gols</t>
  </si>
  <si>
    <t>Internacional 3 x 2 Grêmio</t>
  </si>
  <si>
    <t>Brasileirão</t>
  </si>
  <si>
    <t>Beira-Rio</t>
  </si>
  <si>
    <t>Enner Valencia, Wanderson e Alan Patrick (I). João Pedro e Luis Suárez (G).</t>
  </si>
  <si>
    <t>Grêmio 3 x 1 Internacional</t>
  </si>
  <si>
    <t>Arena</t>
  </si>
  <si>
    <t>Luis Suárez, Villasanti e Bitello (G). Johnny (I).</t>
  </si>
  <si>
    <t>Grêmio 2 x 1 Internacional</t>
  </si>
  <si>
    <t>Gauchão</t>
  </si>
  <si>
    <t>Cristaldo e Carballo (G). Alan Patrick (I).</t>
  </si>
  <si>
    <t>Grêmio 0 x 1 Internacional</t>
  </si>
  <si>
    <t>Taison (I).</t>
  </si>
  <si>
    <t>Internacional 0 x 3 Grêmio</t>
  </si>
  <si>
    <t>Elias, Bitello e Diego Souza (G).</t>
  </si>
  <si>
    <t>Internacional 1 x 0 Grêmio</t>
  </si>
  <si>
    <t>David (I).</t>
  </si>
  <si>
    <t>Grêmio 0x0 Internacional</t>
  </si>
  <si>
    <t>Ferreira (G) e Rodrigo Dourado (I).</t>
  </si>
  <si>
    <t>Decisão do título.</t>
  </si>
  <si>
    <t>Thiago Galhardo (I); Diego Souza e Ricardinho (G).</t>
  </si>
  <si>
    <t>Léo Chú</t>
  </si>
  <si>
    <t>Jean Pyerre (G), Abel Hernández (I) e Edenilson (I).</t>
  </si>
  <si>
    <t>Primeiro Gre-Nal da década de 2020.</t>
  </si>
  <si>
    <t>Pepê (G) e Thiago Galhardo (I).</t>
  </si>
  <si>
    <t>Internacional 0x1 Grêmio</t>
  </si>
  <si>
    <t>Libertadores</t>
  </si>
  <si>
    <t>Pepê</t>
  </si>
  <si>
    <t>Maicon e Isaque.</t>
  </si>
  <si>
    <t>Final do returno.</t>
  </si>
  <si>
    <t>Centenário (Caxias do Sul)</t>
  </si>
  <si>
    <t>Jean Pyerre</t>
  </si>
  <si>
    <t>Clássico disputado sem público por conta da pandemia de Covid-19.</t>
  </si>
  <si>
    <t>Primeiro Gre-Nal da história da Libertadores.</t>
  </si>
  <si>
    <t>Diego Souza</t>
  </si>
  <si>
    <t>Semifinal do primeiro turno.</t>
  </si>
  <si>
    <t>Brasileiro</t>
  </si>
  <si>
    <t>Pedro Geromel e Rômulo.</t>
  </si>
  <si>
    <t>Paulo Miranda (I, contra) e Luan (G).</t>
  </si>
  <si>
    <t>Primeiro jogo da final.</t>
  </si>
  <si>
    <t>Leonardo Gomes.</t>
  </si>
  <si>
    <t>Edenilson.</t>
  </si>
  <si>
    <t>Nico López, de pênalti, e Andrés D’Alessandro.</t>
  </si>
  <si>
    <t>Resultado foi insuficiente para Inter avançar à semifinal do Gauchão.</t>
  </si>
  <si>
    <t>Everton, Jael e Arthur.</t>
  </si>
  <si>
    <t>Luan (2, G) e Rodrigo Dourado (I).</t>
  </si>
  <si>
    <t>Gaúcho</t>
  </si>
  <si>
    <t>Roberson e Brenner (I); Miller Bolaños e Fernandinho (G).</t>
  </si>
  <si>
    <t>Campeonato Brasileiro</t>
  </si>
  <si>
    <t>Douglas</t>
  </si>
  <si>
    <t>Gauchão Ipiranga/Primeira Liga</t>
  </si>
  <si>
    <t>Jogo foi válido por duas competições (Gauchão e Primeira Liga)</t>
  </si>
  <si>
    <t>Vitinho</t>
  </si>
  <si>
    <t>Giuliano, Luan (2), Fernandinho e Réver (contra).</t>
  </si>
  <si>
    <t>Nilmar e Valdívia (I); Giuliano (G).</t>
  </si>
  <si>
    <t>Inter foi pentacampeão gaúcho depois de 42 anos.</t>
  </si>
  <si>
    <t>Primeiro jogo da final do Gauchão.</t>
  </si>
  <si>
    <t>Gre-Nal da Paz, marcado pelo setor de torcida mista no estádio.</t>
  </si>
  <si>
    <t>Luan, Ramiro e Alan Ruiz (G); Rafael Moura (I).</t>
  </si>
  <si>
    <t>Inter tem interrompida invencibilidade de dois anos no clássico.</t>
  </si>
  <si>
    <t>Charles Aránguiz e Cláudio Winck.</t>
  </si>
  <si>
    <t>Primeiro clássico do novo Beira-Rio.</t>
  </si>
  <si>
    <t>Centenário</t>
  </si>
  <si>
    <t>Alex (2), Andrés D’Alessandro e Alan Patrick, de pênalti.</t>
  </si>
  <si>
    <t>Inter conquistou o tetracampeonato gaúcho.</t>
  </si>
  <si>
    <t>Hernán Barcos (G), Rafael Moura (I)(2).</t>
  </si>
  <si>
    <t>Fabrício (I) e Hernán Barcos (G), de pênalti.</t>
  </si>
  <si>
    <t>Willians e Andrés D’Alessandro, de pênalti (I); Jackson (contra) e Eduardo Vargas (G).</t>
  </si>
  <si>
    <t>Leandro Damião (I); Hernán Barcos (G), de pênalti.</t>
  </si>
  <si>
    <t>Primeiro Gre-Nal da história da Arena.</t>
  </si>
  <si>
    <t>Diego Forlán e Rodrigo Moledo (I) e Willian José (G).</t>
  </si>
  <si>
    <t>Vitória classificou o Inter à semifinal da Taça Piratini (1º turno do Gauchão).</t>
  </si>
  <si>
    <t>Colosso da Lagoa</t>
  </si>
  <si>
    <t>Diego Forlán e Leandro Damião (I) e Fernando (G).</t>
  </si>
  <si>
    <t>Estreia de Dunga como técnico em um Gre-Nal.</t>
  </si>
  <si>
    <t>Olímpico</t>
  </si>
  <si>
    <t>Último jogo da história do Olímpico.</t>
  </si>
  <si>
    <t>Elano</t>
  </si>
  <si>
    <t>Jesús Dátolo e Fabrício (I); Werley (G).</t>
  </si>
  <si>
    <t>Inter conquista título da Taça Farroupilha (2º turno).</t>
  </si>
  <si>
    <t>Léo Gago e Kléber (G) e Leandro Damião (I).</t>
  </si>
  <si>
    <t>Jesús Dátolo e Bolívar (I); Marcelo Moreno e Marquinhos (G).</t>
  </si>
  <si>
    <t>O Inter atuou com seu time reserva em função da disputa da Libertadores.</t>
  </si>
  <si>
    <t>Andrés D’Alessandro, de pênalti.</t>
  </si>
  <si>
    <t>Vitória garantiu a classificação à Pré-Libertadores de 2012.</t>
  </si>
  <si>
    <t>Índio (I), Marquinhos e Douglas (G), de pênalti.</t>
  </si>
  <si>
    <t>Leandro Damião, Andrezinho e Andrés D’Alessandro (I); Douglas e Borges (G).</t>
  </si>
  <si>
    <t>Inter volta a erguer a taça estadual no Olímpico após 29 anos.</t>
  </si>
  <si>
    <t>Andrezinho e Leando Damião (I); Júnior Viçosa, Leandro e Júnior Viçosa (G).</t>
  </si>
  <si>
    <t>Primeiro jogo da final do Campeonato Gaúcho 2011</t>
  </si>
  <si>
    <t>1º/05/2011</t>
  </si>
  <si>
    <t>Leandro Damião (I) e Junior Viçosa (G)</t>
  </si>
  <si>
    <t>Clássico decidiu o título da Taça Farroupilha (2º turno do Gauchão)</t>
  </si>
  <si>
    <t>Atílio Paiva (Rivera, Uruguai)</t>
  </si>
  <si>
    <t>Guto (I); Bruno Collaço e Lins (G).</t>
  </si>
  <si>
    <t>Primeiro clássico realizado fora do Brasil.</t>
  </si>
  <si>
    <t>Alecsandro e Andrés D’Alessandro (I); André Lima e Fábio Santos (G).</t>
  </si>
  <si>
    <t>Último clássico do árbitro Carlos Simon.</t>
  </si>
  <si>
    <t>1º/08/2010</t>
  </si>
  <si>
    <t>Giuliano</t>
  </si>
  <si>
    <t>Clássico decidiu o título do Gauchão, com o Grêmio sangrando-se campeão após dois anos consecutivos de conquistas do Inter.</t>
  </si>
  <si>
    <t>Rodrigo e Borges.</t>
  </si>
  <si>
    <t>Primeiro clássico da decisão do título.</t>
  </si>
  <si>
    <t>Colosso da Lagoa, em Erechim</t>
  </si>
  <si>
    <t>Alecsandro (I).</t>
  </si>
  <si>
    <t>Foi o primeiro Gre-Nal da temporada 2010.</t>
  </si>
  <si>
    <t>Andrés D’Alessandro.</t>
  </si>
  <si>
    <t>Foi a quarta vitória colorada em cinco clássicos disputados em 2009.</t>
  </si>
  <si>
    <t>Nilmar (I); Souza e Maxi López (G).</t>
  </si>
  <si>
    <t>A vitória quebrou uma invencibilidade de 7 jogos do Inter.</t>
  </si>
  <si>
    <t>Taça Fábio Koff (Gauchão)</t>
  </si>
  <si>
    <t>Tcheco (G); Andrezinho e Índio (I).</t>
  </si>
  <si>
    <t>Primeiro Gre-Nal após a comemoração do Centenário.</t>
  </si>
  <si>
    <t>1º/03/2009</t>
  </si>
  <si>
    <t>Gauchão – Taça Fernando Carvalho</t>
  </si>
  <si>
    <t>Índio e Magrão.</t>
  </si>
  <si>
    <t>A vitória garantiu a conquista da Taça Fernando Carvalho, equivalente ao primeiro turno do Gauchão.</t>
  </si>
  <si>
    <t>Colosso da Lagoa, Erechim</t>
  </si>
  <si>
    <t>Andrés D’Alessandro e Nilmar.</t>
  </si>
  <si>
    <t>Primeiro clássico no ano do Centenário do Inter.</t>
  </si>
  <si>
    <t>Andrés D’Alessandro, Alex, Índio e Nilmar (I); Tcheco (G).</t>
  </si>
  <si>
    <t>Vitória colorado tira o Grêmio da liderança do campeonato. É a primeira vez na história do Beira-Rio que o Inter faz quatro gols no clássico.</t>
  </si>
  <si>
    <t>Copa Sul-Americana</t>
  </si>
  <si>
    <t>Nilmar e Índio (I); Edixon Perea e Soares (G).</t>
  </si>
  <si>
    <t>Inter garantiu a classificação à fase seguinte da competição.</t>
  </si>
  <si>
    <t>Sul-Americana</t>
  </si>
  <si>
    <t>Daniel Carvalho (I); Léo (G).</t>
  </si>
  <si>
    <t>Índio (I); Roger (G).</t>
  </si>
  <si>
    <t>Léo.</t>
  </si>
  <si>
    <t>Lúcio e Diego Souza.</t>
  </si>
  <si>
    <t>Inter perde o clássico depois de três anos.</t>
  </si>
  <si>
    <t>Iarley.</t>
  </si>
  <si>
    <t>Último clássico antes da disputa do Mundial Interclubes no Japão.</t>
  </si>
  <si>
    <t>Campeonato Gaúcho</t>
  </si>
  <si>
    <t>Fernandão (I); Pedro Júnior (G).</t>
  </si>
  <si>
    <t>Grêmio campeão 2006</t>
  </si>
  <si>
    <t>1º/04/2006</t>
  </si>
  <si>
    <t>Diego, Fernandão e Rodrigo Paulista (I); Anderson (G).</t>
  </si>
  <si>
    <t>Inter iguala 1947 com cinco vitórias em uma mesma temporada.</t>
  </si>
  <si>
    <t>Copa do Sul Americana</t>
  </si>
  <si>
    <t>Chiquinho (I); Cláudio Pitbull (G) e Roberto Santos (G).</t>
  </si>
  <si>
    <t>Fernandão e Chiquinho.</t>
  </si>
  <si>
    <t>Primeiro Gre-Nal em competição Internacional</t>
  </si>
  <si>
    <t>Vinicius e Fernandão.</t>
  </si>
  <si>
    <t>Gre-Nal do Gol 1.000 de Fernandão</t>
  </si>
  <si>
    <t>Montanha dos Vinhedos – Bento Gonçalves</t>
  </si>
  <si>
    <t>Luciano Ratinho (G); Edinho e Nilmar (I).</t>
  </si>
  <si>
    <t>Taça Bento Gonçalves – inauguração do novo estádio do Esportivo – 95 anos Internacional – Gol de Nilmar na prorrogação</t>
  </si>
  <si>
    <t>Élder Granja e Nilmar (I); Christian (G).</t>
  </si>
  <si>
    <t>Christian (G); Élder Granja (I).</t>
  </si>
  <si>
    <t>Christian (G).</t>
  </si>
  <si>
    <t>André (I).</t>
  </si>
  <si>
    <t>Estréia de Christian no Grêmio</t>
  </si>
  <si>
    <t>Luis Mario (G); Vinicius e Daniel Carvalho (I).</t>
  </si>
  <si>
    <t>Rodrigo Mendes (G).</t>
  </si>
  <si>
    <t>Copa Sul-Minas</t>
  </si>
  <si>
    <t>Gilberto (G), Fabiano Costa (I).</t>
  </si>
  <si>
    <t>Luis Mario (G).</t>
  </si>
  <si>
    <t>Tinga (2), Rodrigo Mendes e Zinho (G); Luiz Cláudio e Fábio Pinto (I).</t>
  </si>
  <si>
    <t>Elivélton (I); Ronaldinho e Warley (G).</t>
  </si>
  <si>
    <t>Ronaldinho (G).</t>
  </si>
  <si>
    <t>Júlio Enciso (I); Ronaldinho (G).</t>
  </si>
  <si>
    <t>Seletiva Libertadores</t>
  </si>
  <si>
    <t>Almir (I); Guilherme (G).</t>
  </si>
  <si>
    <t>Ronaldinho (G); Almir (I).</t>
  </si>
  <si>
    <t>Zé Alcino (G).</t>
  </si>
  <si>
    <t>Grêmio campeão 1999</t>
  </si>
  <si>
    <t>Ronaldinho e Agnaldo (G).</t>
  </si>
  <si>
    <t>Gonçalves (I).</t>
  </si>
  <si>
    <t>Copa Sul</t>
  </si>
  <si>
    <t>Fabiano e Dunga (I).</t>
  </si>
  <si>
    <t>Macedo (G); Christian (I).</t>
  </si>
  <si>
    <t>Christian (I)</t>
  </si>
  <si>
    <t>Christian (I), Sandoval (I), Fabiano (I), Fabiano (I), Sérgio Manoel (G), Marcelo (I), Gilmar (G)</t>
  </si>
  <si>
    <t>Fabiano (I)</t>
  </si>
  <si>
    <t>Inter campeão 1997</t>
  </si>
  <si>
    <t>Wagner (G), Christian (I)</t>
  </si>
  <si>
    <t>Paulo Nunes (G), Murilo (I), Dinho (G)</t>
  </si>
  <si>
    <t>Goiano (G), Fabinho (I)</t>
  </si>
  <si>
    <t>Jardel (G)</t>
  </si>
  <si>
    <t>Nildo (G), Zé Alcindo (I), Carlos Miguel (G)</t>
  </si>
  <si>
    <t>Grêmio campeão 1995</t>
  </si>
  <si>
    <t>Mazinho Loiola (I), Nildo (G)</t>
  </si>
  <si>
    <t>Paulo Nunes (G), Jardel (G)</t>
  </si>
  <si>
    <t>Nando (I), Leandro (I), Paulo Nunes (G)</t>
  </si>
  <si>
    <t>Leto (I), Ayupe (G), Leandro (I), Leto (I), Leandro (I)</t>
  </si>
  <si>
    <t>Copa ZH 30 anos</t>
  </si>
  <si>
    <t>Nando (I), Agnaldo (G)</t>
  </si>
  <si>
    <t>Argel (I)</t>
  </si>
  <si>
    <t>Gilson (G)</t>
  </si>
  <si>
    <t>Inter bicampeão 1992</t>
  </si>
  <si>
    <t>Marquinhos (I), Alcindo (G), Nando (I), Nando (I)</t>
  </si>
  <si>
    <t>Copa do Brasil</t>
  </si>
  <si>
    <t>Gerson (I), Carlinhos (G)</t>
  </si>
  <si>
    <t>Alcindo (G), Gerson (I)</t>
  </si>
  <si>
    <t>Alcindo (G), Maurício (I)</t>
  </si>
  <si>
    <t>Amistoso</t>
  </si>
  <si>
    <t>Colosso da Lagoa – Erechim</t>
  </si>
  <si>
    <t>Jandir (G), Lira (G)</t>
  </si>
  <si>
    <t>Inter campeão 1991</t>
  </si>
  <si>
    <t>Assis (G), Lira (G)</t>
  </si>
  <si>
    <t>Alex (I)</t>
  </si>
  <si>
    <t>Caio (G), Caio (G), Marquinhos (I)</t>
  </si>
  <si>
    <t>Nilson (G)</t>
  </si>
  <si>
    <t>Assis (G), Paulo Egidio (G), Cuca (G), Zaballa (I), Paulo Egidio (G)</t>
  </si>
  <si>
    <t>Grêmio hexacampeão 1990</t>
  </si>
  <si>
    <t>Edu (I)</t>
  </si>
  <si>
    <t>Nélson (I)</t>
  </si>
  <si>
    <t>Nélson (I), Nélson (I)</t>
  </si>
  <si>
    <t>Luis Fernando Flores (I), Kita (G), Paulo Egidio (G), Jandir (G)</t>
  </si>
  <si>
    <t>Jorginho (G), Maurício II (I)</t>
  </si>
  <si>
    <t>Marcus Vinicius (G), Nilson (I), Nilson (I)</t>
  </si>
  <si>
    <t>Gre-Nal do século – Semifinal Campeonato Brasileiro 1988</t>
  </si>
  <si>
    <t>Zé Roberto (G)</t>
  </si>
  <si>
    <t>Lima (G), Amarildo (I), Lima (G), Heider (I), Zé Roberto (G), Luis Fernando Flores (I)</t>
  </si>
  <si>
    <t>Luis Fernando Flores (I), Lima (G), Lima (G), Valdo (G)</t>
  </si>
  <si>
    <t>Luis Carlos Winck-contra (G)</t>
  </si>
  <si>
    <t>Jorge Veras (G)</t>
  </si>
  <si>
    <t>Jorge Veras (G), Lima (G), Lima (G), Luis Carlos Winck (I), Paulinho (I)</t>
  </si>
  <si>
    <t>Grêmio tricampeão 1987</t>
  </si>
  <si>
    <t>Alfinete (G), Lima (G), Cristovão (G)</t>
  </si>
  <si>
    <t>Caio Jr (G), Amarildo (I)</t>
  </si>
  <si>
    <t>Balalo (I)</t>
  </si>
  <si>
    <t>Caio Jr (G)</t>
  </si>
  <si>
    <t>Jorge Veras (G), Jorge Veras (G), Amarildo (I)</t>
  </si>
  <si>
    <t>Luis Fernando (I), Sabará (I), Caio Jr. (G), China (G)</t>
  </si>
  <si>
    <t>Osvaldo (G)</t>
  </si>
  <si>
    <t>Grêmio bicampeão 1986</t>
  </si>
  <si>
    <t>China-contra (I), Valdo (G), Marcelo Vita (I), Mauro Galvão-contra (G)</t>
  </si>
  <si>
    <t>Renato (G), Balalo (I), Airton (I), Marcelo Vita (I)</t>
  </si>
  <si>
    <t>China (G)</t>
  </si>
  <si>
    <t>Bonamigo (G), Caio Jr (G), Tita (I)</t>
  </si>
  <si>
    <t>Grêmio campeão 1985</t>
  </si>
  <si>
    <t>Paulo Santos (I), Henrique-contra (I)</t>
  </si>
  <si>
    <t>Luis Fernando (G)</t>
  </si>
  <si>
    <t>Ademir (G), Renato (G)</t>
  </si>
  <si>
    <t>Valdo (G), Kita (I)</t>
  </si>
  <si>
    <t>Mauro Galvão (I), Kita (I)</t>
  </si>
  <si>
    <t>Rubem Paz (I), Rubem Paz (I), Carlos Alberto Garcia (G)</t>
  </si>
  <si>
    <t>Jussiê (I), Rubem Paz (I)</t>
  </si>
  <si>
    <t>Renato (G), Osvaldo (G), Caio (G), Paulo Cesar (G), Bonamigo-contra (I), Rubem Paz (I)</t>
  </si>
  <si>
    <t>Gerson (I), Milton Cruz (I), Raul (G), Raul (G)</t>
  </si>
  <si>
    <t>Mauro Galvão (I), Osvaldo (G)</t>
  </si>
  <si>
    <t>Gerson (I)</t>
  </si>
  <si>
    <t>Geraldão (I), Geraldão (I)</t>
  </si>
  <si>
    <t>Inter bicampeão 1982</t>
  </si>
  <si>
    <t>Geraldão (I), Geraldão (I), Geraldão (I), Leandro (G)</t>
  </si>
  <si>
    <t>Mauro Pastor (I), Edmar (G), China (G), Cléo (I)</t>
  </si>
  <si>
    <t>Edmar (G), Tarciso (G)</t>
  </si>
  <si>
    <t>Silvinho (I), Baltazar (G)</t>
  </si>
  <si>
    <t>Inter campeão 1981</t>
  </si>
  <si>
    <t>Geraldão (G), Bira (I), Cléo (I)</t>
  </si>
  <si>
    <t>Grêmio bicampeão 1980</t>
  </si>
  <si>
    <t>Jair (I)</t>
  </si>
  <si>
    <t>Baltazar (G), Pompéia (I), Tarciso (G), Pompéia (I)</t>
  </si>
  <si>
    <t>Leandro (G), Jair (I)</t>
  </si>
  <si>
    <t>Jurandir (G), Baltazar (G), Chico Spina (I)</t>
  </si>
  <si>
    <t>Borracha (I), Éder (G)</t>
  </si>
  <si>
    <t>Valdomiro (I), Tarciso (G), Valdomiro (I)</t>
  </si>
  <si>
    <t>Inter campeão 1978</t>
  </si>
  <si>
    <t>Adilson (I), Adilson (I), Iúra (G), Éder (G)</t>
  </si>
  <si>
    <t>Jair (I), Éder (G), Valdomiro (I)</t>
  </si>
  <si>
    <t>Caçapava (I), André (G)</t>
  </si>
  <si>
    <t>Tonho (I)</t>
  </si>
  <si>
    <t>Valdomiro (I), Éder (G), Falcão (I), Renato Sá (G)</t>
  </si>
  <si>
    <t>Anchieta (I)</t>
  </si>
  <si>
    <t>Anchieta (I), André (G), Éder (G)</t>
  </si>
  <si>
    <t>Lúcio (I), André (G), Falcão (I), Ladinho (G), Éder (G)</t>
  </si>
  <si>
    <t>Iura (G), Tadeu Ricchi (G), Iura (G), Tarciso (G)</t>
  </si>
  <si>
    <t>André (G)</t>
  </si>
  <si>
    <t>Gremio campeão 1977</t>
  </si>
  <si>
    <t>Tadeu Ricchi (G), Tarciso (G)</t>
  </si>
  <si>
    <t>Iúra (G), Tarciso (G), Hermínio (I)</t>
  </si>
  <si>
    <t>O gol mais rápido – Iúra aos 14 segundos</t>
  </si>
  <si>
    <t>Dario (I)</t>
  </si>
  <si>
    <t>Santos (I)</t>
  </si>
  <si>
    <t>Tadeu Ricci (G), Tadeu Ricci (G), Alcindo (G)</t>
  </si>
  <si>
    <t>Volta de Alcindo</t>
  </si>
  <si>
    <t>Alexandre Bueno (G), Lula (I), Jair (I), Lula (I)</t>
  </si>
  <si>
    <t>Lula (I), Dario (I)</t>
  </si>
  <si>
    <t>Inter octacampeão 1976</t>
  </si>
  <si>
    <t>Tarciso (G), Escurinho (I)</t>
  </si>
  <si>
    <t>Beto Fuscão-contra (I)</t>
  </si>
  <si>
    <t>Alexandre Bueno (G),Ancheta (G)</t>
  </si>
  <si>
    <t>Figueroa (I), Carpegiani (I)</t>
  </si>
  <si>
    <t>73.219 pagantes</t>
  </si>
  <si>
    <t>Lula (I), Zequinha (G)</t>
  </si>
  <si>
    <t>Flávio (I)</t>
  </si>
  <si>
    <t>Inter heptacampeão 1975 – gol de Flávio na prorrogação</t>
  </si>
  <si>
    <t>Nenê (G), Figueroa (I)</t>
  </si>
  <si>
    <t>Zequinha (G), Zequinha (G), Falcão (I), Vacaria-contra (G)</t>
  </si>
  <si>
    <t>Flávio (I), Carpegiani (I), Falcão-contra (G)</t>
  </si>
  <si>
    <t>17 Gre-Nais invictos – Volta de Flavio</t>
  </si>
  <si>
    <t>Escurinho (I), Escurinho (I)</t>
  </si>
  <si>
    <t>Valdomiro (I)</t>
  </si>
  <si>
    <t>Inter hexacampeão 1974</t>
  </si>
  <si>
    <t>Escurinho (I)</t>
  </si>
  <si>
    <t>Bolivar (G), Claudiomiro (I), Valdomiro (I)</t>
  </si>
  <si>
    <t>Estréia de Lula</t>
  </si>
  <si>
    <t>Valdomiro (I), Mazinho (G)</t>
  </si>
  <si>
    <t>Oberti (G), Djair (I)</t>
  </si>
  <si>
    <t>Figueroa (I)</t>
  </si>
  <si>
    <t>Citadino Porto Alegre</t>
  </si>
  <si>
    <t>Escurinho (I), Volmir (I)</t>
  </si>
  <si>
    <t>Arlen (I)</t>
  </si>
  <si>
    <t>Claudiomiro (I)</t>
  </si>
  <si>
    <t>Pontes-contra (G), Mazinho (G), Pontes (I), Figueroa (I)</t>
  </si>
  <si>
    <t>Claudiomiro (I), Ancheta (G)</t>
  </si>
  <si>
    <t>Caio (G), Ancheta-contra (I)</t>
  </si>
  <si>
    <t>Estréia de Volmir no Inter</t>
  </si>
  <si>
    <t>Sérgio (I)</t>
  </si>
  <si>
    <t>Caio (G), Everaldo-contra (I), Scota (G), Caio (G)</t>
  </si>
  <si>
    <t>Loivo (G), Canhoto (I)</t>
  </si>
  <si>
    <t>Gaspar (G), Flecha (G)</t>
  </si>
  <si>
    <t>Torneio Internacional</t>
  </si>
  <si>
    <t>Roberto Gomes Pedrosa</t>
  </si>
  <si>
    <t>Loivo (G), Valdomiro (I), Edson Madureira (I)</t>
  </si>
  <si>
    <t>Re-Inauguração dos refletores do Olímpico</t>
  </si>
  <si>
    <t>Inter campeão 1969 – Ibsen Pinheiro invadiu o gramado para reclamar do juiz</t>
  </si>
  <si>
    <t>1o. Gre-Nal Beira-Rio, grande briga e diversas expulsões</t>
  </si>
  <si>
    <t>Alcindo (G), Alcindo (G), Joãozinho (G), Volmir (G)</t>
  </si>
  <si>
    <t>Eucaliptos</t>
  </si>
  <si>
    <t>Valdomiro (I), Alcindo (G)</t>
  </si>
  <si>
    <t>Último Gre-Nal Eucaliptos</t>
  </si>
  <si>
    <t>Dorinho (I)</t>
  </si>
  <si>
    <t>Cléo (G), Joaquim (I)</t>
  </si>
  <si>
    <t>Bráulio (I), Carlinhos (I)</t>
  </si>
  <si>
    <t>Alcindo (G)</t>
  </si>
  <si>
    <t>Joãozinho (G), Alcindo (G), David (I)</t>
  </si>
  <si>
    <t>Baixada Rubra – Caxias do Sul</t>
  </si>
  <si>
    <t>Copa Festa da Uva</t>
  </si>
  <si>
    <t>Edmilson (I), Dorinho (I), Aureo (G)</t>
  </si>
  <si>
    <t>Sapiranga (I)</t>
  </si>
  <si>
    <t>Torneio Quadrangular</t>
  </si>
  <si>
    <t>Alcindo (G), Alcindo (G), Joãozinho (G)</t>
  </si>
  <si>
    <t>Grêmio tricampeão 1964</t>
  </si>
  <si>
    <t>Croaré (I), Dorinho (I)</t>
  </si>
  <si>
    <t>Dia do Cronista</t>
  </si>
  <si>
    <t>Alcindo (G), Alcindo (G), Alcindo (G)</t>
  </si>
  <si>
    <t>Santa Cruz</t>
  </si>
  <si>
    <t>Vanderlei (I)</t>
  </si>
  <si>
    <t>Carlos Alberto-contra (G)</t>
  </si>
  <si>
    <t>Marino (G)</t>
  </si>
  <si>
    <t>Marino (G), Marino (G), Marino (G), Marino (G), Paulo Araújo (I)</t>
  </si>
  <si>
    <t>Flávio (I), Flávio (I), Marino (G)</t>
  </si>
  <si>
    <t>Ivo Diogo (G), Ivo Diogo (G), Joãozinho (G), Vieira (G), Flávio (I), Soligo (I)</t>
  </si>
  <si>
    <t>Grêmio campeão 1962</t>
  </si>
  <si>
    <t>Marino (G), Marino (G)</t>
  </si>
  <si>
    <t>Milton Kuelle (G), Zangão (I)</t>
  </si>
  <si>
    <t>Rio Grande</t>
  </si>
  <si>
    <t>Élton (G), Marino (G), Flávio (I)</t>
  </si>
  <si>
    <t>Taça Ipiranga – Primeiro Gre-Nal fora de Porto Alegre</t>
  </si>
  <si>
    <t>Copa Sul-Brasileira – Torneio da Legalidade</t>
  </si>
  <si>
    <t>Joãozinho (G), Vieira (G), Sapiranga (I)</t>
  </si>
  <si>
    <t>Élton (G), Sérgio Lopes (I)</t>
  </si>
  <si>
    <t>Alfeu (I), Alfeu (I), Nadir (G), Marino (G), Juarez (G)</t>
  </si>
  <si>
    <t>Gilberto Andrade (I), Alfeu (I), Paulo Lumumba (G)</t>
  </si>
  <si>
    <t>Citadino Porto Alegre – Divisão de Honra</t>
  </si>
  <si>
    <t>Ivo Diogo (I), Alfeu (I), Cardoso (G)</t>
  </si>
  <si>
    <t>Juarez (G), Deraldo (I)</t>
  </si>
  <si>
    <t>Juarez (G), Juarez (G), Juarez (G), Gessy (G), Vieira (G), Ivo Diogo (I)</t>
  </si>
  <si>
    <t>Milton Kuelle (G), Milton Kuelle (G), Élton (G)</t>
  </si>
  <si>
    <t>Inauguração de Brasilia</t>
  </si>
  <si>
    <t>Ivo Diogo (I), Alfeu (I), Alfeu (I), Gessy (G), Juarez (G)</t>
  </si>
  <si>
    <t>Milton Kuelle (G), Élton (G), Élton (G), Gessy (G), Deraldo (I)</t>
  </si>
  <si>
    <t>Juarez (G), Juarez (G), Ivo Diogo (I)</t>
  </si>
  <si>
    <t>Gessy (G), Gessy (G), Cacaio (I)</t>
  </si>
  <si>
    <t>50 anos do Inter</t>
  </si>
  <si>
    <t>Giovani (G), Juarez (G), Tati (I), Canhotinho (I)</t>
  </si>
  <si>
    <t>Orlando-contra (I)</t>
  </si>
  <si>
    <t>Bodinho (I), Vieira (G), Gessy (G)</t>
  </si>
  <si>
    <t>Larry (I), Ivo Diogo (I), Juarez (G)</t>
  </si>
  <si>
    <t>Gessy (G), Gessy (G), Gessy (G), Vieira (G), Oswaldo (G), Airton-contra (I), Luizinho (I), Bodinho (I)</t>
  </si>
  <si>
    <t>Milton Kuelle (G), Ivo Diogo (I)</t>
  </si>
  <si>
    <t>Ivo Diogo (I)</t>
  </si>
  <si>
    <t>Hercílio (G), Larry (I), Juarez (G)</t>
  </si>
  <si>
    <t>Público: 36.059</t>
  </si>
  <si>
    <t>Jerônimo (I), Bodinho (I), Lindoberto-contra (G), Bodinho (I)</t>
  </si>
  <si>
    <t>Inter campeão 1955</t>
  </si>
  <si>
    <t>Zunino (G), Milton (G), Chinesinho (I)</t>
  </si>
  <si>
    <t>Larry (I), Bodinho (I), Chico Preto (G)</t>
  </si>
  <si>
    <t>Zunino (G), Bodinho (I)</t>
  </si>
  <si>
    <t>Jerônimo (I), Larry (I), Sarará (G), Larry (I), Canhotinho (I), Larry (I), Larry (I), Zunino (G)</t>
  </si>
  <si>
    <t>Inauguração Olímpico</t>
  </si>
  <si>
    <t>Montanha</t>
  </si>
  <si>
    <t>Larry (I), Larry (I), Oreco (I), Luizinho (I)</t>
  </si>
  <si>
    <t>Bodinho (I), Bodinho (I), Larry (I), Itamar (G)</t>
  </si>
  <si>
    <t>Estréia de Larry</t>
  </si>
  <si>
    <t>Airton (I), Airton (I), Airton (I), Vitor (G), Torres (G)</t>
  </si>
  <si>
    <t>Baixada</t>
  </si>
  <si>
    <t>Jerônimo (I), Canhotinho (I)</t>
  </si>
  <si>
    <t>Torres (G), Bodinho (I)</t>
  </si>
  <si>
    <t>Jerônimo (I), Jerônimo (I), Salvador (I), Bodinho (I), Luizinho (I), Sarará (G)</t>
  </si>
  <si>
    <t>Tiradentes</t>
  </si>
  <si>
    <t>Pedrinho (G), Bodinho (I)</t>
  </si>
  <si>
    <t>Gita (G), Camacho (G), Camargo (I)</t>
  </si>
  <si>
    <t>Estréia de Tesourinha no Grêmio</t>
  </si>
  <si>
    <t>Camacho (G), Huguinho (I)</t>
  </si>
  <si>
    <t>Ferraz (G), Ferraz (G), Solis (I), Huguinho (I)</t>
  </si>
  <si>
    <t>Ferraz (G), Huguinho (I)</t>
  </si>
  <si>
    <t>Geada (G), Apis (G), Canhotinho (I)</t>
  </si>
  <si>
    <t>Último clássico de Carlitos</t>
  </si>
  <si>
    <t>Solis (I), Carlitos (I), Carlitos (I)</t>
  </si>
  <si>
    <t>Adãozinho (I)</t>
  </si>
  <si>
    <t>Carlitos (I), Carlitos (I), Solis (I), Solis (I), Ariovaldo (G), Dirceu (G), Apis (G)</t>
  </si>
  <si>
    <t>Herculano (I)</t>
  </si>
  <si>
    <t>Torneio Extra</t>
  </si>
  <si>
    <t>Ariovaldo (G)</t>
  </si>
  <si>
    <t>Timbaúva</t>
  </si>
  <si>
    <t>Apis (G), Ghizoni (I)</t>
  </si>
  <si>
    <t>Sano (G), Sano (G), Balejo (G)</t>
  </si>
  <si>
    <t>Alberi (I), Ghizoni (I)</t>
  </si>
  <si>
    <t>Geada (G)</t>
  </si>
  <si>
    <t>Despedida de Tesourinha</t>
  </si>
  <si>
    <t>Vilalba (I), Adãozinho (I)</t>
  </si>
  <si>
    <t>Dia do Foot-ball</t>
  </si>
  <si>
    <t>Teotônio (G), Carlitos (I)</t>
  </si>
  <si>
    <t>Vilalba (I), Vilalba (I), Carlitos (I), Tesourinha (I), Ariovaldo (G), Geada (G)</t>
  </si>
  <si>
    <t>Geada (G), Ariovaldo (G), Adãozinho (I), Adãozinho (I)</t>
  </si>
  <si>
    <t>Ghizoni (I), Ghizoni (I)</t>
  </si>
  <si>
    <t>Associação dos Cronistas Esportivos – Taça Porto Alegre</t>
  </si>
  <si>
    <t>Vilalba (I), Vilalba (I), Vilalba (I), Vilalba (I), Carlitos (I), Carlitos (I), Roberto (I)</t>
  </si>
  <si>
    <t>Maior goleada do Inter</t>
  </si>
  <si>
    <t>Elizeu (I), Leônidas (I), Adãozinho (I), Hermes (G), Teotônio (G)</t>
  </si>
  <si>
    <t>*</t>
  </si>
  <si>
    <t>Carlitos (I), Carlitos (I), Carlitos (I), Vilalba (I), Tesourinha (I), Rebolo (I), Teotônio (G), Prego (G)</t>
  </si>
  <si>
    <t>Teotônio (G), Adãozinho (I)</t>
  </si>
  <si>
    <t>1o. Gre-Nal 0x0</t>
  </si>
  <si>
    <t>Beroci (G), Prego (G), Adãozinho (I), Fandinho (I)</t>
  </si>
  <si>
    <t>Carlitos (I), Carlitos (I), Adãozinho (I)</t>
  </si>
  <si>
    <t>Vilalba (I), Carlitos (I), Nena-contra (G)</t>
  </si>
  <si>
    <t>Carlitos (I), Vilalba (I), Massinha (G)</t>
  </si>
  <si>
    <t>Sanghinetti-contra (I), Adãozinho (I), Vilalba (I)</t>
  </si>
  <si>
    <t>Joni-contra (I), Tesourinha (I), Vilalba (I), Adãozinho (I)</t>
  </si>
  <si>
    <t>Cordeiro (G), Cordeiro (G), Carlitos (I)</t>
  </si>
  <si>
    <t>Carlitos (I)</t>
  </si>
  <si>
    <t>Beresi (G), Jorge (G), Jorge (G), Bentevi (G), Adãozinho (I), Elizeu (I), Elizeu (I)</t>
  </si>
  <si>
    <t>São José</t>
  </si>
  <si>
    <t>Ivo Aguiar (I), Hugo-contra (I), Tesourinha (I), Carlitos (I), Sanghinetti (G), Massinha (G)</t>
  </si>
  <si>
    <t>Inter ultrapassa Grêmio em vitórias</t>
  </si>
  <si>
    <t>Carlitos (I), Tesourinha (I), Adãozinho (I), Adãozinho (I), Segura (G)</t>
  </si>
  <si>
    <t>Inter ultrapassa Grêmio em gols</t>
  </si>
  <si>
    <t>Carlitos (I), Elizeu (I), Tesourinha (I), Bentevi (G), Mário (G)</t>
  </si>
  <si>
    <t>Bombachudo (G), Adãozinho (I)</t>
  </si>
  <si>
    <t>Carlitos (I), Volpi (I), Ramon Castro (G)</t>
  </si>
  <si>
    <t>Inter pentacampeão citadino 1944</t>
  </si>
  <si>
    <t>Ramon Castro (G), Ramon Castro (G), Bentevi (G), Mário (G), Elizeu (I), Rui (I), Adãozinho (I)</t>
  </si>
  <si>
    <t>Volpi (I), Volpi (I), Volpi (I), Rui (I), Rui (I), Tesourinha (I), Assis (I), Bentevi (G), Vinícius (G), Ivo (G)</t>
  </si>
  <si>
    <t>Inauguração nova bandeira do Grêmio</t>
  </si>
  <si>
    <t>Tesourinha (I), Carlitos (I), Rui (I), Assis (I), Ivo (G), Sanghinetti (G)</t>
  </si>
  <si>
    <t>Perez (I), Perez (I), Rui (I), Tonguinha (G), Mário (G)</t>
  </si>
  <si>
    <t>Rui (I)</t>
  </si>
  <si>
    <t>Joane (I), Tesourinha (I), Ênio (I)</t>
  </si>
  <si>
    <t>Galdino (G), Galdino (G), Soares (G), Abigail (I), Carlitos (I), Vilalba (I)</t>
  </si>
  <si>
    <t>Tesourinha (I), Carlitos (I), Rui (I), Rui (I), Ezequial (I), Neco (G)</t>
  </si>
  <si>
    <t>Torneio Triangular</t>
  </si>
  <si>
    <t>Carlitos (I), Carlitos (I), Rui (I), Vilalba (I), Tesourinha (I), Neco (G)</t>
  </si>
  <si>
    <t>Torneio Triangula</t>
  </si>
  <si>
    <t>Vilalba (I), Carlitos (I), Carlitos (I), Tesourinha (I), Ivo (G), Malaquias (G)</t>
  </si>
  <si>
    <t>Russinho (I), Russinho (I), Vilalba (I), Carlitos (I), Medina (G), Chico (G)</t>
  </si>
  <si>
    <t>Chico (G), Carlitos (I)</t>
  </si>
  <si>
    <t>Malaquias (G), Vilalba (I)</t>
  </si>
  <si>
    <t>Malaquias (G), Ochotorena (G), Vilalba (I)</t>
  </si>
  <si>
    <t>Carlitos (I), Vilalba (I), Vilalba (I)</t>
  </si>
  <si>
    <t>Carlitos (I), Vilalba (I), Tesourinha (I), Foguinho (G), Foguinho (G)</t>
  </si>
  <si>
    <t>Ivo (G), Malaquias (G), Carlitos (I), Rui (I)</t>
  </si>
  <si>
    <t>Tesourinha (I), Tesourinha (I), Russinho (I), Russinho (I), Mário (G), Mário (G), Cesar (G)</t>
  </si>
  <si>
    <t>Foguinho (G), Foguinho (G), Malaquias (G), Cesar (G), Cesar (G), Marques (I), Marques (I)</t>
  </si>
  <si>
    <t>Rui (I), Russinho (I), Carlitos (I), Cesar (G), Cesar (G)</t>
  </si>
  <si>
    <t>Salvador (G), Foguinho (G), Foguinho (G), Cesar (G), Acácio (I), Tesourinha (I)</t>
  </si>
  <si>
    <t>Acácio (I), Acácio (I), Acácio (I), Tesourinha (I), Carlitos (I), Carlitos (I), Salvador (G)</t>
  </si>
  <si>
    <t>Rui (I) Mottim-contra (I), Pepito (G)</t>
  </si>
  <si>
    <t>Cesar (G), Alfeu-contra (G), Vanário (G), Carlitos (I), Carlitos (I)</t>
  </si>
  <si>
    <t>Filhinho (I), Filhinho (I), Castilho (I), Russinho (I), Silvio Pirillo (I), Cesar (G), Salvador (G)</t>
  </si>
  <si>
    <t>Mesquita (G), Pepito (G), Cesar (G), Brandão (I), Silvio Pirillo (I), Russinho (I)</t>
  </si>
  <si>
    <t>Silvio Pirillo (I), Silvio Pirillo (I), Silvio Pirillo (I), César (G), Mesquita (G)</t>
  </si>
  <si>
    <t>Pepito (G), Russinho (I)</t>
  </si>
  <si>
    <t>Acácio (I), Acácio (I), Acácio (I), Silvio Pirillo (I), Filhinho (I), Miguel (I)</t>
  </si>
  <si>
    <t>Taça Martel – 5 gols anulados do Inter – 2a. despedida de Luiz Carvalho</t>
  </si>
  <si>
    <t>Luiz Carvalho (G), Foguinho (G), Mesquita (G), Casaca (G), Acácio (I), Silvio Pirillo (I), Miguel (I)</t>
  </si>
  <si>
    <t>Luiz Carvalho (G), Casaca (G), Casaca (G), Vanário (G), Silvio Pirillo (I), Silvio Pirillo (I), Carlitos (I), Acácio (I)</t>
  </si>
  <si>
    <t>Taça Martel – Estréia de Carlitos</t>
  </si>
  <si>
    <t>Luiz Carvalho (G), Luiz Carvalho (G), Vanário (G), Silvio Pirillo (I)</t>
  </si>
  <si>
    <t>Vanário (G), Casaca (G), Alemãozinho (G), Laci (G), Castilho (I), Acácio (I), Salvador (I)</t>
  </si>
  <si>
    <t>Casaca (G), Torelli (G)</t>
  </si>
  <si>
    <t>Alemãozinho (G), Alemãozinho (G), Acácio (I)</t>
  </si>
  <si>
    <t>Salvador (I), Artigas (I)</t>
  </si>
  <si>
    <t>Risada (I), Mancuso (I), Artigas (I), Russinho (G), Russinho (G)</t>
  </si>
  <si>
    <t>Casaca (G), Castilhos (I)</t>
  </si>
  <si>
    <t>Citadino Porto Alegre – Campeonato Farroupilha</t>
  </si>
  <si>
    <t>Foguinho (G), Laci (G)</t>
  </si>
  <si>
    <t>Gre-Nal Farroupilha – Grêmio campeão citadino 1935 – Último jogo de Lara</t>
  </si>
  <si>
    <t>Castilho (G), Mancuso (I)</t>
  </si>
  <si>
    <t>Gol do Avião</t>
  </si>
  <si>
    <t>Tupan (I), Cavaco (I), Laci (G)</t>
  </si>
  <si>
    <t>1a. despedida de Luiz Carvalho</t>
  </si>
  <si>
    <t>Risada (I), Mancuso (I), Tupan (I), Honório (I), Sardinha II (G), Sardinha II (G), Luiz Carvalho (G)</t>
  </si>
  <si>
    <t>Foguinho (G), Heitor (G), Alemãozinho (G), Risada (I), Venenoso (I)</t>
  </si>
  <si>
    <t>Luiz Carvalho (G), Luiz Carvalho (G), Nenê (G), Nenê (G), Artigas (G), Venenoso (I), Marreco (I), Tupan (I)</t>
  </si>
  <si>
    <t>Luiz Carvalho (G)</t>
  </si>
  <si>
    <t>Artigas (G), Nenê (G)</t>
  </si>
  <si>
    <t>Artigas (G), Nenê (G), Magno (I)</t>
  </si>
  <si>
    <t>Luiz Carvalho (G), Foguinho (G)</t>
  </si>
  <si>
    <t>Inauguração dos refletores – primeiro jogo noturno</t>
  </si>
  <si>
    <t>Ross (I)</t>
  </si>
  <si>
    <t>Javel (I), Javel (I), Javel (I)</t>
  </si>
  <si>
    <t>Inauguração Eucaliptos</t>
  </si>
  <si>
    <t>Chácara das Camélias</t>
  </si>
  <si>
    <t>Javel (G), Miro (I)</t>
  </si>
  <si>
    <t>Luiz Carvalho (G), Javel (G), Foguinho (G), Risada (I)</t>
  </si>
  <si>
    <t>Miro-contra (G), Amâncio (G), Dario-contra (I)</t>
  </si>
  <si>
    <t>Chácara dos Eucaliptos</t>
  </si>
  <si>
    <t>Nenê (I), Ribeiro (I), Lourival (I), Lourival (I), Telêmaco (G), Corô (G)</t>
  </si>
  <si>
    <t>Corô (G), Moreno-contra (G), Magno (I)</t>
  </si>
  <si>
    <t>Torneio Reinvidicação</t>
  </si>
  <si>
    <t>Telêmaco (G), Nenê (G)</t>
  </si>
  <si>
    <t>Telêmaco (G), Esperança (G), Ribeiro (I), Ramão (I)</t>
  </si>
  <si>
    <t>Luiz Carvalho (G), Luiz Carvalho (G), Telêmaco (G), Ross (I), Ribeiro (I)</t>
  </si>
  <si>
    <t>Nenê (I), Barros (I), Barros (I), Domingos (G)</t>
  </si>
  <si>
    <t>Ross (I), Miro (I), Ribeiro (I), Telêmaco (G), Telêmaco (G)</t>
  </si>
  <si>
    <t>Luiz Carvalho (G), Luiz Carvalho (G), Corô (G), Telêmaco (G), Ribeiro (I), Ribeiro (I), Barros (I)</t>
  </si>
  <si>
    <t>Luiz Carvalho (G), Esperança (G), Corô (G), Corô (G), Barros (I)</t>
  </si>
  <si>
    <t>Criação do nome Gre-Nal por Ivo dos Santos Martins – jogo acabou 10 min. antes após agressão de torcedor colorado no árbitro e briga entre torcedores e Brigada</t>
  </si>
  <si>
    <t>Oliveiro (G), Luiz Carvalho (G), Barros (I), Barros (I)</t>
  </si>
  <si>
    <t>Nenê (G), Corô (G), Meneghetti-contra (G), Barros (I), Barros (I), Veiga (I)</t>
  </si>
  <si>
    <t>1o. empate – centésimo gol</t>
  </si>
  <si>
    <t>Veiga (I), Eduardo (I), Bruno (G)</t>
  </si>
  <si>
    <t>Totte (G), Totte (G), Totte (G), Léo (G), Geny (I), Ribeiro (I), Ribeiro (G)</t>
  </si>
  <si>
    <t>Armando (G)</t>
  </si>
  <si>
    <t>Amistoso – Miss Bila Ortiz</t>
  </si>
  <si>
    <t>Luiz Carvalho (G), Totte (G), Lagarto (G), Barros (I), Eduardo (I)</t>
  </si>
  <si>
    <t>Gertum (G), Lagarto (G), Rosário (I)</t>
  </si>
  <si>
    <t>Ramon (G), Ramon (G), Gertum (G), Gertum (G), Geny (I)</t>
  </si>
  <si>
    <t>Dorival (G), Lagarto (G), Lewis (G), Gil (I), Bedionda (I)</t>
  </si>
  <si>
    <t>Carlos Kluwe (I), Pedro (I)</t>
  </si>
  <si>
    <t>Abaixo-assinado para Kluwe voltar</t>
  </si>
  <si>
    <t>Garibotti (G)</t>
  </si>
  <si>
    <t>Mário Cunha (I), Mário Cunha (I), Ribas (I), Ribas (I), Guimarães (I), Lagarto (G), Lagarto (G), Pavani (G)</t>
  </si>
  <si>
    <t>Túlio (I), Muller (I), Oswaldo (I), Sisson (G), Assumpção (G)</t>
  </si>
  <si>
    <t>Vares (I), Vares (I), Vares (I), Vares (I), Vares (I), Vares (I), Scalco (G)</t>
  </si>
  <si>
    <t>Müller (I), Bedionda (I), Tulio (I), Sisson (G), Bedionda (I)</t>
  </si>
  <si>
    <t>1a. vitoria Internacional</t>
  </si>
  <si>
    <t>Ashlin (G), Ashlin (G), Túlio (I)</t>
  </si>
  <si>
    <t>Galvão (I), Booth (G), Booth (G)</t>
  </si>
  <si>
    <t>???? (G), ???? (G), ???? (G), ???? (G), ???? (G), ???? (G)</t>
  </si>
  <si>
    <t>Não existem registros sobre os autores destes gols</t>
  </si>
  <si>
    <t>Escola Guerra</t>
  </si>
  <si>
    <t>Edwin Cox (G), Vinholes (I), ???? (G), ???? (G), ???? (G), ???? (G), ??? (G), ???? (G), ???? (G), ??? (G), ??? (G)</t>
  </si>
  <si>
    <t>Mostardeiro (G), Booth (G), Geyer (G), Moreira (G), Booth (G)</t>
  </si>
  <si>
    <t>Booth (G), Booth (G), Booth (G), Booth (G), Booth (G), Grünewald (G), Grünewald (G), Grünewald (G), Grünewald (G), Moreira (G)</t>
  </si>
  <si>
    <t>1o. Gre-Nal, Booth é o autor do primeiro gol e também o primeiro a tocar na bola em um clássico</t>
  </si>
  <si>
    <t>TIME_MANDANTE</t>
  </si>
  <si>
    <t>TIME_VISITANTE</t>
  </si>
  <si>
    <t>GOLS_MANDANTE</t>
  </si>
  <si>
    <t>GOLS_VISITANTE</t>
  </si>
  <si>
    <t>Grêmio 1x1 Internacional</t>
  </si>
  <si>
    <t>Internacional 1x2 Grêmio</t>
  </si>
  <si>
    <t>Grêmio 1x0 Internacional</t>
  </si>
  <si>
    <t>Internacional 2x1 Grêmio</t>
  </si>
  <si>
    <t>Grêmio 2x0 Internacional</t>
  </si>
  <si>
    <t>Gre-Nal dos 5x2</t>
  </si>
  <si>
    <t>Inter 3x0 – penaltis – Quartas de final Copa do Brasil</t>
  </si>
  <si>
    <t>Grêmio 4x3 – pênaltis</t>
  </si>
  <si>
    <t>Inter 3x2 – penaltis</t>
  </si>
  <si>
    <t>Inter 5x4 – penaltis – 200 anos de Porto Alegre</t>
  </si>
  <si>
    <t>Jogo não terminou – cancelado por motivos de segurança quando o Grêmio vencia por 1x0 (gol de Garibotti de penalti)</t>
  </si>
  <si>
    <t>Grêmio 0 x 0 Internacional</t>
  </si>
  <si>
    <t>Internacional 0 x 1 Grêmio</t>
  </si>
  <si>
    <t>Grêmio 2 x 0 Internacional</t>
  </si>
  <si>
    <t>Internacional 1 x 1 Grêmio</t>
  </si>
  <si>
    <t>Grêmio 0(3) x (2)0 Internacional</t>
  </si>
  <si>
    <t>Internacional 0 x 0 Grêmio</t>
  </si>
  <si>
    <t>Grêmio 1 x 0 Inter</t>
  </si>
  <si>
    <t>Internacional 2 x 0 Grêmio</t>
  </si>
  <si>
    <t>Grêmio 3 x 0 Internacional</t>
  </si>
  <si>
    <t>Internacional 1 x 2 Grêmio</t>
  </si>
  <si>
    <t>Grêmio 2 x 2 Internacional</t>
  </si>
  <si>
    <t>Grêmio 5 x 0 Internacional</t>
  </si>
  <si>
    <t>Internacional 2 x 1 Grêmio</t>
  </si>
  <si>
    <t>Grêmio 4 x 1 Internacional</t>
  </si>
  <si>
    <t>Internacional 4 x 1 Grêmio</t>
  </si>
  <si>
    <t>Grêmio 1 x 2 Internacional</t>
  </si>
  <si>
    <t>Grêmio 1 x 1 Internacional</t>
  </si>
  <si>
    <t>Internacional 2 x 2 Grêmio</t>
  </si>
  <si>
    <t>Grêmio 2(4) x (5)3 Internacional</t>
  </si>
  <si>
    <t>Internacional 2 x 3 Grêmio</t>
  </si>
  <si>
    <t>Internacional 1(4) x (2)1 Grêmio</t>
  </si>
  <si>
    <t>Internacional 0 x 2 Grêmio</t>
  </si>
  <si>
    <t>Grêmio 1 x 0 Internacional</t>
  </si>
  <si>
    <t>Grêmio 1 x 3 Internacional</t>
  </si>
  <si>
    <t>Grêmio 4 x 2 Internacional</t>
  </si>
  <si>
    <t>Grêmio 2 x 5 Internacional</t>
  </si>
  <si>
    <t>Grêmio 1 x 4 Internacional</t>
  </si>
  <si>
    <t>Internacional 1 x 3 Grêmio</t>
  </si>
  <si>
    <t>Grêmio 3 x 3 Internacional</t>
  </si>
  <si>
    <t>Grêmio 3 x 2 Internacional</t>
  </si>
  <si>
    <t>Grêmio 0 x 2 Internacional</t>
  </si>
  <si>
    <t>Internacional 3 x 1 Grêmio</t>
  </si>
  <si>
    <t>Internacional 0 x 4 Grêmio</t>
  </si>
  <si>
    <t>Grêmio 4 x 0 Internacional</t>
  </si>
  <si>
    <t>Internacional 1 x 5 Grêmio</t>
  </si>
  <si>
    <t>Grêmio 2 x 3 Internacional</t>
  </si>
  <si>
    <t>Grêmio 5 x 3 Internacional</t>
  </si>
  <si>
    <t>Grêmio 2 x 6 Internacional</t>
  </si>
  <si>
    <t>Grêmio 0 x 4 Internacional</t>
  </si>
  <si>
    <t>Internacional 5 x 1 Grêmio</t>
  </si>
  <si>
    <t>Grêmio 0 x 3 Internacional</t>
  </si>
  <si>
    <t>Grêmio 3 x 4 Internacional</t>
  </si>
  <si>
    <t>Grêmio 2 x 4 Internacional</t>
  </si>
  <si>
    <t>Grêmio 0 x 7 Internacional</t>
  </si>
  <si>
    <t>Internacional 3 x 0 Grêmio</t>
  </si>
  <si>
    <t>Grêmio 4 x 3 Internacional</t>
  </si>
  <si>
    <t>Internacional 4 x 2 Grêmio</t>
  </si>
  <si>
    <t>Adãozinho (I), xinxim (I)</t>
  </si>
  <si>
    <t>Grêmio 3 x 7 Internacional</t>
  </si>
  <si>
    <t>Grêmio 1 x 5 Internacional</t>
  </si>
  <si>
    <t>Internacional 2 x 5 Grêmio</t>
  </si>
  <si>
    <t>Internacional 2 x 4 Grêmio</t>
  </si>
  <si>
    <t>Grêmio 1 x 6 Internacional</t>
  </si>
  <si>
    <t>Internacional 5 x 2 Grêmio</t>
  </si>
  <si>
    <t>Grêmio 0 x 6 Internacional</t>
  </si>
  <si>
    <t>Internacional 3 x 4 Grêmio</t>
  </si>
  <si>
    <t>Grêmio 4 x 4 Internacional</t>
  </si>
  <si>
    <t>Internacional 4 x 3 Grêmio</t>
  </si>
  <si>
    <t>Internacional 1 x 4 Grêmio</t>
  </si>
  <si>
    <t>Internacional 5 x 3 Grêmio</t>
  </si>
  <si>
    <t>Internacional 6 x 1 Grêmio</t>
  </si>
  <si>
    <t>Grêmio 6 x 0 Internacional</t>
  </si>
  <si>
    <t>Grêmio 10 x 1 Internacional</t>
  </si>
  <si>
    <t>Grêmio 10 x 0 Internacional</t>
  </si>
  <si>
    <t>PLACAR_VISITANTE</t>
  </si>
  <si>
    <t>PLACAR_MANDANTE</t>
  </si>
  <si>
    <t>GOLS_PENALTI_MANDANTE</t>
  </si>
  <si>
    <t>GOLS_PENALTI_VISITANTE</t>
  </si>
  <si>
    <t>SIGLA</t>
  </si>
  <si>
    <t>BR</t>
  </si>
  <si>
    <t>AM</t>
  </si>
  <si>
    <t>RS</t>
  </si>
  <si>
    <t>LA</t>
  </si>
  <si>
    <t>CSA</t>
  </si>
  <si>
    <t>CSM</t>
  </si>
  <si>
    <t>SLA</t>
  </si>
  <si>
    <t>CSB</t>
  </si>
  <si>
    <t>CSU</t>
  </si>
  <si>
    <t>CDB</t>
  </si>
  <si>
    <t>CIT</t>
  </si>
  <si>
    <t>RGP</t>
  </si>
  <si>
    <t>Estádio Olímpico Colosso da Lagoa</t>
  </si>
  <si>
    <t>Estádio Olímpico Monumental</t>
  </si>
  <si>
    <t>Baixada Rubra</t>
  </si>
  <si>
    <t>??</t>
  </si>
  <si>
    <t>Montanha dos Vinhedos</t>
  </si>
  <si>
    <t>Campo da Escola de Guerra</t>
  </si>
  <si>
    <t>Estádio da Chácara das Camélias</t>
  </si>
  <si>
    <t>Estádio da Chácara dos Eucaliptos</t>
  </si>
  <si>
    <t>Estádio dos Eucaliptos</t>
  </si>
  <si>
    <t>Normalizado</t>
  </si>
  <si>
    <t>RODADA</t>
  </si>
  <si>
    <t>PUBLICO</t>
  </si>
  <si>
    <t>Segunda rodada do turno final</t>
  </si>
  <si>
    <t>https://www.gremiopedia.com/wiki/Arquivo:1967.05.24_-_Campeonato_Brasileiro_-_Gr%C3%AAmio_1_x_1_Internacional_-_Di%C3%A1rio_de_Not%C3%ADcias_-_01.JPG</t>
  </si>
  <si>
    <t>http://www.giscard.com.br/grenal/resultados-todos-grenais.php?resultado_grenal=E</t>
  </si>
  <si>
    <t>SEM_TORCIDA</t>
  </si>
  <si>
    <t>S</t>
  </si>
  <si>
    <t>Grupos</t>
  </si>
  <si>
    <t>2a rodada do grupo</t>
  </si>
  <si>
    <t>2a fase sula</t>
  </si>
  <si>
    <t>4a rodada do grupo?</t>
  </si>
  <si>
    <t>2ª Eliminatória</t>
  </si>
  <si>
    <t>2023_BR</t>
  </si>
  <si>
    <t>2023_RS</t>
  </si>
  <si>
    <t>2022_RS</t>
  </si>
  <si>
    <t>2021_BR</t>
  </si>
  <si>
    <t>2021_RS</t>
  </si>
  <si>
    <t>2020_BR</t>
  </si>
  <si>
    <t>2020_LA</t>
  </si>
  <si>
    <t>2020_RS</t>
  </si>
  <si>
    <t>2019_BR</t>
  </si>
  <si>
    <t>2019_RS</t>
  </si>
  <si>
    <t>2018_BR</t>
  </si>
  <si>
    <t>2018_RS</t>
  </si>
  <si>
    <t>2017_RS</t>
  </si>
  <si>
    <t>2016_BR</t>
  </si>
  <si>
    <t>2016_RS</t>
  </si>
  <si>
    <t>2015_BR</t>
  </si>
  <si>
    <t>2015_RS</t>
  </si>
  <si>
    <t>2014_BR</t>
  </si>
  <si>
    <t>2014_RS</t>
  </si>
  <si>
    <t>2013_BR</t>
  </si>
  <si>
    <t>2013_RS</t>
  </si>
  <si>
    <t>2012_BR</t>
  </si>
  <si>
    <t>2012_RS</t>
  </si>
  <si>
    <t>2011_BR</t>
  </si>
  <si>
    <t>2011_RS</t>
  </si>
  <si>
    <t>2010_BR</t>
  </si>
  <si>
    <t>2010_RS</t>
  </si>
  <si>
    <t>2009_BR</t>
  </si>
  <si>
    <t>2009_RS</t>
  </si>
  <si>
    <t>2008_BR</t>
  </si>
  <si>
    <t>2008_CSA</t>
  </si>
  <si>
    <t>2007_BR</t>
  </si>
  <si>
    <t>2006_BR</t>
  </si>
  <si>
    <t>2006_RS</t>
  </si>
  <si>
    <t>2004_BR</t>
  </si>
  <si>
    <t>2004_CSA</t>
  </si>
  <si>
    <t>2004_RS</t>
  </si>
  <si>
    <t>2003_BR</t>
  </si>
  <si>
    <t>2003_RS</t>
  </si>
  <si>
    <t>2002_BR</t>
  </si>
  <si>
    <t>2002_CSM</t>
  </si>
  <si>
    <t>2001_BR</t>
  </si>
  <si>
    <t>2001_RS</t>
  </si>
  <si>
    <t>2000_BR</t>
  </si>
  <si>
    <t>2000_RS</t>
  </si>
  <si>
    <t>1999_SLA</t>
  </si>
  <si>
    <t>1999_BR</t>
  </si>
  <si>
    <t>1999_RS</t>
  </si>
  <si>
    <t>1999_CSU</t>
  </si>
  <si>
    <t>1998_BR</t>
  </si>
  <si>
    <t>1997_BR</t>
  </si>
  <si>
    <t>1997_RS</t>
  </si>
  <si>
    <t>1996_BR</t>
  </si>
  <si>
    <t>1996_RS</t>
  </si>
  <si>
    <t>1995_BR</t>
  </si>
  <si>
    <t>1995_RS</t>
  </si>
  <si>
    <t>1994_RS</t>
  </si>
  <si>
    <t>1994_BR</t>
  </si>
  <si>
    <t>1993_RS</t>
  </si>
  <si>
    <t>1992_RS</t>
  </si>
  <si>
    <t>1992_CDB</t>
  </si>
  <si>
    <t>1992_AM</t>
  </si>
  <si>
    <t>1991_RS</t>
  </si>
  <si>
    <t>1991_BR</t>
  </si>
  <si>
    <t>1990_BR</t>
  </si>
  <si>
    <t>1990_RS</t>
  </si>
  <si>
    <t>1989_BR</t>
  </si>
  <si>
    <t>1989_RS</t>
  </si>
  <si>
    <t>1988_BR</t>
  </si>
  <si>
    <t>1988_RS</t>
  </si>
  <si>
    <t>1987_BR</t>
  </si>
  <si>
    <t>1987_RS</t>
  </si>
  <si>
    <t>1986_RS</t>
  </si>
  <si>
    <t>1985_RS</t>
  </si>
  <si>
    <t>1985_BR</t>
  </si>
  <si>
    <t>1984_RS</t>
  </si>
  <si>
    <t>1984_AM</t>
  </si>
  <si>
    <t>1983_RS</t>
  </si>
  <si>
    <t>1982_RS</t>
  </si>
  <si>
    <t>1981_RS</t>
  </si>
  <si>
    <t>1980_RS</t>
  </si>
  <si>
    <t>1979_BR</t>
  </si>
  <si>
    <t>1979_RS</t>
  </si>
  <si>
    <t>1978_RS</t>
  </si>
  <si>
    <t>1978_BR</t>
  </si>
  <si>
    <t>1977_BR</t>
  </si>
  <si>
    <t>1977_RS</t>
  </si>
  <si>
    <t>1976_BR</t>
  </si>
  <si>
    <t>1976_RS</t>
  </si>
  <si>
    <t>1975_BR</t>
  </si>
  <si>
    <t>1975_RS</t>
  </si>
  <si>
    <t>1975_AM</t>
  </si>
  <si>
    <t>1974_RS</t>
  </si>
  <si>
    <t>1974_BR</t>
  </si>
  <si>
    <t>1973_BR</t>
  </si>
  <si>
    <t>1973_RS</t>
  </si>
  <si>
    <t>1972_BR</t>
  </si>
  <si>
    <t>1972_CIT</t>
  </si>
  <si>
    <t>1972_RS</t>
  </si>
  <si>
    <t>1972_AM</t>
  </si>
  <si>
    <t>1971_BR</t>
  </si>
  <si>
    <t>1971_RS</t>
  </si>
  <si>
    <t>1971_AM</t>
  </si>
  <si>
    <t>1970_RGP</t>
  </si>
  <si>
    <t>1970_RS</t>
  </si>
  <si>
    <t>1970_AM</t>
  </si>
  <si>
    <t>1969_RS</t>
  </si>
  <si>
    <t>1969_RGP</t>
  </si>
  <si>
    <t>1969_AM</t>
  </si>
  <si>
    <t>1968_RGP</t>
  </si>
  <si>
    <t>1968_RS</t>
  </si>
  <si>
    <t>1967_RS</t>
  </si>
  <si>
    <t>1967_RGP</t>
  </si>
  <si>
    <t>1966_RS</t>
  </si>
  <si>
    <t>1965_RS</t>
  </si>
  <si>
    <t>1965_AM</t>
  </si>
  <si>
    <t>1964_AM</t>
  </si>
  <si>
    <t>1964_RS</t>
  </si>
  <si>
    <t>1963_RS</t>
  </si>
  <si>
    <t>1963_AM</t>
  </si>
  <si>
    <t>1962_RS</t>
  </si>
  <si>
    <t>1962_AM</t>
  </si>
  <si>
    <t>1962_CSB</t>
  </si>
  <si>
    <t>1961_RS</t>
  </si>
  <si>
    <t>1960_CIT</t>
  </si>
  <si>
    <t>1960_AM</t>
  </si>
  <si>
    <t>1959_CIT</t>
  </si>
  <si>
    <t>1959_AM</t>
  </si>
  <si>
    <t>1958_CIT</t>
  </si>
  <si>
    <t>1957_CIT</t>
  </si>
  <si>
    <t>1956_CIT</t>
  </si>
  <si>
    <t>1955_CIT</t>
  </si>
  <si>
    <t>1955_AM</t>
  </si>
  <si>
    <t>1954_CIT</t>
  </si>
  <si>
    <t>1954_AM</t>
  </si>
  <si>
    <t>1953_CIT</t>
  </si>
  <si>
    <t>1952_CIT</t>
  </si>
  <si>
    <t>1952_AM</t>
  </si>
  <si>
    <t>1951_CIT</t>
  </si>
  <si>
    <t>1951_AM</t>
  </si>
  <si>
    <t>1950_CIT</t>
  </si>
  <si>
    <t>1950_AM</t>
  </si>
  <si>
    <t>1949_CIT</t>
  </si>
  <si>
    <t>1949_AM</t>
  </si>
  <si>
    <t>1948_AM</t>
  </si>
  <si>
    <t>1948_CIT</t>
  </si>
  <si>
    <t>1947_CIT</t>
  </si>
  <si>
    <t>1947_AM</t>
  </si>
  <si>
    <t>1946_CIT</t>
  </si>
  <si>
    <t>1946_AM</t>
  </si>
  <si>
    <t>1945_CIT</t>
  </si>
  <si>
    <t>1945_AM</t>
  </si>
  <si>
    <t>1944_CIT</t>
  </si>
  <si>
    <t>1944_AM</t>
  </si>
  <si>
    <t>1943_CIT</t>
  </si>
  <si>
    <t>1943_AM</t>
  </si>
  <si>
    <t>1942_CIT</t>
  </si>
  <si>
    <t>1941_CIT</t>
  </si>
  <si>
    <t>1941_AM</t>
  </si>
  <si>
    <t>1940_CIT</t>
  </si>
  <si>
    <t>1940_AM</t>
  </si>
  <si>
    <t>1939_CIT</t>
  </si>
  <si>
    <t>1939_AM</t>
  </si>
  <si>
    <t>1938_AM</t>
  </si>
  <si>
    <t>1938_CIT</t>
  </si>
  <si>
    <t>1937_CIT</t>
  </si>
  <si>
    <t>1937_AM</t>
  </si>
  <si>
    <t>1936_CIT</t>
  </si>
  <si>
    <t>1936_AM</t>
  </si>
  <si>
    <t>1935_CIT</t>
  </si>
  <si>
    <t>1934_CIT</t>
  </si>
  <si>
    <t>1933_CIT</t>
  </si>
  <si>
    <t>1932_CIT</t>
  </si>
  <si>
    <t>1931_CIT</t>
  </si>
  <si>
    <t>1931_AM</t>
  </si>
  <si>
    <t>1930_CIT</t>
  </si>
  <si>
    <t>1929_CIT</t>
  </si>
  <si>
    <t>1929_AM</t>
  </si>
  <si>
    <t>1928_AM</t>
  </si>
  <si>
    <t>1928_CIT</t>
  </si>
  <si>
    <t>1927_CIT</t>
  </si>
  <si>
    <t>1926_CIT</t>
  </si>
  <si>
    <t>1925_CIT</t>
  </si>
  <si>
    <t>1924_AM</t>
  </si>
  <si>
    <t>1923_AM</t>
  </si>
  <si>
    <t>1920_CIT</t>
  </si>
  <si>
    <t>1919_CIT</t>
  </si>
  <si>
    <t>1918_CIT</t>
  </si>
  <si>
    <t>1916_CIT</t>
  </si>
  <si>
    <t>1915_AM</t>
  </si>
  <si>
    <t>1913_CIT</t>
  </si>
  <si>
    <t>1912_CIT</t>
  </si>
  <si>
    <t>1911_CIT</t>
  </si>
  <si>
    <t>1910_CIT</t>
  </si>
  <si>
    <t>1909_AM</t>
  </si>
  <si>
    <t>Citadino</t>
  </si>
  <si>
    <t>Campeonato Citadino de Porto Alegre</t>
  </si>
  <si>
    <t>Torneio Roberto Gomes Pedrosa</t>
  </si>
  <si>
    <t>Campeonato Sul-Brasileiro de Futebol</t>
  </si>
  <si>
    <r>
      <t>insert into</t>
    </r>
    <r>
      <rPr>
        <sz val="11"/>
        <color rgb="FFD4D4D4"/>
        <rFont val="Consolas"/>
        <family val="3"/>
        <charset val="238"/>
      </rPr>
      <t xml:space="preserve"> championship (id, </t>
    </r>
    <r>
      <rPr>
        <sz val="11"/>
        <color rgb="FF569CD6"/>
        <rFont val="Consolas"/>
        <family val="3"/>
        <charset val="238"/>
      </rPr>
      <t>name</t>
    </r>
    <r>
      <rPr>
        <sz val="11"/>
        <color rgb="FFD4D4D4"/>
        <rFont val="Consolas"/>
        <family val="3"/>
        <charset val="238"/>
      </rPr>
      <t xml:space="preserve">) </t>
    </r>
    <r>
      <rPr>
        <sz val="11"/>
        <color rgb="FF569CD6"/>
        <rFont val="Consolas"/>
        <family val="3"/>
        <charset val="238"/>
      </rPr>
      <t>values</t>
    </r>
    <r>
      <rPr>
        <sz val="11"/>
        <color rgb="FFD4D4D4"/>
        <rFont val="Consolas"/>
        <family val="3"/>
        <charset val="238"/>
      </rPr>
      <t xml:space="preserve"> (</t>
    </r>
    <r>
      <rPr>
        <sz val="11"/>
        <color rgb="FFCE9178"/>
        <rFont val="Consolas"/>
        <family val="3"/>
        <charset val="238"/>
      </rPr>
      <t>'</t>
    </r>
  </si>
  <si>
    <t>DATA</t>
  </si>
  <si>
    <t>PLACAR2</t>
  </si>
  <si>
    <t>CAMPEONATO_ID</t>
  </si>
  <si>
    <t>CAMPEONATO_DESCRICAO</t>
  </si>
  <si>
    <t>ESTADIO</t>
  </si>
  <si>
    <t>OBS</t>
  </si>
  <si>
    <t>OBS2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</si>
</sst>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D4D4D4"/>
      <name val="Consolas"/>
      <family val="3"/>
      <charset val="238"/>
    </font>
    <font>
      <sz val="11"/>
      <color rgb="FFCE9178"/>
      <name val="Consolas"/>
      <family val="3"/>
      <charset val="238"/>
    </font>
    <font>
      <sz val="11"/>
      <color rgb="FF569CD6"/>
      <name val="Consolas"/>
      <family val="3"/>
      <charset val="238"/>
    </font>
  </fonts>
  <fills count="3">
    <fill>
      <patternFill patternType="none"/>
    </fill>
    <fill>
      <patternFill patternType="gray125"/>
    </fill>
    <fill>
      <patternFill patternType="solid">
        <fgColor rgb="FFFCF0E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4" fontId="0" fillId="2" borderId="0" xfId="0" applyNumberFormat="1" applyFill="1" applyAlignment="1">
      <alignment horizontal="left" vertical="center" wrapText="1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9B25D-D7EC-43AD-84B5-4746A63FE487}">
  <dimension ref="A1:V443"/>
  <sheetViews>
    <sheetView tabSelected="1" topLeftCell="B429" workbookViewId="0">
      <selection activeCell="K442" sqref="K442"/>
    </sheetView>
  </sheetViews>
  <sheetFormatPr defaultColWidth="11" defaultRowHeight="15" x14ac:dyDescent="0.25"/>
  <cols>
    <col min="3" max="3" width="31.28515625" customWidth="1"/>
    <col min="4" max="4" width="18.7109375" customWidth="1"/>
    <col min="5" max="7" width="19.5703125" customWidth="1"/>
    <col min="9" max="9" width="18.42578125" customWidth="1"/>
    <col min="10" max="14" width="18.7109375" customWidth="1"/>
    <col min="15" max="15" width="22.42578125" customWidth="1"/>
    <col min="16" max="16" width="36.28515625" customWidth="1"/>
    <col min="17" max="17" width="13.140625" customWidth="1"/>
    <col min="18" max="18" width="18" customWidth="1"/>
    <col min="19" max="19" width="28.7109375" customWidth="1"/>
    <col min="20" max="20" width="52" customWidth="1"/>
  </cols>
  <sheetData>
    <row r="1" spans="1:21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</row>
    <row r="2" spans="1:21" ht="30" x14ac:dyDescent="0.25">
      <c r="A2" s="2" t="s">
        <v>0</v>
      </c>
      <c r="B2" s="2" t="s">
        <v>873</v>
      </c>
      <c r="C2" s="4" t="s">
        <v>1</v>
      </c>
      <c r="D2" s="4" t="s">
        <v>555</v>
      </c>
      <c r="E2" s="4" t="s">
        <v>635</v>
      </c>
      <c r="F2" s="4" t="s">
        <v>557</v>
      </c>
      <c r="G2" s="4" t="s">
        <v>636</v>
      </c>
      <c r="H2" s="4" t="s">
        <v>874</v>
      </c>
      <c r="I2" s="4" t="s">
        <v>556</v>
      </c>
      <c r="J2" s="4" t="s">
        <v>634</v>
      </c>
      <c r="K2" s="4" t="s">
        <v>558</v>
      </c>
      <c r="L2" s="4" t="s">
        <v>637</v>
      </c>
      <c r="M2" s="4" t="s">
        <v>661</v>
      </c>
      <c r="N2" s="3" t="s">
        <v>662</v>
      </c>
      <c r="O2" s="4" t="s">
        <v>875</v>
      </c>
      <c r="P2" s="4" t="s">
        <v>876</v>
      </c>
      <c r="Q2" s="4" t="s">
        <v>877</v>
      </c>
      <c r="R2" s="4" t="s">
        <v>666</v>
      </c>
      <c r="S2" s="2" t="s">
        <v>4</v>
      </c>
      <c r="T2" s="2" t="s">
        <v>878</v>
      </c>
      <c r="U2" t="s">
        <v>879</v>
      </c>
    </row>
    <row r="3" spans="1:21" ht="45" x14ac:dyDescent="0.25">
      <c r="A3" s="1">
        <v>440</v>
      </c>
      <c r="B3" s="5">
        <v>45207</v>
      </c>
      <c r="C3" s="3" t="s">
        <v>5</v>
      </c>
      <c r="D3" s="3" t="str">
        <f>IF(FIND("Internacional",C3, 1)&lt;FIND("Grêmio",C3, 1), "Internacional", "Grêmio")</f>
        <v>Internacional</v>
      </c>
      <c r="E3" s="3" t="str">
        <f>TRIM(LEFT(H3, FIND("x", H3)-1))</f>
        <v>3</v>
      </c>
      <c r="F3" s="3" t="str">
        <f t="shared" ref="F3:F22" si="0">SUBSTITUTE(E3,_xlfn.CONCAT("(",G3,")"), "")</f>
        <v>3</v>
      </c>
      <c r="G3" s="3" t="str">
        <f t="shared" ref="G3:G22" si="1">IF(IFERROR(SEARCH("(", $E3), 0)&gt;0, SUBSTITUTE(RIGHT($E3,FIND("(",$E3)), ")", ""), "")</f>
        <v/>
      </c>
      <c r="H3" s="3" t="str">
        <f t="shared" ref="H3:H24" si="2">SUBSTITUTE(SUBSTITUTE(C3, "Internacional", ""), "Grêmio", "")</f>
        <v xml:space="preserve"> 3 x 2 </v>
      </c>
      <c r="I3" s="3" t="str">
        <f t="shared" ref="I3:I24" si="3">IF(FIND("Internacional",C3, 1)&gt;FIND("Grêmio",C3, 1), "Internacional", "Grêmio")</f>
        <v>Grêmio</v>
      </c>
      <c r="J3" s="3" t="str">
        <f t="shared" ref="J3:J66" si="4">SUBSTITUTE(TRIM(RIGHT(H3, FIND("x", H3)-1)), "x", "")</f>
        <v>2</v>
      </c>
      <c r="K3" s="3" t="str">
        <f>SUBSTITUTE(J3,_xlfn.CONCAT("(",L3,")"), "")</f>
        <v>2</v>
      </c>
      <c r="L3" s="3" t="str">
        <f t="shared" ref="L3:L23" si="5">IF(IFERROR(SEARCH("(", $J3), 0)&gt;0, SUBSTITUTE(LEFT($J3,FIND(")",$J3)-1), "(", ""),  "")</f>
        <v/>
      </c>
      <c r="M3" s="3"/>
      <c r="N3" s="3"/>
      <c r="O3" s="3" t="str">
        <f>IF(P3="Amistoso", "AMISTOSO", _xlfn.CONCAT(RIGHT(TEXT(B3, "dd/mm/yyyy"),4),"_",VLOOKUP(todoOsGrenaisNormalizado!$P3, Campeonatos!$A$2:$B$24,2, FALSE)))</f>
        <v>2023_BR</v>
      </c>
      <c r="P3" s="1" t="s">
        <v>6</v>
      </c>
      <c r="Q3" s="1" t="s">
        <v>7</v>
      </c>
      <c r="R3" s="1"/>
      <c r="S3" s="1" t="s">
        <v>8</v>
      </c>
      <c r="T3" s="1"/>
    </row>
    <row r="4" spans="1:21" ht="30" x14ac:dyDescent="0.25">
      <c r="A4" s="1">
        <v>439</v>
      </c>
      <c r="B4" s="5">
        <v>45067</v>
      </c>
      <c r="C4" s="3" t="s">
        <v>9</v>
      </c>
      <c r="D4" s="3" t="str">
        <f t="shared" ref="D4:D67" si="6">IF(FIND("Internacional",C4, 1)&lt;FIND("Grêmio",C4, 1), "Internacional", "Grêmio")</f>
        <v>Grêmio</v>
      </c>
      <c r="E4" s="3" t="str">
        <f t="shared" ref="E4:E67" si="7">TRIM(LEFT(H4, FIND("x", H4)-1))</f>
        <v>3</v>
      </c>
      <c r="F4" s="3" t="str">
        <f t="shared" si="0"/>
        <v>3</v>
      </c>
      <c r="G4" s="3" t="str">
        <f t="shared" si="1"/>
        <v/>
      </c>
      <c r="H4" s="3" t="str">
        <f t="shared" si="2"/>
        <v xml:space="preserve"> 3 x 1 </v>
      </c>
      <c r="I4" s="3" t="str">
        <f t="shared" si="3"/>
        <v>Internacional</v>
      </c>
      <c r="J4" s="3" t="str">
        <f t="shared" si="4"/>
        <v>1</v>
      </c>
      <c r="K4" s="3" t="str">
        <f t="shared" ref="K4:K67" si="8">SUBSTITUTE(J4,_xlfn.CONCAT("(",L4,")"), "")</f>
        <v>1</v>
      </c>
      <c r="L4" s="3" t="str">
        <f t="shared" si="5"/>
        <v/>
      </c>
      <c r="M4" s="3"/>
      <c r="N4" s="3"/>
      <c r="O4" s="3" t="str">
        <f>IF(P4="Amistoso", "AMISTOSO", _xlfn.CONCAT(RIGHT(TEXT(B4, "dd/mm/yyyy"),4),"_",VLOOKUP(todoOsGrenaisNormalizado!$P4, Campeonatos!$A$2:$B$24,2, FALSE)))</f>
        <v>2023_BR</v>
      </c>
      <c r="P4" s="1" t="s">
        <v>6</v>
      </c>
      <c r="Q4" s="1" t="s">
        <v>10</v>
      </c>
      <c r="R4" s="1"/>
      <c r="S4" s="1" t="s">
        <v>11</v>
      </c>
      <c r="T4" s="1"/>
    </row>
    <row r="5" spans="1:21" ht="30" x14ac:dyDescent="0.25">
      <c r="A5" s="1">
        <v>438</v>
      </c>
      <c r="B5" s="5">
        <v>44990</v>
      </c>
      <c r="C5" s="3" t="s">
        <v>12</v>
      </c>
      <c r="D5" s="3" t="str">
        <f t="shared" si="6"/>
        <v>Grêmio</v>
      </c>
      <c r="E5" s="3" t="str">
        <f t="shared" si="7"/>
        <v>2</v>
      </c>
      <c r="F5" s="3" t="str">
        <f t="shared" si="0"/>
        <v>2</v>
      </c>
      <c r="G5" s="3" t="str">
        <f t="shared" si="1"/>
        <v/>
      </c>
      <c r="H5" s="3" t="str">
        <f t="shared" si="2"/>
        <v xml:space="preserve"> 2 x 1 </v>
      </c>
      <c r="I5" s="3" t="str">
        <f t="shared" si="3"/>
        <v>Internacional</v>
      </c>
      <c r="J5" s="3" t="str">
        <f t="shared" si="4"/>
        <v>1</v>
      </c>
      <c r="K5" s="3" t="str">
        <f t="shared" si="8"/>
        <v>1</v>
      </c>
      <c r="L5" s="3" t="str">
        <f t="shared" si="5"/>
        <v/>
      </c>
      <c r="M5" s="3"/>
      <c r="N5" s="3"/>
      <c r="O5" s="3" t="str">
        <f>IF(P5="Amistoso", "AMISTOSO", _xlfn.CONCAT(RIGHT(TEXT(B5, "dd/mm/yyyy"),4),"_",VLOOKUP(todoOsGrenaisNormalizado!$P5, Campeonatos!$A$2:$B$24,2, FALSE)))</f>
        <v>2023_RS</v>
      </c>
      <c r="P5" s="1" t="s">
        <v>13</v>
      </c>
      <c r="Q5" s="1" t="s">
        <v>10</v>
      </c>
      <c r="R5" s="1"/>
      <c r="S5" s="1" t="s">
        <v>14</v>
      </c>
      <c r="T5" s="1"/>
    </row>
    <row r="6" spans="1:21" x14ac:dyDescent="0.25">
      <c r="A6" s="1">
        <v>437</v>
      </c>
      <c r="B6" s="5">
        <v>44643</v>
      </c>
      <c r="C6" s="3" t="s">
        <v>15</v>
      </c>
      <c r="D6" s="3" t="str">
        <f t="shared" si="6"/>
        <v>Grêmio</v>
      </c>
      <c r="E6" s="3" t="str">
        <f t="shared" si="7"/>
        <v>0</v>
      </c>
      <c r="F6" s="3" t="str">
        <f t="shared" si="0"/>
        <v>0</v>
      </c>
      <c r="G6" s="3" t="str">
        <f t="shared" si="1"/>
        <v/>
      </c>
      <c r="H6" s="3" t="str">
        <f t="shared" si="2"/>
        <v xml:space="preserve"> 0 x 1 </v>
      </c>
      <c r="I6" s="3" t="str">
        <f t="shared" si="3"/>
        <v>Internacional</v>
      </c>
      <c r="J6" s="3" t="str">
        <f t="shared" si="4"/>
        <v>1</v>
      </c>
      <c r="K6" s="3" t="str">
        <f t="shared" si="8"/>
        <v>1</v>
      </c>
      <c r="L6" s="3" t="str">
        <f t="shared" si="5"/>
        <v/>
      </c>
      <c r="M6" s="3"/>
      <c r="N6" s="3"/>
      <c r="O6" s="3" t="str">
        <f>IF(P6="Amistoso", "AMISTOSO", _xlfn.CONCAT(RIGHT(TEXT(B6, "dd/mm/yyyy"),4),"_",VLOOKUP(todoOsGrenaisNormalizado!$P6, Campeonatos!$A$2:$B$24,2, FALSE)))</f>
        <v>2022_RS</v>
      </c>
      <c r="P6" s="1" t="s">
        <v>13</v>
      </c>
      <c r="Q6" s="1" t="s">
        <v>10</v>
      </c>
      <c r="R6" s="1"/>
      <c r="S6" s="1" t="s">
        <v>16</v>
      </c>
      <c r="T6" s="1"/>
    </row>
    <row r="7" spans="1:21" ht="30" x14ac:dyDescent="0.25">
      <c r="A7" s="1">
        <v>436</v>
      </c>
      <c r="B7" s="5">
        <v>44639</v>
      </c>
      <c r="C7" s="3" t="s">
        <v>17</v>
      </c>
      <c r="D7" s="3" t="str">
        <f t="shared" si="6"/>
        <v>Internacional</v>
      </c>
      <c r="E7" s="3" t="str">
        <f t="shared" si="7"/>
        <v>0</v>
      </c>
      <c r="F7" s="3" t="str">
        <f t="shared" si="0"/>
        <v>0</v>
      </c>
      <c r="G7" s="3" t="str">
        <f t="shared" si="1"/>
        <v/>
      </c>
      <c r="H7" s="3" t="str">
        <f t="shared" si="2"/>
        <v xml:space="preserve"> 0 x 3 </v>
      </c>
      <c r="I7" s="3" t="str">
        <f t="shared" si="3"/>
        <v>Grêmio</v>
      </c>
      <c r="J7" s="3" t="str">
        <f t="shared" si="4"/>
        <v>3</v>
      </c>
      <c r="K7" s="3" t="str">
        <f t="shared" si="8"/>
        <v>3</v>
      </c>
      <c r="L7" s="3" t="str">
        <f t="shared" si="5"/>
        <v/>
      </c>
      <c r="M7" s="3"/>
      <c r="N7" s="3"/>
      <c r="O7" s="3" t="str">
        <f>IF(P7="Amistoso", "AMISTOSO", _xlfn.CONCAT(RIGHT(TEXT(B7, "dd/mm/yyyy"),4),"_",VLOOKUP(todoOsGrenaisNormalizado!$P7, Campeonatos!$A$2:$B$24,2, FALSE)))</f>
        <v>2022_RS</v>
      </c>
      <c r="P7" s="1" t="s">
        <v>13</v>
      </c>
      <c r="Q7" s="1" t="s">
        <v>7</v>
      </c>
      <c r="R7" s="1"/>
      <c r="S7" s="1" t="s">
        <v>18</v>
      </c>
      <c r="T7" s="1"/>
    </row>
    <row r="8" spans="1:21" x14ac:dyDescent="0.25">
      <c r="A8" s="1">
        <v>435</v>
      </c>
      <c r="B8" s="5">
        <v>44629</v>
      </c>
      <c r="C8" s="3" t="s">
        <v>19</v>
      </c>
      <c r="D8" s="3" t="str">
        <f t="shared" si="6"/>
        <v>Internacional</v>
      </c>
      <c r="E8" s="3" t="str">
        <f t="shared" si="7"/>
        <v>1</v>
      </c>
      <c r="F8" s="3" t="str">
        <f t="shared" si="0"/>
        <v>1</v>
      </c>
      <c r="G8" s="3" t="str">
        <f t="shared" si="1"/>
        <v/>
      </c>
      <c r="H8" s="3" t="str">
        <f t="shared" si="2"/>
        <v xml:space="preserve"> 1 x 0 </v>
      </c>
      <c r="I8" s="3" t="str">
        <f t="shared" si="3"/>
        <v>Grêmio</v>
      </c>
      <c r="J8" s="3" t="str">
        <f t="shared" si="4"/>
        <v>0</v>
      </c>
      <c r="K8" s="3" t="str">
        <f t="shared" si="8"/>
        <v>0</v>
      </c>
      <c r="L8" s="3" t="str">
        <f t="shared" si="5"/>
        <v/>
      </c>
      <c r="M8" s="3"/>
      <c r="N8" s="3"/>
      <c r="O8" s="3" t="str">
        <f>IF(P8="Amistoso", "AMISTOSO", _xlfn.CONCAT(RIGHT(TEXT(B8, "dd/mm/yyyy"),4),"_",VLOOKUP(todoOsGrenaisNormalizado!$P8, Campeonatos!$A$2:$B$24,2, FALSE)))</f>
        <v>2022_RS</v>
      </c>
      <c r="P8" s="1" t="s">
        <v>13</v>
      </c>
      <c r="Q8" s="1" t="s">
        <v>7</v>
      </c>
      <c r="R8" s="1"/>
      <c r="S8" s="1" t="s">
        <v>20</v>
      </c>
      <c r="T8" s="1"/>
    </row>
    <row r="9" spans="1:21" x14ac:dyDescent="0.25">
      <c r="A9" s="1">
        <v>434</v>
      </c>
      <c r="B9" s="5">
        <v>44506</v>
      </c>
      <c r="C9" s="3" t="s">
        <v>19</v>
      </c>
      <c r="D9" s="3" t="str">
        <f t="shared" si="6"/>
        <v>Internacional</v>
      </c>
      <c r="E9" s="3" t="str">
        <f t="shared" si="7"/>
        <v>1</v>
      </c>
      <c r="F9" s="3" t="str">
        <f t="shared" si="0"/>
        <v>1</v>
      </c>
      <c r="G9" s="3" t="str">
        <f t="shared" si="1"/>
        <v/>
      </c>
      <c r="H9" s="3" t="str">
        <f t="shared" si="2"/>
        <v xml:space="preserve"> 1 x 0 </v>
      </c>
      <c r="I9" s="3" t="str">
        <f t="shared" si="3"/>
        <v>Grêmio</v>
      </c>
      <c r="J9" s="3" t="str">
        <f t="shared" si="4"/>
        <v>0</v>
      </c>
      <c r="K9" s="3" t="str">
        <f t="shared" si="8"/>
        <v>0</v>
      </c>
      <c r="L9" s="3" t="str">
        <f t="shared" si="5"/>
        <v/>
      </c>
      <c r="M9" s="3"/>
      <c r="N9" s="3"/>
      <c r="O9" s="3" t="str">
        <f>IF(P9="Amistoso", "AMISTOSO", _xlfn.CONCAT(RIGHT(TEXT(B9, "dd/mm/yyyy"),4),"_",VLOOKUP(todoOsGrenaisNormalizado!$P9, Campeonatos!$A$2:$B$24,2, FALSE)))</f>
        <v>2021_BR</v>
      </c>
      <c r="P9" s="1" t="s">
        <v>6</v>
      </c>
      <c r="Q9" s="1" t="s">
        <v>7</v>
      </c>
      <c r="R9" s="1"/>
      <c r="S9" s="1" t="s">
        <v>16</v>
      </c>
      <c r="T9" s="1"/>
    </row>
    <row r="10" spans="1:21" x14ac:dyDescent="0.25">
      <c r="A10" s="1">
        <v>433</v>
      </c>
      <c r="B10" s="5">
        <v>44387</v>
      </c>
      <c r="C10" s="3" t="s">
        <v>21</v>
      </c>
      <c r="D10" s="3" t="str">
        <f t="shared" si="6"/>
        <v>Grêmio</v>
      </c>
      <c r="E10" s="3" t="str">
        <f t="shared" si="7"/>
        <v>0</v>
      </c>
      <c r="F10" s="3" t="str">
        <f t="shared" si="0"/>
        <v>0</v>
      </c>
      <c r="G10" s="3" t="str">
        <f t="shared" si="1"/>
        <v/>
      </c>
      <c r="H10" s="3" t="str">
        <f t="shared" si="2"/>
        <v xml:space="preserve"> 0x0 </v>
      </c>
      <c r="I10" s="3" t="str">
        <f t="shared" si="3"/>
        <v>Internacional</v>
      </c>
      <c r="J10" s="3" t="str">
        <f t="shared" si="4"/>
        <v>0</v>
      </c>
      <c r="K10" s="3" t="str">
        <f t="shared" si="8"/>
        <v>0</v>
      </c>
      <c r="L10" s="3" t="str">
        <f t="shared" si="5"/>
        <v/>
      </c>
      <c r="M10" s="3">
        <v>11</v>
      </c>
      <c r="N10" s="3">
        <v>0</v>
      </c>
      <c r="O10" s="3" t="str">
        <f>IF(P10="Amistoso", "AMISTOSO", _xlfn.CONCAT(RIGHT(TEXT(B10, "dd/mm/yyyy"),4),"_",VLOOKUP(todoOsGrenaisNormalizado!$P10, Campeonatos!$A$2:$B$24,2, FALSE)))</f>
        <v>2021_BR</v>
      </c>
      <c r="P10" s="1" t="s">
        <v>6</v>
      </c>
      <c r="Q10" s="1" t="s">
        <v>10</v>
      </c>
      <c r="R10" s="1" t="s">
        <v>667</v>
      </c>
      <c r="S10" s="1"/>
      <c r="T10" s="1"/>
    </row>
    <row r="11" spans="1:21" ht="30" x14ac:dyDescent="0.25">
      <c r="A11" s="1">
        <v>432</v>
      </c>
      <c r="B11" s="5">
        <v>44339</v>
      </c>
      <c r="C11" s="3" t="s">
        <v>559</v>
      </c>
      <c r="D11" s="3" t="str">
        <f t="shared" si="6"/>
        <v>Grêmio</v>
      </c>
      <c r="E11" s="3" t="str">
        <f t="shared" si="7"/>
        <v>1</v>
      </c>
      <c r="F11" s="3" t="str">
        <f t="shared" si="0"/>
        <v>1</v>
      </c>
      <c r="G11" s="3" t="str">
        <f t="shared" si="1"/>
        <v/>
      </c>
      <c r="H11" s="3" t="str">
        <f t="shared" si="2"/>
        <v xml:space="preserve"> 1x1 </v>
      </c>
      <c r="I11" s="3" t="str">
        <f t="shared" si="3"/>
        <v>Internacional</v>
      </c>
      <c r="J11" s="3" t="str">
        <f t="shared" si="4"/>
        <v>1</v>
      </c>
      <c r="K11" s="3" t="str">
        <f t="shared" si="8"/>
        <v>1</v>
      </c>
      <c r="L11" s="3" t="str">
        <f t="shared" si="5"/>
        <v/>
      </c>
      <c r="M11" s="3"/>
      <c r="N11" s="3"/>
      <c r="O11" s="3" t="str">
        <f>IF(P11="Amistoso", "AMISTOSO", _xlfn.CONCAT(RIGHT(TEXT(B11, "dd/mm/yyyy"),4),"_",VLOOKUP(todoOsGrenaisNormalizado!$P11, Campeonatos!$A$2:$B$24,2, FALSE)))</f>
        <v>2021_RS</v>
      </c>
      <c r="P11" s="1" t="s">
        <v>13</v>
      </c>
      <c r="Q11" s="1" t="s">
        <v>10</v>
      </c>
      <c r="R11" s="1"/>
      <c r="S11" s="1" t="s">
        <v>22</v>
      </c>
      <c r="T11" s="1" t="s">
        <v>23</v>
      </c>
    </row>
    <row r="12" spans="1:21" ht="30" x14ac:dyDescent="0.25">
      <c r="A12" s="1">
        <v>431</v>
      </c>
      <c r="B12" s="5">
        <v>44332</v>
      </c>
      <c r="C12" s="3" t="s">
        <v>560</v>
      </c>
      <c r="D12" s="3" t="str">
        <f t="shared" si="6"/>
        <v>Internacional</v>
      </c>
      <c r="E12" s="3" t="str">
        <f t="shared" si="7"/>
        <v>1</v>
      </c>
      <c r="F12" s="3" t="str">
        <f t="shared" si="0"/>
        <v>1</v>
      </c>
      <c r="G12" s="3" t="str">
        <f t="shared" si="1"/>
        <v/>
      </c>
      <c r="H12" s="3" t="str">
        <f t="shared" si="2"/>
        <v xml:space="preserve"> 1x2 </v>
      </c>
      <c r="I12" s="3" t="str">
        <f t="shared" si="3"/>
        <v>Grêmio</v>
      </c>
      <c r="J12" s="3" t="str">
        <f t="shared" si="4"/>
        <v>2</v>
      </c>
      <c r="K12" s="3" t="str">
        <f t="shared" si="8"/>
        <v>2</v>
      </c>
      <c r="L12" s="3" t="str">
        <f t="shared" si="5"/>
        <v/>
      </c>
      <c r="M12" s="3"/>
      <c r="N12" s="3"/>
      <c r="O12" s="3" t="str">
        <f>IF(P12="Amistoso", "AMISTOSO", _xlfn.CONCAT(RIGHT(TEXT(B12, "dd/mm/yyyy"),4),"_",VLOOKUP(todoOsGrenaisNormalizado!$P12, Campeonatos!$A$2:$B$24,2, FALSE)))</f>
        <v>2021_RS</v>
      </c>
      <c r="P12" s="1" t="s">
        <v>13</v>
      </c>
      <c r="Q12" s="1" t="s">
        <v>7</v>
      </c>
      <c r="R12" s="1"/>
      <c r="S12" s="1" t="s">
        <v>24</v>
      </c>
      <c r="T12" s="1"/>
    </row>
    <row r="13" spans="1:21" x14ac:dyDescent="0.25">
      <c r="A13" s="1">
        <v>430</v>
      </c>
      <c r="B13" s="5">
        <v>44289</v>
      </c>
      <c r="C13" s="3" t="s">
        <v>561</v>
      </c>
      <c r="D13" s="3" t="str">
        <f t="shared" si="6"/>
        <v>Grêmio</v>
      </c>
      <c r="E13" s="3" t="str">
        <f t="shared" si="7"/>
        <v>1</v>
      </c>
      <c r="F13" s="3" t="str">
        <f t="shared" si="0"/>
        <v>1</v>
      </c>
      <c r="G13" s="3" t="str">
        <f t="shared" si="1"/>
        <v/>
      </c>
      <c r="H13" s="3" t="str">
        <f t="shared" si="2"/>
        <v xml:space="preserve"> 1x0 </v>
      </c>
      <c r="I13" s="3" t="str">
        <f t="shared" si="3"/>
        <v>Internacional</v>
      </c>
      <c r="J13" s="3" t="str">
        <f t="shared" si="4"/>
        <v>0</v>
      </c>
      <c r="K13" s="3" t="str">
        <f t="shared" si="8"/>
        <v>0</v>
      </c>
      <c r="L13" s="3" t="str">
        <f t="shared" si="5"/>
        <v/>
      </c>
      <c r="M13" s="3"/>
      <c r="N13" s="3"/>
      <c r="O13" s="3" t="str">
        <f>IF(P13="Amistoso", "AMISTOSO", _xlfn.CONCAT(RIGHT(TEXT(B13, "dd/mm/yyyy"),4),"_",VLOOKUP(todoOsGrenaisNormalizado!$P13, Campeonatos!$A$2:$B$24,2, FALSE)))</f>
        <v>2021_RS</v>
      </c>
      <c r="P13" s="1" t="s">
        <v>13</v>
      </c>
      <c r="Q13" s="1" t="s">
        <v>10</v>
      </c>
      <c r="R13" s="1"/>
      <c r="S13" s="1" t="s">
        <v>25</v>
      </c>
      <c r="T13" s="1"/>
    </row>
    <row r="14" spans="1:21" ht="30" x14ac:dyDescent="0.25">
      <c r="A14" s="1">
        <v>429</v>
      </c>
      <c r="B14" s="5">
        <v>44220</v>
      </c>
      <c r="C14" s="3" t="s">
        <v>562</v>
      </c>
      <c r="D14" s="3" t="str">
        <f t="shared" si="6"/>
        <v>Internacional</v>
      </c>
      <c r="E14" s="3" t="str">
        <f t="shared" si="7"/>
        <v>2</v>
      </c>
      <c r="F14" s="3" t="str">
        <f t="shared" si="0"/>
        <v>2</v>
      </c>
      <c r="G14" s="3" t="str">
        <f t="shared" si="1"/>
        <v/>
      </c>
      <c r="H14" s="3" t="str">
        <f t="shared" si="2"/>
        <v xml:space="preserve"> 2x1 </v>
      </c>
      <c r="I14" s="3" t="str">
        <f t="shared" si="3"/>
        <v>Grêmio</v>
      </c>
      <c r="J14" s="3" t="str">
        <f t="shared" si="4"/>
        <v>1</v>
      </c>
      <c r="K14" s="3" t="str">
        <f t="shared" si="8"/>
        <v>1</v>
      </c>
      <c r="L14" s="3" t="str">
        <f t="shared" si="5"/>
        <v/>
      </c>
      <c r="M14" s="3"/>
      <c r="N14" s="3"/>
      <c r="O14" s="3" t="str">
        <f>IF(P14="Amistoso", "AMISTOSO", _xlfn.CONCAT(RIGHT(TEXT(B14, "dd/mm/yyyy"),4),"_",VLOOKUP(todoOsGrenaisNormalizado!$P14, Campeonatos!$A$2:$B$24,2, FALSE)))</f>
        <v>2021_BR</v>
      </c>
      <c r="P14" s="1" t="s">
        <v>6</v>
      </c>
      <c r="Q14" s="1" t="s">
        <v>7</v>
      </c>
      <c r="R14" s="1"/>
      <c r="S14" s="1" t="s">
        <v>26</v>
      </c>
      <c r="T14" s="1" t="s">
        <v>27</v>
      </c>
    </row>
    <row r="15" spans="1:21" x14ac:dyDescent="0.25">
      <c r="A15" s="1">
        <v>428</v>
      </c>
      <c r="B15" s="5">
        <v>44107</v>
      </c>
      <c r="C15" s="3" t="s">
        <v>559</v>
      </c>
      <c r="D15" s="3" t="str">
        <f t="shared" si="6"/>
        <v>Grêmio</v>
      </c>
      <c r="E15" s="3" t="str">
        <f t="shared" si="7"/>
        <v>1</v>
      </c>
      <c r="F15" s="3" t="str">
        <f t="shared" si="0"/>
        <v>1</v>
      </c>
      <c r="G15" s="3" t="str">
        <f t="shared" si="1"/>
        <v/>
      </c>
      <c r="H15" s="3" t="str">
        <f t="shared" si="2"/>
        <v xml:space="preserve"> 1x1 </v>
      </c>
      <c r="I15" s="3" t="str">
        <f t="shared" si="3"/>
        <v>Internacional</v>
      </c>
      <c r="J15" s="3" t="str">
        <f t="shared" si="4"/>
        <v>1</v>
      </c>
      <c r="K15" s="3" t="str">
        <f t="shared" si="8"/>
        <v>1</v>
      </c>
      <c r="L15" s="3" t="str">
        <f t="shared" si="5"/>
        <v/>
      </c>
      <c r="M15" s="3"/>
      <c r="N15" s="3">
        <v>0</v>
      </c>
      <c r="O15" s="3" t="str">
        <f>IF(P15="Amistoso", "AMISTOSO", _xlfn.CONCAT(RIGHT(TEXT(B15, "dd/mm/yyyy"),4),"_",VLOOKUP(todoOsGrenaisNormalizado!$P15, Campeonatos!$A$2:$B$24,2, FALSE)))</f>
        <v>2020_BR</v>
      </c>
      <c r="P15" s="1" t="s">
        <v>6</v>
      </c>
      <c r="Q15" s="1" t="s">
        <v>10</v>
      </c>
      <c r="R15" s="1" t="s">
        <v>667</v>
      </c>
      <c r="S15" s="1" t="s">
        <v>28</v>
      </c>
      <c r="T15" s="1"/>
    </row>
    <row r="16" spans="1:21" ht="30" x14ac:dyDescent="0.25">
      <c r="A16" s="1">
        <v>427</v>
      </c>
      <c r="B16" s="5">
        <v>44097</v>
      </c>
      <c r="C16" s="3" t="s">
        <v>29</v>
      </c>
      <c r="D16" s="3" t="str">
        <f t="shared" si="6"/>
        <v>Internacional</v>
      </c>
      <c r="E16" s="3" t="str">
        <f t="shared" si="7"/>
        <v>0</v>
      </c>
      <c r="F16" s="3" t="str">
        <f t="shared" si="0"/>
        <v>0</v>
      </c>
      <c r="G16" s="3" t="str">
        <f t="shared" si="1"/>
        <v/>
      </c>
      <c r="H16" s="3" t="str">
        <f t="shared" si="2"/>
        <v xml:space="preserve"> 0x1 </v>
      </c>
      <c r="I16" s="3" t="str">
        <f t="shared" si="3"/>
        <v>Grêmio</v>
      </c>
      <c r="J16" s="3" t="str">
        <f t="shared" si="4"/>
        <v>1</v>
      </c>
      <c r="K16" s="3" t="str">
        <f t="shared" si="8"/>
        <v>1</v>
      </c>
      <c r="L16" s="3" t="str">
        <f t="shared" si="5"/>
        <v/>
      </c>
      <c r="M16" s="3" t="s">
        <v>668</v>
      </c>
      <c r="N16" s="3">
        <v>0</v>
      </c>
      <c r="O16" s="3" t="str">
        <f>IF(P16="Amistoso", "AMISTOSO", _xlfn.CONCAT(RIGHT(TEXT(B16, "dd/mm/yyyy"),4),"_",VLOOKUP(todoOsGrenaisNormalizado!$P16, Campeonatos!$A$2:$B$24,2, FALSE)))</f>
        <v>2020_LA</v>
      </c>
      <c r="P16" s="1" t="s">
        <v>30</v>
      </c>
      <c r="Q16" s="1" t="s">
        <v>7</v>
      </c>
      <c r="R16" s="1" t="s">
        <v>667</v>
      </c>
      <c r="S16" s="1" t="s">
        <v>31</v>
      </c>
      <c r="T16" s="1"/>
      <c r="U16" s="1" t="s">
        <v>671</v>
      </c>
    </row>
    <row r="17" spans="1:21" x14ac:dyDescent="0.25">
      <c r="A17" s="1">
        <v>426</v>
      </c>
      <c r="B17" s="5">
        <v>44048</v>
      </c>
      <c r="C17" s="3" t="s">
        <v>563</v>
      </c>
      <c r="D17" s="3" t="str">
        <f t="shared" si="6"/>
        <v>Grêmio</v>
      </c>
      <c r="E17" s="3" t="str">
        <f t="shared" si="7"/>
        <v>2</v>
      </c>
      <c r="F17" s="3" t="str">
        <f t="shared" si="0"/>
        <v>2</v>
      </c>
      <c r="G17" s="3" t="str">
        <f t="shared" si="1"/>
        <v/>
      </c>
      <c r="H17" s="3" t="str">
        <f t="shared" si="2"/>
        <v xml:space="preserve"> 2x0 </v>
      </c>
      <c r="I17" s="3" t="str">
        <f t="shared" si="3"/>
        <v>Internacional</v>
      </c>
      <c r="J17" s="3" t="str">
        <f t="shared" si="4"/>
        <v>0</v>
      </c>
      <c r="K17" s="3" t="str">
        <f t="shared" si="8"/>
        <v>0</v>
      </c>
      <c r="L17" s="3" t="str">
        <f t="shared" si="5"/>
        <v/>
      </c>
      <c r="M17" s="3"/>
      <c r="N17" s="3"/>
      <c r="O17" s="3" t="str">
        <f>IF(P17="Amistoso", "AMISTOSO", _xlfn.CONCAT(RIGHT(TEXT(B17, "dd/mm/yyyy"),4),"_",VLOOKUP(todoOsGrenaisNormalizado!$P17, Campeonatos!$A$2:$B$24,2, FALSE)))</f>
        <v>2020_RS</v>
      </c>
      <c r="P17" s="1" t="s">
        <v>13</v>
      </c>
      <c r="Q17" s="1" t="s">
        <v>10</v>
      </c>
      <c r="R17" s="1"/>
      <c r="S17" s="1" t="s">
        <v>32</v>
      </c>
      <c r="T17" s="1" t="s">
        <v>33</v>
      </c>
    </row>
    <row r="18" spans="1:21" ht="45" x14ac:dyDescent="0.25">
      <c r="A18" s="1">
        <v>425</v>
      </c>
      <c r="B18" s="5">
        <v>44034</v>
      </c>
      <c r="C18" s="3" t="s">
        <v>29</v>
      </c>
      <c r="D18" s="3" t="str">
        <f t="shared" si="6"/>
        <v>Internacional</v>
      </c>
      <c r="E18" s="3" t="str">
        <f t="shared" si="7"/>
        <v>0</v>
      </c>
      <c r="F18" s="3" t="str">
        <f t="shared" si="0"/>
        <v>0</v>
      </c>
      <c r="G18" s="3" t="str">
        <f t="shared" si="1"/>
        <v/>
      </c>
      <c r="H18" s="3" t="str">
        <f t="shared" si="2"/>
        <v xml:space="preserve"> 0x1 </v>
      </c>
      <c r="I18" s="3" t="str">
        <f t="shared" si="3"/>
        <v>Grêmio</v>
      </c>
      <c r="J18" s="3" t="str">
        <f t="shared" si="4"/>
        <v>1</v>
      </c>
      <c r="K18" s="3" t="str">
        <f t="shared" si="8"/>
        <v>1</v>
      </c>
      <c r="L18" s="3" t="str">
        <f t="shared" si="5"/>
        <v/>
      </c>
      <c r="M18" s="3"/>
      <c r="N18" s="3"/>
      <c r="O18" s="3" t="str">
        <f>IF(P18="Amistoso", "AMISTOSO", _xlfn.CONCAT(RIGHT(TEXT(B18, "dd/mm/yyyy"),4),"_",VLOOKUP(todoOsGrenaisNormalizado!$P18, Campeonatos!$A$2:$B$24,2, FALSE)))</f>
        <v>2020_RS</v>
      </c>
      <c r="P18" s="1" t="s">
        <v>13</v>
      </c>
      <c r="Q18" s="1" t="s">
        <v>34</v>
      </c>
      <c r="R18" s="1"/>
      <c r="S18" s="1" t="s">
        <v>35</v>
      </c>
      <c r="T18" s="1" t="s">
        <v>36</v>
      </c>
    </row>
    <row r="19" spans="1:21" ht="30" x14ac:dyDescent="0.25">
      <c r="A19" s="1">
        <v>424</v>
      </c>
      <c r="B19" s="5">
        <v>43902</v>
      </c>
      <c r="C19" s="3" t="s">
        <v>570</v>
      </c>
      <c r="D19" s="3" t="str">
        <f t="shared" si="6"/>
        <v>Grêmio</v>
      </c>
      <c r="E19" s="3" t="str">
        <f t="shared" si="7"/>
        <v>0</v>
      </c>
      <c r="F19" s="3" t="str">
        <f t="shared" si="0"/>
        <v>0</v>
      </c>
      <c r="G19" s="3" t="str">
        <f t="shared" si="1"/>
        <v/>
      </c>
      <c r="H19" s="3" t="str">
        <f t="shared" si="2"/>
        <v xml:space="preserve"> 0 x 0 </v>
      </c>
      <c r="I19" s="3" t="str">
        <f t="shared" si="3"/>
        <v>Internacional</v>
      </c>
      <c r="J19" s="3" t="str">
        <f t="shared" si="4"/>
        <v>0</v>
      </c>
      <c r="K19" s="3" t="str">
        <f t="shared" si="8"/>
        <v>0</v>
      </c>
      <c r="L19" s="3" t="str">
        <f t="shared" si="5"/>
        <v/>
      </c>
      <c r="M19" s="3" t="s">
        <v>668</v>
      </c>
      <c r="N19" s="3">
        <v>53389</v>
      </c>
      <c r="O19" s="3" t="str">
        <f>IF(P19="Amistoso", "AMISTOSO", _xlfn.CONCAT(RIGHT(TEXT(B19, "dd/mm/yyyy"),4),"_",VLOOKUP(todoOsGrenaisNormalizado!$P19, Campeonatos!$A$2:$B$24,2, FALSE)))</f>
        <v>2020_LA</v>
      </c>
      <c r="P19" s="1" t="s">
        <v>30</v>
      </c>
      <c r="Q19" s="1" t="s">
        <v>10</v>
      </c>
      <c r="R19" s="1"/>
      <c r="S19" s="1"/>
      <c r="T19" s="1" t="s">
        <v>37</v>
      </c>
      <c r="U19" s="1" t="s">
        <v>669</v>
      </c>
    </row>
    <row r="20" spans="1:21" x14ac:dyDescent="0.25">
      <c r="A20" s="1">
        <v>423</v>
      </c>
      <c r="B20" s="5">
        <v>43876</v>
      </c>
      <c r="C20" s="3" t="s">
        <v>571</v>
      </c>
      <c r="D20" s="3" t="str">
        <f t="shared" si="6"/>
        <v>Internacional</v>
      </c>
      <c r="E20" s="3" t="str">
        <f t="shared" si="7"/>
        <v>0</v>
      </c>
      <c r="F20" s="3" t="str">
        <f t="shared" si="0"/>
        <v>0</v>
      </c>
      <c r="G20" s="3" t="str">
        <f t="shared" si="1"/>
        <v/>
      </c>
      <c r="H20" s="3" t="str">
        <f t="shared" si="2"/>
        <v xml:space="preserve"> 0 x 1 </v>
      </c>
      <c r="I20" s="3" t="str">
        <f t="shared" si="3"/>
        <v>Grêmio</v>
      </c>
      <c r="J20" s="3" t="str">
        <f t="shared" si="4"/>
        <v>1</v>
      </c>
      <c r="K20" s="3" t="str">
        <f t="shared" si="8"/>
        <v>1</v>
      </c>
      <c r="L20" s="3" t="str">
        <f t="shared" si="5"/>
        <v/>
      </c>
      <c r="M20" s="3"/>
      <c r="N20" s="3"/>
      <c r="O20" s="3" t="str">
        <f>IF(P20="Amistoso", "AMISTOSO", _xlfn.CONCAT(RIGHT(TEXT(B20, "dd/mm/yyyy"),4),"_",VLOOKUP(todoOsGrenaisNormalizado!$P20, Campeonatos!$A$2:$B$24,2, FALSE)))</f>
        <v>2020_RS</v>
      </c>
      <c r="P20" s="1" t="s">
        <v>13</v>
      </c>
      <c r="Q20" s="1" t="s">
        <v>7</v>
      </c>
      <c r="R20" s="1"/>
      <c r="S20" s="1" t="s">
        <v>38</v>
      </c>
      <c r="T20" s="1" t="s">
        <v>39</v>
      </c>
    </row>
    <row r="21" spans="1:21" x14ac:dyDescent="0.25">
      <c r="A21" s="1">
        <v>422</v>
      </c>
      <c r="B21" s="5">
        <v>43772</v>
      </c>
      <c r="C21" s="3" t="s">
        <v>572</v>
      </c>
      <c r="D21" s="3" t="str">
        <f t="shared" si="6"/>
        <v>Grêmio</v>
      </c>
      <c r="E21" s="3" t="str">
        <f t="shared" si="7"/>
        <v>2</v>
      </c>
      <c r="F21" s="3" t="str">
        <f t="shared" si="0"/>
        <v>2</v>
      </c>
      <c r="G21" s="3" t="str">
        <f t="shared" si="1"/>
        <v/>
      </c>
      <c r="H21" s="3" t="str">
        <f t="shared" si="2"/>
        <v xml:space="preserve"> 2 x 0 </v>
      </c>
      <c r="I21" s="3" t="str">
        <f t="shared" si="3"/>
        <v>Internacional</v>
      </c>
      <c r="J21" s="3" t="str">
        <f t="shared" si="4"/>
        <v>0</v>
      </c>
      <c r="K21" s="3" t="str">
        <f t="shared" si="8"/>
        <v>0</v>
      </c>
      <c r="L21" s="3" t="str">
        <f t="shared" si="5"/>
        <v/>
      </c>
      <c r="M21" s="3"/>
      <c r="N21" s="3"/>
      <c r="O21" s="3" t="str">
        <f>IF(P21="Amistoso", "AMISTOSO", _xlfn.CONCAT(RIGHT(TEXT(B21, "dd/mm/yyyy"),4),"_",VLOOKUP(todoOsGrenaisNormalizado!$P21, Campeonatos!$A$2:$B$24,2, FALSE)))</f>
        <v>2019_BR</v>
      </c>
      <c r="P21" s="1" t="s">
        <v>40</v>
      </c>
      <c r="Q21" s="1" t="s">
        <v>10</v>
      </c>
      <c r="R21" s="1"/>
      <c r="S21" s="1" t="s">
        <v>41</v>
      </c>
      <c r="T21" s="1"/>
    </row>
    <row r="22" spans="1:21" ht="30" x14ac:dyDescent="0.25">
      <c r="A22" s="1">
        <v>421</v>
      </c>
      <c r="B22" s="5">
        <v>43666</v>
      </c>
      <c r="C22" s="3" t="s">
        <v>573</v>
      </c>
      <c r="D22" s="3" t="str">
        <f t="shared" si="6"/>
        <v>Internacional</v>
      </c>
      <c r="E22" s="3" t="str">
        <f t="shared" si="7"/>
        <v>1</v>
      </c>
      <c r="F22" s="3" t="str">
        <f t="shared" si="0"/>
        <v>1</v>
      </c>
      <c r="G22" s="3" t="str">
        <f t="shared" si="1"/>
        <v/>
      </c>
      <c r="H22" s="3" t="str">
        <f t="shared" si="2"/>
        <v xml:space="preserve"> 1 x 1 </v>
      </c>
      <c r="I22" s="3" t="str">
        <f t="shared" si="3"/>
        <v>Grêmio</v>
      </c>
      <c r="J22" s="3" t="str">
        <f t="shared" si="4"/>
        <v>1</v>
      </c>
      <c r="K22" s="3" t="str">
        <f t="shared" si="8"/>
        <v>1</v>
      </c>
      <c r="L22" s="3" t="str">
        <f t="shared" si="5"/>
        <v/>
      </c>
      <c r="M22" s="3"/>
      <c r="N22" s="3">
        <v>38201</v>
      </c>
      <c r="O22" s="3" t="str">
        <f>IF(P22="Amistoso", "AMISTOSO", _xlfn.CONCAT(RIGHT(TEXT(B22, "dd/mm/yyyy"),4),"_",VLOOKUP(todoOsGrenaisNormalizado!$P22, Campeonatos!$A$2:$B$24,2, FALSE)))</f>
        <v>2019_BR</v>
      </c>
      <c r="P22" s="1" t="s">
        <v>6</v>
      </c>
      <c r="Q22" s="1" t="s">
        <v>7</v>
      </c>
      <c r="R22" s="1"/>
      <c r="S22" s="1" t="s">
        <v>42</v>
      </c>
      <c r="T22" s="1"/>
    </row>
    <row r="23" spans="1:21" x14ac:dyDescent="0.25">
      <c r="A23" s="1">
        <v>420</v>
      </c>
      <c r="B23" s="5">
        <v>43572</v>
      </c>
      <c r="C23" s="3" t="s">
        <v>574</v>
      </c>
      <c r="D23" s="3" t="str">
        <f t="shared" si="6"/>
        <v>Grêmio</v>
      </c>
      <c r="E23" s="3" t="str">
        <f t="shared" si="7"/>
        <v>0(3)</v>
      </c>
      <c r="F23" s="3" t="str">
        <f>SUBSTITUTE(E23,_xlfn.CONCAT("(",G23,")"), "")</f>
        <v>0</v>
      </c>
      <c r="G23" s="3" t="str">
        <f>IF(IFERROR(SEARCH("(", $E23), 0)&gt;0, SUBSTITUTE(RIGHT($E23,FIND("(",$E23)), ")", ""), "")</f>
        <v>3</v>
      </c>
      <c r="H23" s="3" t="str">
        <f t="shared" si="2"/>
        <v xml:space="preserve"> 0(3) x (2)0 </v>
      </c>
      <c r="I23" s="3" t="str">
        <f t="shared" si="3"/>
        <v>Internacional</v>
      </c>
      <c r="J23" s="3" t="str">
        <f t="shared" si="4"/>
        <v>(2)0</v>
      </c>
      <c r="K23" s="3" t="str">
        <f>SUBSTITUTE(J23,_xlfn.CONCAT("(",L23,")"), "")</f>
        <v>0</v>
      </c>
      <c r="L23" s="3" t="str">
        <f t="shared" si="5"/>
        <v>2</v>
      </c>
      <c r="M23" s="3"/>
      <c r="N23" s="3"/>
      <c r="O23" s="3" t="str">
        <f>IF(P23="Amistoso", "AMISTOSO", _xlfn.CONCAT(RIGHT(TEXT(B23, "dd/mm/yyyy"),4),"_",VLOOKUP(todoOsGrenaisNormalizado!$P23, Campeonatos!$A$2:$B$24,2, FALSE)))</f>
        <v>2019_RS</v>
      </c>
      <c r="P23" s="1" t="s">
        <v>13</v>
      </c>
      <c r="Q23" s="1" t="s">
        <v>10</v>
      </c>
      <c r="R23" s="1"/>
      <c r="S23" s="1"/>
      <c r="T23" s="1"/>
    </row>
    <row r="24" spans="1:21" x14ac:dyDescent="0.25">
      <c r="A24" s="1">
        <v>419</v>
      </c>
      <c r="B24" s="5">
        <v>43569</v>
      </c>
      <c r="C24" s="3" t="s">
        <v>575</v>
      </c>
      <c r="D24" s="3" t="str">
        <f t="shared" si="6"/>
        <v>Internacional</v>
      </c>
      <c r="E24" s="3" t="str">
        <f t="shared" si="7"/>
        <v>0</v>
      </c>
      <c r="F24" s="3" t="str">
        <f t="shared" ref="F24:F87" si="9">SUBSTITUTE(E24,_xlfn.CONCAT("(",G24,")"), "")</f>
        <v>0</v>
      </c>
      <c r="G24" s="3" t="str">
        <f t="shared" ref="G24:G87" si="10">IF(IFERROR(SEARCH("(", $E24), 0)&gt;0, SUBSTITUTE(RIGHT($E24,FIND("(",$E24)), ")", ""), "")</f>
        <v/>
      </c>
      <c r="H24" s="3" t="str">
        <f t="shared" si="2"/>
        <v xml:space="preserve"> 0 x 0 </v>
      </c>
      <c r="I24" s="3" t="str">
        <f t="shared" si="3"/>
        <v>Grêmio</v>
      </c>
      <c r="J24" s="3" t="str">
        <f t="shared" si="4"/>
        <v>0</v>
      </c>
      <c r="K24" s="3" t="str">
        <f t="shared" si="8"/>
        <v>0</v>
      </c>
      <c r="L24" s="3" t="str">
        <f t="shared" ref="L24:L87" si="11">IF(IFERROR(SEARCH("(", $J24), 0)&gt;0, SUBSTITUTE(LEFT($J24,FIND(")",$J24)-1), "(", ""),  "")</f>
        <v/>
      </c>
      <c r="M24" s="3"/>
      <c r="N24" s="3"/>
      <c r="O24" s="3" t="str">
        <f>IF(P24="Amistoso", "AMISTOSO", _xlfn.CONCAT(RIGHT(TEXT(B24, "dd/mm/yyyy"),4),"_",VLOOKUP(todoOsGrenaisNormalizado!$P24, Campeonatos!$A$2:$B$24,2, FALSE)))</f>
        <v>2019_RS</v>
      </c>
      <c r="P24" s="1" t="s">
        <v>13</v>
      </c>
      <c r="Q24" s="1" t="s">
        <v>7</v>
      </c>
      <c r="R24" s="1"/>
      <c r="S24" s="1"/>
      <c r="T24" s="1" t="s">
        <v>43</v>
      </c>
    </row>
    <row r="25" spans="1:21" x14ac:dyDescent="0.25">
      <c r="A25" s="1">
        <v>418</v>
      </c>
      <c r="B25" s="5">
        <v>43541</v>
      </c>
      <c r="C25" s="3" t="s">
        <v>576</v>
      </c>
      <c r="D25" s="3" t="str">
        <f>IF(FIND("Inter",C25, 1)&lt;FIND("Grêmio",C25, 1), "Internacional", "Grêmio")</f>
        <v>Grêmio</v>
      </c>
      <c r="E25" s="3" t="str">
        <f t="shared" si="7"/>
        <v>1</v>
      </c>
      <c r="F25" s="3" t="str">
        <f t="shared" si="9"/>
        <v>1</v>
      </c>
      <c r="G25" s="3" t="str">
        <f t="shared" si="10"/>
        <v/>
      </c>
      <c r="H25" s="3" t="str">
        <f>SUBSTITUTE(SUBSTITUTE(C25, "Inter", ""), "Grêmio", "")</f>
        <v xml:space="preserve"> 1 x 0 </v>
      </c>
      <c r="I25" s="3" t="str">
        <f>IF(FIND("Inter",C25, 1)&gt;FIND("Grêmio",C25, 1), "Internacional", "Grêmio")</f>
        <v>Internacional</v>
      </c>
      <c r="J25" s="3" t="str">
        <f t="shared" si="4"/>
        <v>0</v>
      </c>
      <c r="K25" s="3" t="str">
        <f t="shared" si="8"/>
        <v>0</v>
      </c>
      <c r="L25" s="3" t="str">
        <f t="shared" si="11"/>
        <v/>
      </c>
      <c r="M25" s="3"/>
      <c r="N25" s="3"/>
      <c r="O25" s="3" t="str">
        <f>IF(P25="Amistoso", "AMISTOSO", _xlfn.CONCAT(RIGHT(TEXT(B25, "dd/mm/yyyy"),4),"_",VLOOKUP(todoOsGrenaisNormalizado!$P25, Campeonatos!$A$2:$B$24,2, FALSE)))</f>
        <v>2019_RS</v>
      </c>
      <c r="P25" s="1" t="s">
        <v>13</v>
      </c>
      <c r="Q25" s="1" t="s">
        <v>10</v>
      </c>
      <c r="R25" s="1"/>
      <c r="S25" s="1" t="s">
        <v>44</v>
      </c>
      <c r="T25" s="1"/>
    </row>
    <row r="26" spans="1:21" x14ac:dyDescent="0.25">
      <c r="A26" s="1">
        <v>417</v>
      </c>
      <c r="B26" s="5">
        <v>43352</v>
      </c>
      <c r="C26" s="3" t="s">
        <v>19</v>
      </c>
      <c r="D26" s="3" t="str">
        <f t="shared" si="6"/>
        <v>Internacional</v>
      </c>
      <c r="E26" s="3" t="str">
        <f t="shared" si="7"/>
        <v>1</v>
      </c>
      <c r="F26" s="3" t="str">
        <f t="shared" si="9"/>
        <v>1</v>
      </c>
      <c r="G26" s="3" t="str">
        <f t="shared" si="10"/>
        <v/>
      </c>
      <c r="H26" s="3" t="str">
        <f t="shared" ref="H26:H89" si="12">SUBSTITUTE(SUBSTITUTE(C26, "Internacional", ""), "Grêmio", "")</f>
        <v xml:space="preserve"> 1 x 0 </v>
      </c>
      <c r="I26" s="3" t="str">
        <f t="shared" ref="I26:I67" si="13">IF(FIND("Internacional",C26, 1)&gt;FIND("Grêmio",C26, 1), "Internacional", "Grêmio")</f>
        <v>Grêmio</v>
      </c>
      <c r="J26" s="3" t="str">
        <f t="shared" si="4"/>
        <v>0</v>
      </c>
      <c r="K26" s="3" t="str">
        <f t="shared" si="8"/>
        <v>0</v>
      </c>
      <c r="L26" s="3" t="str">
        <f t="shared" si="11"/>
        <v/>
      </c>
      <c r="M26" s="3"/>
      <c r="N26" s="3"/>
      <c r="O26" s="3" t="str">
        <f>IF(P26="Amistoso", "AMISTOSO", _xlfn.CONCAT(RIGHT(TEXT(B26, "dd/mm/yyyy"),4),"_",VLOOKUP(todoOsGrenaisNormalizado!$P26, Campeonatos!$A$2:$B$24,2, FALSE)))</f>
        <v>2018_BR</v>
      </c>
      <c r="P26" s="1" t="s">
        <v>6</v>
      </c>
      <c r="Q26" s="1" t="s">
        <v>7</v>
      </c>
      <c r="R26" s="1"/>
      <c r="S26" s="1" t="s">
        <v>45</v>
      </c>
      <c r="T26" s="1"/>
    </row>
    <row r="27" spans="1:21" x14ac:dyDescent="0.25">
      <c r="A27" s="1">
        <v>416</v>
      </c>
      <c r="B27" s="5">
        <v>43232</v>
      </c>
      <c r="C27" s="3" t="s">
        <v>570</v>
      </c>
      <c r="D27" s="3" t="str">
        <f t="shared" si="6"/>
        <v>Grêmio</v>
      </c>
      <c r="E27" s="3" t="str">
        <f t="shared" si="7"/>
        <v>0</v>
      </c>
      <c r="F27" s="3" t="str">
        <f t="shared" si="9"/>
        <v>0</v>
      </c>
      <c r="G27" s="3" t="str">
        <f t="shared" si="10"/>
        <v/>
      </c>
      <c r="H27" s="3" t="str">
        <f t="shared" si="12"/>
        <v xml:space="preserve"> 0 x 0 </v>
      </c>
      <c r="I27" s="3" t="str">
        <f t="shared" si="13"/>
        <v>Internacional</v>
      </c>
      <c r="J27" s="3" t="str">
        <f t="shared" si="4"/>
        <v>0</v>
      </c>
      <c r="K27" s="3" t="str">
        <f t="shared" si="8"/>
        <v>0</v>
      </c>
      <c r="L27" s="3" t="str">
        <f t="shared" si="11"/>
        <v/>
      </c>
      <c r="M27" s="3">
        <v>5</v>
      </c>
      <c r="N27" s="3">
        <v>51870</v>
      </c>
      <c r="O27" s="3" t="str">
        <f>IF(P27="Amistoso", "AMISTOSO", _xlfn.CONCAT(RIGHT(TEXT(B27, "dd/mm/yyyy"),4),"_",VLOOKUP(todoOsGrenaisNormalizado!$P27, Campeonatos!$A$2:$B$24,2, FALSE)))</f>
        <v>2018_BR</v>
      </c>
      <c r="P27" s="1" t="s">
        <v>6</v>
      </c>
      <c r="Q27" s="1" t="s">
        <v>10</v>
      </c>
      <c r="R27" s="1"/>
      <c r="S27" s="1"/>
      <c r="T27" s="1"/>
    </row>
    <row r="28" spans="1:21" ht="30" x14ac:dyDescent="0.25">
      <c r="A28" s="1">
        <v>415</v>
      </c>
      <c r="B28" s="5">
        <v>43180</v>
      </c>
      <c r="C28" s="3" t="s">
        <v>577</v>
      </c>
      <c r="D28" s="3" t="str">
        <f t="shared" si="6"/>
        <v>Internacional</v>
      </c>
      <c r="E28" s="3" t="str">
        <f t="shared" si="7"/>
        <v>2</v>
      </c>
      <c r="F28" s="3" t="str">
        <f t="shared" si="9"/>
        <v>2</v>
      </c>
      <c r="G28" s="3" t="str">
        <f t="shared" si="10"/>
        <v/>
      </c>
      <c r="H28" s="3" t="str">
        <f t="shared" si="12"/>
        <v xml:space="preserve"> 2 x 0 </v>
      </c>
      <c r="I28" s="3" t="str">
        <f t="shared" si="13"/>
        <v>Grêmio</v>
      </c>
      <c r="J28" s="3" t="str">
        <f t="shared" si="4"/>
        <v>0</v>
      </c>
      <c r="K28" s="3" t="str">
        <f t="shared" si="8"/>
        <v>0</v>
      </c>
      <c r="L28" s="3" t="str">
        <f t="shared" si="11"/>
        <v/>
      </c>
      <c r="M28" s="3"/>
      <c r="N28" s="3"/>
      <c r="O28" s="3" t="str">
        <f>IF(P28="Amistoso", "AMISTOSO", _xlfn.CONCAT(RIGHT(TEXT(B28, "dd/mm/yyyy"),4),"_",VLOOKUP(todoOsGrenaisNormalizado!$P28, Campeonatos!$A$2:$B$24,2, FALSE)))</f>
        <v>2018_RS</v>
      </c>
      <c r="P28" s="1" t="s">
        <v>13</v>
      </c>
      <c r="Q28" s="1" t="s">
        <v>7</v>
      </c>
      <c r="R28" s="1"/>
      <c r="S28" s="1" t="s">
        <v>46</v>
      </c>
      <c r="T28" s="1" t="s">
        <v>47</v>
      </c>
    </row>
    <row r="29" spans="1:21" x14ac:dyDescent="0.25">
      <c r="A29" s="1">
        <v>414</v>
      </c>
      <c r="B29" s="5">
        <v>43177</v>
      </c>
      <c r="C29" s="3" t="s">
        <v>578</v>
      </c>
      <c r="D29" s="3" t="str">
        <f t="shared" si="6"/>
        <v>Grêmio</v>
      </c>
      <c r="E29" s="3" t="str">
        <f t="shared" si="7"/>
        <v>3</v>
      </c>
      <c r="F29" s="3" t="str">
        <f t="shared" si="9"/>
        <v>3</v>
      </c>
      <c r="G29" s="3" t="str">
        <f t="shared" si="10"/>
        <v/>
      </c>
      <c r="H29" s="3" t="str">
        <f t="shared" si="12"/>
        <v xml:space="preserve"> 3 x 0 </v>
      </c>
      <c r="I29" s="3" t="str">
        <f t="shared" si="13"/>
        <v>Internacional</v>
      </c>
      <c r="J29" s="3" t="str">
        <f t="shared" si="4"/>
        <v>0</v>
      </c>
      <c r="K29" s="3" t="str">
        <f t="shared" si="8"/>
        <v>0</v>
      </c>
      <c r="L29" s="3" t="str">
        <f t="shared" si="11"/>
        <v/>
      </c>
      <c r="M29" s="3"/>
      <c r="N29" s="3"/>
      <c r="O29" s="3" t="str">
        <f>IF(P29="Amistoso", "AMISTOSO", _xlfn.CONCAT(RIGHT(TEXT(B29, "dd/mm/yyyy"),4),"_",VLOOKUP(todoOsGrenaisNormalizado!$P29, Campeonatos!$A$2:$B$24,2, FALSE)))</f>
        <v>2018_RS</v>
      </c>
      <c r="P29" s="1" t="s">
        <v>13</v>
      </c>
      <c r="Q29" s="1" t="s">
        <v>10</v>
      </c>
      <c r="R29" s="1"/>
      <c r="S29" s="1" t="s">
        <v>48</v>
      </c>
      <c r="T29" s="1"/>
    </row>
    <row r="30" spans="1:21" ht="30" x14ac:dyDescent="0.25">
      <c r="A30" s="1">
        <v>413</v>
      </c>
      <c r="B30" s="5">
        <v>43170</v>
      </c>
      <c r="C30" s="3" t="s">
        <v>579</v>
      </c>
      <c r="D30" s="3" t="str">
        <f t="shared" si="6"/>
        <v>Internacional</v>
      </c>
      <c r="E30" s="3" t="str">
        <f t="shared" si="7"/>
        <v>1</v>
      </c>
      <c r="F30" s="3" t="str">
        <f t="shared" si="9"/>
        <v>1</v>
      </c>
      <c r="G30" s="3" t="str">
        <f t="shared" si="10"/>
        <v/>
      </c>
      <c r="H30" s="3" t="str">
        <f t="shared" si="12"/>
        <v xml:space="preserve"> 1 x 2 </v>
      </c>
      <c r="I30" s="3" t="str">
        <f t="shared" si="13"/>
        <v>Grêmio</v>
      </c>
      <c r="J30" s="3" t="str">
        <f t="shared" si="4"/>
        <v>2</v>
      </c>
      <c r="K30" s="3" t="str">
        <f t="shared" si="8"/>
        <v>2</v>
      </c>
      <c r="L30" s="3" t="str">
        <f t="shared" si="11"/>
        <v/>
      </c>
      <c r="M30" s="3"/>
      <c r="N30" s="3"/>
      <c r="O30" s="3" t="str">
        <f>IF(P30="Amistoso", "AMISTOSO", _xlfn.CONCAT(RIGHT(TEXT(B30, "dd/mm/yyyy"),4),"_",VLOOKUP(todoOsGrenaisNormalizado!$P30, Campeonatos!$A$2:$B$24,2, FALSE)))</f>
        <v>2018_RS</v>
      </c>
      <c r="P30" s="1" t="s">
        <v>13</v>
      </c>
      <c r="Q30" s="1" t="s">
        <v>7</v>
      </c>
      <c r="R30" s="1"/>
      <c r="S30" s="1" t="s">
        <v>49</v>
      </c>
      <c r="T30" s="1"/>
    </row>
    <row r="31" spans="1:21" ht="30" x14ac:dyDescent="0.25">
      <c r="A31" s="1">
        <v>412</v>
      </c>
      <c r="B31" s="5">
        <v>42798</v>
      </c>
      <c r="C31" s="3" t="s">
        <v>580</v>
      </c>
      <c r="D31" s="3" t="str">
        <f t="shared" si="6"/>
        <v>Grêmio</v>
      </c>
      <c r="E31" s="3" t="str">
        <f t="shared" si="7"/>
        <v>2</v>
      </c>
      <c r="F31" s="3" t="str">
        <f t="shared" si="9"/>
        <v>2</v>
      </c>
      <c r="G31" s="3" t="str">
        <f t="shared" si="10"/>
        <v/>
      </c>
      <c r="H31" s="3" t="str">
        <f t="shared" si="12"/>
        <v xml:space="preserve"> 2 x 2 </v>
      </c>
      <c r="I31" s="3" t="str">
        <f t="shared" si="13"/>
        <v>Internacional</v>
      </c>
      <c r="J31" s="3" t="str">
        <f t="shared" si="4"/>
        <v>2</v>
      </c>
      <c r="K31" s="3" t="str">
        <f t="shared" si="8"/>
        <v>2</v>
      </c>
      <c r="L31" s="3" t="str">
        <f t="shared" si="11"/>
        <v/>
      </c>
      <c r="M31" s="3"/>
      <c r="N31" s="3"/>
      <c r="O31" s="3" t="str">
        <f>IF(P31="Amistoso", "AMISTOSO", _xlfn.CONCAT(RIGHT(TEXT(B31, "dd/mm/yyyy"),4),"_",VLOOKUP(todoOsGrenaisNormalizado!$P31, Campeonatos!$A$2:$B$24,2, FALSE)))</f>
        <v>2017_RS</v>
      </c>
      <c r="P31" s="1" t="s">
        <v>50</v>
      </c>
      <c r="Q31" s="1" t="s">
        <v>10</v>
      </c>
      <c r="R31" s="1"/>
      <c r="S31" s="1" t="s">
        <v>51</v>
      </c>
      <c r="T31" s="1"/>
    </row>
    <row r="32" spans="1:21" x14ac:dyDescent="0.25">
      <c r="A32" s="1">
        <v>411</v>
      </c>
      <c r="B32" s="5">
        <v>42666</v>
      </c>
      <c r="C32" s="3" t="s">
        <v>570</v>
      </c>
      <c r="D32" s="3" t="str">
        <f t="shared" si="6"/>
        <v>Grêmio</v>
      </c>
      <c r="E32" s="3" t="str">
        <f t="shared" si="7"/>
        <v>0</v>
      </c>
      <c r="F32" s="3" t="str">
        <f t="shared" si="9"/>
        <v>0</v>
      </c>
      <c r="G32" s="3" t="str">
        <f t="shared" si="10"/>
        <v/>
      </c>
      <c r="H32" s="3" t="str">
        <f t="shared" si="12"/>
        <v xml:space="preserve"> 0 x 0 </v>
      </c>
      <c r="I32" s="3" t="str">
        <f t="shared" si="13"/>
        <v>Internacional</v>
      </c>
      <c r="J32" s="3" t="str">
        <f t="shared" si="4"/>
        <v>0</v>
      </c>
      <c r="K32" s="3" t="str">
        <f t="shared" si="8"/>
        <v>0</v>
      </c>
      <c r="L32" s="3" t="str">
        <f t="shared" si="11"/>
        <v/>
      </c>
      <c r="M32" s="3"/>
      <c r="N32" s="3"/>
      <c r="O32" s="3" t="str">
        <f>IF(P32="Amistoso", "AMISTOSO", _xlfn.CONCAT(RIGHT(TEXT(B32, "dd/mm/yyyy"),4),"_",VLOOKUP(todoOsGrenaisNormalizado!$P32, Campeonatos!$A$2:$B$24,2, FALSE)))</f>
        <v>2016_BR</v>
      </c>
      <c r="P32" s="1" t="s">
        <v>6</v>
      </c>
      <c r="Q32" s="1" t="s">
        <v>10</v>
      </c>
      <c r="R32" s="1"/>
      <c r="S32" s="1"/>
      <c r="T32" s="1"/>
    </row>
    <row r="33" spans="1:20" x14ac:dyDescent="0.25">
      <c r="A33" s="1">
        <v>410</v>
      </c>
      <c r="B33" s="5">
        <v>42554</v>
      </c>
      <c r="C33" s="3" t="s">
        <v>571</v>
      </c>
      <c r="D33" s="3" t="str">
        <f t="shared" si="6"/>
        <v>Internacional</v>
      </c>
      <c r="E33" s="3" t="str">
        <f t="shared" si="7"/>
        <v>0</v>
      </c>
      <c r="F33" s="3" t="str">
        <f t="shared" si="9"/>
        <v>0</v>
      </c>
      <c r="G33" s="3" t="str">
        <f t="shared" si="10"/>
        <v/>
      </c>
      <c r="H33" s="3" t="str">
        <f t="shared" si="12"/>
        <v xml:space="preserve"> 0 x 1 </v>
      </c>
      <c r="I33" s="3" t="str">
        <f t="shared" si="13"/>
        <v>Grêmio</v>
      </c>
      <c r="J33" s="3" t="str">
        <f t="shared" si="4"/>
        <v>1</v>
      </c>
      <c r="K33" s="3" t="str">
        <f t="shared" si="8"/>
        <v>1</v>
      </c>
      <c r="L33" s="3" t="str">
        <f t="shared" si="11"/>
        <v/>
      </c>
      <c r="M33" s="3"/>
      <c r="N33" s="3"/>
      <c r="O33" s="3" t="str">
        <f>IF(P33="Amistoso", "AMISTOSO", _xlfn.CONCAT(RIGHT(TEXT(B33, "dd/mm/yyyy"),4),"_",VLOOKUP(todoOsGrenaisNormalizado!$P33, Campeonatos!$A$2:$B$24,2, FALSE)))</f>
        <v>2016_BR</v>
      </c>
      <c r="P33" s="1" t="s">
        <v>52</v>
      </c>
      <c r="Q33" s="1" t="s">
        <v>7</v>
      </c>
      <c r="R33" s="1"/>
      <c r="S33" s="1" t="s">
        <v>53</v>
      </c>
      <c r="T33" s="1"/>
    </row>
    <row r="34" spans="1:20" ht="30" x14ac:dyDescent="0.25">
      <c r="A34" s="1">
        <v>409</v>
      </c>
      <c r="B34" s="5">
        <v>42435</v>
      </c>
      <c r="C34" s="3" t="s">
        <v>570</v>
      </c>
      <c r="D34" s="3" t="str">
        <f t="shared" si="6"/>
        <v>Grêmio</v>
      </c>
      <c r="E34" s="3" t="str">
        <f t="shared" si="7"/>
        <v>0</v>
      </c>
      <c r="F34" s="3" t="str">
        <f t="shared" si="9"/>
        <v>0</v>
      </c>
      <c r="G34" s="3" t="str">
        <f t="shared" si="10"/>
        <v/>
      </c>
      <c r="H34" s="3" t="str">
        <f t="shared" si="12"/>
        <v xml:space="preserve"> 0 x 0 </v>
      </c>
      <c r="I34" s="3" t="str">
        <f t="shared" si="13"/>
        <v>Internacional</v>
      </c>
      <c r="J34" s="3" t="str">
        <f t="shared" si="4"/>
        <v>0</v>
      </c>
      <c r="K34" s="3" t="str">
        <f t="shared" si="8"/>
        <v>0</v>
      </c>
      <c r="L34" s="3" t="str">
        <f t="shared" si="11"/>
        <v/>
      </c>
      <c r="M34" s="3"/>
      <c r="N34" s="3"/>
      <c r="O34" s="3" t="str">
        <f>IF(P34="Amistoso", "AMISTOSO", _xlfn.CONCAT(RIGHT(TEXT(B34, "dd/mm/yyyy"),4),"_",VLOOKUP(todoOsGrenaisNormalizado!$P34, Campeonatos!$A$2:$B$24,2, FALSE)))</f>
        <v>2016_RS</v>
      </c>
      <c r="P34" s="1" t="s">
        <v>54</v>
      </c>
      <c r="Q34" s="1" t="s">
        <v>10</v>
      </c>
      <c r="R34" s="1"/>
      <c r="S34" s="1"/>
      <c r="T34" s="1" t="s">
        <v>55</v>
      </c>
    </row>
    <row r="35" spans="1:20" x14ac:dyDescent="0.25">
      <c r="A35" s="1">
        <v>408</v>
      </c>
      <c r="B35" s="5">
        <v>42330</v>
      </c>
      <c r="C35" s="3" t="s">
        <v>19</v>
      </c>
      <c r="D35" s="3" t="str">
        <f t="shared" si="6"/>
        <v>Internacional</v>
      </c>
      <c r="E35" s="3" t="str">
        <f t="shared" si="7"/>
        <v>1</v>
      </c>
      <c r="F35" s="3" t="str">
        <f t="shared" si="9"/>
        <v>1</v>
      </c>
      <c r="G35" s="3" t="str">
        <f t="shared" si="10"/>
        <v/>
      </c>
      <c r="H35" s="3" t="str">
        <f t="shared" si="12"/>
        <v xml:space="preserve"> 1 x 0 </v>
      </c>
      <c r="I35" s="3" t="str">
        <f t="shared" si="13"/>
        <v>Grêmio</v>
      </c>
      <c r="J35" s="3" t="str">
        <f t="shared" si="4"/>
        <v>0</v>
      </c>
      <c r="K35" s="3" t="str">
        <f t="shared" si="8"/>
        <v>0</v>
      </c>
      <c r="L35" s="3" t="str">
        <f t="shared" si="11"/>
        <v/>
      </c>
      <c r="M35" s="3"/>
      <c r="N35" s="3"/>
      <c r="O35" s="3" t="str">
        <f>IF(P35="Amistoso", "AMISTOSO", _xlfn.CONCAT(RIGHT(TEXT(B35, "dd/mm/yyyy"),4),"_",VLOOKUP(todoOsGrenaisNormalizado!$P35, Campeonatos!$A$2:$B$24,2, FALSE)))</f>
        <v>2015_BR</v>
      </c>
      <c r="P35" s="1" t="s">
        <v>6</v>
      </c>
      <c r="Q35" s="1" t="s">
        <v>7</v>
      </c>
      <c r="R35" s="1"/>
      <c r="S35" s="1" t="s">
        <v>56</v>
      </c>
      <c r="T35" s="1"/>
    </row>
    <row r="36" spans="1:20" ht="30" x14ac:dyDescent="0.25">
      <c r="A36" s="1">
        <v>407</v>
      </c>
      <c r="B36" s="5">
        <v>42225</v>
      </c>
      <c r="C36" s="3" t="s">
        <v>581</v>
      </c>
      <c r="D36" s="3" t="str">
        <f t="shared" si="6"/>
        <v>Grêmio</v>
      </c>
      <c r="E36" s="3" t="str">
        <f t="shared" si="7"/>
        <v>5</v>
      </c>
      <c r="F36" s="3" t="str">
        <f t="shared" si="9"/>
        <v>5</v>
      </c>
      <c r="G36" s="3" t="str">
        <f t="shared" si="10"/>
        <v/>
      </c>
      <c r="H36" s="3" t="str">
        <f t="shared" si="12"/>
        <v xml:space="preserve"> 5 x 0 </v>
      </c>
      <c r="I36" s="3" t="str">
        <f t="shared" si="13"/>
        <v>Internacional</v>
      </c>
      <c r="J36" s="3" t="str">
        <f t="shared" si="4"/>
        <v>0</v>
      </c>
      <c r="K36" s="3" t="str">
        <f t="shared" si="8"/>
        <v>0</v>
      </c>
      <c r="L36" s="3" t="str">
        <f t="shared" si="11"/>
        <v/>
      </c>
      <c r="M36" s="3"/>
      <c r="N36" s="3"/>
      <c r="O36" s="3" t="str">
        <f>IF(P36="Amistoso", "AMISTOSO", _xlfn.CONCAT(RIGHT(TEXT(B36, "dd/mm/yyyy"),4),"_",VLOOKUP(todoOsGrenaisNormalizado!$P36, Campeonatos!$A$2:$B$24,2, FALSE)))</f>
        <v>2015_BR</v>
      </c>
      <c r="P36" s="1" t="s">
        <v>52</v>
      </c>
      <c r="Q36" s="1" t="s">
        <v>10</v>
      </c>
      <c r="R36" s="1"/>
      <c r="S36" s="1" t="s">
        <v>57</v>
      </c>
      <c r="T36" s="1"/>
    </row>
    <row r="37" spans="1:20" ht="30" x14ac:dyDescent="0.25">
      <c r="A37" s="1">
        <v>406</v>
      </c>
      <c r="B37" s="5">
        <v>42127</v>
      </c>
      <c r="C37" s="3" t="s">
        <v>582</v>
      </c>
      <c r="D37" s="3" t="str">
        <f t="shared" si="6"/>
        <v>Internacional</v>
      </c>
      <c r="E37" s="3" t="str">
        <f t="shared" si="7"/>
        <v>2</v>
      </c>
      <c r="F37" s="3" t="str">
        <f t="shared" si="9"/>
        <v>2</v>
      </c>
      <c r="G37" s="3" t="str">
        <f t="shared" si="10"/>
        <v/>
      </c>
      <c r="H37" s="3" t="str">
        <f t="shared" si="12"/>
        <v xml:space="preserve"> 2 x 1 </v>
      </c>
      <c r="I37" s="3" t="str">
        <f t="shared" si="13"/>
        <v>Grêmio</v>
      </c>
      <c r="J37" s="3" t="str">
        <f t="shared" si="4"/>
        <v>1</v>
      </c>
      <c r="K37" s="3" t="str">
        <f t="shared" si="8"/>
        <v>1</v>
      </c>
      <c r="L37" s="3" t="str">
        <f t="shared" si="11"/>
        <v/>
      </c>
      <c r="M37" s="3"/>
      <c r="N37" s="3"/>
      <c r="O37" s="3" t="str">
        <f>IF(P37="Amistoso", "AMISTOSO", _xlfn.CONCAT(RIGHT(TEXT(B37, "dd/mm/yyyy"),4),"_",VLOOKUP(todoOsGrenaisNormalizado!$P37, Campeonatos!$A$2:$B$24,2, FALSE)))</f>
        <v>2015_RS</v>
      </c>
      <c r="P37" s="1" t="s">
        <v>13</v>
      </c>
      <c r="Q37" s="1" t="s">
        <v>7</v>
      </c>
      <c r="R37" s="1"/>
      <c r="S37" s="1" t="s">
        <v>58</v>
      </c>
      <c r="T37" s="1" t="s">
        <v>59</v>
      </c>
    </row>
    <row r="38" spans="1:20" x14ac:dyDescent="0.25">
      <c r="A38" s="1">
        <v>405</v>
      </c>
      <c r="B38" s="5">
        <v>42120</v>
      </c>
      <c r="C38" s="3" t="s">
        <v>570</v>
      </c>
      <c r="D38" s="3" t="str">
        <f t="shared" si="6"/>
        <v>Grêmio</v>
      </c>
      <c r="E38" s="3" t="str">
        <f t="shared" si="7"/>
        <v>0</v>
      </c>
      <c r="F38" s="3" t="str">
        <f t="shared" si="9"/>
        <v>0</v>
      </c>
      <c r="G38" s="3" t="str">
        <f t="shared" si="10"/>
        <v/>
      </c>
      <c r="H38" s="3" t="str">
        <f t="shared" si="12"/>
        <v xml:space="preserve"> 0 x 0 </v>
      </c>
      <c r="I38" s="3" t="str">
        <f t="shared" si="13"/>
        <v>Internacional</v>
      </c>
      <c r="J38" s="3" t="str">
        <f t="shared" si="4"/>
        <v>0</v>
      </c>
      <c r="K38" s="3" t="str">
        <f t="shared" si="8"/>
        <v>0</v>
      </c>
      <c r="L38" s="3" t="str">
        <f t="shared" si="11"/>
        <v/>
      </c>
      <c r="M38" s="3"/>
      <c r="N38" s="3"/>
      <c r="O38" s="3" t="str">
        <f>IF(P38="Amistoso", "AMISTOSO", _xlfn.CONCAT(RIGHT(TEXT(B38, "dd/mm/yyyy"),4),"_",VLOOKUP(todoOsGrenaisNormalizado!$P38, Campeonatos!$A$2:$B$24,2, FALSE)))</f>
        <v>2015_RS</v>
      </c>
      <c r="P38" s="1" t="s">
        <v>13</v>
      </c>
      <c r="Q38" s="1" t="s">
        <v>10</v>
      </c>
      <c r="R38" s="1"/>
      <c r="S38" s="1"/>
      <c r="T38" s="1" t="s">
        <v>60</v>
      </c>
    </row>
    <row r="39" spans="1:20" ht="30" x14ac:dyDescent="0.25">
      <c r="A39" s="1">
        <v>404</v>
      </c>
      <c r="B39" s="5">
        <v>42064</v>
      </c>
      <c r="C39" s="3" t="s">
        <v>575</v>
      </c>
      <c r="D39" s="3" t="str">
        <f t="shared" si="6"/>
        <v>Internacional</v>
      </c>
      <c r="E39" s="3" t="str">
        <f t="shared" si="7"/>
        <v>0</v>
      </c>
      <c r="F39" s="3" t="str">
        <f t="shared" si="9"/>
        <v>0</v>
      </c>
      <c r="G39" s="3" t="str">
        <f t="shared" si="10"/>
        <v/>
      </c>
      <c r="H39" s="3" t="str">
        <f t="shared" si="12"/>
        <v xml:space="preserve"> 0 x 0 </v>
      </c>
      <c r="I39" s="3" t="str">
        <f t="shared" si="13"/>
        <v>Grêmio</v>
      </c>
      <c r="J39" s="3" t="str">
        <f t="shared" si="4"/>
        <v>0</v>
      </c>
      <c r="K39" s="3" t="str">
        <f t="shared" si="8"/>
        <v>0</v>
      </c>
      <c r="L39" s="3" t="str">
        <f t="shared" si="11"/>
        <v/>
      </c>
      <c r="M39" s="3"/>
      <c r="N39" s="3"/>
      <c r="O39" s="3" t="str">
        <f>IF(P39="Amistoso", "AMISTOSO", _xlfn.CONCAT(RIGHT(TEXT(B39, "dd/mm/yyyy"),4),"_",VLOOKUP(todoOsGrenaisNormalizado!$P39, Campeonatos!$A$2:$B$24,2, FALSE)))</f>
        <v>2015_RS</v>
      </c>
      <c r="P39" s="1" t="s">
        <v>13</v>
      </c>
      <c r="Q39" s="1" t="s">
        <v>7</v>
      </c>
      <c r="R39" s="1"/>
      <c r="S39" s="1"/>
      <c r="T39" s="1" t="s">
        <v>61</v>
      </c>
    </row>
    <row r="40" spans="1:20" ht="30" x14ac:dyDescent="0.25">
      <c r="A40" s="1">
        <v>403</v>
      </c>
      <c r="B40" s="5">
        <v>41952</v>
      </c>
      <c r="C40" s="3" t="s">
        <v>583</v>
      </c>
      <c r="D40" s="3" t="str">
        <f t="shared" si="6"/>
        <v>Grêmio</v>
      </c>
      <c r="E40" s="3" t="str">
        <f t="shared" si="7"/>
        <v>4</v>
      </c>
      <c r="F40" s="3" t="str">
        <f t="shared" si="9"/>
        <v>4</v>
      </c>
      <c r="G40" s="3" t="str">
        <f t="shared" si="10"/>
        <v/>
      </c>
      <c r="H40" s="3" t="str">
        <f t="shared" si="12"/>
        <v xml:space="preserve"> 4 x 1 </v>
      </c>
      <c r="I40" s="3" t="str">
        <f t="shared" si="13"/>
        <v>Internacional</v>
      </c>
      <c r="J40" s="3" t="str">
        <f t="shared" si="4"/>
        <v>1</v>
      </c>
      <c r="K40" s="3" t="str">
        <f t="shared" si="8"/>
        <v>1</v>
      </c>
      <c r="L40" s="3" t="str">
        <f t="shared" si="11"/>
        <v/>
      </c>
      <c r="M40" s="3"/>
      <c r="N40" s="3"/>
      <c r="O40" s="3" t="str">
        <f>IF(P40="Amistoso", "AMISTOSO", _xlfn.CONCAT(RIGHT(TEXT(B40, "dd/mm/yyyy"),4),"_",VLOOKUP(todoOsGrenaisNormalizado!$P40, Campeonatos!$A$2:$B$24,2, FALSE)))</f>
        <v>2014_BR</v>
      </c>
      <c r="P40" s="1" t="s">
        <v>6</v>
      </c>
      <c r="Q40" s="1" t="s">
        <v>10</v>
      </c>
      <c r="R40" s="1"/>
      <c r="S40" s="1" t="s">
        <v>62</v>
      </c>
      <c r="T40" s="1" t="s">
        <v>63</v>
      </c>
    </row>
    <row r="41" spans="1:20" ht="30" x14ac:dyDescent="0.25">
      <c r="A41" s="1">
        <v>402</v>
      </c>
      <c r="B41" s="5">
        <v>41861</v>
      </c>
      <c r="C41" s="3" t="s">
        <v>577</v>
      </c>
      <c r="D41" s="3" t="str">
        <f t="shared" si="6"/>
        <v>Internacional</v>
      </c>
      <c r="E41" s="3" t="str">
        <f t="shared" si="7"/>
        <v>2</v>
      </c>
      <c r="F41" s="3" t="str">
        <f t="shared" si="9"/>
        <v>2</v>
      </c>
      <c r="G41" s="3" t="str">
        <f t="shared" si="10"/>
        <v/>
      </c>
      <c r="H41" s="3" t="str">
        <f t="shared" si="12"/>
        <v xml:space="preserve"> 2 x 0 </v>
      </c>
      <c r="I41" s="3" t="str">
        <f t="shared" si="13"/>
        <v>Grêmio</v>
      </c>
      <c r="J41" s="3" t="str">
        <f t="shared" si="4"/>
        <v>0</v>
      </c>
      <c r="K41" s="3" t="str">
        <f t="shared" si="8"/>
        <v>0</v>
      </c>
      <c r="L41" s="3" t="str">
        <f t="shared" si="11"/>
        <v/>
      </c>
      <c r="M41" s="3"/>
      <c r="N41" s="3"/>
      <c r="O41" s="3" t="str">
        <f>IF(P41="Amistoso", "AMISTOSO", _xlfn.CONCAT(RIGHT(TEXT(B41, "dd/mm/yyyy"),4),"_",VLOOKUP(todoOsGrenaisNormalizado!$P41, Campeonatos!$A$2:$B$24,2, FALSE)))</f>
        <v>2014_BR</v>
      </c>
      <c r="P41" s="1" t="s">
        <v>6</v>
      </c>
      <c r="Q41" s="1" t="s">
        <v>7</v>
      </c>
      <c r="R41" s="1"/>
      <c r="S41" s="1" t="s">
        <v>64</v>
      </c>
      <c r="T41" s="1" t="s">
        <v>65</v>
      </c>
    </row>
    <row r="42" spans="1:20" ht="30" x14ac:dyDescent="0.25">
      <c r="A42" s="1">
        <v>401</v>
      </c>
      <c r="B42" s="5">
        <v>41742</v>
      </c>
      <c r="C42" s="3" t="s">
        <v>584</v>
      </c>
      <c r="D42" s="3" t="str">
        <f t="shared" si="6"/>
        <v>Internacional</v>
      </c>
      <c r="E42" s="3" t="str">
        <f t="shared" si="7"/>
        <v>4</v>
      </c>
      <c r="F42" s="3" t="str">
        <f t="shared" si="9"/>
        <v>4</v>
      </c>
      <c r="G42" s="3" t="str">
        <f t="shared" si="10"/>
        <v/>
      </c>
      <c r="H42" s="3" t="str">
        <f t="shared" si="12"/>
        <v xml:space="preserve"> 4 x 1 </v>
      </c>
      <c r="I42" s="3" t="str">
        <f t="shared" si="13"/>
        <v>Grêmio</v>
      </c>
      <c r="J42" s="3" t="str">
        <f t="shared" si="4"/>
        <v>1</v>
      </c>
      <c r="K42" s="3" t="str">
        <f t="shared" si="8"/>
        <v>1</v>
      </c>
      <c r="L42" s="3" t="str">
        <f t="shared" si="11"/>
        <v/>
      </c>
      <c r="M42" s="3"/>
      <c r="N42" s="3"/>
      <c r="O42" s="3" t="str">
        <f>IF(P42="Amistoso", "AMISTOSO", _xlfn.CONCAT(RIGHT(TEXT(B42, "dd/mm/yyyy"),4),"_",VLOOKUP(todoOsGrenaisNormalizado!$P42, Campeonatos!$A$2:$B$24,2, FALSE)))</f>
        <v>2014_RS</v>
      </c>
      <c r="P42" s="1" t="s">
        <v>13</v>
      </c>
      <c r="Q42" s="1" t="s">
        <v>66</v>
      </c>
      <c r="R42" s="1"/>
      <c r="S42" s="1" t="s">
        <v>67</v>
      </c>
      <c r="T42" s="1" t="s">
        <v>68</v>
      </c>
    </row>
    <row r="43" spans="1:20" ht="30" x14ac:dyDescent="0.25">
      <c r="A43" s="1">
        <v>400</v>
      </c>
      <c r="B43" s="5">
        <v>41728</v>
      </c>
      <c r="C43" s="3" t="s">
        <v>585</v>
      </c>
      <c r="D43" s="3" t="str">
        <f t="shared" si="6"/>
        <v>Grêmio</v>
      </c>
      <c r="E43" s="3" t="str">
        <f t="shared" si="7"/>
        <v>1</v>
      </c>
      <c r="F43" s="3" t="str">
        <f t="shared" si="9"/>
        <v>1</v>
      </c>
      <c r="G43" s="3" t="str">
        <f t="shared" si="10"/>
        <v/>
      </c>
      <c r="H43" s="3" t="str">
        <f t="shared" si="12"/>
        <v xml:space="preserve"> 1 x 2 </v>
      </c>
      <c r="I43" s="3" t="str">
        <f t="shared" si="13"/>
        <v>Internacional</v>
      </c>
      <c r="J43" s="3" t="str">
        <f t="shared" si="4"/>
        <v>2</v>
      </c>
      <c r="K43" s="3" t="str">
        <f t="shared" si="8"/>
        <v>2</v>
      </c>
      <c r="L43" s="3" t="str">
        <f t="shared" si="11"/>
        <v/>
      </c>
      <c r="M43" s="3"/>
      <c r="N43" s="3"/>
      <c r="O43" s="3" t="str">
        <f>IF(P43="Amistoso", "AMISTOSO", _xlfn.CONCAT(RIGHT(TEXT(B43, "dd/mm/yyyy"),4),"_",VLOOKUP(todoOsGrenaisNormalizado!$P43, Campeonatos!$A$2:$B$24,2, FALSE)))</f>
        <v>2014_RS</v>
      </c>
      <c r="P43" s="1" t="s">
        <v>13</v>
      </c>
      <c r="Q43" s="1" t="s">
        <v>10</v>
      </c>
      <c r="R43" s="1"/>
      <c r="S43" s="1" t="s">
        <v>69</v>
      </c>
      <c r="T43" s="1"/>
    </row>
    <row r="44" spans="1:20" ht="30" x14ac:dyDescent="0.25">
      <c r="A44" s="1">
        <v>399</v>
      </c>
      <c r="B44" s="5">
        <v>41679</v>
      </c>
      <c r="C44" s="3" t="s">
        <v>586</v>
      </c>
      <c r="D44" s="3" t="str">
        <f t="shared" si="6"/>
        <v>Grêmio</v>
      </c>
      <c r="E44" s="3" t="str">
        <f t="shared" si="7"/>
        <v>1</v>
      </c>
      <c r="F44" s="3" t="str">
        <f t="shared" si="9"/>
        <v>1</v>
      </c>
      <c r="G44" s="3" t="str">
        <f t="shared" si="10"/>
        <v/>
      </c>
      <c r="H44" s="3" t="str">
        <f t="shared" si="12"/>
        <v xml:space="preserve"> 1 x 1 </v>
      </c>
      <c r="I44" s="3" t="str">
        <f t="shared" si="13"/>
        <v>Internacional</v>
      </c>
      <c r="J44" s="3" t="str">
        <f t="shared" si="4"/>
        <v>1</v>
      </c>
      <c r="K44" s="3" t="str">
        <f t="shared" si="8"/>
        <v>1</v>
      </c>
      <c r="L44" s="3" t="str">
        <f t="shared" si="11"/>
        <v/>
      </c>
      <c r="M44" s="3"/>
      <c r="N44" s="3"/>
      <c r="O44" s="3" t="str">
        <f>IF(P44="Amistoso", "AMISTOSO", _xlfn.CONCAT(RIGHT(TEXT(B44, "dd/mm/yyyy"),4),"_",VLOOKUP(todoOsGrenaisNormalizado!$P44, Campeonatos!$A$2:$B$24,2, FALSE)))</f>
        <v>2014_RS</v>
      </c>
      <c r="P44" s="1" t="s">
        <v>13</v>
      </c>
      <c r="Q44" s="1" t="s">
        <v>10</v>
      </c>
      <c r="R44" s="1"/>
      <c r="S44" s="1" t="s">
        <v>70</v>
      </c>
      <c r="T44" s="1"/>
    </row>
    <row r="45" spans="1:20" ht="60" x14ac:dyDescent="0.25">
      <c r="A45" s="1">
        <v>398</v>
      </c>
      <c r="B45" s="5">
        <v>41567</v>
      </c>
      <c r="C45" s="3" t="s">
        <v>587</v>
      </c>
      <c r="D45" s="3" t="str">
        <f t="shared" si="6"/>
        <v>Internacional</v>
      </c>
      <c r="E45" s="3" t="str">
        <f t="shared" si="7"/>
        <v>2</v>
      </c>
      <c r="F45" s="3" t="str">
        <f t="shared" si="9"/>
        <v>2</v>
      </c>
      <c r="G45" s="3" t="str">
        <f t="shared" si="10"/>
        <v/>
      </c>
      <c r="H45" s="3" t="str">
        <f t="shared" si="12"/>
        <v xml:space="preserve"> 2 x 2 </v>
      </c>
      <c r="I45" s="3" t="str">
        <f t="shared" si="13"/>
        <v>Grêmio</v>
      </c>
      <c r="J45" s="3" t="str">
        <f t="shared" si="4"/>
        <v>2</v>
      </c>
      <c r="K45" s="3" t="str">
        <f t="shared" si="8"/>
        <v>2</v>
      </c>
      <c r="L45" s="3" t="str">
        <f t="shared" si="11"/>
        <v/>
      </c>
      <c r="M45" s="3"/>
      <c r="N45" s="3">
        <v>15273</v>
      </c>
      <c r="O45" s="3" t="str">
        <f>IF(P45="Amistoso", "AMISTOSO", _xlfn.CONCAT(RIGHT(TEXT(B45, "dd/mm/yyyy"),4),"_",VLOOKUP(todoOsGrenaisNormalizado!$P45, Campeonatos!$A$2:$B$24,2, FALSE)))</f>
        <v>2013_BR</v>
      </c>
      <c r="P45" s="1" t="s">
        <v>6</v>
      </c>
      <c r="Q45" s="1" t="s">
        <v>66</v>
      </c>
      <c r="R45" s="1"/>
      <c r="S45" s="1" t="s">
        <v>71</v>
      </c>
      <c r="T45" s="1"/>
    </row>
    <row r="46" spans="1:20" ht="30" x14ac:dyDescent="0.25">
      <c r="A46" s="1">
        <v>397</v>
      </c>
      <c r="B46" s="5">
        <v>41490</v>
      </c>
      <c r="C46" s="3" t="s">
        <v>586</v>
      </c>
      <c r="D46" s="3" t="str">
        <f t="shared" si="6"/>
        <v>Grêmio</v>
      </c>
      <c r="E46" s="3" t="str">
        <f t="shared" si="7"/>
        <v>1</v>
      </c>
      <c r="F46" s="3" t="str">
        <f t="shared" si="9"/>
        <v>1</v>
      </c>
      <c r="G46" s="3" t="str">
        <f t="shared" si="10"/>
        <v/>
      </c>
      <c r="H46" s="3" t="str">
        <f t="shared" si="12"/>
        <v xml:space="preserve"> 1 x 1 </v>
      </c>
      <c r="I46" s="3" t="str">
        <f t="shared" si="13"/>
        <v>Internacional</v>
      </c>
      <c r="J46" s="3" t="str">
        <f t="shared" si="4"/>
        <v>1</v>
      </c>
      <c r="K46" s="3" t="str">
        <f t="shared" si="8"/>
        <v>1</v>
      </c>
      <c r="L46" s="3" t="str">
        <f t="shared" si="11"/>
        <v/>
      </c>
      <c r="M46" s="3"/>
      <c r="N46" s="3">
        <v>40054</v>
      </c>
      <c r="O46" s="3" t="str">
        <f>IF(P46="Amistoso", "AMISTOSO", _xlfn.CONCAT(RIGHT(TEXT(B46, "dd/mm/yyyy"),4),"_",VLOOKUP(todoOsGrenaisNormalizado!$P46, Campeonatos!$A$2:$B$24,2, FALSE)))</f>
        <v>2013_BR</v>
      </c>
      <c r="P46" s="1" t="s">
        <v>6</v>
      </c>
      <c r="Q46" s="1" t="s">
        <v>10</v>
      </c>
      <c r="R46" s="1"/>
      <c r="S46" s="1" t="s">
        <v>72</v>
      </c>
      <c r="T46" s="1" t="s">
        <v>73</v>
      </c>
    </row>
    <row r="47" spans="1:20" ht="30" x14ac:dyDescent="0.25">
      <c r="A47" s="1">
        <v>396</v>
      </c>
      <c r="B47" s="5">
        <v>41329</v>
      </c>
      <c r="C47" s="3" t="s">
        <v>582</v>
      </c>
      <c r="D47" s="3" t="str">
        <f t="shared" si="6"/>
        <v>Internacional</v>
      </c>
      <c r="E47" s="3" t="str">
        <f t="shared" si="7"/>
        <v>2</v>
      </c>
      <c r="F47" s="3" t="str">
        <f t="shared" si="9"/>
        <v>2</v>
      </c>
      <c r="G47" s="3" t="str">
        <f t="shared" si="10"/>
        <v/>
      </c>
      <c r="H47" s="3" t="str">
        <f t="shared" si="12"/>
        <v xml:space="preserve"> 2 x 1 </v>
      </c>
      <c r="I47" s="3" t="str">
        <f t="shared" si="13"/>
        <v>Grêmio</v>
      </c>
      <c r="J47" s="3" t="str">
        <f t="shared" si="4"/>
        <v>1</v>
      </c>
      <c r="K47" s="3" t="str">
        <f t="shared" si="8"/>
        <v>1</v>
      </c>
      <c r="L47" s="3" t="str">
        <f t="shared" si="11"/>
        <v/>
      </c>
      <c r="M47" s="3"/>
      <c r="N47" s="3"/>
      <c r="O47" s="3" t="str">
        <f>IF(P47="Amistoso", "AMISTOSO", _xlfn.CONCAT(RIGHT(TEXT(B47, "dd/mm/yyyy"),4),"_",VLOOKUP(todoOsGrenaisNormalizado!$P47, Campeonatos!$A$2:$B$24,2, FALSE)))</f>
        <v>2013_RS</v>
      </c>
      <c r="P47" s="1" t="s">
        <v>13</v>
      </c>
      <c r="Q47" s="1" t="s">
        <v>66</v>
      </c>
      <c r="R47" s="1"/>
      <c r="S47" s="1" t="s">
        <v>74</v>
      </c>
      <c r="T47" s="1" t="s">
        <v>75</v>
      </c>
    </row>
    <row r="48" spans="1:20" ht="30" x14ac:dyDescent="0.25">
      <c r="A48" s="1">
        <v>395</v>
      </c>
      <c r="B48" s="5">
        <v>41308</v>
      </c>
      <c r="C48" s="3" t="s">
        <v>582</v>
      </c>
      <c r="D48" s="3" t="str">
        <f t="shared" si="6"/>
        <v>Internacional</v>
      </c>
      <c r="E48" s="3" t="str">
        <f t="shared" si="7"/>
        <v>2</v>
      </c>
      <c r="F48" s="3" t="str">
        <f t="shared" si="9"/>
        <v>2</v>
      </c>
      <c r="G48" s="3" t="str">
        <f t="shared" si="10"/>
        <v/>
      </c>
      <c r="H48" s="3" t="str">
        <f t="shared" si="12"/>
        <v xml:space="preserve"> 2 x 1 </v>
      </c>
      <c r="I48" s="3" t="str">
        <f t="shared" si="13"/>
        <v>Grêmio</v>
      </c>
      <c r="J48" s="3" t="str">
        <f t="shared" si="4"/>
        <v>1</v>
      </c>
      <c r="K48" s="3" t="str">
        <f t="shared" si="8"/>
        <v>1</v>
      </c>
      <c r="L48" s="3" t="str">
        <f t="shared" si="11"/>
        <v/>
      </c>
      <c r="M48" s="3"/>
      <c r="N48" s="3"/>
      <c r="O48" s="3" t="str">
        <f>IF(P48="Amistoso", "AMISTOSO", _xlfn.CONCAT(RIGHT(TEXT(B48, "dd/mm/yyyy"),4),"_",VLOOKUP(todoOsGrenaisNormalizado!$P48, Campeonatos!$A$2:$B$24,2, FALSE)))</f>
        <v>2013_RS</v>
      </c>
      <c r="P48" s="1" t="s">
        <v>13</v>
      </c>
      <c r="Q48" s="1" t="s">
        <v>76</v>
      </c>
      <c r="R48" s="1"/>
      <c r="S48" s="1" t="s">
        <v>77</v>
      </c>
      <c r="T48" s="1" t="s">
        <v>78</v>
      </c>
    </row>
    <row r="49" spans="1:20" x14ac:dyDescent="0.25">
      <c r="A49" s="1">
        <v>394</v>
      </c>
      <c r="B49" s="5">
        <v>41245</v>
      </c>
      <c r="C49" s="3" t="s">
        <v>570</v>
      </c>
      <c r="D49" s="3" t="str">
        <f t="shared" si="6"/>
        <v>Grêmio</v>
      </c>
      <c r="E49" s="3" t="str">
        <f t="shared" si="7"/>
        <v>0</v>
      </c>
      <c r="F49" s="3" t="str">
        <f t="shared" si="9"/>
        <v>0</v>
      </c>
      <c r="G49" s="3" t="str">
        <f t="shared" si="10"/>
        <v/>
      </c>
      <c r="H49" s="3" t="str">
        <f t="shared" si="12"/>
        <v xml:space="preserve"> 0 x 0 </v>
      </c>
      <c r="I49" s="3" t="str">
        <f t="shared" si="13"/>
        <v>Internacional</v>
      </c>
      <c r="J49" s="3" t="str">
        <f t="shared" si="4"/>
        <v>0</v>
      </c>
      <c r="K49" s="3" t="str">
        <f t="shared" si="8"/>
        <v>0</v>
      </c>
      <c r="L49" s="3" t="str">
        <f t="shared" si="11"/>
        <v/>
      </c>
      <c r="M49" s="3"/>
      <c r="N49" s="3">
        <v>46209</v>
      </c>
      <c r="O49" s="3" t="str">
        <f>IF(P49="Amistoso", "AMISTOSO", _xlfn.CONCAT(RIGHT(TEXT(B49, "dd/mm/yyyy"),4),"_",VLOOKUP(todoOsGrenaisNormalizado!$P49, Campeonatos!$A$2:$B$24,2, FALSE)))</f>
        <v>2012_BR</v>
      </c>
      <c r="P49" s="1" t="s">
        <v>6</v>
      </c>
      <c r="Q49" s="1" t="s">
        <v>79</v>
      </c>
      <c r="R49" s="1"/>
      <c r="S49" s="1"/>
      <c r="T49" s="1" t="s">
        <v>80</v>
      </c>
    </row>
    <row r="50" spans="1:20" x14ac:dyDescent="0.25">
      <c r="A50" s="1">
        <v>393</v>
      </c>
      <c r="B50" s="5">
        <v>41147</v>
      </c>
      <c r="C50" s="3" t="s">
        <v>571</v>
      </c>
      <c r="D50" s="3" t="str">
        <f t="shared" si="6"/>
        <v>Internacional</v>
      </c>
      <c r="E50" s="3" t="str">
        <f t="shared" si="7"/>
        <v>0</v>
      </c>
      <c r="F50" s="3" t="str">
        <f t="shared" si="9"/>
        <v>0</v>
      </c>
      <c r="G50" s="3" t="str">
        <f t="shared" si="10"/>
        <v/>
      </c>
      <c r="H50" s="3" t="str">
        <f t="shared" si="12"/>
        <v xml:space="preserve"> 0 x 1 </v>
      </c>
      <c r="I50" s="3" t="str">
        <f t="shared" si="13"/>
        <v>Grêmio</v>
      </c>
      <c r="J50" s="3" t="str">
        <f t="shared" si="4"/>
        <v>1</v>
      </c>
      <c r="K50" s="3" t="str">
        <f t="shared" si="8"/>
        <v>1</v>
      </c>
      <c r="L50" s="3" t="str">
        <f t="shared" si="11"/>
        <v/>
      </c>
      <c r="M50" s="3"/>
      <c r="N50" s="3"/>
      <c r="O50" s="3" t="str">
        <f>IF(P50="Amistoso", "AMISTOSO", _xlfn.CONCAT(RIGHT(TEXT(B50, "dd/mm/yyyy"),4),"_",VLOOKUP(todoOsGrenaisNormalizado!$P50, Campeonatos!$A$2:$B$24,2, FALSE)))</f>
        <v>2012_BR</v>
      </c>
      <c r="P50" s="1" t="s">
        <v>6</v>
      </c>
      <c r="Q50" s="1" t="s">
        <v>7</v>
      </c>
      <c r="R50" s="1"/>
      <c r="S50" s="1" t="s">
        <v>81</v>
      </c>
      <c r="T50" s="1"/>
    </row>
    <row r="51" spans="1:20" ht="30" x14ac:dyDescent="0.25">
      <c r="A51" s="1">
        <v>392</v>
      </c>
      <c r="B51" s="5">
        <v>41028</v>
      </c>
      <c r="C51" s="3" t="s">
        <v>582</v>
      </c>
      <c r="D51" s="3" t="str">
        <f t="shared" si="6"/>
        <v>Internacional</v>
      </c>
      <c r="E51" s="3" t="str">
        <f t="shared" si="7"/>
        <v>2</v>
      </c>
      <c r="F51" s="3" t="str">
        <f t="shared" si="9"/>
        <v>2</v>
      </c>
      <c r="G51" s="3" t="str">
        <f t="shared" si="10"/>
        <v/>
      </c>
      <c r="H51" s="3" t="str">
        <f t="shared" si="12"/>
        <v xml:space="preserve"> 2 x 1 </v>
      </c>
      <c r="I51" s="3" t="str">
        <f t="shared" si="13"/>
        <v>Grêmio</v>
      </c>
      <c r="J51" s="3" t="str">
        <f t="shared" si="4"/>
        <v>1</v>
      </c>
      <c r="K51" s="3" t="str">
        <f t="shared" si="8"/>
        <v>1</v>
      </c>
      <c r="L51" s="3" t="str">
        <f t="shared" si="11"/>
        <v/>
      </c>
      <c r="M51" s="3"/>
      <c r="N51" s="3"/>
      <c r="O51" s="3" t="str">
        <f>IF(P51="Amistoso", "AMISTOSO", _xlfn.CONCAT(RIGHT(TEXT(B51, "dd/mm/yyyy"),4),"_",VLOOKUP(todoOsGrenaisNormalizado!$P51, Campeonatos!$A$2:$B$24,2, FALSE)))</f>
        <v>2012_RS</v>
      </c>
      <c r="P51" s="1" t="s">
        <v>13</v>
      </c>
      <c r="Q51" s="1" t="s">
        <v>7</v>
      </c>
      <c r="R51" s="1"/>
      <c r="S51" s="1" t="s">
        <v>82</v>
      </c>
      <c r="T51" s="1" t="s">
        <v>83</v>
      </c>
    </row>
    <row r="52" spans="1:20" ht="30" x14ac:dyDescent="0.25">
      <c r="A52" s="1">
        <v>391</v>
      </c>
      <c r="B52" s="5">
        <v>40961</v>
      </c>
      <c r="C52" s="3" t="s">
        <v>579</v>
      </c>
      <c r="D52" s="3" t="str">
        <f t="shared" si="6"/>
        <v>Internacional</v>
      </c>
      <c r="E52" s="3" t="str">
        <f t="shared" si="7"/>
        <v>1</v>
      </c>
      <c r="F52" s="3" t="str">
        <f t="shared" si="9"/>
        <v>1</v>
      </c>
      <c r="G52" s="3" t="str">
        <f t="shared" si="10"/>
        <v/>
      </c>
      <c r="H52" s="3" t="str">
        <f t="shared" si="12"/>
        <v xml:space="preserve"> 1 x 2 </v>
      </c>
      <c r="I52" s="3" t="str">
        <f t="shared" si="13"/>
        <v>Grêmio</v>
      </c>
      <c r="J52" s="3" t="str">
        <f t="shared" si="4"/>
        <v>2</v>
      </c>
      <c r="K52" s="3" t="str">
        <f t="shared" si="8"/>
        <v>2</v>
      </c>
      <c r="L52" s="3" t="str">
        <f t="shared" si="11"/>
        <v/>
      </c>
      <c r="M52" s="3"/>
      <c r="N52" s="3"/>
      <c r="O52" s="3" t="str">
        <f>IF(P52="Amistoso", "AMISTOSO", _xlfn.CONCAT(RIGHT(TEXT(B52, "dd/mm/yyyy"),4),"_",VLOOKUP(todoOsGrenaisNormalizado!$P52, Campeonatos!$A$2:$B$24,2, FALSE)))</f>
        <v>2012_RS</v>
      </c>
      <c r="P52" s="1" t="s">
        <v>13</v>
      </c>
      <c r="Q52" s="1" t="s">
        <v>7</v>
      </c>
      <c r="R52" s="1"/>
      <c r="S52" s="1" t="s">
        <v>84</v>
      </c>
      <c r="T52" s="1"/>
    </row>
    <row r="53" spans="1:20" ht="45" x14ac:dyDescent="0.25">
      <c r="A53" s="1">
        <v>390</v>
      </c>
      <c r="B53" s="5">
        <v>40944</v>
      </c>
      <c r="C53" s="3" t="s">
        <v>580</v>
      </c>
      <c r="D53" s="3" t="str">
        <f t="shared" si="6"/>
        <v>Grêmio</v>
      </c>
      <c r="E53" s="3" t="str">
        <f t="shared" si="7"/>
        <v>2</v>
      </c>
      <c r="F53" s="3" t="str">
        <f t="shared" si="9"/>
        <v>2</v>
      </c>
      <c r="G53" s="3" t="str">
        <f t="shared" si="10"/>
        <v/>
      </c>
      <c r="H53" s="3" t="str">
        <f t="shared" si="12"/>
        <v xml:space="preserve"> 2 x 2 </v>
      </c>
      <c r="I53" s="3" t="str">
        <f t="shared" si="13"/>
        <v>Internacional</v>
      </c>
      <c r="J53" s="3" t="str">
        <f t="shared" si="4"/>
        <v>2</v>
      </c>
      <c r="K53" s="3" t="str">
        <f t="shared" si="8"/>
        <v>2</v>
      </c>
      <c r="L53" s="3" t="str">
        <f t="shared" si="11"/>
        <v/>
      </c>
      <c r="M53" s="3"/>
      <c r="N53" s="3"/>
      <c r="O53" s="3" t="str">
        <f>IF(P53="Amistoso", "AMISTOSO", _xlfn.CONCAT(RIGHT(TEXT(B53, "dd/mm/yyyy"),4),"_",VLOOKUP(todoOsGrenaisNormalizado!$P53, Campeonatos!$A$2:$B$24,2, FALSE)))</f>
        <v>2012_RS</v>
      </c>
      <c r="P53" s="1" t="s">
        <v>13</v>
      </c>
      <c r="Q53" s="1" t="s">
        <v>79</v>
      </c>
      <c r="R53" s="1"/>
      <c r="S53" s="1" t="s">
        <v>85</v>
      </c>
      <c r="T53" s="1" t="s">
        <v>86</v>
      </c>
    </row>
    <row r="54" spans="1:20" ht="30" x14ac:dyDescent="0.25">
      <c r="A54" s="1">
        <v>389</v>
      </c>
      <c r="B54" s="5">
        <v>40881</v>
      </c>
      <c r="C54" s="3" t="s">
        <v>19</v>
      </c>
      <c r="D54" s="3" t="str">
        <f t="shared" si="6"/>
        <v>Internacional</v>
      </c>
      <c r="E54" s="3" t="str">
        <f t="shared" si="7"/>
        <v>1</v>
      </c>
      <c r="F54" s="3" t="str">
        <f t="shared" si="9"/>
        <v>1</v>
      </c>
      <c r="G54" s="3" t="str">
        <f t="shared" si="10"/>
        <v/>
      </c>
      <c r="H54" s="3" t="str">
        <f t="shared" si="12"/>
        <v xml:space="preserve"> 1 x 0 </v>
      </c>
      <c r="I54" s="3" t="str">
        <f t="shared" si="13"/>
        <v>Grêmio</v>
      </c>
      <c r="J54" s="3" t="str">
        <f t="shared" si="4"/>
        <v>0</v>
      </c>
      <c r="K54" s="3" t="str">
        <f t="shared" si="8"/>
        <v>0</v>
      </c>
      <c r="L54" s="3" t="str">
        <f t="shared" si="11"/>
        <v/>
      </c>
      <c r="M54" s="3"/>
      <c r="N54" s="3"/>
      <c r="O54" s="3" t="str">
        <f>IF(P54="Amistoso", "AMISTOSO", _xlfn.CONCAT(RIGHT(TEXT(B54, "dd/mm/yyyy"),4),"_",VLOOKUP(todoOsGrenaisNormalizado!$P54, Campeonatos!$A$2:$B$24,2, FALSE)))</f>
        <v>2011_BR</v>
      </c>
      <c r="P54" s="1" t="s">
        <v>6</v>
      </c>
      <c r="Q54" s="1" t="s">
        <v>7</v>
      </c>
      <c r="R54" s="1"/>
      <c r="S54" s="1" t="s">
        <v>87</v>
      </c>
      <c r="T54" s="1" t="s">
        <v>88</v>
      </c>
    </row>
    <row r="55" spans="1:20" ht="30" x14ac:dyDescent="0.25">
      <c r="A55" s="1">
        <v>388</v>
      </c>
      <c r="B55" s="5">
        <v>40783</v>
      </c>
      <c r="C55" s="3" t="s">
        <v>12</v>
      </c>
      <c r="D55" s="3" t="str">
        <f t="shared" si="6"/>
        <v>Grêmio</v>
      </c>
      <c r="E55" s="3" t="str">
        <f t="shared" si="7"/>
        <v>2</v>
      </c>
      <c r="F55" s="3" t="str">
        <f t="shared" si="9"/>
        <v>2</v>
      </c>
      <c r="G55" s="3" t="str">
        <f t="shared" si="10"/>
        <v/>
      </c>
      <c r="H55" s="3" t="str">
        <f t="shared" si="12"/>
        <v xml:space="preserve"> 2 x 1 </v>
      </c>
      <c r="I55" s="3" t="str">
        <f t="shared" si="13"/>
        <v>Internacional</v>
      </c>
      <c r="J55" s="3" t="str">
        <f t="shared" si="4"/>
        <v>1</v>
      </c>
      <c r="K55" s="3" t="str">
        <f t="shared" si="8"/>
        <v>1</v>
      </c>
      <c r="L55" s="3" t="str">
        <f t="shared" si="11"/>
        <v/>
      </c>
      <c r="M55" s="3"/>
      <c r="N55" s="3"/>
      <c r="O55" s="3" t="str">
        <f>IF(P55="Amistoso", "AMISTOSO", _xlfn.CONCAT(RIGHT(TEXT(B55, "dd/mm/yyyy"),4),"_",VLOOKUP(todoOsGrenaisNormalizado!$P55, Campeonatos!$A$2:$B$24,2, FALSE)))</f>
        <v>2011_BR</v>
      </c>
      <c r="P55" s="1" t="s">
        <v>6</v>
      </c>
      <c r="Q55" s="1" t="s">
        <v>79</v>
      </c>
      <c r="R55" s="1"/>
      <c r="S55" s="1" t="s">
        <v>89</v>
      </c>
      <c r="T55" s="1"/>
    </row>
    <row r="56" spans="1:20" ht="45" x14ac:dyDescent="0.25">
      <c r="A56" s="1">
        <v>387</v>
      </c>
      <c r="B56" s="5">
        <v>40678</v>
      </c>
      <c r="C56" s="3" t="s">
        <v>588</v>
      </c>
      <c r="D56" s="3" t="str">
        <f t="shared" si="6"/>
        <v>Grêmio</v>
      </c>
      <c r="E56" s="3" t="str">
        <f t="shared" si="7"/>
        <v>2(4)</v>
      </c>
      <c r="F56" s="3" t="str">
        <f t="shared" si="9"/>
        <v>2</v>
      </c>
      <c r="G56" s="3" t="str">
        <f t="shared" si="10"/>
        <v>4</v>
      </c>
      <c r="H56" s="3" t="str">
        <f t="shared" si="12"/>
        <v xml:space="preserve"> 2(4) x (5)3 </v>
      </c>
      <c r="I56" s="3" t="str">
        <f t="shared" si="13"/>
        <v>Internacional</v>
      </c>
      <c r="J56" s="3" t="str">
        <f t="shared" si="4"/>
        <v>(5)3</v>
      </c>
      <c r="K56" s="3" t="str">
        <f t="shared" si="8"/>
        <v>3</v>
      </c>
      <c r="L56" s="3" t="str">
        <f t="shared" si="11"/>
        <v>5</v>
      </c>
      <c r="M56" s="3"/>
      <c r="N56" s="3"/>
      <c r="O56" s="3" t="str">
        <f>IF(P56="Amistoso", "AMISTOSO", _xlfn.CONCAT(RIGHT(TEXT(B56, "dd/mm/yyyy"),4),"_",VLOOKUP(todoOsGrenaisNormalizado!$P56, Campeonatos!$A$2:$B$24,2, FALSE)))</f>
        <v>2011_RS</v>
      </c>
      <c r="P56" s="1" t="s">
        <v>13</v>
      </c>
      <c r="Q56" s="1" t="s">
        <v>79</v>
      </c>
      <c r="R56" s="1"/>
      <c r="S56" s="1" t="s">
        <v>90</v>
      </c>
      <c r="T56" s="1" t="s">
        <v>91</v>
      </c>
    </row>
    <row r="57" spans="1:20" ht="45" x14ac:dyDescent="0.25">
      <c r="A57" s="1">
        <v>386</v>
      </c>
      <c r="B57" s="5">
        <v>40671</v>
      </c>
      <c r="C57" s="3" t="s">
        <v>589</v>
      </c>
      <c r="D57" s="3" t="str">
        <f t="shared" si="6"/>
        <v>Internacional</v>
      </c>
      <c r="E57" s="3" t="str">
        <f t="shared" si="7"/>
        <v>2</v>
      </c>
      <c r="F57" s="3" t="str">
        <f t="shared" si="9"/>
        <v>2</v>
      </c>
      <c r="G57" s="3" t="str">
        <f t="shared" si="10"/>
        <v/>
      </c>
      <c r="H57" s="3" t="str">
        <f t="shared" si="12"/>
        <v xml:space="preserve"> 2 x 3 </v>
      </c>
      <c r="I57" s="3" t="str">
        <f t="shared" si="13"/>
        <v>Grêmio</v>
      </c>
      <c r="J57" s="3" t="str">
        <f t="shared" si="4"/>
        <v>3</v>
      </c>
      <c r="K57" s="3" t="str">
        <f t="shared" si="8"/>
        <v>3</v>
      </c>
      <c r="L57" s="3" t="str">
        <f t="shared" si="11"/>
        <v/>
      </c>
      <c r="M57" s="3"/>
      <c r="N57" s="3"/>
      <c r="O57" s="3" t="str">
        <f>IF(P57="Amistoso", "AMISTOSO", _xlfn.CONCAT(RIGHT(TEXT(B57, "dd/mm/yyyy"),4),"_",VLOOKUP(todoOsGrenaisNormalizado!$P57, Campeonatos!$A$2:$B$24,2, FALSE)))</f>
        <v>2011_RS</v>
      </c>
      <c r="P57" s="1" t="s">
        <v>13</v>
      </c>
      <c r="Q57" s="1" t="s">
        <v>7</v>
      </c>
      <c r="R57" s="1"/>
      <c r="S57" s="1" t="s">
        <v>92</v>
      </c>
      <c r="T57" s="1" t="s">
        <v>93</v>
      </c>
    </row>
    <row r="58" spans="1:20" ht="30" x14ac:dyDescent="0.25">
      <c r="A58" s="1">
        <v>385</v>
      </c>
      <c r="B58" s="1" t="s">
        <v>94</v>
      </c>
      <c r="C58" s="3" t="s">
        <v>590</v>
      </c>
      <c r="D58" s="3" t="str">
        <f t="shared" si="6"/>
        <v>Internacional</v>
      </c>
      <c r="E58" s="3" t="str">
        <f t="shared" si="7"/>
        <v>1(4)</v>
      </c>
      <c r="F58" s="3" t="str">
        <f t="shared" si="9"/>
        <v>1</v>
      </c>
      <c r="G58" s="3" t="str">
        <f t="shared" si="10"/>
        <v>4</v>
      </c>
      <c r="H58" s="3" t="str">
        <f t="shared" si="12"/>
        <v xml:space="preserve"> 1(4) x (2)1 </v>
      </c>
      <c r="I58" s="3" t="str">
        <f t="shared" si="13"/>
        <v>Grêmio</v>
      </c>
      <c r="J58" s="3" t="str">
        <f t="shared" si="4"/>
        <v>(2)1</v>
      </c>
      <c r="K58" s="3" t="str">
        <f t="shared" si="8"/>
        <v>1</v>
      </c>
      <c r="L58" s="3" t="str">
        <f t="shared" si="11"/>
        <v>2</v>
      </c>
      <c r="M58" s="3"/>
      <c r="N58" s="3"/>
      <c r="O58" s="3" t="str">
        <f>IF(P58="Amistoso", "AMISTOSO", _xlfn.CONCAT(RIGHT(TEXT(B58, "dd/mm/yyyy"),4),"_",VLOOKUP(todoOsGrenaisNormalizado!$P58, Campeonatos!$A$2:$B$24,2, FALSE)))</f>
        <v>2011_RS</v>
      </c>
      <c r="P58" s="1" t="s">
        <v>13</v>
      </c>
      <c r="Q58" s="1" t="s">
        <v>7</v>
      </c>
      <c r="R58" s="1"/>
      <c r="S58" s="1" t="s">
        <v>95</v>
      </c>
      <c r="T58" s="1" t="s">
        <v>96</v>
      </c>
    </row>
    <row r="59" spans="1:20" ht="45" x14ac:dyDescent="0.25">
      <c r="A59" s="1">
        <v>384</v>
      </c>
      <c r="B59" s="5">
        <v>40573</v>
      </c>
      <c r="C59" s="3" t="s">
        <v>12</v>
      </c>
      <c r="D59" s="3" t="str">
        <f t="shared" si="6"/>
        <v>Grêmio</v>
      </c>
      <c r="E59" s="3" t="str">
        <f t="shared" si="7"/>
        <v>2</v>
      </c>
      <c r="F59" s="3" t="str">
        <f t="shared" si="9"/>
        <v>2</v>
      </c>
      <c r="G59" s="3" t="str">
        <f t="shared" si="10"/>
        <v/>
      </c>
      <c r="H59" s="3" t="str">
        <f t="shared" si="12"/>
        <v xml:space="preserve"> 2 x 1 </v>
      </c>
      <c r="I59" s="3" t="str">
        <f t="shared" si="13"/>
        <v>Internacional</v>
      </c>
      <c r="J59" s="3" t="str">
        <f t="shared" si="4"/>
        <v>1</v>
      </c>
      <c r="K59" s="3" t="str">
        <f t="shared" si="8"/>
        <v>1</v>
      </c>
      <c r="L59" s="3" t="str">
        <f t="shared" si="11"/>
        <v/>
      </c>
      <c r="M59" s="3"/>
      <c r="N59" s="3"/>
      <c r="O59" s="3" t="str">
        <f>IF(P59="Amistoso", "AMISTOSO", _xlfn.CONCAT(RIGHT(TEXT(B59, "dd/mm/yyyy"),4),"_",VLOOKUP(todoOsGrenaisNormalizado!$P59, Campeonatos!$A$2:$B$24,2, FALSE)))</f>
        <v>2011_RS</v>
      </c>
      <c r="P59" s="1" t="s">
        <v>13</v>
      </c>
      <c r="Q59" s="1" t="s">
        <v>97</v>
      </c>
      <c r="R59" s="1"/>
      <c r="S59" s="1" t="s">
        <v>98</v>
      </c>
      <c r="T59" s="1" t="s">
        <v>99</v>
      </c>
    </row>
    <row r="60" spans="1:20" ht="45" x14ac:dyDescent="0.25">
      <c r="A60" s="1">
        <v>383</v>
      </c>
      <c r="B60" s="5">
        <v>40475</v>
      </c>
      <c r="C60" s="3" t="s">
        <v>580</v>
      </c>
      <c r="D60" s="3" t="str">
        <f t="shared" si="6"/>
        <v>Grêmio</v>
      </c>
      <c r="E60" s="3" t="str">
        <f t="shared" si="7"/>
        <v>2</v>
      </c>
      <c r="F60" s="3" t="str">
        <f t="shared" si="9"/>
        <v>2</v>
      </c>
      <c r="G60" s="3" t="str">
        <f t="shared" si="10"/>
        <v/>
      </c>
      <c r="H60" s="3" t="str">
        <f t="shared" si="12"/>
        <v xml:space="preserve"> 2 x 2 </v>
      </c>
      <c r="I60" s="3" t="str">
        <f t="shared" si="13"/>
        <v>Internacional</v>
      </c>
      <c r="J60" s="3" t="str">
        <f t="shared" si="4"/>
        <v>2</v>
      </c>
      <c r="K60" s="3" t="str">
        <f t="shared" si="8"/>
        <v>2</v>
      </c>
      <c r="L60" s="3" t="str">
        <f t="shared" si="11"/>
        <v/>
      </c>
      <c r="M60" s="3"/>
      <c r="N60" s="3">
        <v>45234</v>
      </c>
      <c r="O60" s="3" t="str">
        <f>IF(P60="Amistoso", "AMISTOSO", _xlfn.CONCAT(RIGHT(TEXT(B60, "dd/mm/yyyy"),4),"_",VLOOKUP(todoOsGrenaisNormalizado!$P60, Campeonatos!$A$2:$B$24,2, FALSE)))</f>
        <v>2010_BR</v>
      </c>
      <c r="P60" s="1" t="s">
        <v>6</v>
      </c>
      <c r="Q60" s="1" t="s">
        <v>79</v>
      </c>
      <c r="R60" s="1"/>
      <c r="S60" s="1" t="s">
        <v>100</v>
      </c>
      <c r="T60" s="1" t="s">
        <v>101</v>
      </c>
    </row>
    <row r="61" spans="1:20" x14ac:dyDescent="0.25">
      <c r="A61" s="1">
        <v>382</v>
      </c>
      <c r="B61" s="1" t="s">
        <v>102</v>
      </c>
      <c r="C61" s="3" t="s">
        <v>575</v>
      </c>
      <c r="D61" s="3" t="str">
        <f t="shared" si="6"/>
        <v>Internacional</v>
      </c>
      <c r="E61" s="3" t="str">
        <f t="shared" si="7"/>
        <v>0</v>
      </c>
      <c r="F61" s="3" t="str">
        <f t="shared" si="9"/>
        <v>0</v>
      </c>
      <c r="G61" s="3" t="str">
        <f t="shared" si="10"/>
        <v/>
      </c>
      <c r="H61" s="3" t="str">
        <f t="shared" si="12"/>
        <v xml:space="preserve"> 0 x 0 </v>
      </c>
      <c r="I61" s="3" t="str">
        <f t="shared" si="13"/>
        <v>Grêmio</v>
      </c>
      <c r="J61" s="3" t="str">
        <f t="shared" si="4"/>
        <v>0</v>
      </c>
      <c r="K61" s="3" t="str">
        <f t="shared" si="8"/>
        <v>0</v>
      </c>
      <c r="L61" s="3" t="str">
        <f t="shared" si="11"/>
        <v/>
      </c>
      <c r="M61" s="3"/>
      <c r="N61" s="3">
        <v>36240</v>
      </c>
      <c r="O61" s="3" t="str">
        <f>IF(P61="Amistoso", "AMISTOSO", _xlfn.CONCAT(RIGHT(TEXT(B61, "dd/mm/yyyy"),4),"_",VLOOKUP(todoOsGrenaisNormalizado!$P61, Campeonatos!$A$2:$B$24,2, FALSE)))</f>
        <v>2010_BR</v>
      </c>
      <c r="P61" s="1" t="s">
        <v>6</v>
      </c>
      <c r="Q61" s="1" t="s">
        <v>7</v>
      </c>
      <c r="R61" s="1"/>
      <c r="S61" s="1"/>
      <c r="T61" s="1"/>
    </row>
    <row r="62" spans="1:20" ht="45" x14ac:dyDescent="0.25">
      <c r="A62" s="1">
        <v>381</v>
      </c>
      <c r="B62" s="5">
        <v>40300</v>
      </c>
      <c r="C62" s="3" t="s">
        <v>15</v>
      </c>
      <c r="D62" s="3" t="str">
        <f t="shared" si="6"/>
        <v>Grêmio</v>
      </c>
      <c r="E62" s="3" t="str">
        <f t="shared" si="7"/>
        <v>0</v>
      </c>
      <c r="F62" s="3" t="str">
        <f t="shared" si="9"/>
        <v>0</v>
      </c>
      <c r="G62" s="3" t="str">
        <f t="shared" si="10"/>
        <v/>
      </c>
      <c r="H62" s="3" t="str">
        <f t="shared" si="12"/>
        <v xml:space="preserve"> 0 x 1 </v>
      </c>
      <c r="I62" s="3" t="str">
        <f t="shared" si="13"/>
        <v>Internacional</v>
      </c>
      <c r="J62" s="3" t="str">
        <f t="shared" si="4"/>
        <v>1</v>
      </c>
      <c r="K62" s="3" t="str">
        <f t="shared" si="8"/>
        <v>1</v>
      </c>
      <c r="L62" s="3" t="str">
        <f t="shared" si="11"/>
        <v/>
      </c>
      <c r="M62" s="3"/>
      <c r="N62" s="3"/>
      <c r="O62" s="3" t="str">
        <f>IF(P62="Amistoso", "AMISTOSO", _xlfn.CONCAT(RIGHT(TEXT(B62, "dd/mm/yyyy"),4),"_",VLOOKUP(todoOsGrenaisNormalizado!$P62, Campeonatos!$A$2:$B$24,2, FALSE)))</f>
        <v>2010_RS</v>
      </c>
      <c r="P62" s="1" t="s">
        <v>13</v>
      </c>
      <c r="Q62" s="1" t="s">
        <v>79</v>
      </c>
      <c r="R62" s="1"/>
      <c r="S62" s="1" t="s">
        <v>103</v>
      </c>
      <c r="T62" s="1" t="s">
        <v>104</v>
      </c>
    </row>
    <row r="63" spans="1:20" x14ac:dyDescent="0.25">
      <c r="A63" s="1">
        <v>380</v>
      </c>
      <c r="B63" s="5">
        <v>40293</v>
      </c>
      <c r="C63" s="3" t="s">
        <v>591</v>
      </c>
      <c r="D63" s="3" t="str">
        <f t="shared" si="6"/>
        <v>Internacional</v>
      </c>
      <c r="E63" s="3" t="str">
        <f t="shared" si="7"/>
        <v>0</v>
      </c>
      <c r="F63" s="3" t="str">
        <f t="shared" si="9"/>
        <v>0</v>
      </c>
      <c r="G63" s="3" t="str">
        <f t="shared" si="10"/>
        <v/>
      </c>
      <c r="H63" s="3" t="str">
        <f t="shared" si="12"/>
        <v xml:space="preserve"> 0 x 2 </v>
      </c>
      <c r="I63" s="3" t="str">
        <f t="shared" si="13"/>
        <v>Grêmio</v>
      </c>
      <c r="J63" s="3" t="str">
        <f t="shared" si="4"/>
        <v>2</v>
      </c>
      <c r="K63" s="3" t="str">
        <f t="shared" si="8"/>
        <v>2</v>
      </c>
      <c r="L63" s="3" t="str">
        <f t="shared" si="11"/>
        <v/>
      </c>
      <c r="M63" s="3"/>
      <c r="N63" s="3"/>
      <c r="O63" s="3" t="str">
        <f>IF(P63="Amistoso", "AMISTOSO", _xlfn.CONCAT(RIGHT(TEXT(B63, "dd/mm/yyyy"),4),"_",VLOOKUP(todoOsGrenaisNormalizado!$P63, Campeonatos!$A$2:$B$24,2, FALSE)))</f>
        <v>2010_RS</v>
      </c>
      <c r="P63" s="1" t="s">
        <v>13</v>
      </c>
      <c r="Q63" s="1" t="s">
        <v>7</v>
      </c>
      <c r="R63" s="1"/>
      <c r="S63" s="1" t="s">
        <v>105</v>
      </c>
      <c r="T63" s="1" t="s">
        <v>106</v>
      </c>
    </row>
    <row r="64" spans="1:20" ht="45" x14ac:dyDescent="0.25">
      <c r="A64" s="1">
        <v>379</v>
      </c>
      <c r="B64" s="5">
        <v>40209</v>
      </c>
      <c r="C64" s="3" t="s">
        <v>19</v>
      </c>
      <c r="D64" s="3" t="str">
        <f t="shared" si="6"/>
        <v>Internacional</v>
      </c>
      <c r="E64" s="3" t="str">
        <f t="shared" si="7"/>
        <v>1</v>
      </c>
      <c r="F64" s="3" t="str">
        <f t="shared" si="9"/>
        <v>1</v>
      </c>
      <c r="G64" s="3" t="str">
        <f t="shared" si="10"/>
        <v/>
      </c>
      <c r="H64" s="3" t="str">
        <f t="shared" si="12"/>
        <v xml:space="preserve"> 1 x 0 </v>
      </c>
      <c r="I64" s="3" t="str">
        <f t="shared" si="13"/>
        <v>Grêmio</v>
      </c>
      <c r="J64" s="3" t="str">
        <f t="shared" si="4"/>
        <v>0</v>
      </c>
      <c r="K64" s="3" t="str">
        <f t="shared" si="8"/>
        <v>0</v>
      </c>
      <c r="L64" s="3" t="str">
        <f t="shared" si="11"/>
        <v/>
      </c>
      <c r="M64" s="3"/>
      <c r="N64" s="3"/>
      <c r="O64" s="3" t="str">
        <f>IF(P64="Amistoso", "AMISTOSO", _xlfn.CONCAT(RIGHT(TEXT(B64, "dd/mm/yyyy"),4),"_",VLOOKUP(todoOsGrenaisNormalizado!$P64, Campeonatos!$A$2:$B$24,2, FALSE)))</f>
        <v>2010_RS</v>
      </c>
      <c r="P64" s="1" t="s">
        <v>13</v>
      </c>
      <c r="Q64" s="1" t="s">
        <v>107</v>
      </c>
      <c r="R64" s="1"/>
      <c r="S64" s="1" t="s">
        <v>108</v>
      </c>
      <c r="T64" s="1" t="s">
        <v>109</v>
      </c>
    </row>
    <row r="65" spans="1:21" ht="30" x14ac:dyDescent="0.25">
      <c r="A65" s="1">
        <v>378</v>
      </c>
      <c r="B65" s="5">
        <v>40111</v>
      </c>
      <c r="C65" s="3" t="s">
        <v>19</v>
      </c>
      <c r="D65" s="3" t="str">
        <f t="shared" si="6"/>
        <v>Internacional</v>
      </c>
      <c r="E65" s="3" t="str">
        <f t="shared" si="7"/>
        <v>1</v>
      </c>
      <c r="F65" s="3" t="str">
        <f t="shared" si="9"/>
        <v>1</v>
      </c>
      <c r="G65" s="3" t="str">
        <f t="shared" si="10"/>
        <v/>
      </c>
      <c r="H65" s="3" t="str">
        <f t="shared" si="12"/>
        <v xml:space="preserve"> 1 x 0 </v>
      </c>
      <c r="I65" s="3" t="str">
        <f t="shared" si="13"/>
        <v>Grêmio</v>
      </c>
      <c r="J65" s="3" t="str">
        <f t="shared" si="4"/>
        <v>0</v>
      </c>
      <c r="K65" s="3" t="str">
        <f t="shared" si="8"/>
        <v>0</v>
      </c>
      <c r="L65" s="3" t="str">
        <f t="shared" si="11"/>
        <v/>
      </c>
      <c r="M65" s="3"/>
      <c r="N65" s="3"/>
      <c r="O65" s="3" t="str">
        <f>IF(P65="Amistoso", "AMISTOSO", _xlfn.CONCAT(RIGHT(TEXT(B65, "dd/mm/yyyy"),4),"_",VLOOKUP(todoOsGrenaisNormalizado!$P65, Campeonatos!$A$2:$B$24,2, FALSE)))</f>
        <v>2009_BR</v>
      </c>
      <c r="P65" s="1" t="s">
        <v>6</v>
      </c>
      <c r="Q65" s="1" t="s">
        <v>7</v>
      </c>
      <c r="R65" s="1"/>
      <c r="S65" s="1" t="s">
        <v>110</v>
      </c>
      <c r="T65" s="1" t="s">
        <v>111</v>
      </c>
    </row>
    <row r="66" spans="1:21" ht="30" x14ac:dyDescent="0.25">
      <c r="A66" s="1">
        <v>377</v>
      </c>
      <c r="B66" s="5">
        <v>40013</v>
      </c>
      <c r="C66" s="3" t="s">
        <v>12</v>
      </c>
      <c r="D66" s="3" t="str">
        <f t="shared" si="6"/>
        <v>Grêmio</v>
      </c>
      <c r="E66" s="3" t="str">
        <f t="shared" si="7"/>
        <v>2</v>
      </c>
      <c r="F66" s="3" t="str">
        <f t="shared" si="9"/>
        <v>2</v>
      </c>
      <c r="G66" s="3" t="str">
        <f t="shared" si="10"/>
        <v/>
      </c>
      <c r="H66" s="3" t="str">
        <f t="shared" si="12"/>
        <v xml:space="preserve"> 2 x 1 </v>
      </c>
      <c r="I66" s="3" t="str">
        <f t="shared" si="13"/>
        <v>Internacional</v>
      </c>
      <c r="J66" s="3" t="str">
        <f t="shared" si="4"/>
        <v>1</v>
      </c>
      <c r="K66" s="3" t="str">
        <f t="shared" si="8"/>
        <v>1</v>
      </c>
      <c r="L66" s="3" t="str">
        <f t="shared" si="11"/>
        <v/>
      </c>
      <c r="M66" s="3"/>
      <c r="N66" s="3"/>
      <c r="O66" s="3" t="str">
        <f>IF(P66="Amistoso", "AMISTOSO", _xlfn.CONCAT(RIGHT(TEXT(B66, "dd/mm/yyyy"),4),"_",VLOOKUP(todoOsGrenaisNormalizado!$P66, Campeonatos!$A$2:$B$24,2, FALSE)))</f>
        <v>2009_BR</v>
      </c>
      <c r="P66" s="1" t="s">
        <v>6</v>
      </c>
      <c r="Q66" s="1" t="s">
        <v>79</v>
      </c>
      <c r="R66" s="1"/>
      <c r="S66" s="1" t="s">
        <v>112</v>
      </c>
      <c r="T66" s="1" t="s">
        <v>113</v>
      </c>
    </row>
    <row r="67" spans="1:21" ht="30" x14ac:dyDescent="0.25">
      <c r="A67" s="1">
        <v>376</v>
      </c>
      <c r="B67" s="5">
        <v>39908</v>
      </c>
      <c r="C67" s="3" t="s">
        <v>582</v>
      </c>
      <c r="D67" s="3" t="str">
        <f t="shared" si="6"/>
        <v>Internacional</v>
      </c>
      <c r="E67" s="3" t="str">
        <f t="shared" si="7"/>
        <v>2</v>
      </c>
      <c r="F67" s="3" t="str">
        <f t="shared" si="9"/>
        <v>2</v>
      </c>
      <c r="G67" s="3" t="str">
        <f t="shared" si="10"/>
        <v/>
      </c>
      <c r="H67" s="3" t="str">
        <f t="shared" si="12"/>
        <v xml:space="preserve"> 2 x 1 </v>
      </c>
      <c r="I67" s="3" t="str">
        <f t="shared" si="13"/>
        <v>Grêmio</v>
      </c>
      <c r="J67" s="3" t="str">
        <f t="shared" ref="J67:J130" si="14">SUBSTITUTE(TRIM(RIGHT(H67, FIND("x", H67)-1)), "x", "")</f>
        <v>1</v>
      </c>
      <c r="K67" s="3" t="str">
        <f t="shared" si="8"/>
        <v>1</v>
      </c>
      <c r="L67" s="3" t="str">
        <f t="shared" si="11"/>
        <v/>
      </c>
      <c r="M67" s="3"/>
      <c r="N67" s="3"/>
      <c r="O67" s="3" t="str">
        <f>IF(P67="Amistoso", "AMISTOSO", _xlfn.CONCAT(RIGHT(TEXT(B67, "dd/mm/yyyy"),4),"_",VLOOKUP(todoOsGrenaisNormalizado!$P67, Campeonatos!$A$2:$B$24,2, FALSE)))</f>
        <v>2009_RS</v>
      </c>
      <c r="P67" s="1" t="s">
        <v>114</v>
      </c>
      <c r="Q67" s="1" t="s">
        <v>7</v>
      </c>
      <c r="R67" s="1"/>
      <c r="S67" s="1" t="s">
        <v>115</v>
      </c>
      <c r="T67" s="1" t="s">
        <v>116</v>
      </c>
    </row>
    <row r="68" spans="1:21" ht="30" x14ac:dyDescent="0.25">
      <c r="A68" s="1">
        <v>375</v>
      </c>
      <c r="B68" s="1" t="s">
        <v>117</v>
      </c>
      <c r="C68" s="3" t="s">
        <v>582</v>
      </c>
      <c r="D68" s="3" t="str">
        <f t="shared" ref="D68:D131" si="15">IF(FIND("Internacional",C68, 1)&lt;FIND("Grêmio",C68, 1), "Internacional", "Grêmio")</f>
        <v>Internacional</v>
      </c>
      <c r="E68" s="3" t="str">
        <f t="shared" ref="E68:E131" si="16">TRIM(LEFT(H68, FIND("x", H68)-1))</f>
        <v>2</v>
      </c>
      <c r="F68" s="3" t="str">
        <f t="shared" si="9"/>
        <v>2</v>
      </c>
      <c r="G68" s="3" t="str">
        <f t="shared" si="10"/>
        <v/>
      </c>
      <c r="H68" s="3" t="str">
        <f t="shared" si="12"/>
        <v xml:space="preserve"> 2 x 1 </v>
      </c>
      <c r="I68" s="3" t="str">
        <f t="shared" ref="I68:I131" si="17">IF(FIND("Internacional",C68, 1)&gt;FIND("Grêmio",C68, 1), "Internacional", "Grêmio")</f>
        <v>Grêmio</v>
      </c>
      <c r="J68" s="3" t="str">
        <f t="shared" si="14"/>
        <v>1</v>
      </c>
      <c r="K68" s="3" t="str">
        <f t="shared" ref="K68:K131" si="18">SUBSTITUTE(J68,_xlfn.CONCAT("(",L68,")"), "")</f>
        <v>1</v>
      </c>
      <c r="L68" s="3" t="str">
        <f t="shared" si="11"/>
        <v/>
      </c>
      <c r="M68" s="3"/>
      <c r="N68" s="3"/>
      <c r="O68" s="3" t="str">
        <f>IF(P68="Amistoso", "AMISTOSO", _xlfn.CONCAT(RIGHT(TEXT(B68, "dd/mm/yyyy"),4),"_",VLOOKUP(todoOsGrenaisNormalizado!$P68, Campeonatos!$A$2:$B$24,2, FALSE)))</f>
        <v>2009_RS</v>
      </c>
      <c r="P68" s="1" t="s">
        <v>118</v>
      </c>
      <c r="Q68" s="1" t="s">
        <v>7</v>
      </c>
      <c r="R68" s="1"/>
      <c r="S68" s="1" t="s">
        <v>119</v>
      </c>
      <c r="T68" s="1" t="s">
        <v>120</v>
      </c>
    </row>
    <row r="69" spans="1:21" ht="45" x14ac:dyDescent="0.25">
      <c r="A69" s="1">
        <v>374</v>
      </c>
      <c r="B69" s="5">
        <v>39852</v>
      </c>
      <c r="C69" s="1" t="s">
        <v>585</v>
      </c>
      <c r="D69" s="3" t="str">
        <f t="shared" si="15"/>
        <v>Grêmio</v>
      </c>
      <c r="E69" s="3" t="str">
        <f t="shared" si="16"/>
        <v>1</v>
      </c>
      <c r="F69" s="3" t="str">
        <f t="shared" si="9"/>
        <v>1</v>
      </c>
      <c r="G69" s="3" t="str">
        <f t="shared" si="10"/>
        <v/>
      </c>
      <c r="H69" s="3" t="str">
        <f t="shared" si="12"/>
        <v xml:space="preserve"> 1 x 2 </v>
      </c>
      <c r="I69" s="3" t="str">
        <f t="shared" si="17"/>
        <v>Internacional</v>
      </c>
      <c r="J69" s="3" t="str">
        <f t="shared" si="14"/>
        <v>2</v>
      </c>
      <c r="K69" s="3" t="str">
        <f t="shared" si="18"/>
        <v>2</v>
      </c>
      <c r="L69" s="3" t="str">
        <f t="shared" si="11"/>
        <v/>
      </c>
      <c r="M69" s="3"/>
      <c r="N69" s="3"/>
      <c r="O69" s="3" t="str">
        <f>IF(P69="Amistoso", "AMISTOSO", _xlfn.CONCAT(RIGHT(TEXT(B69, "dd/mm/yyyy"),4),"_",VLOOKUP(todoOsGrenaisNormalizado!$P69, Campeonatos!$A$2:$B$24,2, FALSE)))</f>
        <v>2009_RS</v>
      </c>
      <c r="P69" s="1" t="s">
        <v>50</v>
      </c>
      <c r="Q69" s="1" t="s">
        <v>121</v>
      </c>
      <c r="R69" s="1"/>
      <c r="S69" s="1" t="s">
        <v>122</v>
      </c>
      <c r="T69" s="1" t="s">
        <v>123</v>
      </c>
    </row>
    <row r="70" spans="1:21" ht="45" x14ac:dyDescent="0.25">
      <c r="A70" s="1">
        <v>373</v>
      </c>
      <c r="B70" s="5">
        <v>39719</v>
      </c>
      <c r="C70" s="1" t="s">
        <v>584</v>
      </c>
      <c r="D70" s="3" t="str">
        <f t="shared" si="15"/>
        <v>Internacional</v>
      </c>
      <c r="E70" s="3" t="str">
        <f t="shared" si="16"/>
        <v>4</v>
      </c>
      <c r="F70" s="3" t="str">
        <f t="shared" si="9"/>
        <v>4</v>
      </c>
      <c r="G70" s="3" t="str">
        <f t="shared" si="10"/>
        <v/>
      </c>
      <c r="H70" s="3" t="str">
        <f t="shared" si="12"/>
        <v xml:space="preserve"> 4 x 1 </v>
      </c>
      <c r="I70" s="3" t="str">
        <f t="shared" si="17"/>
        <v>Grêmio</v>
      </c>
      <c r="J70" s="3" t="str">
        <f t="shared" si="14"/>
        <v>1</v>
      </c>
      <c r="K70" s="3" t="str">
        <f t="shared" si="18"/>
        <v>1</v>
      </c>
      <c r="L70" s="3" t="str">
        <f t="shared" si="11"/>
        <v/>
      </c>
      <c r="M70" s="3"/>
      <c r="N70" s="3"/>
      <c r="O70" s="3" t="str">
        <f>IF(P70="Amistoso", "AMISTOSO", _xlfn.CONCAT(RIGHT(TEXT(B70, "dd/mm/yyyy"),4),"_",VLOOKUP(todoOsGrenaisNormalizado!$P70, Campeonatos!$A$2:$B$24,2, FALSE)))</f>
        <v>2008_BR</v>
      </c>
      <c r="P70" s="1" t="s">
        <v>6</v>
      </c>
      <c r="Q70" s="1" t="s">
        <v>7</v>
      </c>
      <c r="R70" s="1"/>
      <c r="S70" s="1" t="s">
        <v>124</v>
      </c>
      <c r="T70" s="1" t="s">
        <v>125</v>
      </c>
    </row>
    <row r="71" spans="1:21" ht="30" x14ac:dyDescent="0.25">
      <c r="A71" s="1">
        <v>372</v>
      </c>
      <c r="B71" s="5">
        <v>39688</v>
      </c>
      <c r="C71" s="1" t="s">
        <v>580</v>
      </c>
      <c r="D71" s="3" t="str">
        <f t="shared" si="15"/>
        <v>Grêmio</v>
      </c>
      <c r="E71" s="3" t="str">
        <f t="shared" si="16"/>
        <v>2</v>
      </c>
      <c r="F71" s="3" t="str">
        <f t="shared" si="9"/>
        <v>2</v>
      </c>
      <c r="G71" s="3" t="str">
        <f t="shared" si="10"/>
        <v/>
      </c>
      <c r="H71" s="3" t="str">
        <f t="shared" si="12"/>
        <v xml:space="preserve"> 2 x 2 </v>
      </c>
      <c r="I71" s="3" t="str">
        <f t="shared" si="17"/>
        <v>Internacional</v>
      </c>
      <c r="J71" s="3" t="str">
        <f t="shared" si="14"/>
        <v>2</v>
      </c>
      <c r="K71" s="3" t="str">
        <f t="shared" si="18"/>
        <v>2</v>
      </c>
      <c r="L71" s="3" t="str">
        <f t="shared" si="11"/>
        <v/>
      </c>
      <c r="M71" s="3" t="s">
        <v>672</v>
      </c>
      <c r="N71" s="3">
        <v>23960</v>
      </c>
      <c r="O71" s="3" t="str">
        <f>IF(P71="Amistoso", "AMISTOSO", _xlfn.CONCAT(RIGHT(TEXT(B71, "dd/mm/yyyy"),4),"_",VLOOKUP(todoOsGrenaisNormalizado!$P71, Campeonatos!$A$2:$B$24,2, FALSE)))</f>
        <v>2008_CSA</v>
      </c>
      <c r="P71" s="1" t="s">
        <v>126</v>
      </c>
      <c r="Q71" s="1" t="s">
        <v>79</v>
      </c>
      <c r="R71" s="1"/>
      <c r="S71" s="1" t="s">
        <v>127</v>
      </c>
      <c r="T71" s="1" t="s">
        <v>128</v>
      </c>
      <c r="U71" s="1" t="s">
        <v>670</v>
      </c>
    </row>
    <row r="72" spans="1:21" ht="30" x14ac:dyDescent="0.25">
      <c r="A72" s="1">
        <v>371</v>
      </c>
      <c r="B72" s="5">
        <v>39673</v>
      </c>
      <c r="C72" s="1" t="s">
        <v>573</v>
      </c>
      <c r="D72" s="3" t="str">
        <f t="shared" si="15"/>
        <v>Internacional</v>
      </c>
      <c r="E72" s="3" t="str">
        <f t="shared" si="16"/>
        <v>1</v>
      </c>
      <c r="F72" s="3" t="str">
        <f t="shared" si="9"/>
        <v>1</v>
      </c>
      <c r="G72" s="3" t="str">
        <f t="shared" si="10"/>
        <v/>
      </c>
      <c r="H72" s="3" t="str">
        <f t="shared" si="12"/>
        <v xml:space="preserve"> 1 x 1 </v>
      </c>
      <c r="I72" s="3" t="str">
        <f t="shared" si="17"/>
        <v>Grêmio</v>
      </c>
      <c r="J72" s="3" t="str">
        <f t="shared" si="14"/>
        <v>1</v>
      </c>
      <c r="K72" s="3" t="str">
        <f t="shared" si="18"/>
        <v>1</v>
      </c>
      <c r="L72" s="3" t="str">
        <f t="shared" si="11"/>
        <v/>
      </c>
      <c r="M72" s="3" t="s">
        <v>672</v>
      </c>
      <c r="N72" s="3">
        <v>28921</v>
      </c>
      <c r="O72" s="3" t="str">
        <f>IF(P72="Amistoso", "AMISTOSO", _xlfn.CONCAT(RIGHT(TEXT(B72, "dd/mm/yyyy"),4),"_",VLOOKUP(todoOsGrenaisNormalizado!$P72, Campeonatos!$A$2:$B$24,2, FALSE)))</f>
        <v>2008_CSA</v>
      </c>
      <c r="P72" s="1" t="s">
        <v>129</v>
      </c>
      <c r="Q72" s="1" t="s">
        <v>7</v>
      </c>
      <c r="R72" s="1"/>
      <c r="S72" s="1" t="s">
        <v>130</v>
      </c>
      <c r="T72" s="1"/>
      <c r="U72" s="1" t="s">
        <v>670</v>
      </c>
    </row>
    <row r="73" spans="1:21" x14ac:dyDescent="0.25">
      <c r="A73" s="1">
        <v>370</v>
      </c>
      <c r="B73" s="5">
        <v>39628</v>
      </c>
      <c r="C73" s="1" t="s">
        <v>586</v>
      </c>
      <c r="D73" s="3" t="str">
        <f t="shared" si="15"/>
        <v>Grêmio</v>
      </c>
      <c r="E73" s="3" t="str">
        <f t="shared" si="16"/>
        <v>1</v>
      </c>
      <c r="F73" s="3" t="str">
        <f t="shared" si="9"/>
        <v>1</v>
      </c>
      <c r="G73" s="3" t="str">
        <f t="shared" si="10"/>
        <v/>
      </c>
      <c r="H73" s="3" t="str">
        <f t="shared" si="12"/>
        <v xml:space="preserve"> 1 x 1 </v>
      </c>
      <c r="I73" s="3" t="str">
        <f t="shared" si="17"/>
        <v>Internacional</v>
      </c>
      <c r="J73" s="3" t="str">
        <f t="shared" si="14"/>
        <v>1</v>
      </c>
      <c r="K73" s="3" t="str">
        <f t="shared" si="18"/>
        <v>1</v>
      </c>
      <c r="L73" s="3" t="str">
        <f t="shared" si="11"/>
        <v/>
      </c>
      <c r="M73" s="3"/>
      <c r="N73" s="3">
        <v>42888</v>
      </c>
      <c r="O73" s="3" t="str">
        <f>IF(P73="Amistoso", "AMISTOSO", _xlfn.CONCAT(RIGHT(TEXT(B73, "dd/mm/yyyy"),4),"_",VLOOKUP(todoOsGrenaisNormalizado!$P73, Campeonatos!$A$2:$B$24,2, FALSE)))</f>
        <v>2008_BR</v>
      </c>
      <c r="P73" s="1" t="s">
        <v>40</v>
      </c>
      <c r="Q73" s="1" t="s">
        <v>79</v>
      </c>
      <c r="R73" s="1"/>
      <c r="S73" s="1" t="s">
        <v>131</v>
      </c>
      <c r="T73" s="1"/>
    </row>
    <row r="74" spans="1:21" x14ac:dyDescent="0.25">
      <c r="A74" s="1">
        <v>369</v>
      </c>
      <c r="B74" s="5">
        <v>39341</v>
      </c>
      <c r="C74" s="1" t="s">
        <v>592</v>
      </c>
      <c r="D74" s="3" t="str">
        <f t="shared" si="15"/>
        <v>Grêmio</v>
      </c>
      <c r="E74" s="3" t="str">
        <f t="shared" si="16"/>
        <v>1</v>
      </c>
      <c r="F74" s="3" t="str">
        <f t="shared" si="9"/>
        <v>1</v>
      </c>
      <c r="G74" s="3" t="str">
        <f t="shared" si="10"/>
        <v/>
      </c>
      <c r="H74" s="3" t="str">
        <f t="shared" si="12"/>
        <v xml:space="preserve"> 1 x 0 </v>
      </c>
      <c r="I74" s="3" t="str">
        <f t="shared" si="17"/>
        <v>Internacional</v>
      </c>
      <c r="J74" s="3" t="str">
        <f t="shared" si="14"/>
        <v>0</v>
      </c>
      <c r="K74" s="3" t="str">
        <f t="shared" si="18"/>
        <v>0</v>
      </c>
      <c r="L74" s="3" t="str">
        <f t="shared" si="11"/>
        <v/>
      </c>
      <c r="M74" s="3"/>
      <c r="N74" s="3"/>
      <c r="O74" s="3" t="str">
        <f>IF(P74="Amistoso", "AMISTOSO", _xlfn.CONCAT(RIGHT(TEXT(B74, "dd/mm/yyyy"),4),"_",VLOOKUP(todoOsGrenaisNormalizado!$P74, Campeonatos!$A$2:$B$24,2, FALSE)))</f>
        <v>2007_BR</v>
      </c>
      <c r="P74" s="1" t="s">
        <v>52</v>
      </c>
      <c r="Q74" s="1" t="s">
        <v>79</v>
      </c>
      <c r="R74" s="1"/>
      <c r="S74" s="1" t="s">
        <v>132</v>
      </c>
      <c r="T74" s="1"/>
    </row>
    <row r="75" spans="1:21" x14ac:dyDescent="0.25">
      <c r="A75" s="1">
        <v>368</v>
      </c>
      <c r="B75" s="5">
        <v>39257</v>
      </c>
      <c r="C75" s="1" t="s">
        <v>591</v>
      </c>
      <c r="D75" s="3" t="str">
        <f t="shared" si="15"/>
        <v>Internacional</v>
      </c>
      <c r="E75" s="3" t="str">
        <f t="shared" si="16"/>
        <v>0</v>
      </c>
      <c r="F75" s="3" t="str">
        <f t="shared" si="9"/>
        <v>0</v>
      </c>
      <c r="G75" s="3" t="str">
        <f t="shared" si="10"/>
        <v/>
      </c>
      <c r="H75" s="3" t="str">
        <f t="shared" si="12"/>
        <v xml:space="preserve"> 0 x 2 </v>
      </c>
      <c r="I75" s="3" t="str">
        <f t="shared" si="17"/>
        <v>Grêmio</v>
      </c>
      <c r="J75" s="3" t="str">
        <f t="shared" si="14"/>
        <v>2</v>
      </c>
      <c r="K75" s="3" t="str">
        <f t="shared" si="18"/>
        <v>2</v>
      </c>
      <c r="L75" s="3" t="str">
        <f t="shared" si="11"/>
        <v/>
      </c>
      <c r="M75" s="3"/>
      <c r="N75" s="3"/>
      <c r="O75" s="3" t="str">
        <f>IF(P75="Amistoso", "AMISTOSO", _xlfn.CONCAT(RIGHT(TEXT(B75, "dd/mm/yyyy"),4),"_",VLOOKUP(todoOsGrenaisNormalizado!$P75, Campeonatos!$A$2:$B$24,2, FALSE)))</f>
        <v>2007_BR</v>
      </c>
      <c r="P75" s="1" t="s">
        <v>40</v>
      </c>
      <c r="Q75" s="1" t="s">
        <v>7</v>
      </c>
      <c r="R75" s="1"/>
      <c r="S75" s="1" t="s">
        <v>133</v>
      </c>
      <c r="T75" s="1" t="s">
        <v>134</v>
      </c>
    </row>
    <row r="76" spans="1:21" ht="30" x14ac:dyDescent="0.25">
      <c r="A76" s="1">
        <v>367</v>
      </c>
      <c r="B76" s="5">
        <v>39026</v>
      </c>
      <c r="C76" s="1" t="s">
        <v>15</v>
      </c>
      <c r="D76" s="3" t="str">
        <f t="shared" si="15"/>
        <v>Grêmio</v>
      </c>
      <c r="E76" s="3" t="str">
        <f t="shared" si="16"/>
        <v>0</v>
      </c>
      <c r="F76" s="3" t="str">
        <f t="shared" si="9"/>
        <v>0</v>
      </c>
      <c r="G76" s="3" t="str">
        <f t="shared" si="10"/>
        <v/>
      </c>
      <c r="H76" s="3" t="str">
        <f t="shared" si="12"/>
        <v xml:space="preserve"> 0 x 1 </v>
      </c>
      <c r="I76" s="3" t="str">
        <f t="shared" si="17"/>
        <v>Internacional</v>
      </c>
      <c r="J76" s="3" t="str">
        <f t="shared" si="14"/>
        <v>1</v>
      </c>
      <c r="K76" s="3" t="str">
        <f t="shared" si="18"/>
        <v>1</v>
      </c>
      <c r="L76" s="3" t="str">
        <f t="shared" si="11"/>
        <v/>
      </c>
      <c r="M76" s="3"/>
      <c r="N76" s="3"/>
      <c r="O76" s="3" t="str">
        <f>IF(P76="Amistoso", "AMISTOSO", _xlfn.CONCAT(RIGHT(TEXT(B76, "dd/mm/yyyy"),4),"_",VLOOKUP(todoOsGrenaisNormalizado!$P76, Campeonatos!$A$2:$B$24,2, FALSE)))</f>
        <v>2006_BR</v>
      </c>
      <c r="P76" s="1" t="s">
        <v>40</v>
      </c>
      <c r="Q76" s="1" t="s">
        <v>79</v>
      </c>
      <c r="R76" s="1"/>
      <c r="S76" s="1" t="s">
        <v>135</v>
      </c>
      <c r="T76" s="1" t="s">
        <v>136</v>
      </c>
    </row>
    <row r="77" spans="1:21" x14ac:dyDescent="0.25">
      <c r="A77" s="1">
        <v>366</v>
      </c>
      <c r="B77" s="5">
        <v>38928</v>
      </c>
      <c r="C77" s="1" t="s">
        <v>575</v>
      </c>
      <c r="D77" s="3" t="str">
        <f t="shared" si="15"/>
        <v>Internacional</v>
      </c>
      <c r="E77" s="3" t="str">
        <f t="shared" si="16"/>
        <v>0</v>
      </c>
      <c r="F77" s="3" t="str">
        <f t="shared" si="9"/>
        <v>0</v>
      </c>
      <c r="G77" s="3" t="str">
        <f t="shared" si="10"/>
        <v/>
      </c>
      <c r="H77" s="3" t="str">
        <f t="shared" si="12"/>
        <v xml:space="preserve"> 0 x 0 </v>
      </c>
      <c r="I77" s="3" t="str">
        <f t="shared" si="17"/>
        <v>Grêmio</v>
      </c>
      <c r="J77" s="3" t="str">
        <f t="shared" si="14"/>
        <v>0</v>
      </c>
      <c r="K77" s="3" t="str">
        <f t="shared" si="18"/>
        <v>0</v>
      </c>
      <c r="L77" s="3" t="str">
        <f t="shared" si="11"/>
        <v/>
      </c>
      <c r="M77" s="3"/>
      <c r="N77" s="3">
        <v>33251</v>
      </c>
      <c r="O77" s="3" t="str">
        <f>IF(P77="Amistoso", "AMISTOSO", _xlfn.CONCAT(RIGHT(TEXT(B77, "dd/mm/yyyy"),4),"_",VLOOKUP(todoOsGrenaisNormalizado!$P77, Campeonatos!$A$2:$B$24,2, FALSE)))</f>
        <v>2006_BR</v>
      </c>
      <c r="P77" s="1" t="s">
        <v>40</v>
      </c>
      <c r="Q77" s="1" t="s">
        <v>7</v>
      </c>
      <c r="R77" s="1"/>
      <c r="S77" s="1"/>
      <c r="T77" s="1"/>
    </row>
    <row r="78" spans="1:21" ht="30" x14ac:dyDescent="0.25">
      <c r="A78" s="1">
        <v>365</v>
      </c>
      <c r="B78" s="5">
        <v>38816</v>
      </c>
      <c r="C78" s="1" t="s">
        <v>573</v>
      </c>
      <c r="D78" s="3" t="str">
        <f t="shared" si="15"/>
        <v>Internacional</v>
      </c>
      <c r="E78" s="3" t="str">
        <f t="shared" si="16"/>
        <v>1</v>
      </c>
      <c r="F78" s="3" t="str">
        <f t="shared" si="9"/>
        <v>1</v>
      </c>
      <c r="G78" s="3" t="str">
        <f t="shared" si="10"/>
        <v/>
      </c>
      <c r="H78" s="3" t="str">
        <f t="shared" si="12"/>
        <v xml:space="preserve"> 1 x 1 </v>
      </c>
      <c r="I78" s="3" t="str">
        <f t="shared" si="17"/>
        <v>Grêmio</v>
      </c>
      <c r="J78" s="3" t="str">
        <f t="shared" si="14"/>
        <v>1</v>
      </c>
      <c r="K78" s="3" t="str">
        <f t="shared" si="18"/>
        <v>1</v>
      </c>
      <c r="L78" s="3" t="str">
        <f t="shared" si="11"/>
        <v/>
      </c>
      <c r="M78" s="3"/>
      <c r="N78" s="3"/>
      <c r="O78" s="3" t="str">
        <f>IF(P78="Amistoso", "AMISTOSO", _xlfn.CONCAT(RIGHT(TEXT(B78, "dd/mm/yyyy"),4),"_",VLOOKUP(todoOsGrenaisNormalizado!$P78, Campeonatos!$A$2:$B$24,2, FALSE)))</f>
        <v>2006_RS</v>
      </c>
      <c r="P78" s="1" t="s">
        <v>137</v>
      </c>
      <c r="Q78" s="1" t="s">
        <v>7</v>
      </c>
      <c r="R78" s="1"/>
      <c r="S78" s="1" t="s">
        <v>138</v>
      </c>
      <c r="T78" s="1" t="s">
        <v>139</v>
      </c>
    </row>
    <row r="79" spans="1:21" x14ac:dyDescent="0.25">
      <c r="A79" s="1">
        <v>364</v>
      </c>
      <c r="B79" s="1" t="s">
        <v>140</v>
      </c>
      <c r="C79" s="1" t="s">
        <v>570</v>
      </c>
      <c r="D79" s="3" t="str">
        <f t="shared" si="15"/>
        <v>Grêmio</v>
      </c>
      <c r="E79" s="3" t="str">
        <f t="shared" si="16"/>
        <v>0</v>
      </c>
      <c r="F79" s="3" t="str">
        <f t="shared" si="9"/>
        <v>0</v>
      </c>
      <c r="G79" s="3" t="str">
        <f t="shared" si="10"/>
        <v/>
      </c>
      <c r="H79" s="3" t="str">
        <f t="shared" si="12"/>
        <v xml:space="preserve"> 0 x 0 </v>
      </c>
      <c r="I79" s="3" t="str">
        <f t="shared" si="17"/>
        <v>Internacional</v>
      </c>
      <c r="J79" s="3" t="str">
        <f t="shared" si="14"/>
        <v>0</v>
      </c>
      <c r="K79" s="3" t="str">
        <f t="shared" si="18"/>
        <v>0</v>
      </c>
      <c r="L79" s="3" t="str">
        <f t="shared" si="11"/>
        <v/>
      </c>
      <c r="M79" s="3"/>
      <c r="N79" s="3"/>
      <c r="O79" s="3" t="str">
        <f>IF(P79="Amistoso", "AMISTOSO", _xlfn.CONCAT(RIGHT(TEXT(B79, "dd/mm/yyyy"),4),"_",VLOOKUP(todoOsGrenaisNormalizado!$P79, Campeonatos!$A$2:$B$24,2, FALSE)))</f>
        <v>2006_RS</v>
      </c>
      <c r="P79" s="1" t="s">
        <v>137</v>
      </c>
      <c r="Q79" s="1" t="s">
        <v>79</v>
      </c>
      <c r="R79" s="1"/>
      <c r="S79" s="1"/>
      <c r="T79" s="1"/>
    </row>
    <row r="80" spans="1:21" ht="30" x14ac:dyDescent="0.25">
      <c r="A80" s="1">
        <v>363</v>
      </c>
      <c r="B80" s="5">
        <v>38283</v>
      </c>
      <c r="C80" s="1" t="s">
        <v>593</v>
      </c>
      <c r="D80" s="3" t="str">
        <f t="shared" si="15"/>
        <v>Grêmio</v>
      </c>
      <c r="E80" s="3" t="str">
        <f t="shared" si="16"/>
        <v>1</v>
      </c>
      <c r="F80" s="3" t="str">
        <f t="shared" si="9"/>
        <v>1</v>
      </c>
      <c r="G80" s="3" t="str">
        <f t="shared" si="10"/>
        <v/>
      </c>
      <c r="H80" s="3" t="str">
        <f t="shared" si="12"/>
        <v xml:space="preserve"> 1 x 3 </v>
      </c>
      <c r="I80" s="3" t="str">
        <f t="shared" si="17"/>
        <v>Internacional</v>
      </c>
      <c r="J80" s="3" t="str">
        <f t="shared" si="14"/>
        <v>3</v>
      </c>
      <c r="K80" s="3" t="str">
        <f t="shared" si="18"/>
        <v>3</v>
      </c>
      <c r="L80" s="3" t="str">
        <f t="shared" si="11"/>
        <v/>
      </c>
      <c r="M80" s="3"/>
      <c r="N80" s="3"/>
      <c r="O80" s="3" t="str">
        <f>IF(P80="Amistoso", "AMISTOSO", _xlfn.CONCAT(RIGHT(TEXT(B80, "dd/mm/yyyy"),4),"_",VLOOKUP(todoOsGrenaisNormalizado!$P80, Campeonatos!$A$2:$B$24,2, FALSE)))</f>
        <v>2004_BR</v>
      </c>
      <c r="P80" s="1" t="s">
        <v>52</v>
      </c>
      <c r="Q80" s="1" t="s">
        <v>79</v>
      </c>
      <c r="R80" s="1"/>
      <c r="S80" s="1" t="s">
        <v>141</v>
      </c>
      <c r="T80" s="1" t="s">
        <v>142</v>
      </c>
    </row>
    <row r="81" spans="1:20" ht="30" x14ac:dyDescent="0.25">
      <c r="A81" s="1">
        <v>362</v>
      </c>
      <c r="B81" s="5">
        <v>38252</v>
      </c>
      <c r="C81" s="1" t="s">
        <v>12</v>
      </c>
      <c r="D81" s="3" t="str">
        <f t="shared" si="15"/>
        <v>Grêmio</v>
      </c>
      <c r="E81" s="3" t="str">
        <f t="shared" si="16"/>
        <v>2</v>
      </c>
      <c r="F81" s="3" t="str">
        <f t="shared" si="9"/>
        <v>2</v>
      </c>
      <c r="G81" s="3" t="str">
        <f t="shared" si="10"/>
        <v/>
      </c>
      <c r="H81" s="3" t="str">
        <f t="shared" si="12"/>
        <v xml:space="preserve"> 2 x 1 </v>
      </c>
      <c r="I81" s="3" t="str">
        <f t="shared" si="17"/>
        <v>Internacional</v>
      </c>
      <c r="J81" s="3" t="str">
        <f t="shared" si="14"/>
        <v>1</v>
      </c>
      <c r="K81" s="3" t="str">
        <f t="shared" si="18"/>
        <v>1</v>
      </c>
      <c r="L81" s="3" t="str">
        <f t="shared" si="11"/>
        <v/>
      </c>
      <c r="M81" s="3"/>
      <c r="N81" s="3"/>
      <c r="O81" s="3" t="str">
        <f>IF(P81="Amistoso", "AMISTOSO", _xlfn.CONCAT(RIGHT(TEXT(B81, "dd/mm/yyyy"),4),"_",VLOOKUP(todoOsGrenaisNormalizado!$P81, Campeonatos!$A$2:$B$24,2, FALSE)))</f>
        <v>2004_CSA</v>
      </c>
      <c r="P81" s="1" t="s">
        <v>143</v>
      </c>
      <c r="Q81" s="1" t="s">
        <v>79</v>
      </c>
      <c r="R81" s="1"/>
      <c r="S81" s="1" t="s">
        <v>144</v>
      </c>
      <c r="T81" s="1"/>
    </row>
    <row r="82" spans="1:20" x14ac:dyDescent="0.25">
      <c r="A82" s="1">
        <v>361</v>
      </c>
      <c r="B82" s="5">
        <v>38245</v>
      </c>
      <c r="C82" s="1" t="s">
        <v>577</v>
      </c>
      <c r="D82" s="3" t="str">
        <f t="shared" si="15"/>
        <v>Internacional</v>
      </c>
      <c r="E82" s="3" t="str">
        <f t="shared" si="16"/>
        <v>2</v>
      </c>
      <c r="F82" s="3" t="str">
        <f t="shared" si="9"/>
        <v>2</v>
      </c>
      <c r="G82" s="3" t="str">
        <f t="shared" si="10"/>
        <v/>
      </c>
      <c r="H82" s="3" t="str">
        <f t="shared" si="12"/>
        <v xml:space="preserve"> 2 x 0 </v>
      </c>
      <c r="I82" s="3" t="str">
        <f t="shared" si="17"/>
        <v>Grêmio</v>
      </c>
      <c r="J82" s="3" t="str">
        <f t="shared" si="14"/>
        <v>0</v>
      </c>
      <c r="K82" s="3" t="str">
        <f t="shared" si="18"/>
        <v>0</v>
      </c>
      <c r="L82" s="3" t="str">
        <f t="shared" si="11"/>
        <v/>
      </c>
      <c r="M82" s="3"/>
      <c r="N82" s="3"/>
      <c r="O82" s="3" t="str">
        <f>IF(P82="Amistoso", "AMISTOSO", _xlfn.CONCAT(RIGHT(TEXT(B82, "dd/mm/yyyy"),4),"_",VLOOKUP(todoOsGrenaisNormalizado!$P82, Campeonatos!$A$2:$B$24,2, FALSE)))</f>
        <v>2004_CSA</v>
      </c>
      <c r="P82" s="1" t="s">
        <v>143</v>
      </c>
      <c r="Q82" s="1" t="s">
        <v>7</v>
      </c>
      <c r="R82" s="1"/>
      <c r="S82" s="1" t="s">
        <v>145</v>
      </c>
      <c r="T82" s="1" t="s">
        <v>146</v>
      </c>
    </row>
    <row r="83" spans="1:20" x14ac:dyDescent="0.25">
      <c r="A83" s="1">
        <v>360</v>
      </c>
      <c r="B83" s="5">
        <v>38178</v>
      </c>
      <c r="C83" s="1" t="s">
        <v>577</v>
      </c>
      <c r="D83" s="3" t="str">
        <f t="shared" si="15"/>
        <v>Internacional</v>
      </c>
      <c r="E83" s="3" t="str">
        <f t="shared" si="16"/>
        <v>2</v>
      </c>
      <c r="F83" s="3" t="str">
        <f t="shared" si="9"/>
        <v>2</v>
      </c>
      <c r="G83" s="3" t="str">
        <f t="shared" si="10"/>
        <v/>
      </c>
      <c r="H83" s="3" t="str">
        <f t="shared" si="12"/>
        <v xml:space="preserve"> 2 x 0 </v>
      </c>
      <c r="I83" s="3" t="str">
        <f t="shared" si="17"/>
        <v>Grêmio</v>
      </c>
      <c r="J83" s="3" t="str">
        <f t="shared" si="14"/>
        <v>0</v>
      </c>
      <c r="K83" s="3" t="str">
        <f t="shared" si="18"/>
        <v>0</v>
      </c>
      <c r="L83" s="3" t="str">
        <f t="shared" si="11"/>
        <v/>
      </c>
      <c r="M83" s="3"/>
      <c r="N83" s="3"/>
      <c r="O83" s="3" t="str">
        <f>IF(P83="Amistoso", "AMISTOSO", _xlfn.CONCAT(RIGHT(TEXT(B83, "dd/mm/yyyy"),4),"_",VLOOKUP(todoOsGrenaisNormalizado!$P83, Campeonatos!$A$2:$B$24,2, FALSE)))</f>
        <v>2004_BR</v>
      </c>
      <c r="P83" s="1" t="s">
        <v>52</v>
      </c>
      <c r="Q83" s="1" t="s">
        <v>7</v>
      </c>
      <c r="R83" s="1"/>
      <c r="S83" s="1" t="s">
        <v>147</v>
      </c>
      <c r="T83" s="1" t="s">
        <v>148</v>
      </c>
    </row>
    <row r="84" spans="1:20" ht="60" x14ac:dyDescent="0.25">
      <c r="A84" s="1">
        <v>359</v>
      </c>
      <c r="B84" s="5">
        <v>38081</v>
      </c>
      <c r="C84" s="1" t="s">
        <v>585</v>
      </c>
      <c r="D84" s="3" t="str">
        <f t="shared" si="15"/>
        <v>Grêmio</v>
      </c>
      <c r="E84" s="3" t="str">
        <f t="shared" si="16"/>
        <v>1</v>
      </c>
      <c r="F84" s="3" t="str">
        <f t="shared" si="9"/>
        <v>1</v>
      </c>
      <c r="G84" s="3" t="str">
        <f t="shared" si="10"/>
        <v/>
      </c>
      <c r="H84" s="3" t="str">
        <f t="shared" si="12"/>
        <v xml:space="preserve"> 1 x 2 </v>
      </c>
      <c r="I84" s="3" t="str">
        <f t="shared" si="17"/>
        <v>Internacional</v>
      </c>
      <c r="J84" s="3" t="str">
        <f t="shared" si="14"/>
        <v>2</v>
      </c>
      <c r="K84" s="3" t="str">
        <f t="shared" si="18"/>
        <v>2</v>
      </c>
      <c r="L84" s="3" t="str">
        <f t="shared" si="11"/>
        <v/>
      </c>
      <c r="M84" s="3"/>
      <c r="N84" s="3"/>
      <c r="O84" s="3" t="str">
        <f>IF(P84="Amistoso", "AMISTOSO", _xlfn.CONCAT(RIGHT(TEXT(B84, "dd/mm/yyyy"),4),"_",VLOOKUP(todoOsGrenaisNormalizado!$P84, Campeonatos!$A$2:$B$24,2, FALSE)))</f>
        <v>2004_RS</v>
      </c>
      <c r="P84" s="1" t="s">
        <v>137</v>
      </c>
      <c r="Q84" s="1" t="s">
        <v>149</v>
      </c>
      <c r="R84" s="1"/>
      <c r="S84" s="1" t="s">
        <v>150</v>
      </c>
      <c r="T84" s="1" t="s">
        <v>151</v>
      </c>
    </row>
    <row r="85" spans="1:20" ht="30" x14ac:dyDescent="0.25">
      <c r="A85" s="1">
        <v>358</v>
      </c>
      <c r="B85" s="5">
        <v>38053</v>
      </c>
      <c r="C85" s="1" t="s">
        <v>585</v>
      </c>
      <c r="D85" s="3" t="str">
        <f t="shared" si="15"/>
        <v>Grêmio</v>
      </c>
      <c r="E85" s="3" t="str">
        <f t="shared" si="16"/>
        <v>1</v>
      </c>
      <c r="F85" s="3" t="str">
        <f t="shared" si="9"/>
        <v>1</v>
      </c>
      <c r="G85" s="3" t="str">
        <f t="shared" si="10"/>
        <v/>
      </c>
      <c r="H85" s="3" t="str">
        <f t="shared" si="12"/>
        <v xml:space="preserve"> 1 x 2 </v>
      </c>
      <c r="I85" s="3" t="str">
        <f t="shared" si="17"/>
        <v>Internacional</v>
      </c>
      <c r="J85" s="3" t="str">
        <f t="shared" si="14"/>
        <v>2</v>
      </c>
      <c r="K85" s="3" t="str">
        <f t="shared" si="18"/>
        <v>2</v>
      </c>
      <c r="L85" s="3" t="str">
        <f t="shared" si="11"/>
        <v/>
      </c>
      <c r="M85" s="3"/>
      <c r="N85" s="3"/>
      <c r="O85" s="3" t="str">
        <f>IF(P85="Amistoso", "AMISTOSO", _xlfn.CONCAT(RIGHT(TEXT(B85, "dd/mm/yyyy"),4),"_",VLOOKUP(todoOsGrenaisNormalizado!$P85, Campeonatos!$A$2:$B$24,2, FALSE)))</f>
        <v>2004_RS</v>
      </c>
      <c r="P85" s="1" t="s">
        <v>137</v>
      </c>
      <c r="Q85" s="1" t="s">
        <v>79</v>
      </c>
      <c r="R85" s="1"/>
      <c r="S85" s="1" t="s">
        <v>152</v>
      </c>
      <c r="T85" s="1"/>
    </row>
    <row r="86" spans="1:20" x14ac:dyDescent="0.25">
      <c r="A86" s="1">
        <v>357</v>
      </c>
      <c r="B86" s="5">
        <v>38032</v>
      </c>
      <c r="C86" s="1" t="s">
        <v>573</v>
      </c>
      <c r="D86" s="3" t="str">
        <f t="shared" si="15"/>
        <v>Internacional</v>
      </c>
      <c r="E86" s="3" t="str">
        <f t="shared" si="16"/>
        <v>1</v>
      </c>
      <c r="F86" s="3" t="str">
        <f t="shared" si="9"/>
        <v>1</v>
      </c>
      <c r="G86" s="3" t="str">
        <f t="shared" si="10"/>
        <v/>
      </c>
      <c r="H86" s="3" t="str">
        <f t="shared" si="12"/>
        <v xml:space="preserve"> 1 x 1 </v>
      </c>
      <c r="I86" s="3" t="str">
        <f t="shared" si="17"/>
        <v>Grêmio</v>
      </c>
      <c r="J86" s="3" t="str">
        <f t="shared" si="14"/>
        <v>1</v>
      </c>
      <c r="K86" s="3" t="str">
        <f t="shared" si="18"/>
        <v>1</v>
      </c>
      <c r="L86" s="3" t="str">
        <f t="shared" si="11"/>
        <v/>
      </c>
      <c r="M86" s="3"/>
      <c r="N86" s="3"/>
      <c r="O86" s="3" t="str">
        <f>IF(P86="Amistoso", "AMISTOSO", _xlfn.CONCAT(RIGHT(TEXT(B86, "dd/mm/yyyy"),4),"_",VLOOKUP(todoOsGrenaisNormalizado!$P86, Campeonatos!$A$2:$B$24,2, FALSE)))</f>
        <v>2004_RS</v>
      </c>
      <c r="P86" s="1" t="s">
        <v>137</v>
      </c>
      <c r="Q86" s="1" t="s">
        <v>7</v>
      </c>
      <c r="R86" s="1"/>
      <c r="S86" s="1" t="s">
        <v>153</v>
      </c>
      <c r="T86" s="1"/>
    </row>
    <row r="87" spans="1:20" x14ac:dyDescent="0.25">
      <c r="A87" s="1">
        <v>356</v>
      </c>
      <c r="B87" s="5">
        <v>37906</v>
      </c>
      <c r="C87" s="1" t="s">
        <v>571</v>
      </c>
      <c r="D87" s="3" t="str">
        <f t="shared" si="15"/>
        <v>Internacional</v>
      </c>
      <c r="E87" s="3" t="str">
        <f t="shared" si="16"/>
        <v>0</v>
      </c>
      <c r="F87" s="3" t="str">
        <f t="shared" si="9"/>
        <v>0</v>
      </c>
      <c r="G87" s="3" t="str">
        <f t="shared" si="10"/>
        <v/>
      </c>
      <c r="H87" s="3" t="str">
        <f t="shared" si="12"/>
        <v xml:space="preserve"> 0 x 1 </v>
      </c>
      <c r="I87" s="3" t="str">
        <f t="shared" si="17"/>
        <v>Grêmio</v>
      </c>
      <c r="J87" s="3" t="str">
        <f t="shared" si="14"/>
        <v>1</v>
      </c>
      <c r="K87" s="3" t="str">
        <f t="shared" si="18"/>
        <v>1</v>
      </c>
      <c r="L87" s="3" t="str">
        <f t="shared" si="11"/>
        <v/>
      </c>
      <c r="M87" s="3"/>
      <c r="N87" s="3"/>
      <c r="O87" s="3" t="str">
        <f>IF(P87="Amistoso", "AMISTOSO", _xlfn.CONCAT(RIGHT(TEXT(B87, "dd/mm/yyyy"),4),"_",VLOOKUP(todoOsGrenaisNormalizado!$P87, Campeonatos!$A$2:$B$24,2, FALSE)))</f>
        <v>2003_BR</v>
      </c>
      <c r="P87" s="1" t="s">
        <v>52</v>
      </c>
      <c r="Q87" s="1" t="s">
        <v>7</v>
      </c>
      <c r="R87" s="1"/>
      <c r="S87" s="1" t="s">
        <v>154</v>
      </c>
      <c r="T87" s="1"/>
    </row>
    <row r="88" spans="1:20" x14ac:dyDescent="0.25">
      <c r="A88" s="1">
        <v>355</v>
      </c>
      <c r="B88" s="5">
        <v>37787</v>
      </c>
      <c r="C88" s="1" t="s">
        <v>570</v>
      </c>
      <c r="D88" s="3" t="str">
        <f t="shared" si="15"/>
        <v>Grêmio</v>
      </c>
      <c r="E88" s="3" t="str">
        <f t="shared" si="16"/>
        <v>0</v>
      </c>
      <c r="F88" s="3" t="str">
        <f t="shared" ref="F88:F151" si="19">SUBSTITUTE(E88,_xlfn.CONCAT("(",G88,")"), "")</f>
        <v>0</v>
      </c>
      <c r="G88" s="3" t="str">
        <f t="shared" ref="G88:G151" si="20">IF(IFERROR(SEARCH("(", $E88), 0)&gt;0, SUBSTITUTE(RIGHT($E88,FIND("(",$E88)), ")", ""), "")</f>
        <v/>
      </c>
      <c r="H88" s="3" t="str">
        <f t="shared" si="12"/>
        <v xml:space="preserve"> 0 x 0 </v>
      </c>
      <c r="I88" s="3" t="str">
        <f t="shared" si="17"/>
        <v>Internacional</v>
      </c>
      <c r="J88" s="3" t="str">
        <f t="shared" si="14"/>
        <v>0</v>
      </c>
      <c r="K88" s="3" t="str">
        <f t="shared" si="18"/>
        <v>0</v>
      </c>
      <c r="L88" s="3" t="str">
        <f t="shared" ref="L88:L151" si="21">IF(IFERROR(SEARCH("(", $J88), 0)&gt;0, SUBSTITUTE(LEFT($J88,FIND(")",$J88)-1), "(", ""),  "")</f>
        <v/>
      </c>
      <c r="M88" s="3"/>
      <c r="N88" s="3">
        <v>30481</v>
      </c>
      <c r="O88" s="3" t="str">
        <f>IF(P88="Amistoso", "AMISTOSO", _xlfn.CONCAT(RIGHT(TEXT(B88, "dd/mm/yyyy"),4),"_",VLOOKUP(todoOsGrenaisNormalizado!$P88, Campeonatos!$A$2:$B$24,2, FALSE)))</f>
        <v>2003_BR</v>
      </c>
      <c r="P88" s="1" t="s">
        <v>52</v>
      </c>
      <c r="Q88" s="1" t="s">
        <v>79</v>
      </c>
      <c r="R88" s="1"/>
      <c r="S88" s="1"/>
      <c r="T88" s="1"/>
    </row>
    <row r="89" spans="1:20" x14ac:dyDescent="0.25">
      <c r="A89" s="1">
        <v>354</v>
      </c>
      <c r="B89" s="5">
        <v>37689</v>
      </c>
      <c r="C89" s="1" t="s">
        <v>19</v>
      </c>
      <c r="D89" s="3" t="str">
        <f t="shared" si="15"/>
        <v>Internacional</v>
      </c>
      <c r="E89" s="3" t="str">
        <f t="shared" si="16"/>
        <v>1</v>
      </c>
      <c r="F89" s="3" t="str">
        <f t="shared" si="19"/>
        <v>1</v>
      </c>
      <c r="G89" s="3" t="str">
        <f t="shared" si="20"/>
        <v/>
      </c>
      <c r="H89" s="3" t="str">
        <f t="shared" si="12"/>
        <v xml:space="preserve"> 1 x 0 </v>
      </c>
      <c r="I89" s="3" t="str">
        <f t="shared" si="17"/>
        <v>Grêmio</v>
      </c>
      <c r="J89" s="3" t="str">
        <f t="shared" si="14"/>
        <v>0</v>
      </c>
      <c r="K89" s="3" t="str">
        <f t="shared" si="18"/>
        <v>0</v>
      </c>
      <c r="L89" s="3" t="str">
        <f t="shared" si="21"/>
        <v/>
      </c>
      <c r="M89" s="3"/>
      <c r="N89" s="3"/>
      <c r="O89" s="3" t="str">
        <f>IF(P89="Amistoso", "AMISTOSO", _xlfn.CONCAT(RIGHT(TEXT(B89, "dd/mm/yyyy"),4),"_",VLOOKUP(todoOsGrenaisNormalizado!$P89, Campeonatos!$A$2:$B$24,2, FALSE)))</f>
        <v>2003_RS</v>
      </c>
      <c r="P89" s="1" t="s">
        <v>137</v>
      </c>
      <c r="Q89" s="1" t="s">
        <v>7</v>
      </c>
      <c r="R89" s="1"/>
      <c r="S89" s="1" t="s">
        <v>155</v>
      </c>
      <c r="T89" s="1" t="s">
        <v>156</v>
      </c>
    </row>
    <row r="90" spans="1:20" ht="30" x14ac:dyDescent="0.25">
      <c r="A90" s="1">
        <v>353</v>
      </c>
      <c r="B90" s="5">
        <v>37661</v>
      </c>
      <c r="C90" s="1" t="s">
        <v>585</v>
      </c>
      <c r="D90" s="3" t="str">
        <f t="shared" si="15"/>
        <v>Grêmio</v>
      </c>
      <c r="E90" s="3" t="str">
        <f t="shared" si="16"/>
        <v>1</v>
      </c>
      <c r="F90" s="3" t="str">
        <f t="shared" si="19"/>
        <v>1</v>
      </c>
      <c r="G90" s="3" t="str">
        <f t="shared" si="20"/>
        <v/>
      </c>
      <c r="H90" s="3" t="str">
        <f t="shared" ref="H90:H153" si="22">SUBSTITUTE(SUBSTITUTE(C90, "Internacional", ""), "Grêmio", "")</f>
        <v xml:space="preserve"> 1 x 2 </v>
      </c>
      <c r="I90" s="3" t="str">
        <f t="shared" si="17"/>
        <v>Internacional</v>
      </c>
      <c r="J90" s="3" t="str">
        <f t="shared" si="14"/>
        <v>2</v>
      </c>
      <c r="K90" s="3" t="str">
        <f t="shared" si="18"/>
        <v>2</v>
      </c>
      <c r="L90" s="3" t="str">
        <f t="shared" si="21"/>
        <v/>
      </c>
      <c r="M90" s="3"/>
      <c r="N90" s="3"/>
      <c r="O90" s="3" t="str">
        <f>IF(P90="Amistoso", "AMISTOSO", _xlfn.CONCAT(RIGHT(TEXT(B90, "dd/mm/yyyy"),4),"_",VLOOKUP(todoOsGrenaisNormalizado!$P90, Campeonatos!$A$2:$B$24,2, FALSE)))</f>
        <v>2003_RS</v>
      </c>
      <c r="P90" s="1" t="s">
        <v>137</v>
      </c>
      <c r="Q90" s="1" t="s">
        <v>79</v>
      </c>
      <c r="R90" s="1"/>
      <c r="S90" s="1" t="s">
        <v>157</v>
      </c>
      <c r="T90" s="1"/>
    </row>
    <row r="91" spans="1:20" x14ac:dyDescent="0.25">
      <c r="A91" s="1">
        <v>352</v>
      </c>
      <c r="B91" s="5">
        <v>37555</v>
      </c>
      <c r="C91" s="1" t="s">
        <v>571</v>
      </c>
      <c r="D91" s="3" t="str">
        <f t="shared" si="15"/>
        <v>Internacional</v>
      </c>
      <c r="E91" s="3" t="str">
        <f t="shared" si="16"/>
        <v>0</v>
      </c>
      <c r="F91" s="3" t="str">
        <f t="shared" si="19"/>
        <v>0</v>
      </c>
      <c r="G91" s="3" t="str">
        <f t="shared" si="20"/>
        <v/>
      </c>
      <c r="H91" s="3" t="str">
        <f t="shared" si="22"/>
        <v xml:space="preserve"> 0 x 1 </v>
      </c>
      <c r="I91" s="3" t="str">
        <f t="shared" si="17"/>
        <v>Grêmio</v>
      </c>
      <c r="J91" s="3" t="str">
        <f t="shared" si="14"/>
        <v>1</v>
      </c>
      <c r="K91" s="3" t="str">
        <f t="shared" si="18"/>
        <v>1</v>
      </c>
      <c r="L91" s="3" t="str">
        <f t="shared" si="21"/>
        <v/>
      </c>
      <c r="M91" s="3"/>
      <c r="N91" s="3"/>
      <c r="O91" s="3" t="str">
        <f>IF(P91="Amistoso", "AMISTOSO", _xlfn.CONCAT(RIGHT(TEXT(B91, "dd/mm/yyyy"),4),"_",VLOOKUP(todoOsGrenaisNormalizado!$P91, Campeonatos!$A$2:$B$24,2, FALSE)))</f>
        <v>2002_BR</v>
      </c>
      <c r="P91" s="1" t="s">
        <v>52</v>
      </c>
      <c r="Q91" s="1" t="s">
        <v>7</v>
      </c>
      <c r="R91" s="1"/>
      <c r="S91" s="1" t="s">
        <v>158</v>
      </c>
      <c r="T91" s="1"/>
    </row>
    <row r="92" spans="1:20" x14ac:dyDescent="0.25">
      <c r="A92" s="1">
        <v>351</v>
      </c>
      <c r="B92" s="5">
        <v>37335</v>
      </c>
      <c r="C92" s="1" t="s">
        <v>573</v>
      </c>
      <c r="D92" s="3" t="str">
        <f t="shared" si="15"/>
        <v>Internacional</v>
      </c>
      <c r="E92" s="3" t="str">
        <f t="shared" si="16"/>
        <v>1</v>
      </c>
      <c r="F92" s="3" t="str">
        <f t="shared" si="19"/>
        <v>1</v>
      </c>
      <c r="G92" s="3" t="str">
        <f t="shared" si="20"/>
        <v/>
      </c>
      <c r="H92" s="3" t="str">
        <f t="shared" si="22"/>
        <v xml:space="preserve"> 1 x 1 </v>
      </c>
      <c r="I92" s="3" t="str">
        <f t="shared" si="17"/>
        <v>Grêmio</v>
      </c>
      <c r="J92" s="3" t="str">
        <f t="shared" si="14"/>
        <v>1</v>
      </c>
      <c r="K92" s="3" t="str">
        <f t="shared" si="18"/>
        <v>1</v>
      </c>
      <c r="L92" s="3" t="str">
        <f t="shared" si="21"/>
        <v/>
      </c>
      <c r="M92" s="3"/>
      <c r="N92" s="3"/>
      <c r="O92" s="3" t="str">
        <f>IF(P92="Amistoso", "AMISTOSO", _xlfn.CONCAT(RIGHT(TEXT(B92, "dd/mm/yyyy"),4),"_",VLOOKUP(todoOsGrenaisNormalizado!$P92, Campeonatos!$A$2:$B$24,2, FALSE)))</f>
        <v>2002_CSM</v>
      </c>
      <c r="P92" s="1" t="s">
        <v>159</v>
      </c>
      <c r="Q92" s="1" t="s">
        <v>7</v>
      </c>
      <c r="R92" s="1"/>
      <c r="S92" s="1" t="s">
        <v>160</v>
      </c>
      <c r="T92" s="1"/>
    </row>
    <row r="93" spans="1:20" x14ac:dyDescent="0.25">
      <c r="A93" s="1">
        <v>350</v>
      </c>
      <c r="B93" s="5">
        <v>37170</v>
      </c>
      <c r="C93" s="1" t="s">
        <v>592</v>
      </c>
      <c r="D93" s="3" t="str">
        <f t="shared" si="15"/>
        <v>Grêmio</v>
      </c>
      <c r="E93" s="3" t="str">
        <f t="shared" si="16"/>
        <v>1</v>
      </c>
      <c r="F93" s="3" t="str">
        <f t="shared" si="19"/>
        <v>1</v>
      </c>
      <c r="G93" s="3" t="str">
        <f t="shared" si="20"/>
        <v/>
      </c>
      <c r="H93" s="3" t="str">
        <f t="shared" si="22"/>
        <v xml:space="preserve"> 1 x 0 </v>
      </c>
      <c r="I93" s="3" t="str">
        <f t="shared" si="17"/>
        <v>Internacional</v>
      </c>
      <c r="J93" s="3" t="str">
        <f t="shared" si="14"/>
        <v>0</v>
      </c>
      <c r="K93" s="3" t="str">
        <f t="shared" si="18"/>
        <v>0</v>
      </c>
      <c r="L93" s="3" t="str">
        <f t="shared" si="21"/>
        <v/>
      </c>
      <c r="M93" s="3"/>
      <c r="N93" s="3"/>
      <c r="O93" s="3" t="str">
        <f>IF(P93="Amistoso", "AMISTOSO", _xlfn.CONCAT(RIGHT(TEXT(B93, "dd/mm/yyyy"),4),"_",VLOOKUP(todoOsGrenaisNormalizado!$P93, Campeonatos!$A$2:$B$24,2, FALSE)))</f>
        <v>2001_BR</v>
      </c>
      <c r="P93" s="1" t="s">
        <v>52</v>
      </c>
      <c r="Q93" s="1" t="s">
        <v>79</v>
      </c>
      <c r="R93" s="1"/>
      <c r="S93" s="1" t="s">
        <v>161</v>
      </c>
      <c r="T93" s="1"/>
    </row>
    <row r="94" spans="1:20" x14ac:dyDescent="0.25">
      <c r="A94" s="1">
        <v>349</v>
      </c>
      <c r="B94" s="5">
        <v>37024</v>
      </c>
      <c r="C94" s="1" t="s">
        <v>575</v>
      </c>
      <c r="D94" s="3" t="str">
        <f t="shared" si="15"/>
        <v>Internacional</v>
      </c>
      <c r="E94" s="3" t="str">
        <f t="shared" si="16"/>
        <v>0</v>
      </c>
      <c r="F94" s="3" t="str">
        <f t="shared" si="19"/>
        <v>0</v>
      </c>
      <c r="G94" s="3" t="str">
        <f t="shared" si="20"/>
        <v/>
      </c>
      <c r="H94" s="3" t="str">
        <f t="shared" si="22"/>
        <v xml:space="preserve"> 0 x 0 </v>
      </c>
      <c r="I94" s="3" t="str">
        <f t="shared" si="17"/>
        <v>Grêmio</v>
      </c>
      <c r="J94" s="3" t="str">
        <f t="shared" si="14"/>
        <v>0</v>
      </c>
      <c r="K94" s="3" t="str">
        <f t="shared" si="18"/>
        <v>0</v>
      </c>
      <c r="L94" s="3" t="str">
        <f t="shared" si="21"/>
        <v/>
      </c>
      <c r="M94" s="3"/>
      <c r="N94" s="3"/>
      <c r="O94" s="3" t="str">
        <f>IF(P94="Amistoso", "AMISTOSO", _xlfn.CONCAT(RIGHT(TEXT(B94, "dd/mm/yyyy"),4),"_",VLOOKUP(todoOsGrenaisNormalizado!$P94, Campeonatos!$A$2:$B$24,2, FALSE)))</f>
        <v>2001_RS</v>
      </c>
      <c r="P94" s="1" t="s">
        <v>137</v>
      </c>
      <c r="Q94" s="1" t="s">
        <v>7</v>
      </c>
      <c r="R94" s="1"/>
      <c r="S94" s="1"/>
      <c r="T94" s="1"/>
    </row>
    <row r="95" spans="1:20" ht="45" x14ac:dyDescent="0.25">
      <c r="A95" s="1">
        <v>348</v>
      </c>
      <c r="B95" s="5">
        <v>36982</v>
      </c>
      <c r="C95" s="1" t="s">
        <v>594</v>
      </c>
      <c r="D95" s="3" t="str">
        <f t="shared" si="15"/>
        <v>Grêmio</v>
      </c>
      <c r="E95" s="3" t="str">
        <f t="shared" si="16"/>
        <v>4</v>
      </c>
      <c r="F95" s="3" t="str">
        <f t="shared" si="19"/>
        <v>4</v>
      </c>
      <c r="G95" s="3" t="str">
        <f t="shared" si="20"/>
        <v/>
      </c>
      <c r="H95" s="3" t="str">
        <f t="shared" si="22"/>
        <v xml:space="preserve"> 4 x 2 </v>
      </c>
      <c r="I95" s="3" t="str">
        <f t="shared" si="17"/>
        <v>Internacional</v>
      </c>
      <c r="J95" s="3" t="str">
        <f t="shared" si="14"/>
        <v>2</v>
      </c>
      <c r="K95" s="3" t="str">
        <f t="shared" si="18"/>
        <v>2</v>
      </c>
      <c r="L95" s="3" t="str">
        <f t="shared" si="21"/>
        <v/>
      </c>
      <c r="M95" s="3"/>
      <c r="N95" s="3"/>
      <c r="O95" s="3" t="str">
        <f>IF(P95="Amistoso", "AMISTOSO", _xlfn.CONCAT(RIGHT(TEXT(B95, "dd/mm/yyyy"),4),"_",VLOOKUP(todoOsGrenaisNormalizado!$P95, Campeonatos!$A$2:$B$24,2, FALSE)))</f>
        <v>2001_RS</v>
      </c>
      <c r="P95" s="1" t="s">
        <v>137</v>
      </c>
      <c r="Q95" s="1" t="s">
        <v>79</v>
      </c>
      <c r="R95" s="1"/>
      <c r="S95" s="1" t="s">
        <v>162</v>
      </c>
      <c r="T95" s="1"/>
    </row>
    <row r="96" spans="1:20" ht="30" x14ac:dyDescent="0.25">
      <c r="A96" s="1">
        <v>347</v>
      </c>
      <c r="B96" s="5">
        <v>36806</v>
      </c>
      <c r="C96" s="1" t="s">
        <v>579</v>
      </c>
      <c r="D96" s="3" t="str">
        <f t="shared" si="15"/>
        <v>Internacional</v>
      </c>
      <c r="E96" s="3" t="str">
        <f t="shared" si="16"/>
        <v>1</v>
      </c>
      <c r="F96" s="3" t="str">
        <f t="shared" si="19"/>
        <v>1</v>
      </c>
      <c r="G96" s="3" t="str">
        <f t="shared" si="20"/>
        <v/>
      </c>
      <c r="H96" s="3" t="str">
        <f t="shared" si="22"/>
        <v xml:space="preserve"> 1 x 2 </v>
      </c>
      <c r="I96" s="3" t="str">
        <f t="shared" si="17"/>
        <v>Grêmio</v>
      </c>
      <c r="J96" s="3" t="str">
        <f t="shared" si="14"/>
        <v>2</v>
      </c>
      <c r="K96" s="3" t="str">
        <f t="shared" si="18"/>
        <v>2</v>
      </c>
      <c r="L96" s="3" t="str">
        <f t="shared" si="21"/>
        <v/>
      </c>
      <c r="M96" s="3"/>
      <c r="N96" s="3"/>
      <c r="O96" s="3" t="str">
        <f>IF(P96="Amistoso", "AMISTOSO", _xlfn.CONCAT(RIGHT(TEXT(B96, "dd/mm/yyyy"),4),"_",VLOOKUP(todoOsGrenaisNormalizado!$P96, Campeonatos!$A$2:$B$24,2, FALSE)))</f>
        <v>2000_BR</v>
      </c>
      <c r="P96" s="1" t="s">
        <v>52</v>
      </c>
      <c r="Q96" s="1" t="s">
        <v>7</v>
      </c>
      <c r="R96" s="1"/>
      <c r="S96" s="1" t="s">
        <v>163</v>
      </c>
      <c r="T96" s="1"/>
    </row>
    <row r="97" spans="1:20" x14ac:dyDescent="0.25">
      <c r="A97" s="1">
        <v>346</v>
      </c>
      <c r="B97" s="5">
        <v>36684</v>
      </c>
      <c r="C97" s="1" t="s">
        <v>592</v>
      </c>
      <c r="D97" s="3" t="str">
        <f t="shared" si="15"/>
        <v>Grêmio</v>
      </c>
      <c r="E97" s="3" t="str">
        <f t="shared" si="16"/>
        <v>1</v>
      </c>
      <c r="F97" s="3" t="str">
        <f t="shared" si="19"/>
        <v>1</v>
      </c>
      <c r="G97" s="3" t="str">
        <f t="shared" si="20"/>
        <v/>
      </c>
      <c r="H97" s="3" t="str">
        <f t="shared" si="22"/>
        <v xml:space="preserve"> 1 x 0 </v>
      </c>
      <c r="I97" s="3" t="str">
        <f t="shared" si="17"/>
        <v>Internacional</v>
      </c>
      <c r="J97" s="3" t="str">
        <f t="shared" si="14"/>
        <v>0</v>
      </c>
      <c r="K97" s="3" t="str">
        <f t="shared" si="18"/>
        <v>0</v>
      </c>
      <c r="L97" s="3" t="str">
        <f t="shared" si="21"/>
        <v/>
      </c>
      <c r="M97" s="3"/>
      <c r="N97" s="3"/>
      <c r="O97" s="3" t="str">
        <f>IF(P97="Amistoso", "AMISTOSO", _xlfn.CONCAT(RIGHT(TEXT(B97, "dd/mm/yyyy"),4),"_",VLOOKUP(todoOsGrenaisNormalizado!$P97, Campeonatos!$A$2:$B$24,2, FALSE)))</f>
        <v>2000_RS</v>
      </c>
      <c r="P97" s="1" t="s">
        <v>137</v>
      </c>
      <c r="Q97" s="1" t="s">
        <v>79</v>
      </c>
      <c r="R97" s="1"/>
      <c r="S97" s="1" t="s">
        <v>164</v>
      </c>
      <c r="T97" s="1"/>
    </row>
    <row r="98" spans="1:20" ht="30" x14ac:dyDescent="0.25">
      <c r="A98" s="1">
        <v>345</v>
      </c>
      <c r="B98" s="5">
        <v>36646</v>
      </c>
      <c r="C98" s="1" t="s">
        <v>573</v>
      </c>
      <c r="D98" s="3" t="str">
        <f t="shared" si="15"/>
        <v>Internacional</v>
      </c>
      <c r="E98" s="3" t="str">
        <f t="shared" si="16"/>
        <v>1</v>
      </c>
      <c r="F98" s="3" t="str">
        <f t="shared" si="19"/>
        <v>1</v>
      </c>
      <c r="G98" s="3" t="str">
        <f t="shared" si="20"/>
        <v/>
      </c>
      <c r="H98" s="3" t="str">
        <f t="shared" si="22"/>
        <v xml:space="preserve"> 1 x 1 </v>
      </c>
      <c r="I98" s="3" t="str">
        <f t="shared" si="17"/>
        <v>Grêmio</v>
      </c>
      <c r="J98" s="3" t="str">
        <f t="shared" si="14"/>
        <v>1</v>
      </c>
      <c r="K98" s="3" t="str">
        <f t="shared" si="18"/>
        <v>1</v>
      </c>
      <c r="L98" s="3" t="str">
        <f t="shared" si="21"/>
        <v/>
      </c>
      <c r="M98" s="3"/>
      <c r="N98" s="3"/>
      <c r="O98" s="3" t="str">
        <f>IF(P98="Amistoso", "AMISTOSO", _xlfn.CONCAT(RIGHT(TEXT(B98, "dd/mm/yyyy"),4),"_",VLOOKUP(todoOsGrenaisNormalizado!$P98, Campeonatos!$A$2:$B$24,2, FALSE)))</f>
        <v>2000_RS</v>
      </c>
      <c r="P98" s="1" t="s">
        <v>137</v>
      </c>
      <c r="Q98" s="1" t="s">
        <v>7</v>
      </c>
      <c r="R98" s="1"/>
      <c r="S98" s="1" t="s">
        <v>165</v>
      </c>
      <c r="T98" s="1"/>
    </row>
    <row r="99" spans="1:20" x14ac:dyDescent="0.25">
      <c r="A99" s="1">
        <v>344</v>
      </c>
      <c r="B99" s="5">
        <v>36489</v>
      </c>
      <c r="C99" s="1" t="s">
        <v>573</v>
      </c>
      <c r="D99" s="3" t="str">
        <f t="shared" si="15"/>
        <v>Internacional</v>
      </c>
      <c r="E99" s="3" t="str">
        <f t="shared" si="16"/>
        <v>1</v>
      </c>
      <c r="F99" s="3" t="str">
        <f t="shared" si="19"/>
        <v>1</v>
      </c>
      <c r="G99" s="3" t="str">
        <f t="shared" si="20"/>
        <v/>
      </c>
      <c r="H99" s="3" t="str">
        <f t="shared" si="22"/>
        <v xml:space="preserve"> 1 x 1 </v>
      </c>
      <c r="I99" s="3" t="str">
        <f t="shared" si="17"/>
        <v>Grêmio</v>
      </c>
      <c r="J99" s="3" t="str">
        <f t="shared" si="14"/>
        <v>1</v>
      </c>
      <c r="K99" s="3" t="str">
        <f t="shared" si="18"/>
        <v>1</v>
      </c>
      <c r="L99" s="3" t="str">
        <f t="shared" si="21"/>
        <v/>
      </c>
      <c r="M99" s="3"/>
      <c r="N99" s="3"/>
      <c r="O99" s="3" t="str">
        <f>IF(P99="Amistoso", "AMISTOSO", _xlfn.CONCAT(RIGHT(TEXT(B99, "dd/mm/yyyy"),4),"_",VLOOKUP(todoOsGrenaisNormalizado!$P99, Campeonatos!$A$2:$B$24,2, FALSE)))</f>
        <v>1999_SLA</v>
      </c>
      <c r="P99" s="1" t="s">
        <v>166</v>
      </c>
      <c r="Q99" s="1" t="s">
        <v>7</v>
      </c>
      <c r="R99" s="1"/>
      <c r="S99" s="1" t="s">
        <v>167</v>
      </c>
      <c r="T99" s="1"/>
    </row>
    <row r="100" spans="1:20" x14ac:dyDescent="0.25">
      <c r="A100" s="1">
        <v>343</v>
      </c>
      <c r="B100" s="5">
        <v>36484</v>
      </c>
      <c r="C100" s="1" t="s">
        <v>586</v>
      </c>
      <c r="D100" s="3" t="str">
        <f t="shared" si="15"/>
        <v>Grêmio</v>
      </c>
      <c r="E100" s="3" t="str">
        <f t="shared" si="16"/>
        <v>1</v>
      </c>
      <c r="F100" s="3" t="str">
        <f t="shared" si="19"/>
        <v>1</v>
      </c>
      <c r="G100" s="3" t="str">
        <f t="shared" si="20"/>
        <v/>
      </c>
      <c r="H100" s="3" t="str">
        <f t="shared" si="22"/>
        <v xml:space="preserve"> 1 x 1 </v>
      </c>
      <c r="I100" s="3" t="str">
        <f t="shared" si="17"/>
        <v>Internacional</v>
      </c>
      <c r="J100" s="3" t="str">
        <f t="shared" si="14"/>
        <v>1</v>
      </c>
      <c r="K100" s="3" t="str">
        <f t="shared" si="18"/>
        <v>1</v>
      </c>
      <c r="L100" s="3" t="str">
        <f t="shared" si="21"/>
        <v/>
      </c>
      <c r="M100" s="3"/>
      <c r="N100" s="3"/>
      <c r="O100" s="3" t="str">
        <f>IF(P100="Amistoso", "AMISTOSO", _xlfn.CONCAT(RIGHT(TEXT(B100, "dd/mm/yyyy"),4),"_",VLOOKUP(todoOsGrenaisNormalizado!$P100, Campeonatos!$A$2:$B$24,2, FALSE)))</f>
        <v>1999_SLA</v>
      </c>
      <c r="P100" s="1" t="s">
        <v>166</v>
      </c>
      <c r="Q100" s="1" t="s">
        <v>79</v>
      </c>
      <c r="R100" s="1"/>
      <c r="S100" s="1" t="s">
        <v>168</v>
      </c>
      <c r="T100" s="1"/>
    </row>
    <row r="101" spans="1:20" x14ac:dyDescent="0.25">
      <c r="A101" s="1">
        <v>342</v>
      </c>
      <c r="B101" s="5">
        <v>36415</v>
      </c>
      <c r="C101" s="1" t="s">
        <v>592</v>
      </c>
      <c r="D101" s="3" t="str">
        <f t="shared" si="15"/>
        <v>Grêmio</v>
      </c>
      <c r="E101" s="3" t="str">
        <f t="shared" si="16"/>
        <v>1</v>
      </c>
      <c r="F101" s="3" t="str">
        <f t="shared" si="19"/>
        <v>1</v>
      </c>
      <c r="G101" s="3" t="str">
        <f t="shared" si="20"/>
        <v/>
      </c>
      <c r="H101" s="3" t="str">
        <f t="shared" si="22"/>
        <v xml:space="preserve"> 1 x 0 </v>
      </c>
      <c r="I101" s="3" t="str">
        <f t="shared" si="17"/>
        <v>Internacional</v>
      </c>
      <c r="J101" s="3" t="str">
        <f t="shared" si="14"/>
        <v>0</v>
      </c>
      <c r="K101" s="3" t="str">
        <f t="shared" si="18"/>
        <v>0</v>
      </c>
      <c r="L101" s="3" t="str">
        <f t="shared" si="21"/>
        <v/>
      </c>
      <c r="M101" s="3"/>
      <c r="N101" s="3"/>
      <c r="O101" s="3" t="str">
        <f>IF(P101="Amistoso", "AMISTOSO", _xlfn.CONCAT(RIGHT(TEXT(B101, "dd/mm/yyyy"),4),"_",VLOOKUP(todoOsGrenaisNormalizado!$P101, Campeonatos!$A$2:$B$24,2, FALSE)))</f>
        <v>1999_BR</v>
      </c>
      <c r="P101" s="1" t="s">
        <v>52</v>
      </c>
      <c r="Q101" s="1" t="s">
        <v>79</v>
      </c>
      <c r="R101" s="1"/>
      <c r="S101" s="1" t="s">
        <v>169</v>
      </c>
      <c r="T101" s="1"/>
    </row>
    <row r="102" spans="1:20" x14ac:dyDescent="0.25">
      <c r="A102" s="1">
        <v>341</v>
      </c>
      <c r="B102" s="5">
        <v>36331</v>
      </c>
      <c r="C102" s="1" t="s">
        <v>592</v>
      </c>
      <c r="D102" s="3" t="str">
        <f t="shared" si="15"/>
        <v>Grêmio</v>
      </c>
      <c r="E102" s="3" t="str">
        <f t="shared" si="16"/>
        <v>1</v>
      </c>
      <c r="F102" s="3" t="str">
        <f t="shared" si="19"/>
        <v>1</v>
      </c>
      <c r="G102" s="3" t="str">
        <f t="shared" si="20"/>
        <v/>
      </c>
      <c r="H102" s="3" t="str">
        <f t="shared" si="22"/>
        <v xml:space="preserve"> 1 x 0 </v>
      </c>
      <c r="I102" s="3" t="str">
        <f t="shared" si="17"/>
        <v>Internacional</v>
      </c>
      <c r="J102" s="3" t="str">
        <f t="shared" si="14"/>
        <v>0</v>
      </c>
      <c r="K102" s="3" t="str">
        <f t="shared" si="18"/>
        <v>0</v>
      </c>
      <c r="L102" s="3" t="str">
        <f t="shared" si="21"/>
        <v/>
      </c>
      <c r="M102" s="3"/>
      <c r="N102" s="3"/>
      <c r="O102" s="3" t="str">
        <f>IF(P102="Amistoso", "AMISTOSO", _xlfn.CONCAT(RIGHT(TEXT(B102, "dd/mm/yyyy"),4),"_",VLOOKUP(todoOsGrenaisNormalizado!$P102, Campeonatos!$A$2:$B$24,2, FALSE)))</f>
        <v>1999_RS</v>
      </c>
      <c r="P102" s="1" t="s">
        <v>137</v>
      </c>
      <c r="Q102" s="1" t="s">
        <v>79</v>
      </c>
      <c r="R102" s="1"/>
      <c r="S102" s="1" t="s">
        <v>164</v>
      </c>
      <c r="T102" s="1" t="s">
        <v>170</v>
      </c>
    </row>
    <row r="103" spans="1:20" x14ac:dyDescent="0.25">
      <c r="A103" s="1">
        <v>340</v>
      </c>
      <c r="B103" s="5">
        <v>36327</v>
      </c>
      <c r="C103" s="1" t="s">
        <v>572</v>
      </c>
      <c r="D103" s="3" t="str">
        <f t="shared" si="15"/>
        <v>Grêmio</v>
      </c>
      <c r="E103" s="3" t="str">
        <f t="shared" si="16"/>
        <v>2</v>
      </c>
      <c r="F103" s="3" t="str">
        <f t="shared" si="19"/>
        <v>2</v>
      </c>
      <c r="G103" s="3" t="str">
        <f t="shared" si="20"/>
        <v/>
      </c>
      <c r="H103" s="3" t="str">
        <f t="shared" si="22"/>
        <v xml:space="preserve"> 2 x 0 </v>
      </c>
      <c r="I103" s="3" t="str">
        <f t="shared" si="17"/>
        <v>Internacional</v>
      </c>
      <c r="J103" s="3" t="str">
        <f t="shared" si="14"/>
        <v>0</v>
      </c>
      <c r="K103" s="3" t="str">
        <f t="shared" si="18"/>
        <v>0</v>
      </c>
      <c r="L103" s="3" t="str">
        <f t="shared" si="21"/>
        <v/>
      </c>
      <c r="M103" s="3"/>
      <c r="N103" s="3"/>
      <c r="O103" s="3" t="str">
        <f>IF(P103="Amistoso", "AMISTOSO", _xlfn.CONCAT(RIGHT(TEXT(B103, "dd/mm/yyyy"),4),"_",VLOOKUP(todoOsGrenaisNormalizado!$P103, Campeonatos!$A$2:$B$24,2, FALSE)))</f>
        <v>1999_RS</v>
      </c>
      <c r="P103" s="1" t="s">
        <v>137</v>
      </c>
      <c r="Q103" s="1" t="s">
        <v>79</v>
      </c>
      <c r="R103" s="1"/>
      <c r="S103" s="1" t="s">
        <v>171</v>
      </c>
      <c r="T103" s="1"/>
    </row>
    <row r="104" spans="1:20" x14ac:dyDescent="0.25">
      <c r="A104" s="1">
        <v>339</v>
      </c>
      <c r="B104" s="5">
        <v>36324</v>
      </c>
      <c r="C104" s="1" t="s">
        <v>19</v>
      </c>
      <c r="D104" s="3" t="str">
        <f t="shared" si="15"/>
        <v>Internacional</v>
      </c>
      <c r="E104" s="3" t="str">
        <f t="shared" si="16"/>
        <v>1</v>
      </c>
      <c r="F104" s="3" t="str">
        <f t="shared" si="19"/>
        <v>1</v>
      </c>
      <c r="G104" s="3" t="str">
        <f t="shared" si="20"/>
        <v/>
      </c>
      <c r="H104" s="3" t="str">
        <f t="shared" si="22"/>
        <v xml:space="preserve"> 1 x 0 </v>
      </c>
      <c r="I104" s="3" t="str">
        <f t="shared" si="17"/>
        <v>Grêmio</v>
      </c>
      <c r="J104" s="3" t="str">
        <f t="shared" si="14"/>
        <v>0</v>
      </c>
      <c r="K104" s="3" t="str">
        <f t="shared" si="18"/>
        <v>0</v>
      </c>
      <c r="L104" s="3" t="str">
        <f t="shared" si="21"/>
        <v/>
      </c>
      <c r="M104" s="3"/>
      <c r="N104" s="3"/>
      <c r="O104" s="3" t="str">
        <f>IF(P104="Amistoso", "AMISTOSO", _xlfn.CONCAT(RIGHT(TEXT(B104, "dd/mm/yyyy"),4),"_",VLOOKUP(todoOsGrenaisNormalizado!$P104, Campeonatos!$A$2:$B$24,2, FALSE)))</f>
        <v>1999_RS</v>
      </c>
      <c r="P104" s="1" t="s">
        <v>137</v>
      </c>
      <c r="Q104" s="1" t="s">
        <v>7</v>
      </c>
      <c r="R104" s="1"/>
      <c r="S104" s="1" t="s">
        <v>172</v>
      </c>
      <c r="T104" s="1"/>
    </row>
    <row r="105" spans="1:20" x14ac:dyDescent="0.25">
      <c r="A105" s="1">
        <v>338</v>
      </c>
      <c r="B105" s="5">
        <v>36247</v>
      </c>
      <c r="C105" s="1" t="s">
        <v>577</v>
      </c>
      <c r="D105" s="3" t="str">
        <f t="shared" si="15"/>
        <v>Internacional</v>
      </c>
      <c r="E105" s="3" t="str">
        <f t="shared" si="16"/>
        <v>2</v>
      </c>
      <c r="F105" s="3" t="str">
        <f t="shared" si="19"/>
        <v>2</v>
      </c>
      <c r="G105" s="3" t="str">
        <f t="shared" si="20"/>
        <v/>
      </c>
      <c r="H105" s="3" t="str">
        <f t="shared" si="22"/>
        <v xml:space="preserve"> 2 x 0 </v>
      </c>
      <c r="I105" s="3" t="str">
        <f t="shared" si="17"/>
        <v>Grêmio</v>
      </c>
      <c r="J105" s="3" t="str">
        <f t="shared" si="14"/>
        <v>0</v>
      </c>
      <c r="K105" s="3" t="str">
        <f t="shared" si="18"/>
        <v>0</v>
      </c>
      <c r="L105" s="3" t="str">
        <f t="shared" si="21"/>
        <v/>
      </c>
      <c r="M105" s="3"/>
      <c r="N105" s="3"/>
      <c r="O105" s="3" t="str">
        <f>IF(P105="Amistoso", "AMISTOSO", _xlfn.CONCAT(RIGHT(TEXT(B105, "dd/mm/yyyy"),4),"_",VLOOKUP(todoOsGrenaisNormalizado!$P105, Campeonatos!$A$2:$B$24,2, FALSE)))</f>
        <v>1999_CSU</v>
      </c>
      <c r="P105" s="1" t="s">
        <v>173</v>
      </c>
      <c r="Q105" s="1" t="s">
        <v>7</v>
      </c>
      <c r="R105" s="1"/>
      <c r="S105" s="1" t="s">
        <v>174</v>
      </c>
      <c r="T105" s="1"/>
    </row>
    <row r="106" spans="1:20" x14ac:dyDescent="0.25">
      <c r="A106" s="1">
        <v>337</v>
      </c>
      <c r="B106" s="5">
        <v>36236</v>
      </c>
      <c r="C106" s="1" t="s">
        <v>586</v>
      </c>
      <c r="D106" s="3" t="str">
        <f t="shared" si="15"/>
        <v>Grêmio</v>
      </c>
      <c r="E106" s="3" t="str">
        <f t="shared" si="16"/>
        <v>1</v>
      </c>
      <c r="F106" s="3" t="str">
        <f t="shared" si="19"/>
        <v>1</v>
      </c>
      <c r="G106" s="3" t="str">
        <f t="shared" si="20"/>
        <v/>
      </c>
      <c r="H106" s="3" t="str">
        <f t="shared" si="22"/>
        <v xml:space="preserve"> 1 x 1 </v>
      </c>
      <c r="I106" s="3" t="str">
        <f t="shared" si="17"/>
        <v>Internacional</v>
      </c>
      <c r="J106" s="3" t="str">
        <f t="shared" si="14"/>
        <v>1</v>
      </c>
      <c r="K106" s="3" t="str">
        <f t="shared" si="18"/>
        <v>1</v>
      </c>
      <c r="L106" s="3" t="str">
        <f t="shared" si="21"/>
        <v/>
      </c>
      <c r="M106" s="3"/>
      <c r="N106" s="3"/>
      <c r="O106" s="3" t="str">
        <f>IF(P106="Amistoso", "AMISTOSO", _xlfn.CONCAT(RIGHT(TEXT(B106, "dd/mm/yyyy"),4),"_",VLOOKUP(todoOsGrenaisNormalizado!$P106, Campeonatos!$A$2:$B$24,2, FALSE)))</f>
        <v>1999_CSU</v>
      </c>
      <c r="P106" s="1" t="s">
        <v>173</v>
      </c>
      <c r="Q106" s="1" t="s">
        <v>79</v>
      </c>
      <c r="R106" s="1"/>
      <c r="S106" s="1" t="s">
        <v>175</v>
      </c>
      <c r="T106" s="1"/>
    </row>
    <row r="107" spans="1:20" x14ac:dyDescent="0.25">
      <c r="A107" s="1">
        <v>336</v>
      </c>
      <c r="B107" s="5">
        <v>36002</v>
      </c>
      <c r="C107" s="1" t="s">
        <v>19</v>
      </c>
      <c r="D107" s="3" t="str">
        <f t="shared" si="15"/>
        <v>Internacional</v>
      </c>
      <c r="E107" s="3" t="str">
        <f t="shared" si="16"/>
        <v>1</v>
      </c>
      <c r="F107" s="3" t="str">
        <f t="shared" si="19"/>
        <v>1</v>
      </c>
      <c r="G107" s="3" t="str">
        <f t="shared" si="20"/>
        <v/>
      </c>
      <c r="H107" s="3" t="str">
        <f t="shared" si="22"/>
        <v xml:space="preserve"> 1 x 0 </v>
      </c>
      <c r="I107" s="3" t="str">
        <f t="shared" si="17"/>
        <v>Grêmio</v>
      </c>
      <c r="J107" s="3" t="str">
        <f t="shared" si="14"/>
        <v>0</v>
      </c>
      <c r="K107" s="3" t="str">
        <f t="shared" si="18"/>
        <v>0</v>
      </c>
      <c r="L107" s="3" t="str">
        <f t="shared" si="21"/>
        <v/>
      </c>
      <c r="M107" s="3"/>
      <c r="N107" s="3"/>
      <c r="O107" s="3" t="str">
        <f>IF(P107="Amistoso", "AMISTOSO", _xlfn.CONCAT(RIGHT(TEXT(B107, "dd/mm/yyyy"),4),"_",VLOOKUP(todoOsGrenaisNormalizado!$P107, Campeonatos!$A$2:$B$24,2, FALSE)))</f>
        <v>1998_BR</v>
      </c>
      <c r="P107" s="1" t="s">
        <v>52</v>
      </c>
      <c r="Q107" s="1" t="s">
        <v>7</v>
      </c>
      <c r="R107" s="1"/>
      <c r="S107" s="1" t="s">
        <v>176</v>
      </c>
      <c r="T107" s="1"/>
    </row>
    <row r="108" spans="1:20" ht="60" x14ac:dyDescent="0.25">
      <c r="A108" s="1">
        <v>335</v>
      </c>
      <c r="B108" s="5">
        <v>35666</v>
      </c>
      <c r="C108" s="1" t="s">
        <v>595</v>
      </c>
      <c r="D108" s="3" t="str">
        <f t="shared" si="15"/>
        <v>Grêmio</v>
      </c>
      <c r="E108" s="3" t="str">
        <f t="shared" si="16"/>
        <v>2</v>
      </c>
      <c r="F108" s="3" t="str">
        <f t="shared" si="19"/>
        <v>2</v>
      </c>
      <c r="G108" s="3" t="str">
        <f t="shared" si="20"/>
        <v/>
      </c>
      <c r="H108" s="3" t="str">
        <f t="shared" si="22"/>
        <v xml:space="preserve"> 2 x 5 </v>
      </c>
      <c r="I108" s="3" t="str">
        <f t="shared" si="17"/>
        <v>Internacional</v>
      </c>
      <c r="J108" s="3" t="str">
        <f t="shared" si="14"/>
        <v>5</v>
      </c>
      <c r="K108" s="3" t="str">
        <f t="shared" si="18"/>
        <v>5</v>
      </c>
      <c r="L108" s="3" t="str">
        <f t="shared" si="21"/>
        <v/>
      </c>
      <c r="M108" s="3"/>
      <c r="N108" s="3"/>
      <c r="O108" s="3" t="str">
        <f>IF(P108="Amistoso", "AMISTOSO", _xlfn.CONCAT(RIGHT(TEXT(B108, "dd/mm/yyyy"),4),"_",VLOOKUP(todoOsGrenaisNormalizado!$P108, Campeonatos!$A$2:$B$24,2, FALSE)))</f>
        <v>1997_BR</v>
      </c>
      <c r="P108" s="1" t="s">
        <v>52</v>
      </c>
      <c r="Q108" s="1" t="s">
        <v>79</v>
      </c>
      <c r="R108" s="1"/>
      <c r="S108" s="1" t="s">
        <v>177</v>
      </c>
      <c r="T108" s="1" t="s">
        <v>564</v>
      </c>
    </row>
    <row r="109" spans="1:20" x14ac:dyDescent="0.25">
      <c r="A109" s="1">
        <v>334</v>
      </c>
      <c r="B109" s="5">
        <v>35613</v>
      </c>
      <c r="C109" s="1" t="s">
        <v>19</v>
      </c>
      <c r="D109" s="3" t="str">
        <f t="shared" si="15"/>
        <v>Internacional</v>
      </c>
      <c r="E109" s="3" t="str">
        <f t="shared" si="16"/>
        <v>1</v>
      </c>
      <c r="F109" s="3" t="str">
        <f t="shared" si="19"/>
        <v>1</v>
      </c>
      <c r="G109" s="3" t="str">
        <f t="shared" si="20"/>
        <v/>
      </c>
      <c r="H109" s="3" t="str">
        <f t="shared" si="22"/>
        <v xml:space="preserve"> 1 x 0 </v>
      </c>
      <c r="I109" s="3" t="str">
        <f t="shared" si="17"/>
        <v>Grêmio</v>
      </c>
      <c r="J109" s="3" t="str">
        <f t="shared" si="14"/>
        <v>0</v>
      </c>
      <c r="K109" s="3" t="str">
        <f t="shared" si="18"/>
        <v>0</v>
      </c>
      <c r="L109" s="3" t="str">
        <f t="shared" si="21"/>
        <v/>
      </c>
      <c r="M109" s="3"/>
      <c r="N109" s="3"/>
      <c r="O109" s="3" t="str">
        <f>IF(P109="Amistoso", "AMISTOSO", _xlfn.CONCAT(RIGHT(TEXT(B109, "dd/mm/yyyy"),4),"_",VLOOKUP(todoOsGrenaisNormalizado!$P109, Campeonatos!$A$2:$B$24,2, FALSE)))</f>
        <v>1997_RS</v>
      </c>
      <c r="P109" s="1" t="s">
        <v>137</v>
      </c>
      <c r="Q109" s="1" t="s">
        <v>7</v>
      </c>
      <c r="R109" s="1"/>
      <c r="S109" s="1" t="s">
        <v>178</v>
      </c>
      <c r="T109" s="1" t="s">
        <v>179</v>
      </c>
    </row>
    <row r="110" spans="1:20" x14ac:dyDescent="0.25">
      <c r="A110" s="1">
        <v>333</v>
      </c>
      <c r="B110" s="5">
        <v>35610</v>
      </c>
      <c r="C110" s="1" t="s">
        <v>586</v>
      </c>
      <c r="D110" s="3" t="str">
        <f t="shared" si="15"/>
        <v>Grêmio</v>
      </c>
      <c r="E110" s="3" t="str">
        <f t="shared" si="16"/>
        <v>1</v>
      </c>
      <c r="F110" s="3" t="str">
        <f t="shared" si="19"/>
        <v>1</v>
      </c>
      <c r="G110" s="3" t="str">
        <f t="shared" si="20"/>
        <v/>
      </c>
      <c r="H110" s="3" t="str">
        <f t="shared" si="22"/>
        <v xml:space="preserve"> 1 x 1 </v>
      </c>
      <c r="I110" s="3" t="str">
        <f t="shared" si="17"/>
        <v>Internacional</v>
      </c>
      <c r="J110" s="3" t="str">
        <f t="shared" si="14"/>
        <v>1</v>
      </c>
      <c r="K110" s="3" t="str">
        <f t="shared" si="18"/>
        <v>1</v>
      </c>
      <c r="L110" s="3" t="str">
        <f t="shared" si="21"/>
        <v/>
      </c>
      <c r="M110" s="3"/>
      <c r="N110" s="3"/>
      <c r="O110" s="3" t="str">
        <f>IF(P110="Amistoso", "AMISTOSO", _xlfn.CONCAT(RIGHT(TEXT(B110, "dd/mm/yyyy"),4),"_",VLOOKUP(todoOsGrenaisNormalizado!$P110, Campeonatos!$A$2:$B$24,2, FALSE)))</f>
        <v>1997_RS</v>
      </c>
      <c r="P110" s="1" t="s">
        <v>137</v>
      </c>
      <c r="Q110" s="1" t="s">
        <v>79</v>
      </c>
      <c r="R110" s="1"/>
      <c r="S110" s="1" t="s">
        <v>180</v>
      </c>
      <c r="T110" s="1"/>
    </row>
    <row r="111" spans="1:20" x14ac:dyDescent="0.25">
      <c r="A111" s="1">
        <v>332</v>
      </c>
      <c r="B111" s="5">
        <v>35512</v>
      </c>
      <c r="C111" s="1" t="s">
        <v>570</v>
      </c>
      <c r="D111" s="3" t="str">
        <f t="shared" si="15"/>
        <v>Grêmio</v>
      </c>
      <c r="E111" s="3" t="str">
        <f t="shared" si="16"/>
        <v>0</v>
      </c>
      <c r="F111" s="3" t="str">
        <f t="shared" si="19"/>
        <v>0</v>
      </c>
      <c r="G111" s="3" t="str">
        <f t="shared" si="20"/>
        <v/>
      </c>
      <c r="H111" s="3" t="str">
        <f t="shared" si="22"/>
        <v xml:space="preserve"> 0 x 0 </v>
      </c>
      <c r="I111" s="3" t="str">
        <f t="shared" si="17"/>
        <v>Internacional</v>
      </c>
      <c r="J111" s="3" t="str">
        <f t="shared" si="14"/>
        <v>0</v>
      </c>
      <c r="K111" s="3" t="str">
        <f t="shared" si="18"/>
        <v>0</v>
      </c>
      <c r="L111" s="3" t="str">
        <f t="shared" si="21"/>
        <v/>
      </c>
      <c r="M111" s="3"/>
      <c r="N111" s="3"/>
      <c r="O111" s="3" t="str">
        <f>IF(P111="Amistoso", "AMISTOSO", _xlfn.CONCAT(RIGHT(TEXT(B111, "dd/mm/yyyy"),4),"_",VLOOKUP(todoOsGrenaisNormalizado!$P111, Campeonatos!$A$2:$B$24,2, FALSE)))</f>
        <v>1997_RS</v>
      </c>
      <c r="P111" s="1" t="s">
        <v>137</v>
      </c>
      <c r="Q111" s="1" t="s">
        <v>79</v>
      </c>
      <c r="R111" s="1"/>
      <c r="S111" s="1"/>
      <c r="T111" s="1"/>
    </row>
    <row r="112" spans="1:20" ht="30" x14ac:dyDescent="0.25">
      <c r="A112" s="1">
        <v>331</v>
      </c>
      <c r="B112" s="5">
        <v>35330</v>
      </c>
      <c r="C112" s="1" t="s">
        <v>579</v>
      </c>
      <c r="D112" s="3" t="str">
        <f t="shared" si="15"/>
        <v>Internacional</v>
      </c>
      <c r="E112" s="3" t="str">
        <f t="shared" si="16"/>
        <v>1</v>
      </c>
      <c r="F112" s="3" t="str">
        <f t="shared" si="19"/>
        <v>1</v>
      </c>
      <c r="G112" s="3" t="str">
        <f t="shared" si="20"/>
        <v/>
      </c>
      <c r="H112" s="3" t="str">
        <f t="shared" si="22"/>
        <v xml:space="preserve"> 1 x 2 </v>
      </c>
      <c r="I112" s="3" t="str">
        <f t="shared" si="17"/>
        <v>Grêmio</v>
      </c>
      <c r="J112" s="3" t="str">
        <f t="shared" si="14"/>
        <v>2</v>
      </c>
      <c r="K112" s="3" t="str">
        <f t="shared" si="18"/>
        <v>2</v>
      </c>
      <c r="L112" s="3" t="str">
        <f t="shared" si="21"/>
        <v/>
      </c>
      <c r="M112" s="3"/>
      <c r="N112" s="3"/>
      <c r="O112" s="3" t="str">
        <f>IF(P112="Amistoso", "AMISTOSO", _xlfn.CONCAT(RIGHT(TEXT(B112, "dd/mm/yyyy"),4),"_",VLOOKUP(todoOsGrenaisNormalizado!$P112, Campeonatos!$A$2:$B$24,2, FALSE)))</f>
        <v>1996_BR</v>
      </c>
      <c r="P112" s="1" t="s">
        <v>52</v>
      </c>
      <c r="Q112" s="1" t="s">
        <v>7</v>
      </c>
      <c r="R112" s="1"/>
      <c r="S112" s="1" t="s">
        <v>181</v>
      </c>
      <c r="T112" s="1"/>
    </row>
    <row r="113" spans="1:20" x14ac:dyDescent="0.25">
      <c r="A113" s="1">
        <v>330</v>
      </c>
      <c r="B113" s="5">
        <v>35141</v>
      </c>
      <c r="C113" s="1" t="s">
        <v>573</v>
      </c>
      <c r="D113" s="3" t="str">
        <f t="shared" si="15"/>
        <v>Internacional</v>
      </c>
      <c r="E113" s="3" t="str">
        <f t="shared" si="16"/>
        <v>1</v>
      </c>
      <c r="F113" s="3" t="str">
        <f t="shared" si="19"/>
        <v>1</v>
      </c>
      <c r="G113" s="3" t="str">
        <f t="shared" si="20"/>
        <v/>
      </c>
      <c r="H113" s="3" t="str">
        <f t="shared" si="22"/>
        <v xml:space="preserve"> 1 x 1 </v>
      </c>
      <c r="I113" s="3" t="str">
        <f t="shared" si="17"/>
        <v>Grêmio</v>
      </c>
      <c r="J113" s="3" t="str">
        <f t="shared" si="14"/>
        <v>1</v>
      </c>
      <c r="K113" s="3" t="str">
        <f t="shared" si="18"/>
        <v>1</v>
      </c>
      <c r="L113" s="3" t="str">
        <f t="shared" si="21"/>
        <v/>
      </c>
      <c r="M113" s="3"/>
      <c r="N113" s="3"/>
      <c r="O113" s="3" t="str">
        <f>IF(P113="Amistoso", "AMISTOSO", _xlfn.CONCAT(RIGHT(TEXT(B113, "dd/mm/yyyy"),4),"_",VLOOKUP(todoOsGrenaisNormalizado!$P113, Campeonatos!$A$2:$B$24,2, FALSE)))</f>
        <v>1996_RS</v>
      </c>
      <c r="P113" s="1" t="s">
        <v>137</v>
      </c>
      <c r="Q113" s="1" t="s">
        <v>7</v>
      </c>
      <c r="R113" s="1"/>
      <c r="S113" s="1" t="s">
        <v>182</v>
      </c>
      <c r="T113" s="1"/>
    </row>
    <row r="114" spans="1:20" x14ac:dyDescent="0.25">
      <c r="A114" s="1">
        <v>329</v>
      </c>
      <c r="B114" s="5">
        <v>35003</v>
      </c>
      <c r="C114" s="1" t="s">
        <v>571</v>
      </c>
      <c r="D114" s="3" t="str">
        <f t="shared" si="15"/>
        <v>Internacional</v>
      </c>
      <c r="E114" s="3" t="str">
        <f t="shared" si="16"/>
        <v>0</v>
      </c>
      <c r="F114" s="3" t="str">
        <f t="shared" si="19"/>
        <v>0</v>
      </c>
      <c r="G114" s="3" t="str">
        <f t="shared" si="20"/>
        <v/>
      </c>
      <c r="H114" s="3" t="str">
        <f t="shared" si="22"/>
        <v xml:space="preserve"> 0 x 1 </v>
      </c>
      <c r="I114" s="3" t="str">
        <f t="shared" si="17"/>
        <v>Grêmio</v>
      </c>
      <c r="J114" s="3" t="str">
        <f t="shared" si="14"/>
        <v>1</v>
      </c>
      <c r="K114" s="3" t="str">
        <f t="shared" si="18"/>
        <v>1</v>
      </c>
      <c r="L114" s="3" t="str">
        <f t="shared" si="21"/>
        <v/>
      </c>
      <c r="M114" s="3"/>
      <c r="N114" s="3"/>
      <c r="O114" s="3" t="str">
        <f>IF(P114="Amistoso", "AMISTOSO", _xlfn.CONCAT(RIGHT(TEXT(B114, "dd/mm/yyyy"),4),"_",VLOOKUP(todoOsGrenaisNormalizado!$P114, Campeonatos!$A$2:$B$24,2, FALSE)))</f>
        <v>1995_BR</v>
      </c>
      <c r="P114" s="1" t="s">
        <v>52</v>
      </c>
      <c r="Q114" s="1" t="s">
        <v>7</v>
      </c>
      <c r="R114" s="1"/>
      <c r="S114" s="1" t="s">
        <v>183</v>
      </c>
      <c r="T114" s="1"/>
    </row>
    <row r="115" spans="1:20" ht="30" x14ac:dyDescent="0.25">
      <c r="A115" s="1">
        <v>328</v>
      </c>
      <c r="B115" s="5">
        <v>34924</v>
      </c>
      <c r="C115" s="1" t="s">
        <v>12</v>
      </c>
      <c r="D115" s="3" t="str">
        <f t="shared" si="15"/>
        <v>Grêmio</v>
      </c>
      <c r="E115" s="3" t="str">
        <f t="shared" si="16"/>
        <v>2</v>
      </c>
      <c r="F115" s="3" t="str">
        <f t="shared" si="19"/>
        <v>2</v>
      </c>
      <c r="G115" s="3" t="str">
        <f t="shared" si="20"/>
        <v/>
      </c>
      <c r="H115" s="3" t="str">
        <f t="shared" si="22"/>
        <v xml:space="preserve"> 2 x 1 </v>
      </c>
      <c r="I115" s="3" t="str">
        <f t="shared" si="17"/>
        <v>Internacional</v>
      </c>
      <c r="J115" s="3" t="str">
        <f t="shared" si="14"/>
        <v>1</v>
      </c>
      <c r="K115" s="3" t="str">
        <f t="shared" si="18"/>
        <v>1</v>
      </c>
      <c r="L115" s="3" t="str">
        <f t="shared" si="21"/>
        <v/>
      </c>
      <c r="M115" s="3"/>
      <c r="N115" s="3"/>
      <c r="O115" s="3" t="str">
        <f>IF(P115="Amistoso", "AMISTOSO", _xlfn.CONCAT(RIGHT(TEXT(B115, "dd/mm/yyyy"),4),"_",VLOOKUP(todoOsGrenaisNormalizado!$P115, Campeonatos!$A$2:$B$24,2, FALSE)))</f>
        <v>1995_RS</v>
      </c>
      <c r="P115" s="1" t="s">
        <v>137</v>
      </c>
      <c r="Q115" s="1" t="s">
        <v>79</v>
      </c>
      <c r="R115" s="1"/>
      <c r="S115" s="1" t="s">
        <v>184</v>
      </c>
      <c r="T115" s="1" t="s">
        <v>185</v>
      </c>
    </row>
    <row r="116" spans="1:20" x14ac:dyDescent="0.25">
      <c r="A116" s="1">
        <v>327</v>
      </c>
      <c r="B116" s="5">
        <v>34917</v>
      </c>
      <c r="C116" s="1" t="s">
        <v>573</v>
      </c>
      <c r="D116" s="3" t="str">
        <f t="shared" si="15"/>
        <v>Internacional</v>
      </c>
      <c r="E116" s="3" t="str">
        <f t="shared" si="16"/>
        <v>1</v>
      </c>
      <c r="F116" s="3" t="str">
        <f t="shared" si="19"/>
        <v>1</v>
      </c>
      <c r="G116" s="3" t="str">
        <f t="shared" si="20"/>
        <v/>
      </c>
      <c r="H116" s="3" t="str">
        <f t="shared" si="22"/>
        <v xml:space="preserve"> 1 x 1 </v>
      </c>
      <c r="I116" s="3" t="str">
        <f t="shared" si="17"/>
        <v>Grêmio</v>
      </c>
      <c r="J116" s="3" t="str">
        <f t="shared" si="14"/>
        <v>1</v>
      </c>
      <c r="K116" s="3" t="str">
        <f t="shared" si="18"/>
        <v>1</v>
      </c>
      <c r="L116" s="3" t="str">
        <f t="shared" si="21"/>
        <v/>
      </c>
      <c r="M116" s="3"/>
      <c r="N116" s="3"/>
      <c r="O116" s="3" t="str">
        <f>IF(P116="Amistoso", "AMISTOSO", _xlfn.CONCAT(RIGHT(TEXT(B116, "dd/mm/yyyy"),4),"_",VLOOKUP(todoOsGrenaisNormalizado!$P116, Campeonatos!$A$2:$B$24,2, FALSE)))</f>
        <v>1995_RS</v>
      </c>
      <c r="P116" s="1" t="s">
        <v>137</v>
      </c>
      <c r="Q116" s="1" t="s">
        <v>7</v>
      </c>
      <c r="R116" s="1"/>
      <c r="S116" s="1" t="s">
        <v>186</v>
      </c>
      <c r="T116" s="1"/>
    </row>
    <row r="117" spans="1:20" x14ac:dyDescent="0.25">
      <c r="A117" s="1">
        <v>326</v>
      </c>
      <c r="B117" s="5">
        <v>34878</v>
      </c>
      <c r="C117" s="1" t="s">
        <v>572</v>
      </c>
      <c r="D117" s="3" t="str">
        <f t="shared" si="15"/>
        <v>Grêmio</v>
      </c>
      <c r="E117" s="3" t="str">
        <f t="shared" si="16"/>
        <v>2</v>
      </c>
      <c r="F117" s="3" t="str">
        <f t="shared" si="19"/>
        <v>2</v>
      </c>
      <c r="G117" s="3" t="str">
        <f t="shared" si="20"/>
        <v/>
      </c>
      <c r="H117" s="3" t="str">
        <f t="shared" si="22"/>
        <v xml:space="preserve"> 2 x 0 </v>
      </c>
      <c r="I117" s="3" t="str">
        <f t="shared" si="17"/>
        <v>Internacional</v>
      </c>
      <c r="J117" s="3" t="str">
        <f t="shared" si="14"/>
        <v>0</v>
      </c>
      <c r="K117" s="3" t="str">
        <f t="shared" si="18"/>
        <v>0</v>
      </c>
      <c r="L117" s="3" t="str">
        <f t="shared" si="21"/>
        <v/>
      </c>
      <c r="M117" s="3"/>
      <c r="N117" s="3"/>
      <c r="O117" s="3" t="str">
        <f>IF(P117="Amistoso", "AMISTOSO", _xlfn.CONCAT(RIGHT(TEXT(B117, "dd/mm/yyyy"),4),"_",VLOOKUP(todoOsGrenaisNormalizado!$P117, Campeonatos!$A$2:$B$24,2, FALSE)))</f>
        <v>1995_RS</v>
      </c>
      <c r="P117" s="1" t="s">
        <v>137</v>
      </c>
      <c r="Q117" s="1" t="s">
        <v>79</v>
      </c>
      <c r="R117" s="1"/>
      <c r="S117" s="1" t="s">
        <v>187</v>
      </c>
      <c r="T117" s="1"/>
    </row>
    <row r="118" spans="1:20" ht="30" x14ac:dyDescent="0.25">
      <c r="A118" s="1">
        <v>325</v>
      </c>
      <c r="B118" s="5">
        <v>34791</v>
      </c>
      <c r="C118" s="1" t="s">
        <v>582</v>
      </c>
      <c r="D118" s="3" t="str">
        <f t="shared" si="15"/>
        <v>Internacional</v>
      </c>
      <c r="E118" s="3" t="str">
        <f t="shared" si="16"/>
        <v>2</v>
      </c>
      <c r="F118" s="3" t="str">
        <f t="shared" si="19"/>
        <v>2</v>
      </c>
      <c r="G118" s="3" t="str">
        <f t="shared" si="20"/>
        <v/>
      </c>
      <c r="H118" s="3" t="str">
        <f t="shared" si="22"/>
        <v xml:space="preserve"> 2 x 1 </v>
      </c>
      <c r="I118" s="3" t="str">
        <f t="shared" si="17"/>
        <v>Grêmio</v>
      </c>
      <c r="J118" s="3" t="str">
        <f t="shared" si="14"/>
        <v>1</v>
      </c>
      <c r="K118" s="3" t="str">
        <f t="shared" si="18"/>
        <v>1</v>
      </c>
      <c r="L118" s="3" t="str">
        <f t="shared" si="21"/>
        <v/>
      </c>
      <c r="M118" s="3"/>
      <c r="N118" s="3"/>
      <c r="O118" s="3" t="str">
        <f>IF(P118="Amistoso", "AMISTOSO", _xlfn.CONCAT(RIGHT(TEXT(B118, "dd/mm/yyyy"),4),"_",VLOOKUP(todoOsGrenaisNormalizado!$P118, Campeonatos!$A$2:$B$24,2, FALSE)))</f>
        <v>1995_RS</v>
      </c>
      <c r="P118" s="1" t="s">
        <v>137</v>
      </c>
      <c r="Q118" s="1" t="s">
        <v>7</v>
      </c>
      <c r="R118" s="1"/>
      <c r="S118" s="1" t="s">
        <v>188</v>
      </c>
      <c r="T118" s="1"/>
    </row>
    <row r="119" spans="1:20" ht="30" x14ac:dyDescent="0.25">
      <c r="A119" s="1">
        <v>324</v>
      </c>
      <c r="B119" s="5">
        <v>34685</v>
      </c>
      <c r="C119" s="1" t="s">
        <v>596</v>
      </c>
      <c r="D119" s="3" t="str">
        <f t="shared" si="15"/>
        <v>Grêmio</v>
      </c>
      <c r="E119" s="3" t="str">
        <f t="shared" si="16"/>
        <v>1</v>
      </c>
      <c r="F119" s="3" t="str">
        <f t="shared" si="19"/>
        <v>1</v>
      </c>
      <c r="G119" s="3" t="str">
        <f t="shared" si="20"/>
        <v/>
      </c>
      <c r="H119" s="3" t="str">
        <f t="shared" si="22"/>
        <v xml:space="preserve"> 1 x 4 </v>
      </c>
      <c r="I119" s="3" t="str">
        <f t="shared" si="17"/>
        <v>Internacional</v>
      </c>
      <c r="J119" s="3" t="str">
        <f t="shared" si="14"/>
        <v>4</v>
      </c>
      <c r="K119" s="3" t="str">
        <f t="shared" si="18"/>
        <v>4</v>
      </c>
      <c r="L119" s="3" t="str">
        <f t="shared" si="21"/>
        <v/>
      </c>
      <c r="M119" s="3"/>
      <c r="N119" s="3"/>
      <c r="O119" s="3" t="str">
        <f>IF(P119="Amistoso", "AMISTOSO", _xlfn.CONCAT(RIGHT(TEXT(B119, "dd/mm/yyyy"),4),"_",VLOOKUP(todoOsGrenaisNormalizado!$P119, Campeonatos!$A$2:$B$24,2, FALSE)))</f>
        <v>1994_RS</v>
      </c>
      <c r="P119" s="1" t="s">
        <v>137</v>
      </c>
      <c r="Q119" s="1" t="s">
        <v>79</v>
      </c>
      <c r="R119" s="1"/>
      <c r="S119" s="1" t="s">
        <v>189</v>
      </c>
      <c r="T119" s="1" t="s">
        <v>190</v>
      </c>
    </row>
    <row r="120" spans="1:20" x14ac:dyDescent="0.25">
      <c r="A120" s="1">
        <v>323</v>
      </c>
      <c r="B120" s="5">
        <v>34623</v>
      </c>
      <c r="C120" s="1" t="s">
        <v>586</v>
      </c>
      <c r="D120" s="3" t="str">
        <f t="shared" si="15"/>
        <v>Grêmio</v>
      </c>
      <c r="E120" s="3" t="str">
        <f t="shared" si="16"/>
        <v>1</v>
      </c>
      <c r="F120" s="3" t="str">
        <f t="shared" si="19"/>
        <v>1</v>
      </c>
      <c r="G120" s="3" t="str">
        <f t="shared" si="20"/>
        <v/>
      </c>
      <c r="H120" s="3" t="str">
        <f t="shared" si="22"/>
        <v xml:space="preserve"> 1 x 1 </v>
      </c>
      <c r="I120" s="3" t="str">
        <f t="shared" si="17"/>
        <v>Internacional</v>
      </c>
      <c r="J120" s="3" t="str">
        <f t="shared" si="14"/>
        <v>1</v>
      </c>
      <c r="K120" s="3" t="str">
        <f t="shared" si="18"/>
        <v>1</v>
      </c>
      <c r="L120" s="3" t="str">
        <f t="shared" si="21"/>
        <v/>
      </c>
      <c r="M120" s="3"/>
      <c r="N120" s="3">
        <v>43890</v>
      </c>
      <c r="O120" s="3" t="str">
        <f>IF(P120="Amistoso", "AMISTOSO", _xlfn.CONCAT(RIGHT(TEXT(B120, "dd/mm/yyyy"),4),"_",VLOOKUP(todoOsGrenaisNormalizado!$P120, Campeonatos!$A$2:$B$24,2, FALSE)))</f>
        <v>1994_BR</v>
      </c>
      <c r="P120" s="1" t="s">
        <v>52</v>
      </c>
      <c r="Q120" s="1" t="s">
        <v>79</v>
      </c>
      <c r="R120" s="1"/>
      <c r="S120" s="1" t="s">
        <v>191</v>
      </c>
      <c r="T120" s="1"/>
    </row>
    <row r="121" spans="1:20" x14ac:dyDescent="0.25">
      <c r="A121" s="1">
        <v>322</v>
      </c>
      <c r="B121" s="5">
        <v>34497</v>
      </c>
      <c r="C121" s="1" t="s">
        <v>19</v>
      </c>
      <c r="D121" s="3" t="str">
        <f t="shared" si="15"/>
        <v>Internacional</v>
      </c>
      <c r="E121" s="3" t="str">
        <f t="shared" si="16"/>
        <v>1</v>
      </c>
      <c r="F121" s="3" t="str">
        <f t="shared" si="19"/>
        <v>1</v>
      </c>
      <c r="G121" s="3" t="str">
        <f t="shared" si="20"/>
        <v/>
      </c>
      <c r="H121" s="3" t="str">
        <f t="shared" si="22"/>
        <v xml:space="preserve"> 1 x 0 </v>
      </c>
      <c r="I121" s="3" t="str">
        <f t="shared" si="17"/>
        <v>Grêmio</v>
      </c>
      <c r="J121" s="3" t="str">
        <f t="shared" si="14"/>
        <v>0</v>
      </c>
      <c r="K121" s="3" t="str">
        <f t="shared" si="18"/>
        <v>0</v>
      </c>
      <c r="L121" s="3" t="str">
        <f t="shared" si="21"/>
        <v/>
      </c>
      <c r="M121" s="3"/>
      <c r="N121" s="3"/>
      <c r="O121" s="3" t="str">
        <f>IF(P121="Amistoso", "AMISTOSO", _xlfn.CONCAT(RIGHT(TEXT(B121, "dd/mm/yyyy"),4),"_",VLOOKUP(todoOsGrenaisNormalizado!$P121, Campeonatos!$A$2:$B$24,2, FALSE)))</f>
        <v>1994_RS</v>
      </c>
      <c r="P121" s="1" t="s">
        <v>137</v>
      </c>
      <c r="Q121" s="1" t="s">
        <v>7</v>
      </c>
      <c r="R121" s="1"/>
      <c r="S121" s="1" t="s">
        <v>192</v>
      </c>
      <c r="T121" s="1"/>
    </row>
    <row r="122" spans="1:20" x14ac:dyDescent="0.25">
      <c r="A122" s="1">
        <v>321</v>
      </c>
      <c r="B122" s="5">
        <v>34168</v>
      </c>
      <c r="C122" s="1" t="s">
        <v>570</v>
      </c>
      <c r="D122" s="3" t="str">
        <f t="shared" si="15"/>
        <v>Grêmio</v>
      </c>
      <c r="E122" s="3" t="str">
        <f t="shared" si="16"/>
        <v>0</v>
      </c>
      <c r="F122" s="3" t="str">
        <f t="shared" si="19"/>
        <v>0</v>
      </c>
      <c r="G122" s="3" t="str">
        <f t="shared" si="20"/>
        <v/>
      </c>
      <c r="H122" s="3" t="str">
        <f t="shared" si="22"/>
        <v xml:space="preserve"> 0 x 0 </v>
      </c>
      <c r="I122" s="3" t="str">
        <f t="shared" si="17"/>
        <v>Internacional</v>
      </c>
      <c r="J122" s="3" t="str">
        <f t="shared" si="14"/>
        <v>0</v>
      </c>
      <c r="K122" s="3" t="str">
        <f t="shared" si="18"/>
        <v>0</v>
      </c>
      <c r="L122" s="3" t="str">
        <f t="shared" si="21"/>
        <v/>
      </c>
      <c r="M122" s="3"/>
      <c r="N122" s="3"/>
      <c r="O122" s="3" t="str">
        <f>IF(P122="Amistoso", "AMISTOSO", _xlfn.CONCAT(RIGHT(TEXT(B122, "dd/mm/yyyy"),4),"_",VLOOKUP(todoOsGrenaisNormalizado!$P122, Campeonatos!$A$2:$B$24,2, FALSE)))</f>
        <v>1993_RS</v>
      </c>
      <c r="P122" s="1" t="s">
        <v>137</v>
      </c>
      <c r="Q122" s="1" t="s">
        <v>79</v>
      </c>
      <c r="R122" s="1"/>
      <c r="S122" s="1"/>
      <c r="T122" s="1"/>
    </row>
    <row r="123" spans="1:20" x14ac:dyDescent="0.25">
      <c r="A123" s="1">
        <v>320</v>
      </c>
      <c r="B123" s="5">
        <v>34147</v>
      </c>
      <c r="C123" s="1" t="s">
        <v>571</v>
      </c>
      <c r="D123" s="3" t="str">
        <f t="shared" si="15"/>
        <v>Internacional</v>
      </c>
      <c r="E123" s="3" t="str">
        <f t="shared" si="16"/>
        <v>0</v>
      </c>
      <c r="F123" s="3" t="str">
        <f t="shared" si="19"/>
        <v>0</v>
      </c>
      <c r="G123" s="3" t="str">
        <f t="shared" si="20"/>
        <v/>
      </c>
      <c r="H123" s="3" t="str">
        <f t="shared" si="22"/>
        <v xml:space="preserve"> 0 x 1 </v>
      </c>
      <c r="I123" s="3" t="str">
        <f t="shared" si="17"/>
        <v>Grêmio</v>
      </c>
      <c r="J123" s="3" t="str">
        <f t="shared" si="14"/>
        <v>1</v>
      </c>
      <c r="K123" s="3" t="str">
        <f t="shared" si="18"/>
        <v>1</v>
      </c>
      <c r="L123" s="3" t="str">
        <f t="shared" si="21"/>
        <v/>
      </c>
      <c r="M123" s="3"/>
      <c r="N123" s="3"/>
      <c r="O123" s="3" t="str">
        <f>IF(P123="Amistoso", "AMISTOSO", _xlfn.CONCAT(RIGHT(TEXT(B123, "dd/mm/yyyy"),4),"_",VLOOKUP(todoOsGrenaisNormalizado!$P123, Campeonatos!$A$2:$B$24,2, FALSE)))</f>
        <v>1993_RS</v>
      </c>
      <c r="P123" s="1" t="s">
        <v>137</v>
      </c>
      <c r="Q123" s="1" t="s">
        <v>7</v>
      </c>
      <c r="R123" s="1"/>
      <c r="S123" s="1" t="s">
        <v>193</v>
      </c>
      <c r="T123" s="1"/>
    </row>
    <row r="124" spans="1:20" x14ac:dyDescent="0.25">
      <c r="A124" s="1">
        <v>319</v>
      </c>
      <c r="B124" s="5">
        <v>33961</v>
      </c>
      <c r="C124" s="1" t="s">
        <v>575</v>
      </c>
      <c r="D124" s="3" t="str">
        <f t="shared" si="15"/>
        <v>Internacional</v>
      </c>
      <c r="E124" s="3" t="str">
        <f t="shared" si="16"/>
        <v>0</v>
      </c>
      <c r="F124" s="3" t="str">
        <f t="shared" si="19"/>
        <v>0</v>
      </c>
      <c r="G124" s="3" t="str">
        <f t="shared" si="20"/>
        <v/>
      </c>
      <c r="H124" s="3" t="str">
        <f t="shared" si="22"/>
        <v xml:space="preserve"> 0 x 0 </v>
      </c>
      <c r="I124" s="3" t="str">
        <f t="shared" si="17"/>
        <v>Grêmio</v>
      </c>
      <c r="J124" s="3" t="str">
        <f t="shared" si="14"/>
        <v>0</v>
      </c>
      <c r="K124" s="3" t="str">
        <f t="shared" si="18"/>
        <v>0</v>
      </c>
      <c r="L124" s="3" t="str">
        <f t="shared" si="21"/>
        <v/>
      </c>
      <c r="M124" s="3"/>
      <c r="N124" s="3"/>
      <c r="O124" s="3" t="str">
        <f>IF(P124="Amistoso", "AMISTOSO", _xlfn.CONCAT(RIGHT(TEXT(B124, "dd/mm/yyyy"),4),"_",VLOOKUP(todoOsGrenaisNormalizado!$P124, Campeonatos!$A$2:$B$24,2, FALSE)))</f>
        <v>1992_RS</v>
      </c>
      <c r="P124" s="1" t="s">
        <v>137</v>
      </c>
      <c r="Q124" s="1" t="s">
        <v>7</v>
      </c>
      <c r="R124" s="1"/>
      <c r="S124" s="1"/>
      <c r="T124" s="1" t="s">
        <v>194</v>
      </c>
    </row>
    <row r="125" spans="1:20" ht="30" x14ac:dyDescent="0.25">
      <c r="A125" s="1">
        <v>318</v>
      </c>
      <c r="B125" s="5">
        <v>33958</v>
      </c>
      <c r="C125" s="1" t="s">
        <v>593</v>
      </c>
      <c r="D125" s="3" t="str">
        <f t="shared" si="15"/>
        <v>Grêmio</v>
      </c>
      <c r="E125" s="3" t="str">
        <f t="shared" si="16"/>
        <v>1</v>
      </c>
      <c r="F125" s="3" t="str">
        <f t="shared" si="19"/>
        <v>1</v>
      </c>
      <c r="G125" s="3" t="str">
        <f t="shared" si="20"/>
        <v/>
      </c>
      <c r="H125" s="3" t="str">
        <f t="shared" si="22"/>
        <v xml:space="preserve"> 1 x 3 </v>
      </c>
      <c r="I125" s="3" t="str">
        <f t="shared" si="17"/>
        <v>Internacional</v>
      </c>
      <c r="J125" s="3" t="str">
        <f t="shared" si="14"/>
        <v>3</v>
      </c>
      <c r="K125" s="3" t="str">
        <f t="shared" si="18"/>
        <v>3</v>
      </c>
      <c r="L125" s="3" t="str">
        <f t="shared" si="21"/>
        <v/>
      </c>
      <c r="M125" s="3"/>
      <c r="N125" s="3"/>
      <c r="O125" s="3" t="str">
        <f>IF(P125="Amistoso", "AMISTOSO", _xlfn.CONCAT(RIGHT(TEXT(B125, "dd/mm/yyyy"),4),"_",VLOOKUP(todoOsGrenaisNormalizado!$P125, Campeonatos!$A$2:$B$24,2, FALSE)))</f>
        <v>1992_RS</v>
      </c>
      <c r="P125" s="1" t="s">
        <v>137</v>
      </c>
      <c r="Q125" s="1" t="s">
        <v>79</v>
      </c>
      <c r="R125" s="1"/>
      <c r="S125" s="1" t="s">
        <v>195</v>
      </c>
      <c r="T125" s="1"/>
    </row>
    <row r="126" spans="1:20" x14ac:dyDescent="0.25">
      <c r="A126" s="1">
        <v>317</v>
      </c>
      <c r="B126" s="5">
        <v>33925</v>
      </c>
      <c r="C126" s="1" t="s">
        <v>573</v>
      </c>
      <c r="D126" s="3" t="str">
        <f t="shared" si="15"/>
        <v>Internacional</v>
      </c>
      <c r="E126" s="3" t="str">
        <f t="shared" si="16"/>
        <v>1</v>
      </c>
      <c r="F126" s="3" t="str">
        <f t="shared" si="19"/>
        <v>1</v>
      </c>
      <c r="G126" s="3">
        <v>3</v>
      </c>
      <c r="H126" s="3" t="str">
        <f t="shared" si="22"/>
        <v xml:space="preserve"> 1 x 1 </v>
      </c>
      <c r="I126" s="3" t="str">
        <f t="shared" si="17"/>
        <v>Grêmio</v>
      </c>
      <c r="J126" s="3" t="str">
        <f t="shared" si="14"/>
        <v>1</v>
      </c>
      <c r="K126" s="3" t="str">
        <f t="shared" si="18"/>
        <v>1</v>
      </c>
      <c r="L126" s="3">
        <v>0</v>
      </c>
      <c r="M126" s="3"/>
      <c r="N126" s="3">
        <v>76207</v>
      </c>
      <c r="O126" s="3" t="str">
        <f>IF(P126="Amistoso", "AMISTOSO", _xlfn.CONCAT(RIGHT(TEXT(B126, "dd/mm/yyyy"),4),"_",VLOOKUP(todoOsGrenaisNormalizado!$P126, Campeonatos!$A$2:$B$24,2, FALSE)))</f>
        <v>1992_CDB</v>
      </c>
      <c r="P126" s="1" t="s">
        <v>196</v>
      </c>
      <c r="Q126" s="1" t="s">
        <v>7</v>
      </c>
      <c r="R126" s="1"/>
      <c r="S126" s="1" t="s">
        <v>197</v>
      </c>
      <c r="T126" s="1" t="s">
        <v>565</v>
      </c>
    </row>
    <row r="127" spans="1:20" x14ac:dyDescent="0.25">
      <c r="A127" s="1">
        <v>316</v>
      </c>
      <c r="B127" s="5">
        <v>33914</v>
      </c>
      <c r="C127" s="1" t="s">
        <v>586</v>
      </c>
      <c r="D127" s="3" t="str">
        <f t="shared" si="15"/>
        <v>Grêmio</v>
      </c>
      <c r="E127" s="3" t="str">
        <f t="shared" si="16"/>
        <v>1</v>
      </c>
      <c r="F127" s="3" t="str">
        <f t="shared" si="19"/>
        <v>1</v>
      </c>
      <c r="G127" s="3" t="str">
        <f t="shared" si="20"/>
        <v/>
      </c>
      <c r="H127" s="3" t="str">
        <f t="shared" si="22"/>
        <v xml:space="preserve"> 1 x 1 </v>
      </c>
      <c r="I127" s="3" t="str">
        <f t="shared" si="17"/>
        <v>Internacional</v>
      </c>
      <c r="J127" s="3" t="str">
        <f t="shared" si="14"/>
        <v>1</v>
      </c>
      <c r="K127" s="3" t="str">
        <f t="shared" si="18"/>
        <v>1</v>
      </c>
      <c r="L127" s="3" t="str">
        <f t="shared" si="21"/>
        <v/>
      </c>
      <c r="M127" s="3"/>
      <c r="N127" s="3">
        <v>55425</v>
      </c>
      <c r="O127" s="3" t="str">
        <f>IF(P127="Amistoso", "AMISTOSO", _xlfn.CONCAT(RIGHT(TEXT(B127, "dd/mm/yyyy"),4),"_",VLOOKUP(todoOsGrenaisNormalizado!$P127, Campeonatos!$A$2:$B$24,2, FALSE)))</f>
        <v>1992_CDB</v>
      </c>
      <c r="P127" s="1" t="s">
        <v>196</v>
      </c>
      <c r="Q127" s="1" t="s">
        <v>79</v>
      </c>
      <c r="R127" s="1"/>
      <c r="S127" s="1" t="s">
        <v>198</v>
      </c>
      <c r="T127" s="1"/>
    </row>
    <row r="128" spans="1:20" x14ac:dyDescent="0.25">
      <c r="A128" s="1">
        <v>315</v>
      </c>
      <c r="B128" s="5">
        <v>33860</v>
      </c>
      <c r="C128" s="1" t="s">
        <v>573</v>
      </c>
      <c r="D128" s="3" t="str">
        <f t="shared" si="15"/>
        <v>Internacional</v>
      </c>
      <c r="E128" s="3" t="str">
        <f t="shared" si="16"/>
        <v>1</v>
      </c>
      <c r="F128" s="3" t="str">
        <f t="shared" si="19"/>
        <v>1</v>
      </c>
      <c r="G128" s="3" t="str">
        <f t="shared" si="20"/>
        <v/>
      </c>
      <c r="H128" s="3" t="str">
        <f t="shared" si="22"/>
        <v xml:space="preserve"> 1 x 1 </v>
      </c>
      <c r="I128" s="3" t="str">
        <f t="shared" si="17"/>
        <v>Grêmio</v>
      </c>
      <c r="J128" s="3" t="str">
        <f t="shared" si="14"/>
        <v>1</v>
      </c>
      <c r="K128" s="3" t="str">
        <f t="shared" si="18"/>
        <v>1</v>
      </c>
      <c r="L128" s="3" t="str">
        <f t="shared" si="21"/>
        <v/>
      </c>
      <c r="M128" s="3"/>
      <c r="N128" s="3"/>
      <c r="O128" s="3" t="str">
        <f>IF(P128="Amistoso", "AMISTOSO", _xlfn.CONCAT(RIGHT(TEXT(B128, "dd/mm/yyyy"),4),"_",VLOOKUP(todoOsGrenaisNormalizado!$P128, Campeonatos!$A$2:$B$24,2, FALSE)))</f>
        <v>1992_RS</v>
      </c>
      <c r="P128" s="1" t="s">
        <v>137</v>
      </c>
      <c r="Q128" s="1" t="s">
        <v>7</v>
      </c>
      <c r="R128" s="1"/>
      <c r="S128" s="1" t="s">
        <v>199</v>
      </c>
      <c r="T128" s="1"/>
    </row>
    <row r="129" spans="1:20" ht="45" x14ac:dyDescent="0.25">
      <c r="A129" s="1">
        <v>314</v>
      </c>
      <c r="B129" s="5">
        <v>33776</v>
      </c>
      <c r="C129" s="1" t="s">
        <v>570</v>
      </c>
      <c r="D129" s="3" t="str">
        <f t="shared" si="15"/>
        <v>Grêmio</v>
      </c>
      <c r="E129" s="3" t="str">
        <f t="shared" si="16"/>
        <v>0</v>
      </c>
      <c r="F129" s="3" t="str">
        <f t="shared" si="19"/>
        <v>0</v>
      </c>
      <c r="G129" s="3" t="str">
        <f t="shared" si="20"/>
        <v/>
      </c>
      <c r="H129" s="3" t="str">
        <f t="shared" si="22"/>
        <v xml:space="preserve"> 0 x 0 </v>
      </c>
      <c r="I129" s="3" t="str">
        <f t="shared" si="17"/>
        <v>Internacional</v>
      </c>
      <c r="J129" s="3" t="str">
        <f t="shared" si="14"/>
        <v>0</v>
      </c>
      <c r="K129" s="3" t="str">
        <f t="shared" si="18"/>
        <v>0</v>
      </c>
      <c r="L129" s="3" t="str">
        <f t="shared" si="21"/>
        <v/>
      </c>
      <c r="M129" s="3"/>
      <c r="N129" s="3"/>
      <c r="O129" s="3" t="str">
        <f>IF(P129="Amistoso", "AMISTOSO", _xlfn.CONCAT(RIGHT(TEXT(B129, "dd/mm/yyyy"),4),"_",VLOOKUP(todoOsGrenaisNormalizado!$P129, Campeonatos!$A$2:$B$24,2, FALSE)))</f>
        <v>AMISTOSO</v>
      </c>
      <c r="P129" s="1" t="s">
        <v>200</v>
      </c>
      <c r="Q129" s="1" t="s">
        <v>201</v>
      </c>
      <c r="R129" s="1"/>
      <c r="S129" s="1"/>
      <c r="T129" s="1"/>
    </row>
    <row r="130" spans="1:20" x14ac:dyDescent="0.25">
      <c r="A130" s="1">
        <v>313</v>
      </c>
      <c r="B130" s="5">
        <v>33773</v>
      </c>
      <c r="C130" s="1" t="s">
        <v>575</v>
      </c>
      <c r="D130" s="3" t="str">
        <f t="shared" si="15"/>
        <v>Internacional</v>
      </c>
      <c r="E130" s="3" t="str">
        <f t="shared" si="16"/>
        <v>0</v>
      </c>
      <c r="F130" s="3" t="str">
        <f t="shared" si="19"/>
        <v>0</v>
      </c>
      <c r="G130" s="3" t="str">
        <f t="shared" si="20"/>
        <v/>
      </c>
      <c r="H130" s="3" t="str">
        <f t="shared" si="22"/>
        <v xml:space="preserve"> 0 x 0 </v>
      </c>
      <c r="I130" s="3" t="str">
        <f t="shared" si="17"/>
        <v>Grêmio</v>
      </c>
      <c r="J130" s="3" t="str">
        <f t="shared" si="14"/>
        <v>0</v>
      </c>
      <c r="K130" s="3" t="str">
        <f t="shared" si="18"/>
        <v>0</v>
      </c>
      <c r="L130" s="3" t="str">
        <f t="shared" si="21"/>
        <v/>
      </c>
      <c r="M130" s="3"/>
      <c r="N130" s="3"/>
      <c r="O130" s="3" t="str">
        <f>IF(P130="Amistoso", "AMISTOSO", _xlfn.CONCAT(RIGHT(TEXT(B130, "dd/mm/yyyy"),4),"_",VLOOKUP(todoOsGrenaisNormalizado!$P130, Campeonatos!$A$2:$B$24,2, FALSE)))</f>
        <v>AMISTOSO</v>
      </c>
      <c r="P130" s="1" t="s">
        <v>200</v>
      </c>
      <c r="Q130" s="1"/>
      <c r="R130" s="1"/>
      <c r="S130" s="1" t="s">
        <v>7</v>
      </c>
      <c r="T130" s="1"/>
    </row>
    <row r="131" spans="1:20" x14ac:dyDescent="0.25">
      <c r="A131" s="1">
        <v>312</v>
      </c>
      <c r="B131" s="5">
        <v>33769</v>
      </c>
      <c r="C131" s="1" t="s">
        <v>572</v>
      </c>
      <c r="D131" s="3" t="str">
        <f t="shared" si="15"/>
        <v>Grêmio</v>
      </c>
      <c r="E131" s="3" t="str">
        <f t="shared" si="16"/>
        <v>2</v>
      </c>
      <c r="F131" s="3" t="str">
        <f t="shared" si="19"/>
        <v>2</v>
      </c>
      <c r="G131" s="3" t="str">
        <f t="shared" si="20"/>
        <v/>
      </c>
      <c r="H131" s="3" t="str">
        <f t="shared" si="22"/>
        <v xml:space="preserve"> 2 x 0 </v>
      </c>
      <c r="I131" s="3" t="str">
        <f t="shared" si="17"/>
        <v>Internacional</v>
      </c>
      <c r="J131" s="3" t="str">
        <f t="shared" ref="J131:J194" si="23">SUBSTITUTE(TRIM(RIGHT(H131, FIND("x", H131)-1)), "x", "")</f>
        <v>0</v>
      </c>
      <c r="K131" s="3" t="str">
        <f t="shared" si="18"/>
        <v>0</v>
      </c>
      <c r="L131" s="3" t="str">
        <f t="shared" si="21"/>
        <v/>
      </c>
      <c r="M131" s="3"/>
      <c r="N131" s="3"/>
      <c r="O131" s="3" t="str">
        <f>IF(P131="Amistoso", "AMISTOSO", _xlfn.CONCAT(RIGHT(TEXT(B131, "dd/mm/yyyy"),4),"_",VLOOKUP(todoOsGrenaisNormalizado!$P131, Campeonatos!$A$2:$B$24,2, FALSE)))</f>
        <v>AMISTOSO</v>
      </c>
      <c r="P131" s="1" t="s">
        <v>200</v>
      </c>
      <c r="Q131" s="1" t="s">
        <v>79</v>
      </c>
      <c r="R131" s="1"/>
      <c r="S131" s="1" t="s">
        <v>202</v>
      </c>
      <c r="T131" s="1"/>
    </row>
    <row r="132" spans="1:20" x14ac:dyDescent="0.25">
      <c r="A132" s="1">
        <v>311</v>
      </c>
      <c r="B132" s="5">
        <v>33587</v>
      </c>
      <c r="C132" s="1" t="s">
        <v>575</v>
      </c>
      <c r="D132" s="3" t="str">
        <f t="shared" ref="D132:D195" si="24">IF(FIND("Internacional",C132, 1)&lt;FIND("Grêmio",C132, 1), "Internacional", "Grêmio")</f>
        <v>Internacional</v>
      </c>
      <c r="E132" s="3" t="str">
        <f t="shared" ref="E132:E195" si="25">TRIM(LEFT(H132, FIND("x", H132)-1))</f>
        <v>0</v>
      </c>
      <c r="F132" s="3" t="str">
        <f t="shared" si="19"/>
        <v>0</v>
      </c>
      <c r="G132" s="3" t="str">
        <f t="shared" si="20"/>
        <v/>
      </c>
      <c r="H132" s="3" t="str">
        <f t="shared" si="22"/>
        <v xml:space="preserve"> 0 x 0 </v>
      </c>
      <c r="I132" s="3" t="str">
        <f t="shared" ref="I132:I195" si="26">IF(FIND("Internacional",C132, 1)&gt;FIND("Grêmio",C132, 1), "Internacional", "Grêmio")</f>
        <v>Grêmio</v>
      </c>
      <c r="J132" s="3" t="str">
        <f t="shared" si="23"/>
        <v>0</v>
      </c>
      <c r="K132" s="3" t="str">
        <f t="shared" ref="K132:K195" si="27">SUBSTITUTE(J132,_xlfn.CONCAT("(",L132,")"), "")</f>
        <v>0</v>
      </c>
      <c r="L132" s="3" t="str">
        <f t="shared" si="21"/>
        <v/>
      </c>
      <c r="M132" s="3"/>
      <c r="N132" s="3"/>
      <c r="O132" s="3" t="str">
        <f>IF(P132="Amistoso", "AMISTOSO", _xlfn.CONCAT(RIGHT(TEXT(B132, "dd/mm/yyyy"),4),"_",VLOOKUP(todoOsGrenaisNormalizado!$P132, Campeonatos!$A$2:$B$24,2, FALSE)))</f>
        <v>1991_RS</v>
      </c>
      <c r="P132" s="1" t="s">
        <v>137</v>
      </c>
      <c r="Q132" s="1" t="s">
        <v>7</v>
      </c>
      <c r="R132" s="1"/>
      <c r="S132" s="1"/>
      <c r="T132" s="1" t="s">
        <v>203</v>
      </c>
    </row>
    <row r="133" spans="1:20" x14ac:dyDescent="0.25">
      <c r="A133" s="1">
        <v>310</v>
      </c>
      <c r="B133" s="5">
        <v>33580</v>
      </c>
      <c r="C133" s="1" t="s">
        <v>591</v>
      </c>
      <c r="D133" s="3" t="str">
        <f t="shared" si="24"/>
        <v>Internacional</v>
      </c>
      <c r="E133" s="3" t="str">
        <f t="shared" si="25"/>
        <v>0</v>
      </c>
      <c r="F133" s="3" t="str">
        <f t="shared" si="19"/>
        <v>0</v>
      </c>
      <c r="G133" s="3" t="str">
        <f t="shared" si="20"/>
        <v/>
      </c>
      <c r="H133" s="3" t="str">
        <f t="shared" si="22"/>
        <v xml:space="preserve"> 0 x 2 </v>
      </c>
      <c r="I133" s="3" t="str">
        <f t="shared" si="26"/>
        <v>Grêmio</v>
      </c>
      <c r="J133" s="3" t="str">
        <f t="shared" si="23"/>
        <v>2</v>
      </c>
      <c r="K133" s="3" t="str">
        <f t="shared" si="27"/>
        <v>2</v>
      </c>
      <c r="L133" s="3" t="str">
        <f t="shared" si="21"/>
        <v/>
      </c>
      <c r="M133" s="3"/>
      <c r="N133" s="3"/>
      <c r="O133" s="3" t="str">
        <f>IF(P133="Amistoso", "AMISTOSO", _xlfn.CONCAT(RIGHT(TEXT(B133, "dd/mm/yyyy"),4),"_",VLOOKUP(todoOsGrenaisNormalizado!$P133, Campeonatos!$A$2:$B$24,2, FALSE)))</f>
        <v>1991_RS</v>
      </c>
      <c r="P133" s="1" t="s">
        <v>137</v>
      </c>
      <c r="Q133" s="1" t="s">
        <v>7</v>
      </c>
      <c r="R133" s="1"/>
      <c r="S133" s="1" t="s">
        <v>204</v>
      </c>
      <c r="T133" s="1"/>
    </row>
    <row r="134" spans="1:20" x14ac:dyDescent="0.25">
      <c r="A134" s="1">
        <v>309</v>
      </c>
      <c r="B134" s="5">
        <v>33573</v>
      </c>
      <c r="C134" s="1" t="s">
        <v>15</v>
      </c>
      <c r="D134" s="3" t="str">
        <f t="shared" si="24"/>
        <v>Grêmio</v>
      </c>
      <c r="E134" s="3" t="str">
        <f t="shared" si="25"/>
        <v>0</v>
      </c>
      <c r="F134" s="3" t="str">
        <f t="shared" si="19"/>
        <v>0</v>
      </c>
      <c r="G134" s="3" t="str">
        <f t="shared" si="20"/>
        <v/>
      </c>
      <c r="H134" s="3" t="str">
        <f t="shared" si="22"/>
        <v xml:space="preserve"> 0 x 1 </v>
      </c>
      <c r="I134" s="3" t="str">
        <f t="shared" si="26"/>
        <v>Internacional</v>
      </c>
      <c r="J134" s="3" t="str">
        <f t="shared" si="23"/>
        <v>1</v>
      </c>
      <c r="K134" s="3" t="str">
        <f t="shared" si="27"/>
        <v>1</v>
      </c>
      <c r="L134" s="3" t="str">
        <f t="shared" si="21"/>
        <v/>
      </c>
      <c r="M134" s="3"/>
      <c r="N134" s="3"/>
      <c r="O134" s="3" t="str">
        <f>IF(P134="Amistoso", "AMISTOSO", _xlfn.CONCAT(RIGHT(TEXT(B134, "dd/mm/yyyy"),4),"_",VLOOKUP(todoOsGrenaisNormalizado!$P134, Campeonatos!$A$2:$B$24,2, FALSE)))</f>
        <v>1991_RS</v>
      </c>
      <c r="P134" s="1" t="s">
        <v>137</v>
      </c>
      <c r="Q134" s="1" t="s">
        <v>79</v>
      </c>
      <c r="R134" s="1"/>
      <c r="S134" s="1" t="s">
        <v>205</v>
      </c>
      <c r="T134" s="1"/>
    </row>
    <row r="135" spans="1:20" ht="30" x14ac:dyDescent="0.25">
      <c r="A135" s="1">
        <v>308</v>
      </c>
      <c r="B135" s="5">
        <v>33503</v>
      </c>
      <c r="C135" s="1" t="s">
        <v>12</v>
      </c>
      <c r="D135" s="3" t="str">
        <f t="shared" si="24"/>
        <v>Grêmio</v>
      </c>
      <c r="E135" s="3" t="str">
        <f t="shared" si="25"/>
        <v>2</v>
      </c>
      <c r="F135" s="3" t="str">
        <f t="shared" si="19"/>
        <v>2</v>
      </c>
      <c r="G135" s="3" t="str">
        <f t="shared" si="20"/>
        <v/>
      </c>
      <c r="H135" s="3" t="str">
        <f t="shared" si="22"/>
        <v xml:space="preserve"> 2 x 1 </v>
      </c>
      <c r="I135" s="3" t="str">
        <f t="shared" si="26"/>
        <v>Internacional</v>
      </c>
      <c r="J135" s="3" t="str">
        <f t="shared" si="23"/>
        <v>1</v>
      </c>
      <c r="K135" s="3" t="str">
        <f t="shared" si="27"/>
        <v>1</v>
      </c>
      <c r="L135" s="3" t="str">
        <f t="shared" si="21"/>
        <v/>
      </c>
      <c r="M135" s="3"/>
      <c r="N135" s="3"/>
      <c r="O135" s="3" t="str">
        <f>IF(P135="Amistoso", "AMISTOSO", _xlfn.CONCAT(RIGHT(TEXT(B135, "dd/mm/yyyy"),4),"_",VLOOKUP(todoOsGrenaisNormalizado!$P135, Campeonatos!$A$2:$B$24,2, FALSE)))</f>
        <v>1991_RS</v>
      </c>
      <c r="P135" s="1" t="s">
        <v>137</v>
      </c>
      <c r="Q135" s="1" t="s">
        <v>79</v>
      </c>
      <c r="R135" s="1"/>
      <c r="S135" s="1" t="s">
        <v>206</v>
      </c>
      <c r="T135" s="1"/>
    </row>
    <row r="136" spans="1:20" x14ac:dyDescent="0.25">
      <c r="A136" s="1">
        <v>307</v>
      </c>
      <c r="B136" s="5">
        <v>33285</v>
      </c>
      <c r="C136" s="1" t="s">
        <v>570</v>
      </c>
      <c r="D136" s="3" t="str">
        <f t="shared" si="24"/>
        <v>Grêmio</v>
      </c>
      <c r="E136" s="3" t="str">
        <f t="shared" si="25"/>
        <v>0</v>
      </c>
      <c r="F136" s="3" t="str">
        <f t="shared" si="19"/>
        <v>0</v>
      </c>
      <c r="G136" s="3" t="str">
        <f t="shared" si="20"/>
        <v/>
      </c>
      <c r="H136" s="3" t="str">
        <f t="shared" si="22"/>
        <v xml:space="preserve"> 0 x 0 </v>
      </c>
      <c r="I136" s="3" t="str">
        <f t="shared" si="26"/>
        <v>Internacional</v>
      </c>
      <c r="J136" s="3" t="str">
        <f t="shared" si="23"/>
        <v>0</v>
      </c>
      <c r="K136" s="3" t="str">
        <f t="shared" si="27"/>
        <v>0</v>
      </c>
      <c r="L136" s="3" t="str">
        <f t="shared" si="21"/>
        <v/>
      </c>
      <c r="M136" s="3"/>
      <c r="N136" s="3">
        <v>45276</v>
      </c>
      <c r="O136" s="3" t="str">
        <f>IF(P136="Amistoso", "AMISTOSO", _xlfn.CONCAT(RIGHT(TEXT(B136, "dd/mm/yyyy"),4),"_",VLOOKUP(todoOsGrenaisNormalizado!$P136, Campeonatos!$A$2:$B$24,2, FALSE)))</f>
        <v>1991_BR</v>
      </c>
      <c r="P136" s="1" t="s">
        <v>52</v>
      </c>
      <c r="Q136" s="1" t="s">
        <v>79</v>
      </c>
      <c r="R136" s="1"/>
      <c r="S136" s="1"/>
      <c r="T136" s="1"/>
    </row>
    <row r="137" spans="1:20" x14ac:dyDescent="0.25">
      <c r="A137" s="1">
        <v>306</v>
      </c>
      <c r="B137" s="5">
        <v>33111</v>
      </c>
      <c r="C137" s="1" t="s">
        <v>571</v>
      </c>
      <c r="D137" s="3" t="str">
        <f t="shared" si="24"/>
        <v>Internacional</v>
      </c>
      <c r="E137" s="3" t="str">
        <f t="shared" si="25"/>
        <v>0</v>
      </c>
      <c r="F137" s="3" t="str">
        <f t="shared" si="19"/>
        <v>0</v>
      </c>
      <c r="G137" s="3" t="str">
        <f t="shared" si="20"/>
        <v/>
      </c>
      <c r="H137" s="3" t="str">
        <f t="shared" si="22"/>
        <v xml:space="preserve"> 0 x 1 </v>
      </c>
      <c r="I137" s="3" t="str">
        <f t="shared" si="26"/>
        <v>Grêmio</v>
      </c>
      <c r="J137" s="3" t="str">
        <f t="shared" si="23"/>
        <v>1</v>
      </c>
      <c r="K137" s="3" t="str">
        <f t="shared" si="27"/>
        <v>1</v>
      </c>
      <c r="L137" s="3" t="str">
        <f t="shared" si="21"/>
        <v/>
      </c>
      <c r="M137" s="3"/>
      <c r="N137" s="3"/>
      <c r="O137" s="3" t="str">
        <f>IF(P137="Amistoso", "AMISTOSO", _xlfn.CONCAT(RIGHT(TEXT(B137, "dd/mm/yyyy"),4),"_",VLOOKUP(todoOsGrenaisNormalizado!$P137, Campeonatos!$A$2:$B$24,2, FALSE)))</f>
        <v>1990_BR</v>
      </c>
      <c r="P137" s="1" t="s">
        <v>52</v>
      </c>
      <c r="Q137" s="1" t="s">
        <v>7</v>
      </c>
      <c r="R137" s="1"/>
      <c r="S137" s="1" t="s">
        <v>207</v>
      </c>
      <c r="T137" s="1"/>
    </row>
    <row r="138" spans="1:20" ht="45" x14ac:dyDescent="0.25">
      <c r="A138" s="1">
        <v>305</v>
      </c>
      <c r="B138" s="5">
        <v>33083</v>
      </c>
      <c r="C138" s="1" t="s">
        <v>583</v>
      </c>
      <c r="D138" s="3" t="str">
        <f t="shared" si="24"/>
        <v>Grêmio</v>
      </c>
      <c r="E138" s="3" t="str">
        <f t="shared" si="25"/>
        <v>4</v>
      </c>
      <c r="F138" s="3" t="str">
        <f t="shared" si="19"/>
        <v>4</v>
      </c>
      <c r="G138" s="3" t="str">
        <f t="shared" si="20"/>
        <v/>
      </c>
      <c r="H138" s="3" t="str">
        <f t="shared" si="22"/>
        <v xml:space="preserve"> 4 x 1 </v>
      </c>
      <c r="I138" s="3" t="str">
        <f t="shared" si="26"/>
        <v>Internacional</v>
      </c>
      <c r="J138" s="3" t="str">
        <f t="shared" si="23"/>
        <v>1</v>
      </c>
      <c r="K138" s="3" t="str">
        <f t="shared" si="27"/>
        <v>1</v>
      </c>
      <c r="L138" s="3" t="str">
        <f t="shared" si="21"/>
        <v/>
      </c>
      <c r="M138" s="3"/>
      <c r="N138" s="3"/>
      <c r="O138" s="3" t="str">
        <f>IF(P138="Amistoso", "AMISTOSO", _xlfn.CONCAT(RIGHT(TEXT(B138, "dd/mm/yyyy"),4),"_",VLOOKUP(todoOsGrenaisNormalizado!$P138, Campeonatos!$A$2:$B$24,2, FALSE)))</f>
        <v>1990_RS</v>
      </c>
      <c r="P138" s="1" t="s">
        <v>137</v>
      </c>
      <c r="Q138" s="1" t="s">
        <v>79</v>
      </c>
      <c r="R138" s="1"/>
      <c r="S138" s="1" t="s">
        <v>208</v>
      </c>
      <c r="T138" s="1" t="s">
        <v>209</v>
      </c>
    </row>
    <row r="139" spans="1:20" x14ac:dyDescent="0.25">
      <c r="A139" s="1">
        <v>304</v>
      </c>
      <c r="B139" s="5">
        <v>33069</v>
      </c>
      <c r="C139" s="1" t="s">
        <v>571</v>
      </c>
      <c r="D139" s="3" t="str">
        <f t="shared" si="24"/>
        <v>Internacional</v>
      </c>
      <c r="E139" s="3" t="str">
        <f t="shared" si="25"/>
        <v>0</v>
      </c>
      <c r="F139" s="3" t="str">
        <f t="shared" si="19"/>
        <v>0</v>
      </c>
      <c r="G139" s="3" t="str">
        <f t="shared" si="20"/>
        <v/>
      </c>
      <c r="H139" s="3" t="str">
        <f t="shared" si="22"/>
        <v xml:space="preserve"> 0 x 1 </v>
      </c>
      <c r="I139" s="3" t="str">
        <f t="shared" si="26"/>
        <v>Grêmio</v>
      </c>
      <c r="J139" s="3" t="str">
        <f t="shared" si="23"/>
        <v>1</v>
      </c>
      <c r="K139" s="3" t="str">
        <f t="shared" si="27"/>
        <v>1</v>
      </c>
      <c r="L139" s="3" t="str">
        <f t="shared" si="21"/>
        <v/>
      </c>
      <c r="M139" s="3"/>
      <c r="N139" s="3"/>
      <c r="O139" s="3" t="str">
        <f>IF(P139="Amistoso", "AMISTOSO", _xlfn.CONCAT(RIGHT(TEXT(B139, "dd/mm/yyyy"),4),"_",VLOOKUP(todoOsGrenaisNormalizado!$P139, Campeonatos!$A$2:$B$24,2, FALSE)))</f>
        <v>1990_RS</v>
      </c>
      <c r="P139" s="1" t="s">
        <v>137</v>
      </c>
      <c r="Q139" s="1" t="s">
        <v>7</v>
      </c>
      <c r="R139" s="1"/>
      <c r="S139" s="1" t="s">
        <v>207</v>
      </c>
      <c r="T139" s="1"/>
    </row>
    <row r="140" spans="1:20" x14ac:dyDescent="0.25">
      <c r="A140" s="1">
        <v>303</v>
      </c>
      <c r="B140" s="5">
        <v>33027</v>
      </c>
      <c r="C140" s="1" t="s">
        <v>19</v>
      </c>
      <c r="D140" s="3" t="str">
        <f t="shared" si="24"/>
        <v>Internacional</v>
      </c>
      <c r="E140" s="3" t="str">
        <f t="shared" si="25"/>
        <v>1</v>
      </c>
      <c r="F140" s="3" t="str">
        <f t="shared" si="19"/>
        <v>1</v>
      </c>
      <c r="G140" s="3" t="str">
        <f t="shared" si="20"/>
        <v/>
      </c>
      <c r="H140" s="3" t="str">
        <f t="shared" si="22"/>
        <v xml:space="preserve"> 1 x 0 </v>
      </c>
      <c r="I140" s="3" t="str">
        <f t="shared" si="26"/>
        <v>Grêmio</v>
      </c>
      <c r="J140" s="3" t="str">
        <f t="shared" si="23"/>
        <v>0</v>
      </c>
      <c r="K140" s="3" t="str">
        <f t="shared" si="27"/>
        <v>0</v>
      </c>
      <c r="L140" s="3" t="str">
        <f t="shared" si="21"/>
        <v/>
      </c>
      <c r="M140" s="3"/>
      <c r="N140" s="3"/>
      <c r="O140" s="3" t="str">
        <f>IF(P140="Amistoso", "AMISTOSO", _xlfn.CONCAT(RIGHT(TEXT(B140, "dd/mm/yyyy"),4),"_",VLOOKUP(todoOsGrenaisNormalizado!$P140, Campeonatos!$A$2:$B$24,2, FALSE)))</f>
        <v>1990_RS</v>
      </c>
      <c r="P140" s="1" t="s">
        <v>137</v>
      </c>
      <c r="Q140" s="1" t="s">
        <v>7</v>
      </c>
      <c r="R140" s="1"/>
      <c r="S140" s="1" t="s">
        <v>210</v>
      </c>
      <c r="T140" s="1"/>
    </row>
    <row r="141" spans="1:20" x14ac:dyDescent="0.25">
      <c r="A141" s="1">
        <v>302</v>
      </c>
      <c r="B141" s="5">
        <v>32954</v>
      </c>
      <c r="C141" s="1" t="s">
        <v>15</v>
      </c>
      <c r="D141" s="3" t="str">
        <f t="shared" si="24"/>
        <v>Grêmio</v>
      </c>
      <c r="E141" s="3" t="str">
        <f t="shared" si="25"/>
        <v>0</v>
      </c>
      <c r="F141" s="3" t="str">
        <f t="shared" si="19"/>
        <v>0</v>
      </c>
      <c r="G141" s="3" t="str">
        <f t="shared" si="20"/>
        <v/>
      </c>
      <c r="H141" s="3" t="str">
        <f t="shared" si="22"/>
        <v xml:space="preserve"> 0 x 1 </v>
      </c>
      <c r="I141" s="3" t="str">
        <f t="shared" si="26"/>
        <v>Internacional</v>
      </c>
      <c r="J141" s="3" t="str">
        <f t="shared" si="23"/>
        <v>1</v>
      </c>
      <c r="K141" s="3" t="str">
        <f t="shared" si="27"/>
        <v>1</v>
      </c>
      <c r="L141" s="3" t="str">
        <f t="shared" si="21"/>
        <v/>
      </c>
      <c r="M141" s="3"/>
      <c r="N141" s="3"/>
      <c r="O141" s="3" t="str">
        <f>IF(P141="Amistoso", "AMISTOSO", _xlfn.CONCAT(RIGHT(TEXT(B141, "dd/mm/yyyy"),4),"_",VLOOKUP(todoOsGrenaisNormalizado!$P141, Campeonatos!$A$2:$B$24,2, FALSE)))</f>
        <v>1990_RS</v>
      </c>
      <c r="P141" s="1" t="s">
        <v>137</v>
      </c>
      <c r="Q141" s="1" t="s">
        <v>79</v>
      </c>
      <c r="R141" s="1"/>
      <c r="S141" s="1" t="s">
        <v>211</v>
      </c>
      <c r="T141" s="1"/>
    </row>
    <row r="142" spans="1:20" x14ac:dyDescent="0.25">
      <c r="A142" s="1">
        <v>301</v>
      </c>
      <c r="B142" s="5">
        <v>32841</v>
      </c>
      <c r="C142" s="1" t="s">
        <v>577</v>
      </c>
      <c r="D142" s="3" t="str">
        <f t="shared" si="24"/>
        <v>Internacional</v>
      </c>
      <c r="E142" s="3" t="str">
        <f t="shared" si="25"/>
        <v>2</v>
      </c>
      <c r="F142" s="3" t="str">
        <f t="shared" si="19"/>
        <v>2</v>
      </c>
      <c r="G142" s="3" t="str">
        <f t="shared" si="20"/>
        <v/>
      </c>
      <c r="H142" s="3" t="str">
        <f t="shared" si="22"/>
        <v xml:space="preserve"> 2 x 0 </v>
      </c>
      <c r="I142" s="3" t="str">
        <f t="shared" si="26"/>
        <v>Grêmio</v>
      </c>
      <c r="J142" s="3" t="str">
        <f t="shared" si="23"/>
        <v>0</v>
      </c>
      <c r="K142" s="3" t="str">
        <f t="shared" si="27"/>
        <v>0</v>
      </c>
      <c r="L142" s="3" t="str">
        <f t="shared" si="21"/>
        <v/>
      </c>
      <c r="M142" s="3"/>
      <c r="N142" s="3"/>
      <c r="O142" s="3" t="str">
        <f>IF(P142="Amistoso", "AMISTOSO", _xlfn.CONCAT(RIGHT(TEXT(B142, "dd/mm/yyyy"),4),"_",VLOOKUP(todoOsGrenaisNormalizado!$P142, Campeonatos!$A$2:$B$24,2, FALSE)))</f>
        <v>1989_BR</v>
      </c>
      <c r="P142" s="1" t="s">
        <v>52</v>
      </c>
      <c r="Q142" s="1" t="s">
        <v>7</v>
      </c>
      <c r="R142" s="1"/>
      <c r="S142" s="1" t="s">
        <v>212</v>
      </c>
      <c r="T142" s="1"/>
    </row>
    <row r="143" spans="1:20" x14ac:dyDescent="0.25">
      <c r="A143" s="1">
        <v>300</v>
      </c>
      <c r="B143" s="5">
        <v>32677</v>
      </c>
      <c r="C143" s="1" t="s">
        <v>570</v>
      </c>
      <c r="D143" s="3" t="str">
        <f t="shared" si="24"/>
        <v>Grêmio</v>
      </c>
      <c r="E143" s="3" t="str">
        <f t="shared" si="25"/>
        <v>0</v>
      </c>
      <c r="F143" s="3" t="str">
        <f t="shared" si="19"/>
        <v>0</v>
      </c>
      <c r="G143" s="3" t="str">
        <f t="shared" si="20"/>
        <v/>
      </c>
      <c r="H143" s="3" t="str">
        <f t="shared" si="22"/>
        <v xml:space="preserve"> 0 x 0 </v>
      </c>
      <c r="I143" s="3" t="str">
        <f t="shared" si="26"/>
        <v>Internacional</v>
      </c>
      <c r="J143" s="3" t="str">
        <f t="shared" si="23"/>
        <v>0</v>
      </c>
      <c r="K143" s="3" t="str">
        <f t="shared" si="27"/>
        <v>0</v>
      </c>
      <c r="L143" s="3" t="str">
        <f t="shared" si="21"/>
        <v/>
      </c>
      <c r="M143" s="3"/>
      <c r="N143" s="3"/>
      <c r="O143" s="3" t="str">
        <f>IF(P143="Amistoso", "AMISTOSO", _xlfn.CONCAT(RIGHT(TEXT(B143, "dd/mm/yyyy"),4),"_",VLOOKUP(todoOsGrenaisNormalizado!$P143, Campeonatos!$A$2:$B$24,2, FALSE)))</f>
        <v>1989_RS</v>
      </c>
      <c r="P143" s="1" t="s">
        <v>137</v>
      </c>
      <c r="Q143" s="1" t="s">
        <v>79</v>
      </c>
      <c r="R143" s="1"/>
      <c r="S143" s="1"/>
      <c r="T143" s="1" t="s">
        <v>566</v>
      </c>
    </row>
    <row r="144" spans="1:20" ht="30" x14ac:dyDescent="0.25">
      <c r="A144" s="1">
        <v>299</v>
      </c>
      <c r="B144" s="5">
        <v>32656</v>
      </c>
      <c r="C144" s="1" t="s">
        <v>597</v>
      </c>
      <c r="D144" s="3" t="str">
        <f t="shared" si="24"/>
        <v>Internacional</v>
      </c>
      <c r="E144" s="3" t="str">
        <f t="shared" si="25"/>
        <v>1</v>
      </c>
      <c r="F144" s="3" t="str">
        <f t="shared" si="19"/>
        <v>1</v>
      </c>
      <c r="G144" s="3" t="str">
        <f t="shared" si="20"/>
        <v/>
      </c>
      <c r="H144" s="3" t="str">
        <f t="shared" si="22"/>
        <v xml:space="preserve"> 1 x 3 </v>
      </c>
      <c r="I144" s="3" t="str">
        <f t="shared" si="26"/>
        <v>Grêmio</v>
      </c>
      <c r="J144" s="3" t="str">
        <f t="shared" si="23"/>
        <v>3</v>
      </c>
      <c r="K144" s="3" t="str">
        <f t="shared" si="27"/>
        <v>3</v>
      </c>
      <c r="L144" s="3" t="str">
        <f t="shared" si="21"/>
        <v/>
      </c>
      <c r="M144" s="3"/>
      <c r="N144" s="3"/>
      <c r="O144" s="3" t="str">
        <f>IF(P144="Amistoso", "AMISTOSO", _xlfn.CONCAT(RIGHT(TEXT(B144, "dd/mm/yyyy"),4),"_",VLOOKUP(todoOsGrenaisNormalizado!$P144, Campeonatos!$A$2:$B$24,2, FALSE)))</f>
        <v>1989_RS</v>
      </c>
      <c r="P144" s="1" t="s">
        <v>137</v>
      </c>
      <c r="Q144" s="1" t="s">
        <v>7</v>
      </c>
      <c r="R144" s="1"/>
      <c r="S144" s="1" t="s">
        <v>213</v>
      </c>
      <c r="T144" s="1"/>
    </row>
    <row r="145" spans="1:20" x14ac:dyDescent="0.25">
      <c r="A145" s="1">
        <v>298</v>
      </c>
      <c r="B145" s="5">
        <v>32586</v>
      </c>
      <c r="C145" s="1" t="s">
        <v>573</v>
      </c>
      <c r="D145" s="3" t="str">
        <f t="shared" si="24"/>
        <v>Internacional</v>
      </c>
      <c r="E145" s="3" t="str">
        <f t="shared" si="25"/>
        <v>1</v>
      </c>
      <c r="F145" s="3" t="str">
        <f t="shared" si="19"/>
        <v>1</v>
      </c>
      <c r="G145" s="3" t="str">
        <f t="shared" si="20"/>
        <v/>
      </c>
      <c r="H145" s="3" t="str">
        <f t="shared" si="22"/>
        <v xml:space="preserve"> 1 x 1 </v>
      </c>
      <c r="I145" s="3" t="str">
        <f t="shared" si="26"/>
        <v>Grêmio</v>
      </c>
      <c r="J145" s="3" t="str">
        <f t="shared" si="23"/>
        <v>1</v>
      </c>
      <c r="K145" s="3" t="str">
        <f t="shared" si="27"/>
        <v>1</v>
      </c>
      <c r="L145" s="3" t="str">
        <f t="shared" si="21"/>
        <v/>
      </c>
      <c r="M145" s="3"/>
      <c r="N145" s="3"/>
      <c r="O145" s="3" t="str">
        <f>IF(P145="Amistoso", "AMISTOSO", _xlfn.CONCAT(RIGHT(TEXT(B145, "dd/mm/yyyy"),4),"_",VLOOKUP(todoOsGrenaisNormalizado!$P145, Campeonatos!$A$2:$B$24,2, FALSE)))</f>
        <v>1989_RS</v>
      </c>
      <c r="P145" s="1" t="s">
        <v>137</v>
      </c>
      <c r="Q145" s="1" t="s">
        <v>7</v>
      </c>
      <c r="R145" s="1"/>
      <c r="S145" s="1" t="s">
        <v>214</v>
      </c>
      <c r="T145" s="1"/>
    </row>
    <row r="146" spans="1:20" ht="30" x14ac:dyDescent="0.25">
      <c r="A146" s="1">
        <v>297</v>
      </c>
      <c r="B146" s="5">
        <v>32551</v>
      </c>
      <c r="C146" s="1" t="s">
        <v>582</v>
      </c>
      <c r="D146" s="3" t="str">
        <f t="shared" si="24"/>
        <v>Internacional</v>
      </c>
      <c r="E146" s="3" t="str">
        <f t="shared" si="25"/>
        <v>2</v>
      </c>
      <c r="F146" s="3" t="str">
        <f t="shared" si="19"/>
        <v>2</v>
      </c>
      <c r="G146" s="3" t="str">
        <f t="shared" si="20"/>
        <v/>
      </c>
      <c r="H146" s="3" t="str">
        <f t="shared" si="22"/>
        <v xml:space="preserve"> 2 x 1 </v>
      </c>
      <c r="I146" s="3" t="str">
        <f t="shared" si="26"/>
        <v>Grêmio</v>
      </c>
      <c r="J146" s="3" t="str">
        <f t="shared" si="23"/>
        <v>1</v>
      </c>
      <c r="K146" s="3" t="str">
        <f t="shared" si="27"/>
        <v>1</v>
      </c>
      <c r="L146" s="3" t="str">
        <f t="shared" si="21"/>
        <v/>
      </c>
      <c r="M146" s="3"/>
      <c r="N146" s="3"/>
      <c r="O146" s="3" t="str">
        <f>IF(P146="Amistoso", "AMISTOSO", _xlfn.CONCAT(RIGHT(TEXT(B146, "dd/mm/yyyy"),4),"_",VLOOKUP(todoOsGrenaisNormalizado!$P146, Campeonatos!$A$2:$B$24,2, FALSE)))</f>
        <v>1989_BR</v>
      </c>
      <c r="P146" s="1" t="s">
        <v>52</v>
      </c>
      <c r="Q146" s="1" t="s">
        <v>7</v>
      </c>
      <c r="R146" s="1"/>
      <c r="S146" s="1" t="s">
        <v>215</v>
      </c>
      <c r="T146" s="1" t="s">
        <v>216</v>
      </c>
    </row>
    <row r="147" spans="1:20" x14ac:dyDescent="0.25">
      <c r="A147" s="1">
        <v>296</v>
      </c>
      <c r="B147" s="5">
        <v>32548</v>
      </c>
      <c r="C147" s="1" t="s">
        <v>570</v>
      </c>
      <c r="D147" s="3" t="str">
        <f t="shared" si="24"/>
        <v>Grêmio</v>
      </c>
      <c r="E147" s="3" t="str">
        <f t="shared" si="25"/>
        <v>0</v>
      </c>
      <c r="F147" s="3" t="str">
        <f t="shared" si="19"/>
        <v>0</v>
      </c>
      <c r="G147" s="3" t="str">
        <f t="shared" si="20"/>
        <v/>
      </c>
      <c r="H147" s="3" t="str">
        <f t="shared" si="22"/>
        <v xml:space="preserve"> 0 x 0 </v>
      </c>
      <c r="I147" s="3" t="str">
        <f t="shared" si="26"/>
        <v>Internacional</v>
      </c>
      <c r="J147" s="3" t="str">
        <f t="shared" si="23"/>
        <v>0</v>
      </c>
      <c r="K147" s="3" t="str">
        <f t="shared" si="27"/>
        <v>0</v>
      </c>
      <c r="L147" s="3" t="str">
        <f t="shared" si="21"/>
        <v/>
      </c>
      <c r="M147" s="3"/>
      <c r="N147" s="3"/>
      <c r="O147" s="3" t="str">
        <f>IF(P147="Amistoso", "AMISTOSO", _xlfn.CONCAT(RIGHT(TEXT(B147, "dd/mm/yyyy"),4),"_",VLOOKUP(todoOsGrenaisNormalizado!$P147, Campeonatos!$A$2:$B$24,2, FALSE)))</f>
        <v>1989_BR</v>
      </c>
      <c r="P147" s="1" t="s">
        <v>52</v>
      </c>
      <c r="Q147" s="1" t="s">
        <v>79</v>
      </c>
      <c r="R147" s="1"/>
      <c r="S147" s="1"/>
      <c r="T147" s="1"/>
    </row>
    <row r="148" spans="1:20" x14ac:dyDescent="0.25">
      <c r="A148" s="1">
        <v>295</v>
      </c>
      <c r="B148" s="5">
        <v>32390</v>
      </c>
      <c r="C148" s="1" t="s">
        <v>592</v>
      </c>
      <c r="D148" s="3" t="str">
        <f t="shared" si="24"/>
        <v>Grêmio</v>
      </c>
      <c r="E148" s="3" t="str">
        <f t="shared" si="25"/>
        <v>1</v>
      </c>
      <c r="F148" s="3" t="str">
        <f t="shared" si="19"/>
        <v>1</v>
      </c>
      <c r="G148" s="3" t="str">
        <f t="shared" si="20"/>
        <v/>
      </c>
      <c r="H148" s="3" t="str">
        <f t="shared" si="22"/>
        <v xml:space="preserve"> 1 x 0 </v>
      </c>
      <c r="I148" s="3" t="str">
        <f t="shared" si="26"/>
        <v>Internacional</v>
      </c>
      <c r="J148" s="3" t="str">
        <f t="shared" si="23"/>
        <v>0</v>
      </c>
      <c r="K148" s="3" t="str">
        <f t="shared" si="27"/>
        <v>0</v>
      </c>
      <c r="L148" s="3" t="str">
        <f t="shared" si="21"/>
        <v/>
      </c>
      <c r="M148" s="3"/>
      <c r="N148" s="3"/>
      <c r="O148" s="3" t="str">
        <f>IF(P148="Amistoso", "AMISTOSO", _xlfn.CONCAT(RIGHT(TEXT(B148, "dd/mm/yyyy"),4),"_",VLOOKUP(todoOsGrenaisNormalizado!$P148, Campeonatos!$A$2:$B$24,2, FALSE)))</f>
        <v>1988_BR</v>
      </c>
      <c r="P148" s="1" t="s">
        <v>52</v>
      </c>
      <c r="Q148" s="1" t="s">
        <v>79</v>
      </c>
      <c r="R148" s="1"/>
      <c r="S148" s="1" t="s">
        <v>217</v>
      </c>
      <c r="T148" s="1"/>
    </row>
    <row r="149" spans="1:20" ht="45" x14ac:dyDescent="0.25">
      <c r="A149" s="1">
        <v>294</v>
      </c>
      <c r="B149" s="5">
        <v>32313</v>
      </c>
      <c r="C149" s="1" t="s">
        <v>598</v>
      </c>
      <c r="D149" s="3" t="str">
        <f t="shared" si="24"/>
        <v>Grêmio</v>
      </c>
      <c r="E149" s="3" t="str">
        <f t="shared" si="25"/>
        <v>3</v>
      </c>
      <c r="F149" s="3" t="str">
        <f t="shared" si="19"/>
        <v>3</v>
      </c>
      <c r="G149" s="3" t="str">
        <f t="shared" si="20"/>
        <v/>
      </c>
      <c r="H149" s="3" t="str">
        <f t="shared" si="22"/>
        <v xml:space="preserve"> 3 x 3 </v>
      </c>
      <c r="I149" s="3" t="str">
        <f t="shared" si="26"/>
        <v>Internacional</v>
      </c>
      <c r="J149" s="3" t="str">
        <f t="shared" si="23"/>
        <v>3</v>
      </c>
      <c r="K149" s="3" t="str">
        <f t="shared" si="27"/>
        <v>3</v>
      </c>
      <c r="L149" s="3" t="str">
        <f t="shared" si="21"/>
        <v/>
      </c>
      <c r="M149" s="3"/>
      <c r="N149" s="3"/>
      <c r="O149" s="3" t="str">
        <f>IF(P149="Amistoso", "AMISTOSO", _xlfn.CONCAT(RIGHT(TEXT(B149, "dd/mm/yyyy"),4),"_",VLOOKUP(todoOsGrenaisNormalizado!$P149, Campeonatos!$A$2:$B$24,2, FALSE)))</f>
        <v>1988_RS</v>
      </c>
      <c r="P149" s="1" t="s">
        <v>137</v>
      </c>
      <c r="Q149" s="1" t="s">
        <v>79</v>
      </c>
      <c r="R149" s="1"/>
      <c r="S149" s="1" t="s">
        <v>218</v>
      </c>
      <c r="T149" s="1"/>
    </row>
    <row r="150" spans="1:20" x14ac:dyDescent="0.25">
      <c r="A150" s="1">
        <v>293</v>
      </c>
      <c r="B150" s="5">
        <v>32285</v>
      </c>
      <c r="C150" s="1" t="s">
        <v>575</v>
      </c>
      <c r="D150" s="3" t="str">
        <f t="shared" si="24"/>
        <v>Internacional</v>
      </c>
      <c r="E150" s="3" t="str">
        <f t="shared" si="25"/>
        <v>0</v>
      </c>
      <c r="F150" s="3" t="str">
        <f t="shared" si="19"/>
        <v>0</v>
      </c>
      <c r="G150" s="3" t="str">
        <f t="shared" si="20"/>
        <v/>
      </c>
      <c r="H150" s="3" t="str">
        <f t="shared" si="22"/>
        <v xml:space="preserve"> 0 x 0 </v>
      </c>
      <c r="I150" s="3" t="str">
        <f t="shared" si="26"/>
        <v>Grêmio</v>
      </c>
      <c r="J150" s="3" t="str">
        <f t="shared" si="23"/>
        <v>0</v>
      </c>
      <c r="K150" s="3" t="str">
        <f t="shared" si="27"/>
        <v>0</v>
      </c>
      <c r="L150" s="3" t="str">
        <f t="shared" si="21"/>
        <v/>
      </c>
      <c r="M150" s="3"/>
      <c r="N150" s="3"/>
      <c r="O150" s="3" t="str">
        <f>IF(P150="Amistoso", "AMISTOSO", _xlfn.CONCAT(RIGHT(TEXT(B150, "dd/mm/yyyy"),4),"_",VLOOKUP(todoOsGrenaisNormalizado!$P150, Campeonatos!$A$2:$B$24,2, FALSE)))</f>
        <v>1988_RS</v>
      </c>
      <c r="P150" s="1" t="s">
        <v>137</v>
      </c>
      <c r="Q150" s="1"/>
      <c r="R150" s="1"/>
      <c r="S150" s="1" t="s">
        <v>7</v>
      </c>
      <c r="T150" s="1"/>
    </row>
    <row r="151" spans="1:20" ht="30" x14ac:dyDescent="0.25">
      <c r="A151" s="1">
        <v>292</v>
      </c>
      <c r="B151" s="5">
        <v>32261</v>
      </c>
      <c r="C151" s="1" t="s">
        <v>9</v>
      </c>
      <c r="D151" s="3" t="str">
        <f t="shared" si="24"/>
        <v>Grêmio</v>
      </c>
      <c r="E151" s="3" t="str">
        <f t="shared" si="25"/>
        <v>3</v>
      </c>
      <c r="F151" s="3" t="str">
        <f t="shared" si="19"/>
        <v>3</v>
      </c>
      <c r="G151" s="3" t="str">
        <f t="shared" si="20"/>
        <v/>
      </c>
      <c r="H151" s="3" t="str">
        <f t="shared" si="22"/>
        <v xml:space="preserve"> 3 x 1 </v>
      </c>
      <c r="I151" s="3" t="str">
        <f t="shared" si="26"/>
        <v>Internacional</v>
      </c>
      <c r="J151" s="3" t="str">
        <f t="shared" si="23"/>
        <v>1</v>
      </c>
      <c r="K151" s="3" t="str">
        <f t="shared" si="27"/>
        <v>1</v>
      </c>
      <c r="L151" s="3" t="str">
        <f t="shared" si="21"/>
        <v/>
      </c>
      <c r="M151" s="3"/>
      <c r="N151" s="3"/>
      <c r="O151" s="3" t="str">
        <f>IF(P151="Amistoso", "AMISTOSO", _xlfn.CONCAT(RIGHT(TEXT(B151, "dd/mm/yyyy"),4),"_",VLOOKUP(todoOsGrenaisNormalizado!$P151, Campeonatos!$A$2:$B$24,2, FALSE)))</f>
        <v>1988_RS</v>
      </c>
      <c r="P151" s="1" t="s">
        <v>137</v>
      </c>
      <c r="Q151" s="1" t="s">
        <v>79</v>
      </c>
      <c r="R151" s="1"/>
      <c r="S151" s="1" t="s">
        <v>219</v>
      </c>
      <c r="T151" s="1"/>
    </row>
    <row r="152" spans="1:20" x14ac:dyDescent="0.25">
      <c r="A152" s="1">
        <v>291</v>
      </c>
      <c r="B152" s="5">
        <v>32214</v>
      </c>
      <c r="C152" s="1" t="s">
        <v>592</v>
      </c>
      <c r="D152" s="3" t="str">
        <f t="shared" si="24"/>
        <v>Grêmio</v>
      </c>
      <c r="E152" s="3" t="str">
        <f t="shared" si="25"/>
        <v>1</v>
      </c>
      <c r="F152" s="3" t="str">
        <f t="shared" ref="F152:F215" si="28">SUBSTITUTE(E152,_xlfn.CONCAT("(",G152,")"), "")</f>
        <v>1</v>
      </c>
      <c r="G152" s="3" t="str">
        <f t="shared" ref="G152:G215" si="29">IF(IFERROR(SEARCH("(", $E152), 0)&gt;0, SUBSTITUTE(RIGHT($E152,FIND("(",$E152)), ")", ""), "")</f>
        <v/>
      </c>
      <c r="H152" s="3" t="str">
        <f t="shared" si="22"/>
        <v xml:space="preserve"> 1 x 0 </v>
      </c>
      <c r="I152" s="3" t="str">
        <f t="shared" si="26"/>
        <v>Internacional</v>
      </c>
      <c r="J152" s="3" t="str">
        <f t="shared" si="23"/>
        <v>0</v>
      </c>
      <c r="K152" s="3" t="str">
        <f t="shared" si="27"/>
        <v>0</v>
      </c>
      <c r="L152" s="3" t="str">
        <f t="shared" ref="L152:L215" si="30">IF(IFERROR(SEARCH("(", $J152), 0)&gt;0, SUBSTITUTE(LEFT($J152,FIND(")",$J152)-1), "(", ""),  "")</f>
        <v/>
      </c>
      <c r="M152" s="3"/>
      <c r="N152" s="3"/>
      <c r="O152" s="3" t="str">
        <f>IF(P152="Amistoso", "AMISTOSO", _xlfn.CONCAT(RIGHT(TEXT(B152, "dd/mm/yyyy"),4),"_",VLOOKUP(todoOsGrenaisNormalizado!$P152, Campeonatos!$A$2:$B$24,2, FALSE)))</f>
        <v>1988_RS</v>
      </c>
      <c r="P152" s="1" t="s">
        <v>137</v>
      </c>
      <c r="Q152" s="1" t="s">
        <v>79</v>
      </c>
      <c r="R152" s="1"/>
      <c r="S152" s="1" t="s">
        <v>220</v>
      </c>
      <c r="T152" s="1"/>
    </row>
    <row r="153" spans="1:20" x14ac:dyDescent="0.25">
      <c r="A153" s="1">
        <v>290</v>
      </c>
      <c r="B153" s="5">
        <v>32062</v>
      </c>
      <c r="C153" s="1" t="s">
        <v>571</v>
      </c>
      <c r="D153" s="3" t="str">
        <f t="shared" si="24"/>
        <v>Internacional</v>
      </c>
      <c r="E153" s="3" t="str">
        <f t="shared" si="25"/>
        <v>0</v>
      </c>
      <c r="F153" s="3" t="str">
        <f t="shared" si="28"/>
        <v>0</v>
      </c>
      <c r="G153" s="3" t="str">
        <f t="shared" si="29"/>
        <v/>
      </c>
      <c r="H153" s="3" t="str">
        <f t="shared" si="22"/>
        <v xml:space="preserve"> 0 x 1 </v>
      </c>
      <c r="I153" s="3" t="str">
        <f t="shared" si="26"/>
        <v>Grêmio</v>
      </c>
      <c r="J153" s="3" t="str">
        <f t="shared" si="23"/>
        <v>1</v>
      </c>
      <c r="K153" s="3" t="str">
        <f t="shared" si="27"/>
        <v>1</v>
      </c>
      <c r="L153" s="3" t="str">
        <f t="shared" si="30"/>
        <v/>
      </c>
      <c r="M153" s="3"/>
      <c r="N153" s="3"/>
      <c r="O153" s="3" t="str">
        <f>IF(P153="Amistoso", "AMISTOSO", _xlfn.CONCAT(RIGHT(TEXT(B153, "dd/mm/yyyy"),4),"_",VLOOKUP(todoOsGrenaisNormalizado!$P153, Campeonatos!$A$2:$B$24,2, FALSE)))</f>
        <v>1987_BR</v>
      </c>
      <c r="P153" s="1" t="s">
        <v>52</v>
      </c>
      <c r="Q153" s="1" t="s">
        <v>7</v>
      </c>
      <c r="R153" s="1"/>
      <c r="S153" s="1" t="s">
        <v>221</v>
      </c>
      <c r="T153" s="1"/>
    </row>
    <row r="154" spans="1:20" ht="45" x14ac:dyDescent="0.25">
      <c r="A154" s="1">
        <v>289</v>
      </c>
      <c r="B154" s="5">
        <v>31977</v>
      </c>
      <c r="C154" s="1" t="s">
        <v>599</v>
      </c>
      <c r="D154" s="3" t="str">
        <f t="shared" si="24"/>
        <v>Grêmio</v>
      </c>
      <c r="E154" s="3" t="str">
        <f t="shared" si="25"/>
        <v>3</v>
      </c>
      <c r="F154" s="3" t="str">
        <f t="shared" si="28"/>
        <v>3</v>
      </c>
      <c r="G154" s="3" t="str">
        <f t="shared" si="29"/>
        <v/>
      </c>
      <c r="H154" s="3" t="str">
        <f t="shared" ref="H154:H217" si="31">SUBSTITUTE(SUBSTITUTE(C154, "Internacional", ""), "Grêmio", "")</f>
        <v xml:space="preserve"> 3 x 2 </v>
      </c>
      <c r="I154" s="3" t="str">
        <f t="shared" si="26"/>
        <v>Internacional</v>
      </c>
      <c r="J154" s="3" t="str">
        <f t="shared" si="23"/>
        <v>2</v>
      </c>
      <c r="K154" s="3" t="str">
        <f t="shared" si="27"/>
        <v>2</v>
      </c>
      <c r="L154" s="3" t="str">
        <f t="shared" si="30"/>
        <v/>
      </c>
      <c r="M154" s="3"/>
      <c r="N154" s="3"/>
      <c r="O154" s="3" t="str">
        <f>IF(P154="Amistoso", "AMISTOSO", _xlfn.CONCAT(RIGHT(TEXT(B154, "dd/mm/yyyy"),4),"_",VLOOKUP(todoOsGrenaisNormalizado!$P154, Campeonatos!$A$2:$B$24,2, FALSE)))</f>
        <v>1987_RS</v>
      </c>
      <c r="P154" s="1" t="s">
        <v>137</v>
      </c>
      <c r="Q154" s="1" t="s">
        <v>79</v>
      </c>
      <c r="R154" s="1"/>
      <c r="S154" s="1" t="s">
        <v>222</v>
      </c>
      <c r="T154" s="1" t="s">
        <v>223</v>
      </c>
    </row>
    <row r="155" spans="1:20" x14ac:dyDescent="0.25">
      <c r="A155" s="1">
        <v>288</v>
      </c>
      <c r="B155" s="5">
        <v>31956</v>
      </c>
      <c r="C155" s="1" t="s">
        <v>575</v>
      </c>
      <c r="D155" s="3" t="str">
        <f t="shared" si="24"/>
        <v>Internacional</v>
      </c>
      <c r="E155" s="3" t="str">
        <f t="shared" si="25"/>
        <v>0</v>
      </c>
      <c r="F155" s="3" t="str">
        <f t="shared" si="28"/>
        <v>0</v>
      </c>
      <c r="G155" s="3" t="str">
        <f t="shared" si="29"/>
        <v/>
      </c>
      <c r="H155" s="3" t="str">
        <f t="shared" si="31"/>
        <v xml:space="preserve"> 0 x 0 </v>
      </c>
      <c r="I155" s="3" t="str">
        <f t="shared" si="26"/>
        <v>Grêmio</v>
      </c>
      <c r="J155" s="3" t="str">
        <f t="shared" si="23"/>
        <v>0</v>
      </c>
      <c r="K155" s="3" t="str">
        <f t="shared" si="27"/>
        <v>0</v>
      </c>
      <c r="L155" s="3" t="str">
        <f t="shared" si="30"/>
        <v/>
      </c>
      <c r="M155" s="3"/>
      <c r="N155" s="3"/>
      <c r="O155" s="3" t="str">
        <f>IF(P155="Amistoso", "AMISTOSO", _xlfn.CONCAT(RIGHT(TEXT(B155, "dd/mm/yyyy"),4),"_",VLOOKUP(todoOsGrenaisNormalizado!$P155, Campeonatos!$A$2:$B$24,2, FALSE)))</f>
        <v>1987_RS</v>
      </c>
      <c r="P155" s="1" t="s">
        <v>137</v>
      </c>
      <c r="Q155" s="1" t="s">
        <v>7</v>
      </c>
      <c r="R155" s="1"/>
      <c r="S155" s="1"/>
      <c r="T155" s="1"/>
    </row>
    <row r="156" spans="1:20" x14ac:dyDescent="0.25">
      <c r="A156" s="1">
        <v>287</v>
      </c>
      <c r="B156" s="5">
        <v>31944</v>
      </c>
      <c r="C156" s="1" t="s">
        <v>570</v>
      </c>
      <c r="D156" s="3" t="str">
        <f t="shared" si="24"/>
        <v>Grêmio</v>
      </c>
      <c r="E156" s="3" t="str">
        <f t="shared" si="25"/>
        <v>0</v>
      </c>
      <c r="F156" s="3" t="str">
        <f t="shared" si="28"/>
        <v>0</v>
      </c>
      <c r="G156" s="3" t="str">
        <f t="shared" si="29"/>
        <v/>
      </c>
      <c r="H156" s="3" t="str">
        <f t="shared" si="31"/>
        <v xml:space="preserve"> 0 x 0 </v>
      </c>
      <c r="I156" s="3" t="str">
        <f t="shared" si="26"/>
        <v>Internacional</v>
      </c>
      <c r="J156" s="3" t="str">
        <f t="shared" si="23"/>
        <v>0</v>
      </c>
      <c r="K156" s="3" t="str">
        <f t="shared" si="27"/>
        <v>0</v>
      </c>
      <c r="L156" s="3" t="str">
        <f t="shared" si="30"/>
        <v/>
      </c>
      <c r="M156" s="3"/>
      <c r="N156" s="3"/>
      <c r="O156" s="3" t="str">
        <f>IF(P156="Amistoso", "AMISTOSO", _xlfn.CONCAT(RIGHT(TEXT(B156, "dd/mm/yyyy"),4),"_",VLOOKUP(todoOsGrenaisNormalizado!$P156, Campeonatos!$A$2:$B$24,2, FALSE)))</f>
        <v>1987_RS</v>
      </c>
      <c r="P156" s="1" t="s">
        <v>137</v>
      </c>
      <c r="Q156" s="1" t="s">
        <v>79</v>
      </c>
      <c r="R156" s="1"/>
      <c r="S156" s="1"/>
      <c r="T156" s="1" t="s">
        <v>567</v>
      </c>
    </row>
    <row r="157" spans="1:20" ht="30" x14ac:dyDescent="0.25">
      <c r="A157" s="1">
        <v>286</v>
      </c>
      <c r="B157" s="5">
        <v>31942</v>
      </c>
      <c r="C157" s="1" t="s">
        <v>578</v>
      </c>
      <c r="D157" s="3" t="str">
        <f t="shared" si="24"/>
        <v>Grêmio</v>
      </c>
      <c r="E157" s="3" t="str">
        <f t="shared" si="25"/>
        <v>3</v>
      </c>
      <c r="F157" s="3" t="str">
        <f t="shared" si="28"/>
        <v>3</v>
      </c>
      <c r="G157" s="3" t="str">
        <f t="shared" si="29"/>
        <v/>
      </c>
      <c r="H157" s="3" t="str">
        <f t="shared" si="31"/>
        <v xml:space="preserve"> 3 x 0 </v>
      </c>
      <c r="I157" s="3" t="str">
        <f t="shared" si="26"/>
        <v>Internacional</v>
      </c>
      <c r="J157" s="3" t="str">
        <f t="shared" si="23"/>
        <v>0</v>
      </c>
      <c r="K157" s="3" t="str">
        <f t="shared" si="27"/>
        <v>0</v>
      </c>
      <c r="L157" s="3" t="str">
        <f t="shared" si="30"/>
        <v/>
      </c>
      <c r="M157" s="3"/>
      <c r="N157" s="3"/>
      <c r="O157" s="3" t="str">
        <f>IF(P157="Amistoso", "AMISTOSO", _xlfn.CONCAT(RIGHT(TEXT(B157, "dd/mm/yyyy"),4),"_",VLOOKUP(todoOsGrenaisNormalizado!$P157, Campeonatos!$A$2:$B$24,2, FALSE)))</f>
        <v>1987_RS</v>
      </c>
      <c r="P157" s="1" t="s">
        <v>137</v>
      </c>
      <c r="Q157" s="1" t="s">
        <v>79</v>
      </c>
      <c r="R157" s="1"/>
      <c r="S157" s="1" t="s">
        <v>224</v>
      </c>
      <c r="T157" s="1"/>
    </row>
    <row r="158" spans="1:20" x14ac:dyDescent="0.25">
      <c r="A158" s="1">
        <v>285</v>
      </c>
      <c r="B158" s="5">
        <v>31928</v>
      </c>
      <c r="C158" s="1" t="s">
        <v>573</v>
      </c>
      <c r="D158" s="3" t="str">
        <f t="shared" si="24"/>
        <v>Internacional</v>
      </c>
      <c r="E158" s="3" t="str">
        <f t="shared" si="25"/>
        <v>1</v>
      </c>
      <c r="F158" s="3" t="str">
        <f t="shared" si="28"/>
        <v>1</v>
      </c>
      <c r="G158" s="3" t="str">
        <f t="shared" si="29"/>
        <v/>
      </c>
      <c r="H158" s="3" t="str">
        <f t="shared" si="31"/>
        <v xml:space="preserve"> 1 x 1 </v>
      </c>
      <c r="I158" s="3" t="str">
        <f t="shared" si="26"/>
        <v>Grêmio</v>
      </c>
      <c r="J158" s="3" t="str">
        <f t="shared" si="23"/>
        <v>1</v>
      </c>
      <c r="K158" s="3" t="str">
        <f t="shared" si="27"/>
        <v>1</v>
      </c>
      <c r="L158" s="3" t="str">
        <f t="shared" si="30"/>
        <v/>
      </c>
      <c r="M158" s="3"/>
      <c r="N158" s="3"/>
      <c r="O158" s="3" t="str">
        <f>IF(P158="Amistoso", "AMISTOSO", _xlfn.CONCAT(RIGHT(TEXT(B158, "dd/mm/yyyy"),4),"_",VLOOKUP(todoOsGrenaisNormalizado!$P158, Campeonatos!$A$2:$B$24,2, FALSE)))</f>
        <v>1987_RS</v>
      </c>
      <c r="P158" s="1" t="s">
        <v>137</v>
      </c>
      <c r="Q158" s="1" t="s">
        <v>7</v>
      </c>
      <c r="R158" s="1"/>
      <c r="S158" s="1" t="s">
        <v>225</v>
      </c>
      <c r="T158" s="1"/>
    </row>
    <row r="159" spans="1:20" x14ac:dyDescent="0.25">
      <c r="A159" s="1">
        <v>284</v>
      </c>
      <c r="B159" s="5">
        <v>31907</v>
      </c>
      <c r="C159" s="1" t="s">
        <v>15</v>
      </c>
      <c r="D159" s="3" t="str">
        <f t="shared" si="24"/>
        <v>Grêmio</v>
      </c>
      <c r="E159" s="3" t="str">
        <f t="shared" si="25"/>
        <v>0</v>
      </c>
      <c r="F159" s="3" t="str">
        <f t="shared" si="28"/>
        <v>0</v>
      </c>
      <c r="G159" s="3" t="str">
        <f t="shared" si="29"/>
        <v/>
      </c>
      <c r="H159" s="3" t="str">
        <f t="shared" si="31"/>
        <v xml:space="preserve"> 0 x 1 </v>
      </c>
      <c r="I159" s="3" t="str">
        <f t="shared" si="26"/>
        <v>Internacional</v>
      </c>
      <c r="J159" s="3" t="str">
        <f t="shared" si="23"/>
        <v>1</v>
      </c>
      <c r="K159" s="3" t="str">
        <f t="shared" si="27"/>
        <v>1</v>
      </c>
      <c r="L159" s="3" t="str">
        <f t="shared" si="30"/>
        <v/>
      </c>
      <c r="M159" s="3"/>
      <c r="N159" s="3"/>
      <c r="O159" s="3" t="str">
        <f>IF(P159="Amistoso", "AMISTOSO", _xlfn.CONCAT(RIGHT(TEXT(B159, "dd/mm/yyyy"),4),"_",VLOOKUP(todoOsGrenaisNormalizado!$P159, Campeonatos!$A$2:$B$24,2, FALSE)))</f>
        <v>1987_RS</v>
      </c>
      <c r="P159" s="1" t="s">
        <v>137</v>
      </c>
      <c r="Q159" s="1" t="s">
        <v>79</v>
      </c>
      <c r="R159" s="1"/>
      <c r="S159" s="1" t="s">
        <v>226</v>
      </c>
      <c r="T159" s="1"/>
    </row>
    <row r="160" spans="1:20" x14ac:dyDescent="0.25">
      <c r="A160" s="1">
        <v>283</v>
      </c>
      <c r="B160" s="5">
        <v>31872</v>
      </c>
      <c r="C160" s="1" t="s">
        <v>571</v>
      </c>
      <c r="D160" s="3" t="str">
        <f t="shared" si="24"/>
        <v>Internacional</v>
      </c>
      <c r="E160" s="3" t="str">
        <f t="shared" si="25"/>
        <v>0</v>
      </c>
      <c r="F160" s="3" t="str">
        <f t="shared" si="28"/>
        <v>0</v>
      </c>
      <c r="G160" s="3" t="str">
        <f t="shared" si="29"/>
        <v/>
      </c>
      <c r="H160" s="3" t="str">
        <f t="shared" si="31"/>
        <v xml:space="preserve"> 0 x 1 </v>
      </c>
      <c r="I160" s="3" t="str">
        <f t="shared" si="26"/>
        <v>Grêmio</v>
      </c>
      <c r="J160" s="3" t="str">
        <f t="shared" si="23"/>
        <v>1</v>
      </c>
      <c r="K160" s="3" t="str">
        <f t="shared" si="27"/>
        <v>1</v>
      </c>
      <c r="L160" s="3" t="str">
        <f t="shared" si="30"/>
        <v/>
      </c>
      <c r="M160" s="3"/>
      <c r="N160" s="3"/>
      <c r="O160" s="3" t="str">
        <f>IF(P160="Amistoso", "AMISTOSO", _xlfn.CONCAT(RIGHT(TEXT(B160, "dd/mm/yyyy"),4),"_",VLOOKUP(todoOsGrenaisNormalizado!$P160, Campeonatos!$A$2:$B$24,2, FALSE)))</f>
        <v>1987_RS</v>
      </c>
      <c r="P160" s="1" t="s">
        <v>137</v>
      </c>
      <c r="Q160" s="1" t="s">
        <v>7</v>
      </c>
      <c r="R160" s="1"/>
      <c r="S160" s="1" t="s">
        <v>227</v>
      </c>
      <c r="T160" s="1"/>
    </row>
    <row r="161" spans="1:20" ht="30" x14ac:dyDescent="0.25">
      <c r="A161" s="1">
        <v>282</v>
      </c>
      <c r="B161" s="5">
        <v>31865</v>
      </c>
      <c r="C161" s="1" t="s">
        <v>12</v>
      </c>
      <c r="D161" s="3" t="str">
        <f t="shared" si="24"/>
        <v>Grêmio</v>
      </c>
      <c r="E161" s="3" t="str">
        <f t="shared" si="25"/>
        <v>2</v>
      </c>
      <c r="F161" s="3" t="str">
        <f t="shared" si="28"/>
        <v>2</v>
      </c>
      <c r="G161" s="3" t="str">
        <f t="shared" si="29"/>
        <v/>
      </c>
      <c r="H161" s="3" t="str">
        <f t="shared" si="31"/>
        <v xml:space="preserve"> 2 x 1 </v>
      </c>
      <c r="I161" s="3" t="str">
        <f t="shared" si="26"/>
        <v>Internacional</v>
      </c>
      <c r="J161" s="3" t="str">
        <f t="shared" si="23"/>
        <v>1</v>
      </c>
      <c r="K161" s="3" t="str">
        <f t="shared" si="27"/>
        <v>1</v>
      </c>
      <c r="L161" s="3" t="str">
        <f t="shared" si="30"/>
        <v/>
      </c>
      <c r="M161" s="3"/>
      <c r="N161" s="3"/>
      <c r="O161" s="3" t="str">
        <f>IF(P161="Amistoso", "AMISTOSO", _xlfn.CONCAT(RIGHT(TEXT(B161, "dd/mm/yyyy"),4),"_",VLOOKUP(todoOsGrenaisNormalizado!$P161, Campeonatos!$A$2:$B$24,2, FALSE)))</f>
        <v>1987_RS</v>
      </c>
      <c r="P161" s="1" t="s">
        <v>137</v>
      </c>
      <c r="Q161" s="1" t="s">
        <v>79</v>
      </c>
      <c r="R161" s="1"/>
      <c r="S161" s="1" t="s">
        <v>228</v>
      </c>
      <c r="T161" s="1"/>
    </row>
    <row r="162" spans="1:20" ht="30" x14ac:dyDescent="0.25">
      <c r="A162" s="1">
        <v>281</v>
      </c>
      <c r="B162" s="5">
        <v>31854</v>
      </c>
      <c r="C162" s="1" t="s">
        <v>587</v>
      </c>
      <c r="D162" s="3" t="str">
        <f t="shared" si="24"/>
        <v>Internacional</v>
      </c>
      <c r="E162" s="3" t="str">
        <f t="shared" si="25"/>
        <v>2</v>
      </c>
      <c r="F162" s="3" t="str">
        <f t="shared" si="28"/>
        <v>2</v>
      </c>
      <c r="G162" s="3" t="str">
        <f t="shared" si="29"/>
        <v/>
      </c>
      <c r="H162" s="3" t="str">
        <f t="shared" si="31"/>
        <v xml:space="preserve"> 2 x 2 </v>
      </c>
      <c r="I162" s="3" t="str">
        <f t="shared" si="26"/>
        <v>Grêmio</v>
      </c>
      <c r="J162" s="3" t="str">
        <f t="shared" si="23"/>
        <v>2</v>
      </c>
      <c r="K162" s="3" t="str">
        <f t="shared" si="27"/>
        <v>2</v>
      </c>
      <c r="L162" s="3" t="str">
        <f t="shared" si="30"/>
        <v/>
      </c>
      <c r="M162" s="3"/>
      <c r="N162" s="3"/>
      <c r="O162" s="3" t="str">
        <f>IF(P162="Amistoso", "AMISTOSO", _xlfn.CONCAT(RIGHT(TEXT(B162, "dd/mm/yyyy"),4),"_",VLOOKUP(todoOsGrenaisNormalizado!$P162, Campeonatos!$A$2:$B$24,2, FALSE)))</f>
        <v>1987_RS</v>
      </c>
      <c r="P162" s="1" t="s">
        <v>137</v>
      </c>
      <c r="Q162" s="1" t="s">
        <v>7</v>
      </c>
      <c r="R162" s="1"/>
      <c r="S162" s="1" t="s">
        <v>229</v>
      </c>
      <c r="T162" s="1"/>
    </row>
    <row r="163" spans="1:20" x14ac:dyDescent="0.25">
      <c r="A163" s="1">
        <v>280</v>
      </c>
      <c r="B163" s="5">
        <v>31613</v>
      </c>
      <c r="C163" s="1" t="s">
        <v>592</v>
      </c>
      <c r="D163" s="3" t="str">
        <f t="shared" si="24"/>
        <v>Grêmio</v>
      </c>
      <c r="E163" s="3" t="str">
        <f t="shared" si="25"/>
        <v>1</v>
      </c>
      <c r="F163" s="3" t="str">
        <f t="shared" si="28"/>
        <v>1</v>
      </c>
      <c r="G163" s="3" t="str">
        <f t="shared" si="29"/>
        <v/>
      </c>
      <c r="H163" s="3" t="str">
        <f t="shared" si="31"/>
        <v xml:space="preserve"> 1 x 0 </v>
      </c>
      <c r="I163" s="3" t="str">
        <f t="shared" si="26"/>
        <v>Internacional</v>
      </c>
      <c r="J163" s="3" t="str">
        <f t="shared" si="23"/>
        <v>0</v>
      </c>
      <c r="K163" s="3" t="str">
        <f t="shared" si="27"/>
        <v>0</v>
      </c>
      <c r="L163" s="3" t="str">
        <f t="shared" si="30"/>
        <v/>
      </c>
      <c r="M163" s="3"/>
      <c r="N163" s="3"/>
      <c r="O163" s="3" t="str">
        <f>IF(P163="Amistoso", "AMISTOSO", _xlfn.CONCAT(RIGHT(TEXT(B163, "dd/mm/yyyy"),4),"_",VLOOKUP(todoOsGrenaisNormalizado!$P163, Campeonatos!$A$2:$B$24,2, FALSE)))</f>
        <v>1986_RS</v>
      </c>
      <c r="P163" s="1" t="s">
        <v>137</v>
      </c>
      <c r="Q163" s="1" t="s">
        <v>79</v>
      </c>
      <c r="R163" s="1"/>
      <c r="S163" s="1" t="s">
        <v>230</v>
      </c>
      <c r="T163" s="1" t="s">
        <v>231</v>
      </c>
    </row>
    <row r="164" spans="1:20" ht="45" x14ac:dyDescent="0.25">
      <c r="A164" s="1">
        <v>279</v>
      </c>
      <c r="B164" s="5">
        <v>31602</v>
      </c>
      <c r="C164" s="1" t="s">
        <v>587</v>
      </c>
      <c r="D164" s="3" t="str">
        <f t="shared" si="24"/>
        <v>Internacional</v>
      </c>
      <c r="E164" s="3" t="str">
        <f t="shared" si="25"/>
        <v>2</v>
      </c>
      <c r="F164" s="3" t="str">
        <f t="shared" si="28"/>
        <v>2</v>
      </c>
      <c r="G164" s="3" t="str">
        <f t="shared" si="29"/>
        <v/>
      </c>
      <c r="H164" s="3" t="str">
        <f t="shared" si="31"/>
        <v xml:space="preserve"> 2 x 2 </v>
      </c>
      <c r="I164" s="3" t="str">
        <f t="shared" si="26"/>
        <v>Grêmio</v>
      </c>
      <c r="J164" s="3" t="str">
        <f t="shared" si="23"/>
        <v>2</v>
      </c>
      <c r="K164" s="3" t="str">
        <f t="shared" si="27"/>
        <v>2</v>
      </c>
      <c r="L164" s="3" t="str">
        <f t="shared" si="30"/>
        <v/>
      </c>
      <c r="M164" s="3"/>
      <c r="N164" s="3"/>
      <c r="O164" s="3" t="str">
        <f>IF(P164="Amistoso", "AMISTOSO", _xlfn.CONCAT(RIGHT(TEXT(B164, "dd/mm/yyyy"),4),"_",VLOOKUP(todoOsGrenaisNormalizado!$P164, Campeonatos!$A$2:$B$24,2, FALSE)))</f>
        <v>1986_RS</v>
      </c>
      <c r="P164" s="1" t="s">
        <v>137</v>
      </c>
      <c r="Q164" s="1" t="s">
        <v>7</v>
      </c>
      <c r="R164" s="1"/>
      <c r="S164" s="1" t="s">
        <v>232</v>
      </c>
      <c r="T164" s="1"/>
    </row>
    <row r="165" spans="1:20" ht="30" x14ac:dyDescent="0.25">
      <c r="A165" s="1">
        <v>278</v>
      </c>
      <c r="B165" s="5">
        <v>31543</v>
      </c>
      <c r="C165" s="1" t="s">
        <v>593</v>
      </c>
      <c r="D165" s="3" t="str">
        <f t="shared" si="24"/>
        <v>Grêmio</v>
      </c>
      <c r="E165" s="3" t="str">
        <f t="shared" si="25"/>
        <v>1</v>
      </c>
      <c r="F165" s="3" t="str">
        <f t="shared" si="28"/>
        <v>1</v>
      </c>
      <c r="G165" s="3" t="str">
        <f t="shared" si="29"/>
        <v/>
      </c>
      <c r="H165" s="3" t="str">
        <f t="shared" si="31"/>
        <v xml:space="preserve"> 1 x 3 </v>
      </c>
      <c r="I165" s="3" t="str">
        <f t="shared" si="26"/>
        <v>Internacional</v>
      </c>
      <c r="J165" s="3" t="str">
        <f t="shared" si="23"/>
        <v>3</v>
      </c>
      <c r="K165" s="3" t="str">
        <f t="shared" si="27"/>
        <v>3</v>
      </c>
      <c r="L165" s="3" t="str">
        <f t="shared" si="30"/>
        <v/>
      </c>
      <c r="M165" s="3"/>
      <c r="N165" s="3"/>
      <c r="O165" s="3" t="str">
        <f>IF(P165="Amistoso", "AMISTOSO", _xlfn.CONCAT(RIGHT(TEXT(B165, "dd/mm/yyyy"),4),"_",VLOOKUP(todoOsGrenaisNormalizado!$P165, Campeonatos!$A$2:$B$24,2, FALSE)))</f>
        <v>1986_RS</v>
      </c>
      <c r="P165" s="1" t="s">
        <v>137</v>
      </c>
      <c r="Q165" s="1" t="s">
        <v>79</v>
      </c>
      <c r="R165" s="1"/>
      <c r="S165" s="1" t="s">
        <v>233</v>
      </c>
      <c r="T165" s="1"/>
    </row>
    <row r="166" spans="1:20" x14ac:dyDescent="0.25">
      <c r="A166" s="1">
        <v>277</v>
      </c>
      <c r="B166" s="5">
        <v>31494</v>
      </c>
      <c r="C166" s="1" t="s">
        <v>571</v>
      </c>
      <c r="D166" s="3" t="str">
        <f t="shared" si="24"/>
        <v>Internacional</v>
      </c>
      <c r="E166" s="3" t="str">
        <f t="shared" si="25"/>
        <v>0</v>
      </c>
      <c r="F166" s="3" t="str">
        <f t="shared" si="28"/>
        <v>0</v>
      </c>
      <c r="G166" s="3" t="str">
        <f t="shared" si="29"/>
        <v/>
      </c>
      <c r="H166" s="3" t="str">
        <f t="shared" si="31"/>
        <v xml:space="preserve"> 0 x 1 </v>
      </c>
      <c r="I166" s="3" t="str">
        <f t="shared" si="26"/>
        <v>Grêmio</v>
      </c>
      <c r="J166" s="3" t="str">
        <f t="shared" si="23"/>
        <v>1</v>
      </c>
      <c r="K166" s="3" t="str">
        <f t="shared" si="27"/>
        <v>1</v>
      </c>
      <c r="L166" s="3" t="str">
        <f t="shared" si="30"/>
        <v/>
      </c>
      <c r="M166" s="3"/>
      <c r="N166" s="3"/>
      <c r="O166" s="3" t="str">
        <f>IF(P166="Amistoso", "AMISTOSO", _xlfn.CONCAT(RIGHT(TEXT(B166, "dd/mm/yyyy"),4),"_",VLOOKUP(todoOsGrenaisNormalizado!$P166, Campeonatos!$A$2:$B$24,2, FALSE)))</f>
        <v>1986_RS</v>
      </c>
      <c r="P166" s="1" t="s">
        <v>137</v>
      </c>
      <c r="Q166" s="1" t="s">
        <v>7</v>
      </c>
      <c r="R166" s="1"/>
      <c r="S166" s="1" t="s">
        <v>234</v>
      </c>
      <c r="T166" s="1"/>
    </row>
    <row r="167" spans="1:20" ht="30" x14ac:dyDescent="0.25">
      <c r="A167" s="1">
        <v>276</v>
      </c>
      <c r="B167" s="5">
        <v>31389</v>
      </c>
      <c r="C167" s="1" t="s">
        <v>12</v>
      </c>
      <c r="D167" s="3" t="str">
        <f t="shared" si="24"/>
        <v>Grêmio</v>
      </c>
      <c r="E167" s="3" t="str">
        <f t="shared" si="25"/>
        <v>2</v>
      </c>
      <c r="F167" s="3" t="str">
        <f t="shared" si="28"/>
        <v>2</v>
      </c>
      <c r="G167" s="3" t="str">
        <f t="shared" si="29"/>
        <v/>
      </c>
      <c r="H167" s="3" t="str">
        <f t="shared" si="31"/>
        <v xml:space="preserve"> 2 x 1 </v>
      </c>
      <c r="I167" s="3" t="str">
        <f t="shared" si="26"/>
        <v>Internacional</v>
      </c>
      <c r="J167" s="3" t="str">
        <f t="shared" si="23"/>
        <v>1</v>
      </c>
      <c r="K167" s="3" t="str">
        <f t="shared" si="27"/>
        <v>1</v>
      </c>
      <c r="L167" s="3" t="str">
        <f t="shared" si="30"/>
        <v/>
      </c>
      <c r="M167" s="3"/>
      <c r="N167" s="3"/>
      <c r="O167" s="3" t="str">
        <f>IF(P167="Amistoso", "AMISTOSO", _xlfn.CONCAT(RIGHT(TEXT(B167, "dd/mm/yyyy"),4),"_",VLOOKUP(todoOsGrenaisNormalizado!$P167, Campeonatos!$A$2:$B$24,2, FALSE)))</f>
        <v>1985_RS</v>
      </c>
      <c r="P167" s="1" t="s">
        <v>137</v>
      </c>
      <c r="Q167" s="1" t="s">
        <v>79</v>
      </c>
      <c r="R167" s="1"/>
      <c r="S167" s="1" t="s">
        <v>235</v>
      </c>
      <c r="T167" s="1" t="s">
        <v>236</v>
      </c>
    </row>
    <row r="168" spans="1:20" ht="30" x14ac:dyDescent="0.25">
      <c r="A168" s="1">
        <v>275</v>
      </c>
      <c r="B168" s="5">
        <v>31340</v>
      </c>
      <c r="C168" s="1" t="s">
        <v>577</v>
      </c>
      <c r="D168" s="3" t="str">
        <f t="shared" si="24"/>
        <v>Internacional</v>
      </c>
      <c r="E168" s="3" t="str">
        <f t="shared" si="25"/>
        <v>2</v>
      </c>
      <c r="F168" s="3" t="str">
        <f t="shared" si="28"/>
        <v>2</v>
      </c>
      <c r="G168" s="3" t="str">
        <f t="shared" si="29"/>
        <v/>
      </c>
      <c r="H168" s="3" t="str">
        <f t="shared" si="31"/>
        <v xml:space="preserve"> 2 x 0 </v>
      </c>
      <c r="I168" s="3" t="str">
        <f t="shared" si="26"/>
        <v>Grêmio</v>
      </c>
      <c r="J168" s="3" t="str">
        <f t="shared" si="23"/>
        <v>0</v>
      </c>
      <c r="K168" s="3" t="str">
        <f t="shared" si="27"/>
        <v>0</v>
      </c>
      <c r="L168" s="3" t="str">
        <f t="shared" si="30"/>
        <v/>
      </c>
      <c r="M168" s="3"/>
      <c r="N168" s="3"/>
      <c r="O168" s="3" t="str">
        <f>IF(P168="Amistoso", "AMISTOSO", _xlfn.CONCAT(RIGHT(TEXT(B168, "dd/mm/yyyy"),4),"_",VLOOKUP(todoOsGrenaisNormalizado!$P168, Campeonatos!$A$2:$B$24,2, FALSE)))</f>
        <v>1985_RS</v>
      </c>
      <c r="P168" s="1" t="s">
        <v>137</v>
      </c>
      <c r="Q168" s="1" t="s">
        <v>7</v>
      </c>
      <c r="R168" s="1"/>
      <c r="S168" s="1" t="s">
        <v>237</v>
      </c>
      <c r="T168" s="1"/>
    </row>
    <row r="169" spans="1:20" x14ac:dyDescent="0.25">
      <c r="A169" s="1">
        <v>274</v>
      </c>
      <c r="B169" s="5">
        <v>31130</v>
      </c>
      <c r="C169" s="1" t="s">
        <v>571</v>
      </c>
      <c r="D169" s="3" t="str">
        <f t="shared" si="24"/>
        <v>Internacional</v>
      </c>
      <c r="E169" s="3" t="str">
        <f t="shared" si="25"/>
        <v>0</v>
      </c>
      <c r="F169" s="3" t="str">
        <f t="shared" si="28"/>
        <v>0</v>
      </c>
      <c r="G169" s="3" t="str">
        <f t="shared" si="29"/>
        <v/>
      </c>
      <c r="H169" s="3" t="str">
        <f t="shared" si="31"/>
        <v xml:space="preserve"> 0 x 1 </v>
      </c>
      <c r="I169" s="3" t="str">
        <f t="shared" si="26"/>
        <v>Grêmio</v>
      </c>
      <c r="J169" s="3" t="str">
        <f t="shared" si="23"/>
        <v>1</v>
      </c>
      <c r="K169" s="3" t="str">
        <f t="shared" si="27"/>
        <v>1</v>
      </c>
      <c r="L169" s="3" t="str">
        <f t="shared" si="30"/>
        <v/>
      </c>
      <c r="M169" s="3"/>
      <c r="N169" s="3"/>
      <c r="O169" s="3" t="str">
        <f>IF(P169="Amistoso", "AMISTOSO", _xlfn.CONCAT(RIGHT(TEXT(B169, "dd/mm/yyyy"),4),"_",VLOOKUP(todoOsGrenaisNormalizado!$P169, Campeonatos!$A$2:$B$24,2, FALSE)))</f>
        <v>1985_BR</v>
      </c>
      <c r="P169" s="1" t="s">
        <v>52</v>
      </c>
      <c r="Q169" s="1" t="s">
        <v>7</v>
      </c>
      <c r="R169" s="1"/>
      <c r="S169" s="1" t="s">
        <v>238</v>
      </c>
      <c r="T169" s="1"/>
    </row>
    <row r="170" spans="1:20" x14ac:dyDescent="0.25">
      <c r="A170" s="1">
        <v>273</v>
      </c>
      <c r="B170" s="5">
        <v>31088</v>
      </c>
      <c r="C170" s="1" t="s">
        <v>572</v>
      </c>
      <c r="D170" s="3" t="str">
        <f t="shared" si="24"/>
        <v>Grêmio</v>
      </c>
      <c r="E170" s="3" t="str">
        <f t="shared" si="25"/>
        <v>2</v>
      </c>
      <c r="F170" s="3" t="str">
        <f t="shared" si="28"/>
        <v>2</v>
      </c>
      <c r="G170" s="3" t="str">
        <f t="shared" si="29"/>
        <v/>
      </c>
      <c r="H170" s="3" t="str">
        <f t="shared" si="31"/>
        <v xml:space="preserve"> 2 x 0 </v>
      </c>
      <c r="I170" s="3" t="str">
        <f t="shared" si="26"/>
        <v>Internacional</v>
      </c>
      <c r="J170" s="3" t="str">
        <f t="shared" si="23"/>
        <v>0</v>
      </c>
      <c r="K170" s="3" t="str">
        <f t="shared" si="27"/>
        <v>0</v>
      </c>
      <c r="L170" s="3" t="str">
        <f t="shared" si="30"/>
        <v/>
      </c>
      <c r="M170" s="3"/>
      <c r="N170" s="3"/>
      <c r="O170" s="3" t="str">
        <f>IF(P170="Amistoso", "AMISTOSO", _xlfn.CONCAT(RIGHT(TEXT(B170, "dd/mm/yyyy"),4),"_",VLOOKUP(todoOsGrenaisNormalizado!$P170, Campeonatos!$A$2:$B$24,2, FALSE)))</f>
        <v>1985_BR</v>
      </c>
      <c r="P170" s="1" t="s">
        <v>52</v>
      </c>
      <c r="Q170" s="1" t="s">
        <v>79</v>
      </c>
      <c r="R170" s="1"/>
      <c r="S170" s="1" t="s">
        <v>239</v>
      </c>
      <c r="T170" s="1"/>
    </row>
    <row r="171" spans="1:20" x14ac:dyDescent="0.25">
      <c r="A171" s="1">
        <v>272</v>
      </c>
      <c r="B171" s="5">
        <v>31029</v>
      </c>
      <c r="C171" s="1" t="s">
        <v>586</v>
      </c>
      <c r="D171" s="3" t="str">
        <f t="shared" si="24"/>
        <v>Grêmio</v>
      </c>
      <c r="E171" s="3" t="str">
        <f t="shared" si="25"/>
        <v>1</v>
      </c>
      <c r="F171" s="3" t="str">
        <f t="shared" si="28"/>
        <v>1</v>
      </c>
      <c r="G171" s="3" t="str">
        <f t="shared" si="29"/>
        <v/>
      </c>
      <c r="H171" s="3" t="str">
        <f t="shared" si="31"/>
        <v xml:space="preserve"> 1 x 1 </v>
      </c>
      <c r="I171" s="3" t="str">
        <f t="shared" si="26"/>
        <v>Internacional</v>
      </c>
      <c r="J171" s="3" t="str">
        <f t="shared" si="23"/>
        <v>1</v>
      </c>
      <c r="K171" s="3" t="str">
        <f t="shared" si="27"/>
        <v>1</v>
      </c>
      <c r="L171" s="3" t="str">
        <f t="shared" si="30"/>
        <v/>
      </c>
      <c r="M171" s="3"/>
      <c r="N171" s="3"/>
      <c r="O171" s="3" t="str">
        <f>IF(P171="Amistoso", "AMISTOSO", _xlfn.CONCAT(RIGHT(TEXT(B171, "dd/mm/yyyy"),4),"_",VLOOKUP(todoOsGrenaisNormalizado!$P171, Campeonatos!$A$2:$B$24,2, FALSE)))</f>
        <v>1984_RS</v>
      </c>
      <c r="P171" s="1" t="s">
        <v>137</v>
      </c>
      <c r="Q171" s="1" t="s">
        <v>79</v>
      </c>
      <c r="R171" s="1"/>
      <c r="S171" s="1" t="s">
        <v>240</v>
      </c>
      <c r="T171" s="1"/>
    </row>
    <row r="172" spans="1:20" x14ac:dyDescent="0.25">
      <c r="A172" s="1">
        <v>271</v>
      </c>
      <c r="B172" s="5">
        <v>31011</v>
      </c>
      <c r="C172" s="1" t="s">
        <v>577</v>
      </c>
      <c r="D172" s="3" t="str">
        <f t="shared" si="24"/>
        <v>Internacional</v>
      </c>
      <c r="E172" s="3" t="str">
        <f t="shared" si="25"/>
        <v>2</v>
      </c>
      <c r="F172" s="3" t="str">
        <f t="shared" si="28"/>
        <v>2</v>
      </c>
      <c r="G172" s="3" t="str">
        <f t="shared" si="29"/>
        <v/>
      </c>
      <c r="H172" s="3" t="str">
        <f t="shared" si="31"/>
        <v xml:space="preserve"> 2 x 0 </v>
      </c>
      <c r="I172" s="3" t="str">
        <f t="shared" si="26"/>
        <v>Grêmio</v>
      </c>
      <c r="J172" s="3" t="str">
        <f t="shared" si="23"/>
        <v>0</v>
      </c>
      <c r="K172" s="3" t="str">
        <f t="shared" si="27"/>
        <v>0</v>
      </c>
      <c r="L172" s="3" t="str">
        <f t="shared" si="30"/>
        <v/>
      </c>
      <c r="M172" s="3"/>
      <c r="N172" s="3"/>
      <c r="O172" s="3" t="str">
        <f>IF(P172="Amistoso", "AMISTOSO", _xlfn.CONCAT(RIGHT(TEXT(B172, "dd/mm/yyyy"),4),"_",VLOOKUP(todoOsGrenaisNormalizado!$P172, Campeonatos!$A$2:$B$24,2, FALSE)))</f>
        <v>1984_RS</v>
      </c>
      <c r="P172" s="1" t="s">
        <v>137</v>
      </c>
      <c r="Q172" s="1" t="s">
        <v>7</v>
      </c>
      <c r="R172" s="1"/>
      <c r="S172" s="1" t="s">
        <v>241</v>
      </c>
      <c r="T172" s="1"/>
    </row>
    <row r="173" spans="1:20" ht="30" x14ac:dyDescent="0.25">
      <c r="A173" s="1">
        <v>270</v>
      </c>
      <c r="B173" s="5">
        <v>30994</v>
      </c>
      <c r="C173" s="1" t="s">
        <v>582</v>
      </c>
      <c r="D173" s="3" t="str">
        <f t="shared" si="24"/>
        <v>Internacional</v>
      </c>
      <c r="E173" s="3" t="str">
        <f t="shared" si="25"/>
        <v>2</v>
      </c>
      <c r="F173" s="3" t="str">
        <f t="shared" si="28"/>
        <v>2</v>
      </c>
      <c r="G173" s="3" t="str">
        <f t="shared" si="29"/>
        <v/>
      </c>
      <c r="H173" s="3" t="str">
        <f t="shared" si="31"/>
        <v xml:space="preserve"> 2 x 1 </v>
      </c>
      <c r="I173" s="3" t="str">
        <f t="shared" si="26"/>
        <v>Grêmio</v>
      </c>
      <c r="J173" s="3" t="str">
        <f t="shared" si="23"/>
        <v>1</v>
      </c>
      <c r="K173" s="3" t="str">
        <f t="shared" si="27"/>
        <v>1</v>
      </c>
      <c r="L173" s="3" t="str">
        <f t="shared" si="30"/>
        <v/>
      </c>
      <c r="M173" s="3"/>
      <c r="N173" s="3"/>
      <c r="O173" s="3" t="str">
        <f>IF(P173="Amistoso", "AMISTOSO", _xlfn.CONCAT(RIGHT(TEXT(B173, "dd/mm/yyyy"),4),"_",VLOOKUP(todoOsGrenaisNormalizado!$P173, Campeonatos!$A$2:$B$24,2, FALSE)))</f>
        <v>1984_RS</v>
      </c>
      <c r="P173" s="1" t="s">
        <v>137</v>
      </c>
      <c r="Q173" s="1" t="s">
        <v>7</v>
      </c>
      <c r="R173" s="1"/>
      <c r="S173" s="1" t="s">
        <v>242</v>
      </c>
      <c r="T173" s="1"/>
    </row>
    <row r="174" spans="1:20" x14ac:dyDescent="0.25">
      <c r="A174" s="1">
        <v>269</v>
      </c>
      <c r="B174" s="5">
        <v>30948</v>
      </c>
      <c r="C174" s="1" t="s">
        <v>600</v>
      </c>
      <c r="D174" s="3" t="str">
        <f t="shared" si="24"/>
        <v>Grêmio</v>
      </c>
      <c r="E174" s="3" t="str">
        <f t="shared" si="25"/>
        <v>0</v>
      </c>
      <c r="F174" s="3" t="str">
        <f t="shared" si="28"/>
        <v>0</v>
      </c>
      <c r="G174" s="3" t="str">
        <f t="shared" si="29"/>
        <v/>
      </c>
      <c r="H174" s="3" t="str">
        <f t="shared" si="31"/>
        <v xml:space="preserve"> 0 x 2 </v>
      </c>
      <c r="I174" s="3" t="str">
        <f t="shared" si="26"/>
        <v>Internacional</v>
      </c>
      <c r="J174" s="3" t="str">
        <f t="shared" si="23"/>
        <v>2</v>
      </c>
      <c r="K174" s="3" t="str">
        <f t="shared" si="27"/>
        <v>2</v>
      </c>
      <c r="L174" s="3" t="str">
        <f t="shared" si="30"/>
        <v/>
      </c>
      <c r="M174" s="3"/>
      <c r="N174" s="3"/>
      <c r="O174" s="3" t="str">
        <f>IF(P174="Amistoso", "AMISTOSO", _xlfn.CONCAT(RIGHT(TEXT(B174, "dd/mm/yyyy"),4),"_",VLOOKUP(todoOsGrenaisNormalizado!$P174, Campeonatos!$A$2:$B$24,2, FALSE)))</f>
        <v>1984_RS</v>
      </c>
      <c r="P174" s="1" t="s">
        <v>137</v>
      </c>
      <c r="Q174" s="1" t="s">
        <v>79</v>
      </c>
      <c r="R174" s="1"/>
      <c r="S174" s="1" t="s">
        <v>243</v>
      </c>
      <c r="T174" s="1"/>
    </row>
    <row r="175" spans="1:20" ht="45" x14ac:dyDescent="0.25">
      <c r="A175" s="1">
        <v>268</v>
      </c>
      <c r="B175" s="5">
        <v>30707</v>
      </c>
      <c r="C175" s="1" t="s">
        <v>594</v>
      </c>
      <c r="D175" s="3" t="str">
        <f t="shared" si="24"/>
        <v>Grêmio</v>
      </c>
      <c r="E175" s="3" t="str">
        <f t="shared" si="25"/>
        <v>4</v>
      </c>
      <c r="F175" s="3" t="str">
        <f t="shared" si="28"/>
        <v>4</v>
      </c>
      <c r="G175" s="3" t="str">
        <f t="shared" si="29"/>
        <v/>
      </c>
      <c r="H175" s="3" t="str">
        <f t="shared" si="31"/>
        <v xml:space="preserve"> 4 x 2 </v>
      </c>
      <c r="I175" s="3" t="str">
        <f t="shared" si="26"/>
        <v>Internacional</v>
      </c>
      <c r="J175" s="3" t="str">
        <f t="shared" si="23"/>
        <v>2</v>
      </c>
      <c r="K175" s="3" t="str">
        <f t="shared" si="27"/>
        <v>2</v>
      </c>
      <c r="L175" s="3" t="str">
        <f t="shared" si="30"/>
        <v/>
      </c>
      <c r="M175" s="3"/>
      <c r="N175" s="3"/>
      <c r="O175" s="3" t="str">
        <f>IF(P175="Amistoso", "AMISTOSO", _xlfn.CONCAT(RIGHT(TEXT(B175, "dd/mm/yyyy"),4),"_",VLOOKUP(todoOsGrenaisNormalizado!$P175, Campeonatos!$A$2:$B$24,2, FALSE)))</f>
        <v>AMISTOSO</v>
      </c>
      <c r="P175" s="1" t="s">
        <v>200</v>
      </c>
      <c r="Q175" s="1" t="s">
        <v>79</v>
      </c>
      <c r="R175" s="1"/>
      <c r="S175" s="1" t="s">
        <v>244</v>
      </c>
      <c r="T175" s="1"/>
    </row>
    <row r="176" spans="1:20" ht="30" x14ac:dyDescent="0.25">
      <c r="A176" s="1">
        <v>267</v>
      </c>
      <c r="B176" s="5">
        <v>30647</v>
      </c>
      <c r="C176" s="1" t="s">
        <v>587</v>
      </c>
      <c r="D176" s="3" t="str">
        <f t="shared" si="24"/>
        <v>Internacional</v>
      </c>
      <c r="E176" s="3" t="str">
        <f t="shared" si="25"/>
        <v>2</v>
      </c>
      <c r="F176" s="3" t="str">
        <f t="shared" si="28"/>
        <v>2</v>
      </c>
      <c r="G176" s="3" t="str">
        <f t="shared" si="29"/>
        <v/>
      </c>
      <c r="H176" s="3" t="str">
        <f t="shared" si="31"/>
        <v xml:space="preserve"> 2 x 2 </v>
      </c>
      <c r="I176" s="3" t="str">
        <f t="shared" si="26"/>
        <v>Grêmio</v>
      </c>
      <c r="J176" s="3" t="str">
        <f t="shared" si="23"/>
        <v>2</v>
      </c>
      <c r="K176" s="3" t="str">
        <f t="shared" si="27"/>
        <v>2</v>
      </c>
      <c r="L176" s="3" t="str">
        <f t="shared" si="30"/>
        <v/>
      </c>
      <c r="M176" s="3"/>
      <c r="N176" s="3"/>
      <c r="O176" s="3" t="str">
        <f>IF(P176="Amistoso", "AMISTOSO", _xlfn.CONCAT(RIGHT(TEXT(B176, "dd/mm/yyyy"),4),"_",VLOOKUP(todoOsGrenaisNormalizado!$P176, Campeonatos!$A$2:$B$24,2, FALSE)))</f>
        <v>1983_RS</v>
      </c>
      <c r="P176" s="1" t="s">
        <v>137</v>
      </c>
      <c r="Q176" s="1" t="s">
        <v>7</v>
      </c>
      <c r="R176" s="1"/>
      <c r="S176" s="1" t="s">
        <v>245</v>
      </c>
      <c r="T176" s="1"/>
    </row>
    <row r="177" spans="1:20" x14ac:dyDescent="0.25">
      <c r="A177" s="1">
        <v>266</v>
      </c>
      <c r="B177" s="5">
        <v>30622</v>
      </c>
      <c r="C177" s="1" t="s">
        <v>570</v>
      </c>
      <c r="D177" s="3" t="str">
        <f t="shared" si="24"/>
        <v>Grêmio</v>
      </c>
      <c r="E177" s="3" t="str">
        <f t="shared" si="25"/>
        <v>0</v>
      </c>
      <c r="F177" s="3" t="str">
        <f t="shared" si="28"/>
        <v>0</v>
      </c>
      <c r="G177" s="3" t="str">
        <f t="shared" si="29"/>
        <v/>
      </c>
      <c r="H177" s="3" t="str">
        <f t="shared" si="31"/>
        <v xml:space="preserve"> 0 x 0 </v>
      </c>
      <c r="I177" s="3" t="str">
        <f t="shared" si="26"/>
        <v>Internacional</v>
      </c>
      <c r="J177" s="3" t="str">
        <f t="shared" si="23"/>
        <v>0</v>
      </c>
      <c r="K177" s="3" t="str">
        <f t="shared" si="27"/>
        <v>0</v>
      </c>
      <c r="L177" s="3" t="str">
        <f t="shared" si="30"/>
        <v/>
      </c>
      <c r="M177" s="3"/>
      <c r="N177" s="3"/>
      <c r="O177" s="3" t="str">
        <f>IF(P177="Amistoso", "AMISTOSO", _xlfn.CONCAT(RIGHT(TEXT(B177, "dd/mm/yyyy"),4),"_",VLOOKUP(todoOsGrenaisNormalizado!$P177, Campeonatos!$A$2:$B$24,2, FALSE)))</f>
        <v>1983_RS</v>
      </c>
      <c r="P177" s="1" t="s">
        <v>137</v>
      </c>
      <c r="Q177" s="1" t="s">
        <v>79</v>
      </c>
      <c r="R177" s="1"/>
      <c r="S177" s="1"/>
      <c r="T177" s="1"/>
    </row>
    <row r="178" spans="1:20" x14ac:dyDescent="0.25">
      <c r="A178" s="1">
        <v>265</v>
      </c>
      <c r="B178" s="5">
        <v>30591</v>
      </c>
      <c r="C178" s="1" t="s">
        <v>573</v>
      </c>
      <c r="D178" s="3" t="str">
        <f t="shared" si="24"/>
        <v>Internacional</v>
      </c>
      <c r="E178" s="3" t="str">
        <f t="shared" si="25"/>
        <v>1</v>
      </c>
      <c r="F178" s="3" t="str">
        <f t="shared" si="28"/>
        <v>1</v>
      </c>
      <c r="G178" s="3" t="str">
        <f t="shared" si="29"/>
        <v/>
      </c>
      <c r="H178" s="3" t="str">
        <f t="shared" si="31"/>
        <v xml:space="preserve"> 1 x 1 </v>
      </c>
      <c r="I178" s="3" t="str">
        <f t="shared" si="26"/>
        <v>Grêmio</v>
      </c>
      <c r="J178" s="3" t="str">
        <f t="shared" si="23"/>
        <v>1</v>
      </c>
      <c r="K178" s="3" t="str">
        <f t="shared" si="27"/>
        <v>1</v>
      </c>
      <c r="L178" s="3" t="str">
        <f t="shared" si="30"/>
        <v/>
      </c>
      <c r="M178" s="3"/>
      <c r="N178" s="3"/>
      <c r="O178" s="3" t="str">
        <f>IF(P178="Amistoso", "AMISTOSO", _xlfn.CONCAT(RIGHT(TEXT(B178, "dd/mm/yyyy"),4),"_",VLOOKUP(todoOsGrenaisNormalizado!$P178, Campeonatos!$A$2:$B$24,2, FALSE)))</f>
        <v>1983_RS</v>
      </c>
      <c r="P178" s="1" t="s">
        <v>137</v>
      </c>
      <c r="Q178" s="1" t="s">
        <v>7</v>
      </c>
      <c r="R178" s="1"/>
      <c r="S178" s="1" t="s">
        <v>246</v>
      </c>
      <c r="T178" s="1"/>
    </row>
    <row r="179" spans="1:20" x14ac:dyDescent="0.25">
      <c r="A179" s="1">
        <v>264</v>
      </c>
      <c r="B179" s="5">
        <v>30527</v>
      </c>
      <c r="C179" s="1" t="s">
        <v>15</v>
      </c>
      <c r="D179" s="3" t="str">
        <f t="shared" si="24"/>
        <v>Grêmio</v>
      </c>
      <c r="E179" s="3" t="str">
        <f t="shared" si="25"/>
        <v>0</v>
      </c>
      <c r="F179" s="3" t="str">
        <f t="shared" si="28"/>
        <v>0</v>
      </c>
      <c r="G179" s="3" t="str">
        <f t="shared" si="29"/>
        <v/>
      </c>
      <c r="H179" s="3" t="str">
        <f t="shared" si="31"/>
        <v xml:space="preserve"> 0 x 1 </v>
      </c>
      <c r="I179" s="3" t="str">
        <f t="shared" si="26"/>
        <v>Internacional</v>
      </c>
      <c r="J179" s="3" t="str">
        <f t="shared" si="23"/>
        <v>1</v>
      </c>
      <c r="K179" s="3" t="str">
        <f t="shared" si="27"/>
        <v>1</v>
      </c>
      <c r="L179" s="3" t="str">
        <f t="shared" si="30"/>
        <v/>
      </c>
      <c r="M179" s="3"/>
      <c r="N179" s="3"/>
      <c r="O179" s="3" t="str">
        <f>IF(P179="Amistoso", "AMISTOSO", _xlfn.CONCAT(RIGHT(TEXT(B179, "dd/mm/yyyy"),4),"_",VLOOKUP(todoOsGrenaisNormalizado!$P179, Campeonatos!$A$2:$B$24,2, FALSE)))</f>
        <v>1983_RS</v>
      </c>
      <c r="P179" s="1" t="s">
        <v>137</v>
      </c>
      <c r="Q179" s="1" t="s">
        <v>79</v>
      </c>
      <c r="R179" s="1"/>
      <c r="S179" s="1" t="s">
        <v>247</v>
      </c>
      <c r="T179" s="1"/>
    </row>
    <row r="180" spans="1:20" x14ac:dyDescent="0.25">
      <c r="A180" s="1">
        <v>263</v>
      </c>
      <c r="B180" s="5">
        <v>30283</v>
      </c>
      <c r="C180" s="1" t="s">
        <v>600</v>
      </c>
      <c r="D180" s="3" t="str">
        <f t="shared" si="24"/>
        <v>Grêmio</v>
      </c>
      <c r="E180" s="3" t="str">
        <f t="shared" si="25"/>
        <v>0</v>
      </c>
      <c r="F180" s="3" t="str">
        <f t="shared" si="28"/>
        <v>0</v>
      </c>
      <c r="G180" s="3" t="str">
        <f t="shared" si="29"/>
        <v/>
      </c>
      <c r="H180" s="3" t="str">
        <f t="shared" si="31"/>
        <v xml:space="preserve"> 0 x 2 </v>
      </c>
      <c r="I180" s="3" t="str">
        <f t="shared" si="26"/>
        <v>Internacional</v>
      </c>
      <c r="J180" s="3" t="str">
        <f t="shared" si="23"/>
        <v>2</v>
      </c>
      <c r="K180" s="3" t="str">
        <f t="shared" si="27"/>
        <v>2</v>
      </c>
      <c r="L180" s="3" t="str">
        <f t="shared" si="30"/>
        <v/>
      </c>
      <c r="M180" s="3"/>
      <c r="N180" s="3"/>
      <c r="O180" s="3" t="str">
        <f>IF(P180="Amistoso", "AMISTOSO", _xlfn.CONCAT(RIGHT(TEXT(B180, "dd/mm/yyyy"),4),"_",VLOOKUP(todoOsGrenaisNormalizado!$P180, Campeonatos!$A$2:$B$24,2, FALSE)))</f>
        <v>1982_RS</v>
      </c>
      <c r="P180" s="1" t="s">
        <v>137</v>
      </c>
      <c r="Q180" s="1" t="s">
        <v>79</v>
      </c>
      <c r="R180" s="1"/>
      <c r="S180" s="1" t="s">
        <v>248</v>
      </c>
      <c r="T180" s="1" t="s">
        <v>249</v>
      </c>
    </row>
    <row r="181" spans="1:20" ht="30" x14ac:dyDescent="0.25">
      <c r="A181" s="1">
        <v>262</v>
      </c>
      <c r="B181" s="5">
        <v>30262</v>
      </c>
      <c r="C181" s="1" t="s">
        <v>601</v>
      </c>
      <c r="D181" s="3" t="str">
        <f t="shared" si="24"/>
        <v>Internacional</v>
      </c>
      <c r="E181" s="3" t="str">
        <f t="shared" si="25"/>
        <v>3</v>
      </c>
      <c r="F181" s="3" t="str">
        <f t="shared" si="28"/>
        <v>3</v>
      </c>
      <c r="G181" s="3" t="str">
        <f t="shared" si="29"/>
        <v/>
      </c>
      <c r="H181" s="3" t="str">
        <f t="shared" si="31"/>
        <v xml:space="preserve"> 3 x 1 </v>
      </c>
      <c r="I181" s="3" t="str">
        <f t="shared" si="26"/>
        <v>Grêmio</v>
      </c>
      <c r="J181" s="3" t="str">
        <f t="shared" si="23"/>
        <v>1</v>
      </c>
      <c r="K181" s="3" t="str">
        <f t="shared" si="27"/>
        <v>1</v>
      </c>
      <c r="L181" s="3" t="str">
        <f t="shared" si="30"/>
        <v/>
      </c>
      <c r="M181" s="3"/>
      <c r="N181" s="3"/>
      <c r="O181" s="3" t="str">
        <f>IF(P181="Amistoso", "AMISTOSO", _xlfn.CONCAT(RIGHT(TEXT(B181, "dd/mm/yyyy"),4),"_",VLOOKUP(todoOsGrenaisNormalizado!$P181, Campeonatos!$A$2:$B$24,2, FALSE)))</f>
        <v>1982_RS</v>
      </c>
      <c r="P181" s="1" t="s">
        <v>137</v>
      </c>
      <c r="Q181" s="1" t="s">
        <v>7</v>
      </c>
      <c r="R181" s="1"/>
      <c r="S181" s="1" t="s">
        <v>250</v>
      </c>
      <c r="T181" s="1"/>
    </row>
    <row r="182" spans="1:20" ht="30" x14ac:dyDescent="0.25">
      <c r="A182" s="1">
        <v>261</v>
      </c>
      <c r="B182" s="5">
        <v>30234</v>
      </c>
      <c r="C182" s="1" t="s">
        <v>580</v>
      </c>
      <c r="D182" s="3" t="str">
        <f t="shared" si="24"/>
        <v>Grêmio</v>
      </c>
      <c r="E182" s="3" t="str">
        <f t="shared" si="25"/>
        <v>2</v>
      </c>
      <c r="F182" s="3" t="str">
        <f t="shared" si="28"/>
        <v>2</v>
      </c>
      <c r="G182" s="3" t="str">
        <f t="shared" si="29"/>
        <v/>
      </c>
      <c r="H182" s="3" t="str">
        <f t="shared" si="31"/>
        <v xml:space="preserve"> 2 x 2 </v>
      </c>
      <c r="I182" s="3" t="str">
        <f t="shared" si="26"/>
        <v>Internacional</v>
      </c>
      <c r="J182" s="3" t="str">
        <f t="shared" si="23"/>
        <v>2</v>
      </c>
      <c r="K182" s="3" t="str">
        <f t="shared" si="27"/>
        <v>2</v>
      </c>
      <c r="L182" s="3" t="str">
        <f t="shared" si="30"/>
        <v/>
      </c>
      <c r="M182" s="3"/>
      <c r="N182" s="3"/>
      <c r="O182" s="3" t="str">
        <f>IF(P182="Amistoso", "AMISTOSO", _xlfn.CONCAT(RIGHT(TEXT(B182, "dd/mm/yyyy"),4),"_",VLOOKUP(todoOsGrenaisNormalizado!$P182, Campeonatos!$A$2:$B$24,2, FALSE)))</f>
        <v>1982_RS</v>
      </c>
      <c r="P182" s="1" t="s">
        <v>137</v>
      </c>
      <c r="Q182" s="1" t="s">
        <v>79</v>
      </c>
      <c r="R182" s="1"/>
      <c r="S182" s="1" t="s">
        <v>251</v>
      </c>
      <c r="T182" s="1"/>
    </row>
    <row r="183" spans="1:20" x14ac:dyDescent="0.25">
      <c r="A183" s="1">
        <v>260</v>
      </c>
      <c r="B183" s="5">
        <v>30166</v>
      </c>
      <c r="C183" s="1" t="s">
        <v>591</v>
      </c>
      <c r="D183" s="3" t="str">
        <f t="shared" si="24"/>
        <v>Internacional</v>
      </c>
      <c r="E183" s="3" t="str">
        <f t="shared" si="25"/>
        <v>0</v>
      </c>
      <c r="F183" s="3" t="str">
        <f t="shared" si="28"/>
        <v>0</v>
      </c>
      <c r="G183" s="3" t="str">
        <f t="shared" si="29"/>
        <v/>
      </c>
      <c r="H183" s="3" t="str">
        <f t="shared" si="31"/>
        <v xml:space="preserve"> 0 x 2 </v>
      </c>
      <c r="I183" s="3" t="str">
        <f t="shared" si="26"/>
        <v>Grêmio</v>
      </c>
      <c r="J183" s="3" t="str">
        <f t="shared" si="23"/>
        <v>2</v>
      </c>
      <c r="K183" s="3" t="str">
        <f t="shared" si="27"/>
        <v>2</v>
      </c>
      <c r="L183" s="3" t="str">
        <f t="shared" si="30"/>
        <v/>
      </c>
      <c r="M183" s="3"/>
      <c r="N183" s="3"/>
      <c r="O183" s="3" t="str">
        <f>IF(P183="Amistoso", "AMISTOSO", _xlfn.CONCAT(RIGHT(TEXT(B183, "dd/mm/yyyy"),4),"_",VLOOKUP(todoOsGrenaisNormalizado!$P183, Campeonatos!$A$2:$B$24,2, FALSE)))</f>
        <v>1982_RS</v>
      </c>
      <c r="P183" s="1" t="s">
        <v>137</v>
      </c>
      <c r="Q183" s="1" t="s">
        <v>7</v>
      </c>
      <c r="R183" s="1"/>
      <c r="S183" s="1" t="s">
        <v>252</v>
      </c>
      <c r="T183" s="1"/>
    </row>
    <row r="184" spans="1:20" x14ac:dyDescent="0.25">
      <c r="A184" s="1">
        <v>259</v>
      </c>
      <c r="B184" s="5">
        <v>29919</v>
      </c>
      <c r="C184" s="1" t="s">
        <v>586</v>
      </c>
      <c r="D184" s="3" t="str">
        <f t="shared" si="24"/>
        <v>Grêmio</v>
      </c>
      <c r="E184" s="3" t="str">
        <f t="shared" si="25"/>
        <v>1</v>
      </c>
      <c r="F184" s="3" t="str">
        <f t="shared" si="28"/>
        <v>1</v>
      </c>
      <c r="G184" s="3" t="str">
        <f t="shared" si="29"/>
        <v/>
      </c>
      <c r="H184" s="3" t="str">
        <f t="shared" si="31"/>
        <v xml:space="preserve"> 1 x 1 </v>
      </c>
      <c r="I184" s="3" t="str">
        <f t="shared" si="26"/>
        <v>Internacional</v>
      </c>
      <c r="J184" s="3" t="str">
        <f t="shared" si="23"/>
        <v>1</v>
      </c>
      <c r="K184" s="3" t="str">
        <f t="shared" si="27"/>
        <v>1</v>
      </c>
      <c r="L184" s="3" t="str">
        <f t="shared" si="30"/>
        <v/>
      </c>
      <c r="M184" s="3"/>
      <c r="N184" s="3"/>
      <c r="O184" s="3" t="str">
        <f>IF(P184="Amistoso", "AMISTOSO", _xlfn.CONCAT(RIGHT(TEXT(B184, "dd/mm/yyyy"),4),"_",VLOOKUP(todoOsGrenaisNormalizado!$P184, Campeonatos!$A$2:$B$24,2, FALSE)))</f>
        <v>1981_RS</v>
      </c>
      <c r="P184" s="1" t="s">
        <v>137</v>
      </c>
      <c r="Q184" s="1" t="s">
        <v>79</v>
      </c>
      <c r="R184" s="1"/>
      <c r="S184" s="1" t="s">
        <v>253</v>
      </c>
      <c r="T184" s="1" t="s">
        <v>254</v>
      </c>
    </row>
    <row r="185" spans="1:20" x14ac:dyDescent="0.25">
      <c r="A185" s="1">
        <v>258</v>
      </c>
      <c r="B185" s="5">
        <v>29894</v>
      </c>
      <c r="C185" s="1" t="s">
        <v>582</v>
      </c>
      <c r="D185" s="3" t="str">
        <f t="shared" si="24"/>
        <v>Internacional</v>
      </c>
      <c r="E185" s="3" t="str">
        <f t="shared" si="25"/>
        <v>2</v>
      </c>
      <c r="F185" s="3" t="str">
        <f t="shared" si="28"/>
        <v>2</v>
      </c>
      <c r="G185" s="3" t="str">
        <f t="shared" si="29"/>
        <v/>
      </c>
      <c r="H185" s="3" t="str">
        <f t="shared" si="31"/>
        <v xml:space="preserve"> 2 x 1 </v>
      </c>
      <c r="I185" s="3" t="str">
        <f t="shared" si="26"/>
        <v>Grêmio</v>
      </c>
      <c r="J185" s="3" t="str">
        <f t="shared" si="23"/>
        <v>1</v>
      </c>
      <c r="K185" s="3" t="str">
        <f t="shared" si="27"/>
        <v>1</v>
      </c>
      <c r="L185" s="3" t="str">
        <f t="shared" si="30"/>
        <v/>
      </c>
      <c r="M185" s="3"/>
      <c r="N185" s="3"/>
      <c r="O185" s="3" t="str">
        <f>IF(P185="Amistoso", "AMISTOSO", _xlfn.CONCAT(RIGHT(TEXT(B185, "dd/mm/yyyy"),4),"_",VLOOKUP(todoOsGrenaisNormalizado!$P185, Campeonatos!$A$2:$B$24,2, FALSE)))</f>
        <v>1981_RS</v>
      </c>
      <c r="P185" s="1" t="s">
        <v>137</v>
      </c>
      <c r="Q185" s="1" t="s">
        <v>7</v>
      </c>
      <c r="R185" s="1"/>
      <c r="S185" s="1" t="s">
        <v>255</v>
      </c>
      <c r="T185" s="1"/>
    </row>
    <row r="186" spans="1:20" x14ac:dyDescent="0.25">
      <c r="A186" s="1">
        <v>257</v>
      </c>
      <c r="B186" s="5">
        <v>29866</v>
      </c>
      <c r="C186" s="1" t="s">
        <v>575</v>
      </c>
      <c r="D186" s="3" t="str">
        <f t="shared" si="24"/>
        <v>Internacional</v>
      </c>
      <c r="E186" s="3" t="str">
        <f t="shared" si="25"/>
        <v>0</v>
      </c>
      <c r="F186" s="3" t="str">
        <f t="shared" si="28"/>
        <v>0</v>
      </c>
      <c r="G186" s="3" t="str">
        <f t="shared" si="29"/>
        <v/>
      </c>
      <c r="H186" s="3" t="str">
        <f t="shared" si="31"/>
        <v xml:space="preserve"> 0 x 0 </v>
      </c>
      <c r="I186" s="3" t="str">
        <f t="shared" si="26"/>
        <v>Grêmio</v>
      </c>
      <c r="J186" s="3" t="str">
        <f t="shared" si="23"/>
        <v>0</v>
      </c>
      <c r="K186" s="3" t="str">
        <f t="shared" si="27"/>
        <v>0</v>
      </c>
      <c r="L186" s="3" t="str">
        <f t="shared" si="30"/>
        <v/>
      </c>
      <c r="M186" s="3"/>
      <c r="N186" s="3"/>
      <c r="O186" s="3" t="str">
        <f>IF(P186="Amistoso", "AMISTOSO", _xlfn.CONCAT(RIGHT(TEXT(B186, "dd/mm/yyyy"),4),"_",VLOOKUP(todoOsGrenaisNormalizado!$P186, Campeonatos!$A$2:$B$24,2, FALSE)))</f>
        <v>1981_RS</v>
      </c>
      <c r="P186" s="1" t="s">
        <v>137</v>
      </c>
      <c r="Q186" s="1" t="s">
        <v>7</v>
      </c>
      <c r="R186" s="1"/>
      <c r="S186" s="1"/>
      <c r="T186" s="1"/>
    </row>
    <row r="187" spans="1:20" x14ac:dyDescent="0.25">
      <c r="A187" s="1">
        <v>256</v>
      </c>
      <c r="B187" s="5">
        <v>29793</v>
      </c>
      <c r="C187" s="1" t="s">
        <v>570</v>
      </c>
      <c r="D187" s="3" t="str">
        <f t="shared" si="24"/>
        <v>Grêmio</v>
      </c>
      <c r="E187" s="3" t="str">
        <f t="shared" si="25"/>
        <v>0</v>
      </c>
      <c r="F187" s="3" t="str">
        <f t="shared" si="28"/>
        <v>0</v>
      </c>
      <c r="G187" s="3" t="str">
        <f t="shared" si="29"/>
        <v/>
      </c>
      <c r="H187" s="3" t="str">
        <f t="shared" si="31"/>
        <v xml:space="preserve"> 0 x 0 </v>
      </c>
      <c r="I187" s="3" t="str">
        <f t="shared" si="26"/>
        <v>Internacional</v>
      </c>
      <c r="J187" s="3" t="str">
        <f t="shared" si="23"/>
        <v>0</v>
      </c>
      <c r="K187" s="3" t="str">
        <f t="shared" si="27"/>
        <v>0</v>
      </c>
      <c r="L187" s="3" t="str">
        <f t="shared" si="30"/>
        <v/>
      </c>
      <c r="M187" s="3"/>
      <c r="N187" s="3"/>
      <c r="O187" s="3" t="str">
        <f>IF(P187="Amistoso", "AMISTOSO", _xlfn.CONCAT(RIGHT(TEXT(B187, "dd/mm/yyyy"),4),"_",VLOOKUP(todoOsGrenaisNormalizado!$P187, Campeonatos!$A$2:$B$24,2, FALSE)))</f>
        <v>1981_RS</v>
      </c>
      <c r="P187" s="1" t="s">
        <v>137</v>
      </c>
      <c r="Q187" s="1" t="s">
        <v>79</v>
      </c>
      <c r="R187" s="1"/>
      <c r="S187" s="1"/>
      <c r="T187" s="1"/>
    </row>
    <row r="188" spans="1:20" x14ac:dyDescent="0.25">
      <c r="A188" s="1">
        <v>255</v>
      </c>
      <c r="B188" s="5">
        <v>29548</v>
      </c>
      <c r="C188" s="1" t="s">
        <v>575</v>
      </c>
      <c r="D188" s="3" t="str">
        <f t="shared" si="24"/>
        <v>Internacional</v>
      </c>
      <c r="E188" s="3" t="str">
        <f t="shared" si="25"/>
        <v>0</v>
      </c>
      <c r="F188" s="3" t="str">
        <f t="shared" si="28"/>
        <v>0</v>
      </c>
      <c r="G188" s="3" t="str">
        <f t="shared" si="29"/>
        <v/>
      </c>
      <c r="H188" s="3" t="str">
        <f t="shared" si="31"/>
        <v xml:space="preserve"> 0 x 0 </v>
      </c>
      <c r="I188" s="3" t="str">
        <f t="shared" si="26"/>
        <v>Grêmio</v>
      </c>
      <c r="J188" s="3" t="str">
        <f t="shared" si="23"/>
        <v>0</v>
      </c>
      <c r="K188" s="3" t="str">
        <f t="shared" si="27"/>
        <v>0</v>
      </c>
      <c r="L188" s="3" t="str">
        <f t="shared" si="30"/>
        <v/>
      </c>
      <c r="M188" s="3"/>
      <c r="N188" s="3"/>
      <c r="O188" s="3" t="str">
        <f>IF(P188="Amistoso", "AMISTOSO", _xlfn.CONCAT(RIGHT(TEXT(B188, "dd/mm/yyyy"),4),"_",VLOOKUP(todoOsGrenaisNormalizado!$P188, Campeonatos!$A$2:$B$24,2, FALSE)))</f>
        <v>1980_RS</v>
      </c>
      <c r="P188" s="1" t="s">
        <v>137</v>
      </c>
      <c r="Q188" s="1" t="s">
        <v>7</v>
      </c>
      <c r="R188" s="1"/>
      <c r="S188" s="1"/>
      <c r="T188" s="1" t="s">
        <v>256</v>
      </c>
    </row>
    <row r="189" spans="1:20" x14ac:dyDescent="0.25">
      <c r="A189" s="1">
        <v>254</v>
      </c>
      <c r="B189" s="5">
        <v>29530</v>
      </c>
      <c r="C189" s="1" t="s">
        <v>570</v>
      </c>
      <c r="D189" s="3" t="str">
        <f t="shared" si="24"/>
        <v>Grêmio</v>
      </c>
      <c r="E189" s="3" t="str">
        <f t="shared" si="25"/>
        <v>0</v>
      </c>
      <c r="F189" s="3" t="str">
        <f t="shared" si="28"/>
        <v>0</v>
      </c>
      <c r="G189" s="3" t="str">
        <f t="shared" si="29"/>
        <v/>
      </c>
      <c r="H189" s="3" t="str">
        <f t="shared" si="31"/>
        <v xml:space="preserve"> 0 x 0 </v>
      </c>
      <c r="I189" s="3" t="str">
        <f t="shared" si="26"/>
        <v>Internacional</v>
      </c>
      <c r="J189" s="3" t="str">
        <f t="shared" si="23"/>
        <v>0</v>
      </c>
      <c r="K189" s="3" t="str">
        <f t="shared" si="27"/>
        <v>0</v>
      </c>
      <c r="L189" s="3" t="str">
        <f t="shared" si="30"/>
        <v/>
      </c>
      <c r="M189" s="3"/>
      <c r="N189" s="3"/>
      <c r="O189" s="3" t="str">
        <f>IF(P189="Amistoso", "AMISTOSO", _xlfn.CONCAT(RIGHT(TEXT(B189, "dd/mm/yyyy"),4),"_",VLOOKUP(todoOsGrenaisNormalizado!$P189, Campeonatos!$A$2:$B$24,2, FALSE)))</f>
        <v>1980_RS</v>
      </c>
      <c r="P189" s="1" t="s">
        <v>137</v>
      </c>
      <c r="Q189" s="1" t="s">
        <v>79</v>
      </c>
      <c r="R189" s="1"/>
      <c r="S189" s="1"/>
      <c r="T189" s="1"/>
    </row>
    <row r="190" spans="1:20" x14ac:dyDescent="0.25">
      <c r="A190" s="1">
        <v>253</v>
      </c>
      <c r="B190" s="5">
        <v>29513</v>
      </c>
      <c r="C190" s="1" t="s">
        <v>19</v>
      </c>
      <c r="D190" s="3" t="str">
        <f t="shared" si="24"/>
        <v>Internacional</v>
      </c>
      <c r="E190" s="3" t="str">
        <f t="shared" si="25"/>
        <v>1</v>
      </c>
      <c r="F190" s="3" t="str">
        <f t="shared" si="28"/>
        <v>1</v>
      </c>
      <c r="G190" s="3" t="str">
        <f t="shared" si="29"/>
        <v/>
      </c>
      <c r="H190" s="3" t="str">
        <f t="shared" si="31"/>
        <v xml:space="preserve"> 1 x 0 </v>
      </c>
      <c r="I190" s="3" t="str">
        <f t="shared" si="26"/>
        <v>Grêmio</v>
      </c>
      <c r="J190" s="3" t="str">
        <f t="shared" si="23"/>
        <v>0</v>
      </c>
      <c r="K190" s="3" t="str">
        <f t="shared" si="27"/>
        <v>0</v>
      </c>
      <c r="L190" s="3" t="str">
        <f t="shared" si="30"/>
        <v/>
      </c>
      <c r="M190" s="3"/>
      <c r="N190" s="3"/>
      <c r="O190" s="3" t="str">
        <f>IF(P190="Amistoso", "AMISTOSO", _xlfn.CONCAT(RIGHT(TEXT(B190, "dd/mm/yyyy"),4),"_",VLOOKUP(todoOsGrenaisNormalizado!$P190, Campeonatos!$A$2:$B$24,2, FALSE)))</f>
        <v>1980_RS</v>
      </c>
      <c r="P190" s="1" t="s">
        <v>137</v>
      </c>
      <c r="Q190" s="1" t="s">
        <v>7</v>
      </c>
      <c r="R190" s="1"/>
      <c r="S190" s="1" t="s">
        <v>257</v>
      </c>
      <c r="T190" s="1"/>
    </row>
    <row r="191" spans="1:20" ht="30" x14ac:dyDescent="0.25">
      <c r="A191" s="1">
        <v>252</v>
      </c>
      <c r="B191" s="5">
        <v>29457</v>
      </c>
      <c r="C191" s="1" t="s">
        <v>580</v>
      </c>
      <c r="D191" s="3" t="str">
        <f t="shared" si="24"/>
        <v>Grêmio</v>
      </c>
      <c r="E191" s="3" t="str">
        <f t="shared" si="25"/>
        <v>2</v>
      </c>
      <c r="F191" s="3" t="str">
        <f t="shared" si="28"/>
        <v>2</v>
      </c>
      <c r="G191" s="3" t="str">
        <f t="shared" si="29"/>
        <v/>
      </c>
      <c r="H191" s="3" t="str">
        <f t="shared" si="31"/>
        <v xml:space="preserve"> 2 x 2 </v>
      </c>
      <c r="I191" s="3" t="str">
        <f t="shared" si="26"/>
        <v>Internacional</v>
      </c>
      <c r="J191" s="3" t="str">
        <f t="shared" si="23"/>
        <v>2</v>
      </c>
      <c r="K191" s="3" t="str">
        <f t="shared" si="27"/>
        <v>2</v>
      </c>
      <c r="L191" s="3" t="str">
        <f t="shared" si="30"/>
        <v/>
      </c>
      <c r="M191" s="3"/>
      <c r="N191" s="3"/>
      <c r="O191" s="3" t="str">
        <f>IF(P191="Amistoso", "AMISTOSO", _xlfn.CONCAT(RIGHT(TEXT(B191, "dd/mm/yyyy"),4),"_",VLOOKUP(todoOsGrenaisNormalizado!$P191, Campeonatos!$A$2:$B$24,2, FALSE)))</f>
        <v>1980_RS</v>
      </c>
      <c r="P191" s="1" t="s">
        <v>137</v>
      </c>
      <c r="Q191" s="1" t="s">
        <v>79</v>
      </c>
      <c r="R191" s="1"/>
      <c r="S191" s="1" t="s">
        <v>258</v>
      </c>
      <c r="T191" s="1"/>
    </row>
    <row r="192" spans="1:20" x14ac:dyDescent="0.25">
      <c r="A192" s="1">
        <v>251</v>
      </c>
      <c r="B192" s="5">
        <v>29134</v>
      </c>
      <c r="C192" s="1" t="s">
        <v>19</v>
      </c>
      <c r="D192" s="3" t="str">
        <f t="shared" si="24"/>
        <v>Internacional</v>
      </c>
      <c r="E192" s="3" t="str">
        <f t="shared" si="25"/>
        <v>1</v>
      </c>
      <c r="F192" s="3" t="str">
        <f t="shared" si="28"/>
        <v>1</v>
      </c>
      <c r="G192" s="3" t="str">
        <f t="shared" si="29"/>
        <v/>
      </c>
      <c r="H192" s="3" t="str">
        <f t="shared" si="31"/>
        <v xml:space="preserve"> 1 x 0 </v>
      </c>
      <c r="I192" s="3" t="str">
        <f t="shared" si="26"/>
        <v>Grêmio</v>
      </c>
      <c r="J192" s="3" t="str">
        <f t="shared" si="23"/>
        <v>0</v>
      </c>
      <c r="K192" s="3" t="str">
        <f t="shared" si="27"/>
        <v>0</v>
      </c>
      <c r="L192" s="3" t="str">
        <f t="shared" si="30"/>
        <v/>
      </c>
      <c r="M192" s="3"/>
      <c r="N192" s="3"/>
      <c r="O192" s="3" t="str">
        <f>IF(P192="Amistoso", "AMISTOSO", _xlfn.CONCAT(RIGHT(TEXT(B192, "dd/mm/yyyy"),4),"_",VLOOKUP(todoOsGrenaisNormalizado!$P192, Campeonatos!$A$2:$B$24,2, FALSE)))</f>
        <v>1979_BR</v>
      </c>
      <c r="P192" s="1" t="s">
        <v>52</v>
      </c>
      <c r="Q192" s="1" t="s">
        <v>7</v>
      </c>
      <c r="R192" s="1"/>
      <c r="S192" s="1" t="s">
        <v>257</v>
      </c>
      <c r="T192" s="1"/>
    </row>
    <row r="193" spans="1:20" x14ac:dyDescent="0.25">
      <c r="A193" s="1">
        <v>250</v>
      </c>
      <c r="B193" s="5">
        <v>29118</v>
      </c>
      <c r="C193" s="1" t="s">
        <v>586</v>
      </c>
      <c r="D193" s="3" t="str">
        <f t="shared" si="24"/>
        <v>Grêmio</v>
      </c>
      <c r="E193" s="3" t="str">
        <f t="shared" si="25"/>
        <v>1</v>
      </c>
      <c r="F193" s="3" t="str">
        <f t="shared" si="28"/>
        <v>1</v>
      </c>
      <c r="G193" s="3" t="str">
        <f t="shared" si="29"/>
        <v/>
      </c>
      <c r="H193" s="3" t="str">
        <f t="shared" si="31"/>
        <v xml:space="preserve"> 1 x 1 </v>
      </c>
      <c r="I193" s="3" t="str">
        <f t="shared" si="26"/>
        <v>Internacional</v>
      </c>
      <c r="J193" s="3" t="str">
        <f t="shared" si="23"/>
        <v>1</v>
      </c>
      <c r="K193" s="3" t="str">
        <f t="shared" si="27"/>
        <v>1</v>
      </c>
      <c r="L193" s="3" t="str">
        <f t="shared" si="30"/>
        <v/>
      </c>
      <c r="M193" s="3"/>
      <c r="N193" s="3"/>
      <c r="O193" s="3" t="str">
        <f>IF(P193="Amistoso", "AMISTOSO", _xlfn.CONCAT(RIGHT(TEXT(B193, "dd/mm/yyyy"),4),"_",VLOOKUP(todoOsGrenaisNormalizado!$P193, Campeonatos!$A$2:$B$24,2, FALSE)))</f>
        <v>1979_RS</v>
      </c>
      <c r="P193" s="1" t="s">
        <v>137</v>
      </c>
      <c r="Q193" s="1" t="s">
        <v>79</v>
      </c>
      <c r="R193" s="1"/>
      <c r="S193" s="1" t="s">
        <v>259</v>
      </c>
      <c r="T193" s="1"/>
    </row>
    <row r="194" spans="1:20" ht="30" x14ac:dyDescent="0.25">
      <c r="A194" s="1">
        <v>249</v>
      </c>
      <c r="B194" s="5">
        <v>29093</v>
      </c>
      <c r="C194" s="1" t="s">
        <v>579</v>
      </c>
      <c r="D194" s="3" t="str">
        <f t="shared" si="24"/>
        <v>Internacional</v>
      </c>
      <c r="E194" s="3" t="str">
        <f t="shared" si="25"/>
        <v>1</v>
      </c>
      <c r="F194" s="3" t="str">
        <f t="shared" si="28"/>
        <v>1</v>
      </c>
      <c r="G194" s="3" t="str">
        <f t="shared" si="29"/>
        <v/>
      </c>
      <c r="H194" s="3" t="str">
        <f t="shared" si="31"/>
        <v xml:space="preserve"> 1 x 2 </v>
      </c>
      <c r="I194" s="3" t="str">
        <f t="shared" si="26"/>
        <v>Grêmio</v>
      </c>
      <c r="J194" s="3" t="str">
        <f t="shared" si="23"/>
        <v>2</v>
      </c>
      <c r="K194" s="3" t="str">
        <f t="shared" si="27"/>
        <v>2</v>
      </c>
      <c r="L194" s="3" t="str">
        <f t="shared" si="30"/>
        <v/>
      </c>
      <c r="M194" s="3"/>
      <c r="N194" s="3"/>
      <c r="O194" s="3" t="str">
        <f>IF(P194="Amistoso", "AMISTOSO", _xlfn.CONCAT(RIGHT(TEXT(B194, "dd/mm/yyyy"),4),"_",VLOOKUP(todoOsGrenaisNormalizado!$P194, Campeonatos!$A$2:$B$24,2, FALSE)))</f>
        <v>1979_RS</v>
      </c>
      <c r="P194" s="1" t="s">
        <v>137</v>
      </c>
      <c r="Q194" s="1" t="s">
        <v>7</v>
      </c>
      <c r="R194" s="1"/>
      <c r="S194" s="1" t="s">
        <v>260</v>
      </c>
      <c r="T194" s="1"/>
    </row>
    <row r="195" spans="1:20" x14ac:dyDescent="0.25">
      <c r="A195" s="1">
        <v>248</v>
      </c>
      <c r="B195" s="5">
        <v>29058</v>
      </c>
      <c r="C195" s="1" t="s">
        <v>586</v>
      </c>
      <c r="D195" s="3" t="str">
        <f t="shared" si="24"/>
        <v>Grêmio</v>
      </c>
      <c r="E195" s="3" t="str">
        <f t="shared" si="25"/>
        <v>1</v>
      </c>
      <c r="F195" s="3" t="str">
        <f t="shared" si="28"/>
        <v>1</v>
      </c>
      <c r="G195" s="3" t="str">
        <f t="shared" si="29"/>
        <v/>
      </c>
      <c r="H195" s="3" t="str">
        <f t="shared" si="31"/>
        <v xml:space="preserve"> 1 x 1 </v>
      </c>
      <c r="I195" s="3" t="str">
        <f t="shared" si="26"/>
        <v>Internacional</v>
      </c>
      <c r="J195" s="3" t="str">
        <f t="shared" ref="J195:J258" si="32">SUBSTITUTE(TRIM(RIGHT(H195, FIND("x", H195)-1)), "x", "")</f>
        <v>1</v>
      </c>
      <c r="K195" s="3" t="str">
        <f t="shared" si="27"/>
        <v>1</v>
      </c>
      <c r="L195" s="3" t="str">
        <f t="shared" si="30"/>
        <v/>
      </c>
      <c r="M195" s="3"/>
      <c r="N195" s="3"/>
      <c r="O195" s="3" t="str">
        <f>IF(P195="Amistoso", "AMISTOSO", _xlfn.CONCAT(RIGHT(TEXT(B195, "dd/mm/yyyy"),4),"_",VLOOKUP(todoOsGrenaisNormalizado!$P195, Campeonatos!$A$2:$B$24,2, FALSE)))</f>
        <v>1979_RS</v>
      </c>
      <c r="P195" s="1" t="s">
        <v>137</v>
      </c>
      <c r="Q195" s="1" t="s">
        <v>79</v>
      </c>
      <c r="R195" s="1"/>
      <c r="S195" s="1" t="s">
        <v>261</v>
      </c>
      <c r="T195" s="1"/>
    </row>
    <row r="196" spans="1:20" x14ac:dyDescent="0.25">
      <c r="A196" s="1">
        <v>247</v>
      </c>
      <c r="B196" s="5">
        <v>28988</v>
      </c>
      <c r="C196" s="1" t="s">
        <v>575</v>
      </c>
      <c r="D196" s="3" t="str">
        <f t="shared" ref="D196:D259" si="33">IF(FIND("Internacional",C196, 1)&lt;FIND("Grêmio",C196, 1), "Internacional", "Grêmio")</f>
        <v>Internacional</v>
      </c>
      <c r="E196" s="3" t="str">
        <f t="shared" ref="E196:E259" si="34">TRIM(LEFT(H196, FIND("x", H196)-1))</f>
        <v>0</v>
      </c>
      <c r="F196" s="3" t="str">
        <f t="shared" si="28"/>
        <v>0</v>
      </c>
      <c r="G196" s="3" t="str">
        <f t="shared" si="29"/>
        <v/>
      </c>
      <c r="H196" s="3" t="str">
        <f t="shared" si="31"/>
        <v xml:space="preserve"> 0 x 0 </v>
      </c>
      <c r="I196" s="3" t="str">
        <f t="shared" ref="I196:I259" si="35">IF(FIND("Internacional",C196, 1)&gt;FIND("Grêmio",C196, 1), "Internacional", "Grêmio")</f>
        <v>Grêmio</v>
      </c>
      <c r="J196" s="3" t="str">
        <f t="shared" si="32"/>
        <v>0</v>
      </c>
      <c r="K196" s="3" t="str">
        <f t="shared" ref="K196:K259" si="36">SUBSTITUTE(J196,_xlfn.CONCAT("(",L196,")"), "")</f>
        <v>0</v>
      </c>
      <c r="L196" s="3" t="str">
        <f t="shared" si="30"/>
        <v/>
      </c>
      <c r="M196" s="3"/>
      <c r="N196" s="3"/>
      <c r="O196" s="3" t="str">
        <f>IF(P196="Amistoso", "AMISTOSO", _xlfn.CONCAT(RIGHT(TEXT(B196, "dd/mm/yyyy"),4),"_",VLOOKUP(todoOsGrenaisNormalizado!$P196, Campeonatos!$A$2:$B$24,2, FALSE)))</f>
        <v>1979_RS</v>
      </c>
      <c r="P196" s="1" t="s">
        <v>137</v>
      </c>
      <c r="Q196" s="1" t="s">
        <v>7</v>
      </c>
      <c r="R196" s="1"/>
      <c r="S196" s="1"/>
      <c r="T196" s="1"/>
    </row>
    <row r="197" spans="1:20" ht="30" x14ac:dyDescent="0.25">
      <c r="A197" s="1">
        <v>246</v>
      </c>
      <c r="B197" s="5">
        <v>28841</v>
      </c>
      <c r="C197" s="1" t="s">
        <v>585</v>
      </c>
      <c r="D197" s="3" t="str">
        <f t="shared" si="33"/>
        <v>Grêmio</v>
      </c>
      <c r="E197" s="3" t="str">
        <f t="shared" si="34"/>
        <v>1</v>
      </c>
      <c r="F197" s="3" t="str">
        <f t="shared" si="28"/>
        <v>1</v>
      </c>
      <c r="G197" s="3" t="str">
        <f t="shared" si="29"/>
        <v/>
      </c>
      <c r="H197" s="3" t="str">
        <f t="shared" si="31"/>
        <v xml:space="preserve"> 1 x 2 </v>
      </c>
      <c r="I197" s="3" t="str">
        <f t="shared" si="35"/>
        <v>Internacional</v>
      </c>
      <c r="J197" s="3" t="str">
        <f t="shared" si="32"/>
        <v>2</v>
      </c>
      <c r="K197" s="3" t="str">
        <f t="shared" si="36"/>
        <v>2</v>
      </c>
      <c r="L197" s="3" t="str">
        <f t="shared" si="30"/>
        <v/>
      </c>
      <c r="M197" s="3"/>
      <c r="N197" s="3"/>
      <c r="O197" s="3" t="str">
        <f>IF(P197="Amistoso", "AMISTOSO", _xlfn.CONCAT(RIGHT(TEXT(B197, "dd/mm/yyyy"),4),"_",VLOOKUP(todoOsGrenaisNormalizado!$P197, Campeonatos!$A$2:$B$24,2, FALSE)))</f>
        <v>1978_RS</v>
      </c>
      <c r="P197" s="1" t="s">
        <v>137</v>
      </c>
      <c r="Q197" s="1" t="s">
        <v>79</v>
      </c>
      <c r="R197" s="1"/>
      <c r="S197" s="1" t="s">
        <v>262</v>
      </c>
      <c r="T197" s="1" t="s">
        <v>263</v>
      </c>
    </row>
    <row r="198" spans="1:20" ht="30" x14ac:dyDescent="0.25">
      <c r="A198" s="1">
        <v>245</v>
      </c>
      <c r="B198" s="5">
        <v>28837</v>
      </c>
      <c r="C198" s="1" t="s">
        <v>587</v>
      </c>
      <c r="D198" s="3" t="str">
        <f t="shared" si="33"/>
        <v>Internacional</v>
      </c>
      <c r="E198" s="3" t="str">
        <f t="shared" si="34"/>
        <v>2</v>
      </c>
      <c r="F198" s="3" t="str">
        <f t="shared" si="28"/>
        <v>2</v>
      </c>
      <c r="G198" s="3" t="str">
        <f t="shared" si="29"/>
        <v/>
      </c>
      <c r="H198" s="3" t="str">
        <f t="shared" si="31"/>
        <v xml:space="preserve"> 2 x 2 </v>
      </c>
      <c r="I198" s="3" t="str">
        <f t="shared" si="35"/>
        <v>Grêmio</v>
      </c>
      <c r="J198" s="3" t="str">
        <f t="shared" si="32"/>
        <v>2</v>
      </c>
      <c r="K198" s="3" t="str">
        <f t="shared" si="36"/>
        <v>2</v>
      </c>
      <c r="L198" s="3" t="str">
        <f t="shared" si="30"/>
        <v/>
      </c>
      <c r="M198" s="3"/>
      <c r="N198" s="3"/>
      <c r="O198" s="3" t="str">
        <f>IF(P198="Amistoso", "AMISTOSO", _xlfn.CONCAT(RIGHT(TEXT(B198, "dd/mm/yyyy"),4),"_",VLOOKUP(todoOsGrenaisNormalizado!$P198, Campeonatos!$A$2:$B$24,2, FALSE)))</f>
        <v>1978_RS</v>
      </c>
      <c r="P198" s="1" t="s">
        <v>137</v>
      </c>
      <c r="Q198" s="1" t="s">
        <v>7</v>
      </c>
      <c r="R198" s="1"/>
      <c r="S198" s="1" t="s">
        <v>264</v>
      </c>
      <c r="T198" s="1"/>
    </row>
    <row r="199" spans="1:20" x14ac:dyDescent="0.25">
      <c r="A199" s="1">
        <v>244</v>
      </c>
      <c r="B199" s="5">
        <v>28820</v>
      </c>
      <c r="C199" s="1" t="s">
        <v>570</v>
      </c>
      <c r="D199" s="3" t="str">
        <f t="shared" si="33"/>
        <v>Grêmio</v>
      </c>
      <c r="E199" s="3" t="str">
        <f t="shared" si="34"/>
        <v>0</v>
      </c>
      <c r="F199" s="3" t="str">
        <f t="shared" si="28"/>
        <v>0</v>
      </c>
      <c r="G199" s="3" t="str">
        <f t="shared" si="29"/>
        <v/>
      </c>
      <c r="H199" s="3" t="str">
        <f t="shared" si="31"/>
        <v xml:space="preserve"> 0 x 0 </v>
      </c>
      <c r="I199" s="3" t="str">
        <f t="shared" si="35"/>
        <v>Internacional</v>
      </c>
      <c r="J199" s="3" t="str">
        <f t="shared" si="32"/>
        <v>0</v>
      </c>
      <c r="K199" s="3" t="str">
        <f t="shared" si="36"/>
        <v>0</v>
      </c>
      <c r="L199" s="3" t="str">
        <f t="shared" si="30"/>
        <v/>
      </c>
      <c r="M199" s="3"/>
      <c r="N199" s="3"/>
      <c r="O199" s="3" t="str">
        <f>IF(P199="Amistoso", "AMISTOSO", _xlfn.CONCAT(RIGHT(TEXT(B199, "dd/mm/yyyy"),4),"_",VLOOKUP(todoOsGrenaisNormalizado!$P199, Campeonatos!$A$2:$B$24,2, FALSE)))</f>
        <v>1978_RS</v>
      </c>
      <c r="P199" s="1" t="s">
        <v>137</v>
      </c>
      <c r="Q199" s="1" t="s">
        <v>79</v>
      </c>
      <c r="R199" s="1"/>
      <c r="S199" s="1"/>
      <c r="T199" s="1"/>
    </row>
    <row r="200" spans="1:20" x14ac:dyDescent="0.25">
      <c r="A200" s="1">
        <v>243</v>
      </c>
      <c r="B200" s="5">
        <v>28802</v>
      </c>
      <c r="C200" s="1" t="s">
        <v>582</v>
      </c>
      <c r="D200" s="3" t="str">
        <f t="shared" si="33"/>
        <v>Internacional</v>
      </c>
      <c r="E200" s="3" t="str">
        <f t="shared" si="34"/>
        <v>2</v>
      </c>
      <c r="F200" s="3" t="str">
        <f t="shared" si="28"/>
        <v>2</v>
      </c>
      <c r="G200" s="3" t="str">
        <f t="shared" si="29"/>
        <v/>
      </c>
      <c r="H200" s="3" t="str">
        <f t="shared" si="31"/>
        <v xml:space="preserve"> 2 x 1 </v>
      </c>
      <c r="I200" s="3" t="str">
        <f t="shared" si="35"/>
        <v>Grêmio</v>
      </c>
      <c r="J200" s="3" t="str">
        <f t="shared" si="32"/>
        <v>1</v>
      </c>
      <c r="K200" s="3" t="str">
        <f t="shared" si="36"/>
        <v>1</v>
      </c>
      <c r="L200" s="3" t="str">
        <f t="shared" si="30"/>
        <v/>
      </c>
      <c r="M200" s="3"/>
      <c r="N200" s="3"/>
      <c r="O200" s="3" t="str">
        <f>IF(P200="Amistoso", "AMISTOSO", _xlfn.CONCAT(RIGHT(TEXT(B200, "dd/mm/yyyy"),4),"_",VLOOKUP(todoOsGrenaisNormalizado!$P200, Campeonatos!$A$2:$B$24,2, FALSE)))</f>
        <v>1978_RS</v>
      </c>
      <c r="P200" s="1" t="s">
        <v>137</v>
      </c>
      <c r="Q200" s="1" t="s">
        <v>7</v>
      </c>
      <c r="R200" s="1"/>
      <c r="S200" s="1" t="s">
        <v>265</v>
      </c>
      <c r="T200" s="1"/>
    </row>
    <row r="201" spans="1:20" x14ac:dyDescent="0.25">
      <c r="A201" s="1">
        <v>242</v>
      </c>
      <c r="B201" s="5">
        <v>28799</v>
      </c>
      <c r="C201" s="1" t="s">
        <v>586</v>
      </c>
      <c r="D201" s="3" t="str">
        <f t="shared" si="33"/>
        <v>Grêmio</v>
      </c>
      <c r="E201" s="3" t="str">
        <f t="shared" si="34"/>
        <v>1</v>
      </c>
      <c r="F201" s="3" t="str">
        <f t="shared" si="28"/>
        <v>1</v>
      </c>
      <c r="G201" s="3" t="str">
        <f t="shared" si="29"/>
        <v/>
      </c>
      <c r="H201" s="3" t="str">
        <f t="shared" si="31"/>
        <v xml:space="preserve"> 1 x 1 </v>
      </c>
      <c r="I201" s="3" t="str">
        <f t="shared" si="35"/>
        <v>Internacional</v>
      </c>
      <c r="J201" s="3" t="str">
        <f t="shared" si="32"/>
        <v>1</v>
      </c>
      <c r="K201" s="3" t="str">
        <f t="shared" si="36"/>
        <v>1</v>
      </c>
      <c r="L201" s="3" t="str">
        <f t="shared" si="30"/>
        <v/>
      </c>
      <c r="M201" s="3"/>
      <c r="N201" s="3"/>
      <c r="O201" s="3" t="str">
        <f>IF(P201="Amistoso", "AMISTOSO", _xlfn.CONCAT(RIGHT(TEXT(B201, "dd/mm/yyyy"),4),"_",VLOOKUP(todoOsGrenaisNormalizado!$P201, Campeonatos!$A$2:$B$24,2, FALSE)))</f>
        <v>1978_RS</v>
      </c>
      <c r="P201" s="1" t="s">
        <v>137</v>
      </c>
      <c r="Q201" s="1" t="s">
        <v>79</v>
      </c>
      <c r="R201" s="1"/>
      <c r="S201" s="1" t="s">
        <v>266</v>
      </c>
      <c r="T201" s="1"/>
    </row>
    <row r="202" spans="1:20" x14ac:dyDescent="0.25">
      <c r="A202" s="1">
        <v>241</v>
      </c>
      <c r="B202" s="5">
        <v>28748</v>
      </c>
      <c r="C202" s="1" t="s">
        <v>19</v>
      </c>
      <c r="D202" s="3" t="str">
        <f t="shared" si="33"/>
        <v>Internacional</v>
      </c>
      <c r="E202" s="3" t="str">
        <f t="shared" si="34"/>
        <v>1</v>
      </c>
      <c r="F202" s="3" t="str">
        <f t="shared" si="28"/>
        <v>1</v>
      </c>
      <c r="G202" s="3" t="str">
        <f t="shared" si="29"/>
        <v/>
      </c>
      <c r="H202" s="3" t="str">
        <f t="shared" si="31"/>
        <v xml:space="preserve"> 1 x 0 </v>
      </c>
      <c r="I202" s="3" t="str">
        <f t="shared" si="35"/>
        <v>Grêmio</v>
      </c>
      <c r="J202" s="3" t="str">
        <f t="shared" si="32"/>
        <v>0</v>
      </c>
      <c r="K202" s="3" t="str">
        <f t="shared" si="36"/>
        <v>0</v>
      </c>
      <c r="L202" s="3" t="str">
        <f t="shared" si="30"/>
        <v/>
      </c>
      <c r="M202" s="3"/>
      <c r="N202" s="3"/>
      <c r="O202" s="3" t="str">
        <f>IF(P202="Amistoso", "AMISTOSO", _xlfn.CONCAT(RIGHT(TEXT(B202, "dd/mm/yyyy"),4),"_",VLOOKUP(todoOsGrenaisNormalizado!$P202, Campeonatos!$A$2:$B$24,2, FALSE)))</f>
        <v>1978_RS</v>
      </c>
      <c r="P202" s="1" t="s">
        <v>137</v>
      </c>
      <c r="Q202" s="1" t="s">
        <v>7</v>
      </c>
      <c r="R202" s="1"/>
      <c r="S202" s="1" t="s">
        <v>267</v>
      </c>
      <c r="T202" s="1"/>
    </row>
    <row r="203" spans="1:20" ht="30" x14ac:dyDescent="0.25">
      <c r="A203" s="1">
        <v>240</v>
      </c>
      <c r="B203" s="5">
        <v>28743</v>
      </c>
      <c r="C203" s="1" t="s">
        <v>580</v>
      </c>
      <c r="D203" s="3" t="str">
        <f t="shared" si="33"/>
        <v>Grêmio</v>
      </c>
      <c r="E203" s="3" t="str">
        <f t="shared" si="34"/>
        <v>2</v>
      </c>
      <c r="F203" s="3" t="str">
        <f t="shared" si="28"/>
        <v>2</v>
      </c>
      <c r="G203" s="3" t="str">
        <f t="shared" si="29"/>
        <v/>
      </c>
      <c r="H203" s="3" t="str">
        <f t="shared" si="31"/>
        <v xml:space="preserve"> 2 x 2 </v>
      </c>
      <c r="I203" s="3" t="str">
        <f t="shared" si="35"/>
        <v>Internacional</v>
      </c>
      <c r="J203" s="3" t="str">
        <f t="shared" si="32"/>
        <v>2</v>
      </c>
      <c r="K203" s="3" t="str">
        <f t="shared" si="36"/>
        <v>2</v>
      </c>
      <c r="L203" s="3" t="str">
        <f t="shared" si="30"/>
        <v/>
      </c>
      <c r="M203" s="3"/>
      <c r="N203" s="3"/>
      <c r="O203" s="3" t="str">
        <f>IF(P203="Amistoso", "AMISTOSO", _xlfn.CONCAT(RIGHT(TEXT(B203, "dd/mm/yyyy"),4),"_",VLOOKUP(todoOsGrenaisNormalizado!$P203, Campeonatos!$A$2:$B$24,2, FALSE)))</f>
        <v>1978_RS</v>
      </c>
      <c r="P203" s="1" t="s">
        <v>137</v>
      </c>
      <c r="Q203" s="1" t="s">
        <v>79</v>
      </c>
      <c r="R203" s="1"/>
      <c r="S203" s="1" t="s">
        <v>268</v>
      </c>
      <c r="T203" s="1"/>
    </row>
    <row r="204" spans="1:20" x14ac:dyDescent="0.25">
      <c r="A204" s="1">
        <v>239</v>
      </c>
      <c r="B204" s="5">
        <v>28740</v>
      </c>
      <c r="C204" s="1" t="s">
        <v>19</v>
      </c>
      <c r="D204" s="3" t="str">
        <f t="shared" si="33"/>
        <v>Internacional</v>
      </c>
      <c r="E204" s="3" t="str">
        <f t="shared" si="34"/>
        <v>1</v>
      </c>
      <c r="F204" s="3" t="str">
        <f t="shared" si="28"/>
        <v>1</v>
      </c>
      <c r="G204" s="3" t="str">
        <f t="shared" si="29"/>
        <v/>
      </c>
      <c r="H204" s="3" t="str">
        <f t="shared" si="31"/>
        <v xml:space="preserve"> 1 x 0 </v>
      </c>
      <c r="I204" s="3" t="str">
        <f t="shared" si="35"/>
        <v>Grêmio</v>
      </c>
      <c r="J204" s="3" t="str">
        <f t="shared" si="32"/>
        <v>0</v>
      </c>
      <c r="K204" s="3" t="str">
        <f t="shared" si="36"/>
        <v>0</v>
      </c>
      <c r="L204" s="3" t="str">
        <f t="shared" si="30"/>
        <v/>
      </c>
      <c r="M204" s="3"/>
      <c r="N204" s="3"/>
      <c r="O204" s="3" t="str">
        <f>IF(P204="Amistoso", "AMISTOSO", _xlfn.CONCAT(RIGHT(TEXT(B204, "dd/mm/yyyy"),4),"_",VLOOKUP(todoOsGrenaisNormalizado!$P204, Campeonatos!$A$2:$B$24,2, FALSE)))</f>
        <v>1978_RS</v>
      </c>
      <c r="P204" s="1" t="s">
        <v>137</v>
      </c>
      <c r="Q204" s="1" t="s">
        <v>7</v>
      </c>
      <c r="R204" s="1"/>
      <c r="S204" s="1" t="s">
        <v>269</v>
      </c>
      <c r="T204" s="1"/>
    </row>
    <row r="205" spans="1:20" ht="30" x14ac:dyDescent="0.25">
      <c r="A205" s="1">
        <v>238</v>
      </c>
      <c r="B205" s="5">
        <v>28722</v>
      </c>
      <c r="C205" s="1" t="s">
        <v>12</v>
      </c>
      <c r="D205" s="3" t="str">
        <f t="shared" si="33"/>
        <v>Grêmio</v>
      </c>
      <c r="E205" s="3" t="str">
        <f t="shared" si="34"/>
        <v>2</v>
      </c>
      <c r="F205" s="3" t="str">
        <f t="shared" si="28"/>
        <v>2</v>
      </c>
      <c r="G205" s="3" t="str">
        <f t="shared" si="29"/>
        <v/>
      </c>
      <c r="H205" s="3" t="str">
        <f t="shared" si="31"/>
        <v xml:space="preserve"> 2 x 1 </v>
      </c>
      <c r="I205" s="3" t="str">
        <f t="shared" si="35"/>
        <v>Internacional</v>
      </c>
      <c r="J205" s="3" t="str">
        <f t="shared" si="32"/>
        <v>1</v>
      </c>
      <c r="K205" s="3" t="str">
        <f t="shared" si="36"/>
        <v>1</v>
      </c>
      <c r="L205" s="3" t="str">
        <f t="shared" si="30"/>
        <v/>
      </c>
      <c r="M205" s="3"/>
      <c r="N205" s="3"/>
      <c r="O205" s="3" t="str">
        <f>IF(P205="Amistoso", "AMISTOSO", _xlfn.CONCAT(RIGHT(TEXT(B205, "dd/mm/yyyy"),4),"_",VLOOKUP(todoOsGrenaisNormalizado!$P205, Campeonatos!$A$2:$B$24,2, FALSE)))</f>
        <v>1978_RS</v>
      </c>
      <c r="P205" s="1" t="s">
        <v>137</v>
      </c>
      <c r="Q205" s="1" t="s">
        <v>79</v>
      </c>
      <c r="R205" s="1"/>
      <c r="S205" s="1" t="s">
        <v>270</v>
      </c>
      <c r="T205" s="1"/>
    </row>
    <row r="206" spans="1:20" ht="30" x14ac:dyDescent="0.25">
      <c r="A206" s="1">
        <v>237</v>
      </c>
      <c r="B206" s="5">
        <v>28603</v>
      </c>
      <c r="C206" s="1" t="s">
        <v>589</v>
      </c>
      <c r="D206" s="3" t="str">
        <f t="shared" si="33"/>
        <v>Internacional</v>
      </c>
      <c r="E206" s="3" t="str">
        <f t="shared" si="34"/>
        <v>2</v>
      </c>
      <c r="F206" s="3" t="str">
        <f t="shared" si="28"/>
        <v>2</v>
      </c>
      <c r="G206" s="3" t="str">
        <f t="shared" si="29"/>
        <v/>
      </c>
      <c r="H206" s="3" t="str">
        <f t="shared" si="31"/>
        <v xml:space="preserve"> 2 x 3 </v>
      </c>
      <c r="I206" s="3" t="str">
        <f t="shared" si="35"/>
        <v>Grêmio</v>
      </c>
      <c r="J206" s="3" t="str">
        <f t="shared" si="32"/>
        <v>3</v>
      </c>
      <c r="K206" s="3" t="str">
        <f t="shared" si="36"/>
        <v>3</v>
      </c>
      <c r="L206" s="3" t="str">
        <f t="shared" si="30"/>
        <v/>
      </c>
      <c r="M206" s="3"/>
      <c r="N206" s="3"/>
      <c r="O206" s="3" t="str">
        <f>IF(P206="Amistoso", "AMISTOSO", _xlfn.CONCAT(RIGHT(TEXT(B206, "dd/mm/yyyy"),4),"_",VLOOKUP(todoOsGrenaisNormalizado!$P206, Campeonatos!$A$2:$B$24,2, FALSE)))</f>
        <v>1978_BR</v>
      </c>
      <c r="P206" s="1" t="s">
        <v>52</v>
      </c>
      <c r="Q206" s="1" t="s">
        <v>7</v>
      </c>
      <c r="R206" s="1"/>
      <c r="S206" s="1" t="s">
        <v>271</v>
      </c>
      <c r="T206" s="1"/>
    </row>
    <row r="207" spans="1:20" ht="30" x14ac:dyDescent="0.25">
      <c r="A207" s="1">
        <v>236</v>
      </c>
      <c r="B207" s="5">
        <v>28435</v>
      </c>
      <c r="C207" s="1" t="s">
        <v>602</v>
      </c>
      <c r="D207" s="3" t="str">
        <f t="shared" si="33"/>
        <v>Internacional</v>
      </c>
      <c r="E207" s="3" t="str">
        <f t="shared" si="34"/>
        <v>0</v>
      </c>
      <c r="F207" s="3" t="str">
        <f t="shared" si="28"/>
        <v>0</v>
      </c>
      <c r="G207" s="3" t="str">
        <f t="shared" si="29"/>
        <v/>
      </c>
      <c r="H207" s="3" t="str">
        <f t="shared" si="31"/>
        <v xml:space="preserve"> 0 x 4 </v>
      </c>
      <c r="I207" s="3" t="str">
        <f t="shared" si="35"/>
        <v>Grêmio</v>
      </c>
      <c r="J207" s="3" t="str">
        <f t="shared" si="32"/>
        <v>4</v>
      </c>
      <c r="K207" s="3" t="str">
        <f t="shared" si="36"/>
        <v>4</v>
      </c>
      <c r="L207" s="3" t="str">
        <f t="shared" si="30"/>
        <v/>
      </c>
      <c r="M207" s="3"/>
      <c r="N207" s="3"/>
      <c r="O207" s="3" t="str">
        <f>IF(P207="Amistoso", "AMISTOSO", _xlfn.CONCAT(RIGHT(TEXT(B207, "dd/mm/yyyy"),4),"_",VLOOKUP(todoOsGrenaisNormalizado!$P207, Campeonatos!$A$2:$B$24,2, FALSE)))</f>
        <v>1977_BR</v>
      </c>
      <c r="P207" s="1" t="s">
        <v>52</v>
      </c>
      <c r="Q207" s="1" t="s">
        <v>7</v>
      </c>
      <c r="R207" s="1"/>
      <c r="S207" s="1" t="s">
        <v>272</v>
      </c>
      <c r="T207" s="1"/>
    </row>
    <row r="208" spans="1:20" x14ac:dyDescent="0.25">
      <c r="A208" s="1">
        <v>235</v>
      </c>
      <c r="B208" s="5">
        <v>28393</v>
      </c>
      <c r="C208" s="1" t="s">
        <v>592</v>
      </c>
      <c r="D208" s="3" t="str">
        <f t="shared" si="33"/>
        <v>Grêmio</v>
      </c>
      <c r="E208" s="3" t="str">
        <f t="shared" si="34"/>
        <v>1</v>
      </c>
      <c r="F208" s="3" t="str">
        <f t="shared" si="28"/>
        <v>1</v>
      </c>
      <c r="G208" s="3" t="str">
        <f t="shared" si="29"/>
        <v/>
      </c>
      <c r="H208" s="3" t="str">
        <f t="shared" si="31"/>
        <v xml:space="preserve"> 1 x 0 </v>
      </c>
      <c r="I208" s="3" t="str">
        <f t="shared" si="35"/>
        <v>Internacional</v>
      </c>
      <c r="J208" s="3" t="str">
        <f t="shared" si="32"/>
        <v>0</v>
      </c>
      <c r="K208" s="3" t="str">
        <f t="shared" si="36"/>
        <v>0</v>
      </c>
      <c r="L208" s="3" t="str">
        <f t="shared" si="30"/>
        <v/>
      </c>
      <c r="M208" s="3"/>
      <c r="N208" s="3"/>
      <c r="O208" s="3" t="str">
        <f>IF(P208="Amistoso", "AMISTOSO", _xlfn.CONCAT(RIGHT(TEXT(B208, "dd/mm/yyyy"),4),"_",VLOOKUP(todoOsGrenaisNormalizado!$P208, Campeonatos!$A$2:$B$24,2, FALSE)))</f>
        <v>1977_RS</v>
      </c>
      <c r="P208" s="1" t="s">
        <v>137</v>
      </c>
      <c r="Q208" s="1" t="s">
        <v>79</v>
      </c>
      <c r="R208" s="1"/>
      <c r="S208" s="1" t="s">
        <v>273</v>
      </c>
      <c r="T208" s="1" t="s">
        <v>274</v>
      </c>
    </row>
    <row r="209" spans="1:20" x14ac:dyDescent="0.25">
      <c r="A209" s="1">
        <v>234</v>
      </c>
      <c r="B209" s="5">
        <v>28386</v>
      </c>
      <c r="C209" s="1" t="s">
        <v>591</v>
      </c>
      <c r="D209" s="3" t="str">
        <f t="shared" si="33"/>
        <v>Internacional</v>
      </c>
      <c r="E209" s="3" t="str">
        <f t="shared" si="34"/>
        <v>0</v>
      </c>
      <c r="F209" s="3" t="str">
        <f t="shared" si="28"/>
        <v>0</v>
      </c>
      <c r="G209" s="3" t="str">
        <f t="shared" si="29"/>
        <v/>
      </c>
      <c r="H209" s="3" t="str">
        <f t="shared" si="31"/>
        <v xml:space="preserve"> 0 x 2 </v>
      </c>
      <c r="I209" s="3" t="str">
        <f t="shared" si="35"/>
        <v>Grêmio</v>
      </c>
      <c r="J209" s="3" t="str">
        <f t="shared" si="32"/>
        <v>2</v>
      </c>
      <c r="K209" s="3" t="str">
        <f t="shared" si="36"/>
        <v>2</v>
      </c>
      <c r="L209" s="3" t="str">
        <f t="shared" si="30"/>
        <v/>
      </c>
      <c r="M209" s="3"/>
      <c r="N209" s="3"/>
      <c r="O209" s="3" t="str">
        <f>IF(P209="Amistoso", "AMISTOSO", _xlfn.CONCAT(RIGHT(TEXT(B209, "dd/mm/yyyy"),4),"_",VLOOKUP(todoOsGrenaisNormalizado!$P209, Campeonatos!$A$2:$B$24,2, FALSE)))</f>
        <v>1977_RS</v>
      </c>
      <c r="P209" s="1" t="s">
        <v>137</v>
      </c>
      <c r="Q209" s="1" t="s">
        <v>7</v>
      </c>
      <c r="R209" s="1"/>
      <c r="S209" s="1" t="s">
        <v>275</v>
      </c>
      <c r="T209" s="1"/>
    </row>
    <row r="210" spans="1:20" ht="30" x14ac:dyDescent="0.25">
      <c r="A210" s="1">
        <v>233</v>
      </c>
      <c r="B210" s="5">
        <v>28351</v>
      </c>
      <c r="C210" s="1" t="s">
        <v>12</v>
      </c>
      <c r="D210" s="3" t="str">
        <f t="shared" si="33"/>
        <v>Grêmio</v>
      </c>
      <c r="E210" s="3" t="str">
        <f t="shared" si="34"/>
        <v>2</v>
      </c>
      <c r="F210" s="3" t="str">
        <f t="shared" si="28"/>
        <v>2</v>
      </c>
      <c r="G210" s="3" t="str">
        <f t="shared" si="29"/>
        <v/>
      </c>
      <c r="H210" s="3" t="str">
        <f t="shared" si="31"/>
        <v xml:space="preserve"> 2 x 1 </v>
      </c>
      <c r="I210" s="3" t="str">
        <f t="shared" si="35"/>
        <v>Internacional</v>
      </c>
      <c r="J210" s="3" t="str">
        <f t="shared" si="32"/>
        <v>1</v>
      </c>
      <c r="K210" s="3" t="str">
        <f t="shared" si="36"/>
        <v>1</v>
      </c>
      <c r="L210" s="3" t="str">
        <f t="shared" si="30"/>
        <v/>
      </c>
      <c r="M210" s="3"/>
      <c r="N210" s="3"/>
      <c r="O210" s="3" t="str">
        <f>IF(P210="Amistoso", "AMISTOSO", _xlfn.CONCAT(RIGHT(TEXT(B210, "dd/mm/yyyy"),4),"_",VLOOKUP(todoOsGrenaisNormalizado!$P210, Campeonatos!$A$2:$B$24,2, FALSE)))</f>
        <v>1977_RS</v>
      </c>
      <c r="P210" s="1" t="s">
        <v>137</v>
      </c>
      <c r="Q210" s="1" t="s">
        <v>79</v>
      </c>
      <c r="R210" s="1"/>
      <c r="S210" s="1" t="s">
        <v>276</v>
      </c>
      <c r="T210" s="1" t="s">
        <v>277</v>
      </c>
    </row>
    <row r="211" spans="1:20" x14ac:dyDescent="0.25">
      <c r="A211" s="1">
        <v>232</v>
      </c>
      <c r="B211" s="5">
        <v>28279</v>
      </c>
      <c r="C211" s="1" t="s">
        <v>575</v>
      </c>
      <c r="D211" s="3" t="str">
        <f t="shared" si="33"/>
        <v>Internacional</v>
      </c>
      <c r="E211" s="3" t="str">
        <f t="shared" si="34"/>
        <v>0</v>
      </c>
      <c r="F211" s="3" t="str">
        <f t="shared" si="28"/>
        <v>0</v>
      </c>
      <c r="G211" s="3" t="str">
        <f t="shared" si="29"/>
        <v/>
      </c>
      <c r="H211" s="3" t="str">
        <f t="shared" si="31"/>
        <v xml:space="preserve"> 0 x 0 </v>
      </c>
      <c r="I211" s="3" t="str">
        <f t="shared" si="35"/>
        <v>Grêmio</v>
      </c>
      <c r="J211" s="3" t="str">
        <f t="shared" si="32"/>
        <v>0</v>
      </c>
      <c r="K211" s="3" t="str">
        <f t="shared" si="36"/>
        <v>0</v>
      </c>
      <c r="L211" s="3" t="str">
        <f t="shared" si="30"/>
        <v/>
      </c>
      <c r="M211" s="3"/>
      <c r="N211" s="3"/>
      <c r="O211" s="3" t="str">
        <f>IF(P211="Amistoso", "AMISTOSO", _xlfn.CONCAT(RIGHT(TEXT(B211, "dd/mm/yyyy"),4),"_",VLOOKUP(todoOsGrenaisNormalizado!$P211, Campeonatos!$A$2:$B$24,2, FALSE)))</f>
        <v>1977_RS</v>
      </c>
      <c r="P211" s="1" t="s">
        <v>137</v>
      </c>
      <c r="Q211" s="1" t="s">
        <v>7</v>
      </c>
      <c r="R211" s="1"/>
      <c r="S211" s="1"/>
      <c r="T211" s="1"/>
    </row>
    <row r="212" spans="1:20" x14ac:dyDescent="0.25">
      <c r="A212" s="1">
        <v>231</v>
      </c>
      <c r="B212" s="5">
        <v>28274</v>
      </c>
      <c r="C212" s="1" t="s">
        <v>15</v>
      </c>
      <c r="D212" s="3" t="str">
        <f t="shared" si="33"/>
        <v>Grêmio</v>
      </c>
      <c r="E212" s="3" t="str">
        <f t="shared" si="34"/>
        <v>0</v>
      </c>
      <c r="F212" s="3" t="str">
        <f t="shared" si="28"/>
        <v>0</v>
      </c>
      <c r="G212" s="3" t="str">
        <f t="shared" si="29"/>
        <v/>
      </c>
      <c r="H212" s="3" t="str">
        <f t="shared" si="31"/>
        <v xml:space="preserve"> 0 x 1 </v>
      </c>
      <c r="I212" s="3" t="str">
        <f t="shared" si="35"/>
        <v>Internacional</v>
      </c>
      <c r="J212" s="3" t="str">
        <f t="shared" si="32"/>
        <v>1</v>
      </c>
      <c r="K212" s="3" t="str">
        <f t="shared" si="36"/>
        <v>1</v>
      </c>
      <c r="L212" s="3" t="str">
        <f t="shared" si="30"/>
        <v/>
      </c>
      <c r="M212" s="3"/>
      <c r="N212" s="3"/>
      <c r="O212" s="3" t="str">
        <f>IF(P212="Amistoso", "AMISTOSO", _xlfn.CONCAT(RIGHT(TEXT(B212, "dd/mm/yyyy"),4),"_",VLOOKUP(todoOsGrenaisNormalizado!$P212, Campeonatos!$A$2:$B$24,2, FALSE)))</f>
        <v>1977_RS</v>
      </c>
      <c r="P212" s="1" t="s">
        <v>137</v>
      </c>
      <c r="Q212" s="1" t="s">
        <v>79</v>
      </c>
      <c r="R212" s="1"/>
      <c r="S212" s="1" t="s">
        <v>278</v>
      </c>
      <c r="T212" s="1"/>
    </row>
    <row r="213" spans="1:20" x14ac:dyDescent="0.25">
      <c r="A213" s="1">
        <v>230</v>
      </c>
      <c r="B213" s="5">
        <v>28253</v>
      </c>
      <c r="C213" s="1" t="s">
        <v>19</v>
      </c>
      <c r="D213" s="3" t="str">
        <f t="shared" si="33"/>
        <v>Internacional</v>
      </c>
      <c r="E213" s="3" t="str">
        <f t="shared" si="34"/>
        <v>1</v>
      </c>
      <c r="F213" s="3" t="str">
        <f t="shared" si="28"/>
        <v>1</v>
      </c>
      <c r="G213" s="3" t="str">
        <f t="shared" si="29"/>
        <v/>
      </c>
      <c r="H213" s="3" t="str">
        <f t="shared" si="31"/>
        <v xml:space="preserve"> 1 x 0 </v>
      </c>
      <c r="I213" s="3" t="str">
        <f t="shared" si="35"/>
        <v>Grêmio</v>
      </c>
      <c r="J213" s="3" t="str">
        <f t="shared" si="32"/>
        <v>0</v>
      </c>
      <c r="K213" s="3" t="str">
        <f t="shared" si="36"/>
        <v>0</v>
      </c>
      <c r="L213" s="3" t="str">
        <f t="shared" si="30"/>
        <v/>
      </c>
      <c r="M213" s="3"/>
      <c r="N213" s="3"/>
      <c r="O213" s="3" t="str">
        <f>IF(P213="Amistoso", "AMISTOSO", _xlfn.CONCAT(RIGHT(TEXT(B213, "dd/mm/yyyy"),4),"_",VLOOKUP(todoOsGrenaisNormalizado!$P213, Campeonatos!$A$2:$B$24,2, FALSE)))</f>
        <v>1977_RS</v>
      </c>
      <c r="P213" s="1" t="s">
        <v>137</v>
      </c>
      <c r="Q213" s="1" t="s">
        <v>7</v>
      </c>
      <c r="R213" s="1"/>
      <c r="S213" s="1" t="s">
        <v>279</v>
      </c>
      <c r="T213" s="1"/>
    </row>
    <row r="214" spans="1:20" ht="30" x14ac:dyDescent="0.25">
      <c r="A214" s="1">
        <v>229</v>
      </c>
      <c r="B214" s="5">
        <v>28232</v>
      </c>
      <c r="C214" s="1" t="s">
        <v>578</v>
      </c>
      <c r="D214" s="3" t="str">
        <f t="shared" si="33"/>
        <v>Grêmio</v>
      </c>
      <c r="E214" s="3" t="str">
        <f t="shared" si="34"/>
        <v>3</v>
      </c>
      <c r="F214" s="3" t="str">
        <f t="shared" si="28"/>
        <v>3</v>
      </c>
      <c r="G214" s="3" t="str">
        <f t="shared" si="29"/>
        <v/>
      </c>
      <c r="H214" s="3" t="str">
        <f t="shared" si="31"/>
        <v xml:space="preserve"> 3 x 0 </v>
      </c>
      <c r="I214" s="3" t="str">
        <f t="shared" si="35"/>
        <v>Internacional</v>
      </c>
      <c r="J214" s="3" t="str">
        <f t="shared" si="32"/>
        <v>0</v>
      </c>
      <c r="K214" s="3" t="str">
        <f t="shared" si="36"/>
        <v>0</v>
      </c>
      <c r="L214" s="3" t="str">
        <f t="shared" si="30"/>
        <v/>
      </c>
      <c r="M214" s="3"/>
      <c r="N214" s="3"/>
      <c r="O214" s="3" t="str">
        <f>IF(P214="Amistoso", "AMISTOSO", _xlfn.CONCAT(RIGHT(TEXT(B214, "dd/mm/yyyy"),4),"_",VLOOKUP(todoOsGrenaisNormalizado!$P214, Campeonatos!$A$2:$B$24,2, FALSE)))</f>
        <v>1977_RS</v>
      </c>
      <c r="P214" s="1" t="s">
        <v>137</v>
      </c>
      <c r="Q214" s="1" t="s">
        <v>79</v>
      </c>
      <c r="R214" s="1"/>
      <c r="S214" s="1" t="s">
        <v>280</v>
      </c>
      <c r="T214" s="1" t="s">
        <v>281</v>
      </c>
    </row>
    <row r="215" spans="1:20" ht="30" x14ac:dyDescent="0.25">
      <c r="A215" s="1">
        <v>228</v>
      </c>
      <c r="B215" s="5">
        <v>28010</v>
      </c>
      <c r="C215" s="1" t="s">
        <v>601</v>
      </c>
      <c r="D215" s="3" t="str">
        <f t="shared" si="33"/>
        <v>Internacional</v>
      </c>
      <c r="E215" s="3" t="str">
        <f t="shared" si="34"/>
        <v>3</v>
      </c>
      <c r="F215" s="3" t="str">
        <f t="shared" si="28"/>
        <v>3</v>
      </c>
      <c r="G215" s="3" t="str">
        <f t="shared" si="29"/>
        <v/>
      </c>
      <c r="H215" s="3" t="str">
        <f t="shared" si="31"/>
        <v xml:space="preserve"> 3 x 1 </v>
      </c>
      <c r="I215" s="3" t="str">
        <f t="shared" si="35"/>
        <v>Grêmio</v>
      </c>
      <c r="J215" s="3" t="str">
        <f t="shared" si="32"/>
        <v>1</v>
      </c>
      <c r="K215" s="3" t="str">
        <f t="shared" si="36"/>
        <v>1</v>
      </c>
      <c r="L215" s="3" t="str">
        <f t="shared" si="30"/>
        <v/>
      </c>
      <c r="M215" s="3"/>
      <c r="N215" s="3"/>
      <c r="O215" s="3" t="str">
        <f>IF(P215="Amistoso", "AMISTOSO", _xlfn.CONCAT(RIGHT(TEXT(B215, "dd/mm/yyyy"),4),"_",VLOOKUP(todoOsGrenaisNormalizado!$P215, Campeonatos!$A$2:$B$24,2, FALSE)))</f>
        <v>1976_BR</v>
      </c>
      <c r="P215" s="1" t="s">
        <v>52</v>
      </c>
      <c r="Q215" s="1" t="s">
        <v>7</v>
      </c>
      <c r="R215" s="1"/>
      <c r="S215" s="1" t="s">
        <v>282</v>
      </c>
      <c r="T215" s="1"/>
    </row>
    <row r="216" spans="1:20" x14ac:dyDescent="0.25">
      <c r="A216" s="1">
        <v>227</v>
      </c>
      <c r="B216" s="5">
        <v>27994</v>
      </c>
      <c r="C216" s="1" t="s">
        <v>577</v>
      </c>
      <c r="D216" s="3" t="str">
        <f t="shared" si="33"/>
        <v>Internacional</v>
      </c>
      <c r="E216" s="3" t="str">
        <f t="shared" si="34"/>
        <v>2</v>
      </c>
      <c r="F216" s="3" t="str">
        <f t="shared" ref="F216:F279" si="37">SUBSTITUTE(E216,_xlfn.CONCAT("(",G216,")"), "")</f>
        <v>2</v>
      </c>
      <c r="G216" s="3" t="str">
        <f t="shared" ref="G216:G279" si="38">IF(IFERROR(SEARCH("(", $E216), 0)&gt;0, SUBSTITUTE(RIGHT($E216,FIND("(",$E216)), ")", ""), "")</f>
        <v/>
      </c>
      <c r="H216" s="3" t="str">
        <f t="shared" si="31"/>
        <v xml:space="preserve"> 2 x 0 </v>
      </c>
      <c r="I216" s="3" t="str">
        <f t="shared" si="35"/>
        <v>Grêmio</v>
      </c>
      <c r="J216" s="3" t="str">
        <f t="shared" si="32"/>
        <v>0</v>
      </c>
      <c r="K216" s="3" t="str">
        <f t="shared" si="36"/>
        <v>0</v>
      </c>
      <c r="L216" s="3" t="str">
        <f t="shared" ref="L216:L279" si="39">IF(IFERROR(SEARCH("(", $J216), 0)&gt;0, SUBSTITUTE(LEFT($J216,FIND(")",$J216)-1), "(", ""),  "")</f>
        <v/>
      </c>
      <c r="M216" s="3"/>
      <c r="N216" s="3"/>
      <c r="O216" s="3" t="str">
        <f>IF(P216="Amistoso", "AMISTOSO", _xlfn.CONCAT(RIGHT(TEXT(B216, "dd/mm/yyyy"),4),"_",VLOOKUP(todoOsGrenaisNormalizado!$P216, Campeonatos!$A$2:$B$24,2, FALSE)))</f>
        <v>1976_RS</v>
      </c>
      <c r="P216" s="1" t="s">
        <v>137</v>
      </c>
      <c r="Q216" s="1" t="s">
        <v>7</v>
      </c>
      <c r="R216" s="1"/>
      <c r="S216" s="1" t="s">
        <v>283</v>
      </c>
      <c r="T216" s="1" t="s">
        <v>284</v>
      </c>
    </row>
    <row r="217" spans="1:20" x14ac:dyDescent="0.25">
      <c r="A217" s="1">
        <v>226</v>
      </c>
      <c r="B217" s="5">
        <v>27990</v>
      </c>
      <c r="C217" s="1" t="s">
        <v>586</v>
      </c>
      <c r="D217" s="3" t="str">
        <f t="shared" si="33"/>
        <v>Grêmio</v>
      </c>
      <c r="E217" s="3" t="str">
        <f t="shared" si="34"/>
        <v>1</v>
      </c>
      <c r="F217" s="3" t="str">
        <f t="shared" si="37"/>
        <v>1</v>
      </c>
      <c r="G217" s="3" t="str">
        <f t="shared" si="38"/>
        <v/>
      </c>
      <c r="H217" s="3" t="str">
        <f t="shared" si="31"/>
        <v xml:space="preserve"> 1 x 1 </v>
      </c>
      <c r="I217" s="3" t="str">
        <f t="shared" si="35"/>
        <v>Internacional</v>
      </c>
      <c r="J217" s="3" t="str">
        <f t="shared" si="32"/>
        <v>1</v>
      </c>
      <c r="K217" s="3" t="str">
        <f t="shared" si="36"/>
        <v>1</v>
      </c>
      <c r="L217" s="3" t="str">
        <f t="shared" si="39"/>
        <v/>
      </c>
      <c r="M217" s="3"/>
      <c r="N217" s="3"/>
      <c r="O217" s="3" t="str">
        <f>IF(P217="Amistoso", "AMISTOSO", _xlfn.CONCAT(RIGHT(TEXT(B217, "dd/mm/yyyy"),4),"_",VLOOKUP(todoOsGrenaisNormalizado!$P217, Campeonatos!$A$2:$B$24,2, FALSE)))</f>
        <v>1976_RS</v>
      </c>
      <c r="P217" s="1" t="s">
        <v>137</v>
      </c>
      <c r="Q217" s="1" t="s">
        <v>79</v>
      </c>
      <c r="R217" s="1"/>
      <c r="S217" s="1" t="s">
        <v>285</v>
      </c>
      <c r="T217" s="1"/>
    </row>
    <row r="218" spans="1:20" x14ac:dyDescent="0.25">
      <c r="A218" s="1">
        <v>225</v>
      </c>
      <c r="B218" s="5">
        <v>27981</v>
      </c>
      <c r="C218" s="1" t="s">
        <v>19</v>
      </c>
      <c r="D218" s="3" t="str">
        <f t="shared" si="33"/>
        <v>Internacional</v>
      </c>
      <c r="E218" s="3" t="str">
        <f t="shared" si="34"/>
        <v>1</v>
      </c>
      <c r="F218" s="3" t="str">
        <f t="shared" si="37"/>
        <v>1</v>
      </c>
      <c r="G218" s="3" t="str">
        <f t="shared" si="38"/>
        <v/>
      </c>
      <c r="H218" s="3" t="str">
        <f t="shared" ref="H218:H281" si="40">SUBSTITUTE(SUBSTITUTE(C218, "Internacional", ""), "Grêmio", "")</f>
        <v xml:space="preserve"> 1 x 0 </v>
      </c>
      <c r="I218" s="3" t="str">
        <f t="shared" si="35"/>
        <v>Grêmio</v>
      </c>
      <c r="J218" s="3" t="str">
        <f t="shared" si="32"/>
        <v>0</v>
      </c>
      <c r="K218" s="3" t="str">
        <f t="shared" si="36"/>
        <v>0</v>
      </c>
      <c r="L218" s="3" t="str">
        <f t="shared" si="39"/>
        <v/>
      </c>
      <c r="M218" s="3"/>
      <c r="N218" s="3"/>
      <c r="O218" s="3" t="str">
        <f>IF(P218="Amistoso", "AMISTOSO", _xlfn.CONCAT(RIGHT(TEXT(B218, "dd/mm/yyyy"),4),"_",VLOOKUP(todoOsGrenaisNormalizado!$P218, Campeonatos!$A$2:$B$24,2, FALSE)))</f>
        <v>1976_RS</v>
      </c>
      <c r="P218" s="1" t="s">
        <v>137</v>
      </c>
      <c r="Q218" s="1" t="s">
        <v>7</v>
      </c>
      <c r="R218" s="1"/>
      <c r="S218" s="1" t="s">
        <v>286</v>
      </c>
      <c r="T218" s="1"/>
    </row>
    <row r="219" spans="1:20" ht="30" x14ac:dyDescent="0.25">
      <c r="A219" s="1">
        <v>224</v>
      </c>
      <c r="B219" s="5">
        <v>27969</v>
      </c>
      <c r="C219" s="1" t="s">
        <v>572</v>
      </c>
      <c r="D219" s="3" t="str">
        <f t="shared" si="33"/>
        <v>Grêmio</v>
      </c>
      <c r="E219" s="3" t="str">
        <f t="shared" si="34"/>
        <v>2</v>
      </c>
      <c r="F219" s="3" t="str">
        <f t="shared" si="37"/>
        <v>2</v>
      </c>
      <c r="G219" s="3" t="str">
        <f t="shared" si="38"/>
        <v/>
      </c>
      <c r="H219" s="3" t="str">
        <f t="shared" si="40"/>
        <v xml:space="preserve"> 2 x 0 </v>
      </c>
      <c r="I219" s="3" t="str">
        <f t="shared" si="35"/>
        <v>Internacional</v>
      </c>
      <c r="J219" s="3" t="str">
        <f t="shared" si="32"/>
        <v>0</v>
      </c>
      <c r="K219" s="3" t="str">
        <f t="shared" si="36"/>
        <v>0</v>
      </c>
      <c r="L219" s="3" t="str">
        <f t="shared" si="39"/>
        <v/>
      </c>
      <c r="M219" s="3"/>
      <c r="N219" s="3"/>
      <c r="O219" s="3" t="str">
        <f>IF(P219="Amistoso", "AMISTOSO", _xlfn.CONCAT(RIGHT(TEXT(B219, "dd/mm/yyyy"),4),"_",VLOOKUP(todoOsGrenaisNormalizado!$P219, Campeonatos!$A$2:$B$24,2, FALSE)))</f>
        <v>1976_RS</v>
      </c>
      <c r="P219" s="1" t="s">
        <v>137</v>
      </c>
      <c r="Q219" s="1" t="s">
        <v>79</v>
      </c>
      <c r="R219" s="1"/>
      <c r="S219" s="1" t="s">
        <v>287</v>
      </c>
      <c r="T219" s="1"/>
    </row>
    <row r="220" spans="1:20" x14ac:dyDescent="0.25">
      <c r="A220" s="1">
        <v>223</v>
      </c>
      <c r="B220" s="5">
        <v>27966</v>
      </c>
      <c r="C220" s="1" t="s">
        <v>577</v>
      </c>
      <c r="D220" s="3" t="str">
        <f t="shared" si="33"/>
        <v>Internacional</v>
      </c>
      <c r="E220" s="3" t="str">
        <f t="shared" si="34"/>
        <v>2</v>
      </c>
      <c r="F220" s="3" t="str">
        <f t="shared" si="37"/>
        <v>2</v>
      </c>
      <c r="G220" s="3" t="str">
        <f t="shared" si="38"/>
        <v/>
      </c>
      <c r="H220" s="3" t="str">
        <f t="shared" si="40"/>
        <v xml:space="preserve"> 2 x 0 </v>
      </c>
      <c r="I220" s="3" t="str">
        <f t="shared" si="35"/>
        <v>Grêmio</v>
      </c>
      <c r="J220" s="3" t="str">
        <f t="shared" si="32"/>
        <v>0</v>
      </c>
      <c r="K220" s="3" t="str">
        <f t="shared" si="36"/>
        <v>0</v>
      </c>
      <c r="L220" s="3" t="str">
        <f t="shared" si="39"/>
        <v/>
      </c>
      <c r="M220" s="3"/>
      <c r="N220" s="3"/>
      <c r="O220" s="3" t="str">
        <f>IF(P220="Amistoso", "AMISTOSO", _xlfn.CONCAT(RIGHT(TEXT(B220, "dd/mm/yyyy"),4),"_",VLOOKUP(todoOsGrenaisNormalizado!$P220, Campeonatos!$A$2:$B$24,2, FALSE)))</f>
        <v>1976_RS</v>
      </c>
      <c r="P220" s="1" t="s">
        <v>137</v>
      </c>
      <c r="Q220" s="1" t="s">
        <v>7</v>
      </c>
      <c r="R220" s="1"/>
      <c r="S220" s="1" t="s">
        <v>288</v>
      </c>
      <c r="T220" s="1" t="s">
        <v>289</v>
      </c>
    </row>
    <row r="221" spans="1:20" x14ac:dyDescent="0.25">
      <c r="A221" s="1">
        <v>222</v>
      </c>
      <c r="B221" s="5">
        <v>27721</v>
      </c>
      <c r="C221" s="1" t="s">
        <v>19</v>
      </c>
      <c r="D221" s="3" t="str">
        <f t="shared" si="33"/>
        <v>Internacional</v>
      </c>
      <c r="E221" s="3" t="str">
        <f t="shared" si="34"/>
        <v>1</v>
      </c>
      <c r="F221" s="3" t="str">
        <f t="shared" si="37"/>
        <v>1</v>
      </c>
      <c r="G221" s="3" t="str">
        <f t="shared" si="38"/>
        <v/>
      </c>
      <c r="H221" s="3" t="str">
        <f t="shared" si="40"/>
        <v xml:space="preserve"> 1 x 0 </v>
      </c>
      <c r="I221" s="3" t="str">
        <f t="shared" si="35"/>
        <v>Grêmio</v>
      </c>
      <c r="J221" s="3" t="str">
        <f t="shared" si="32"/>
        <v>0</v>
      </c>
      <c r="K221" s="3" t="str">
        <f t="shared" si="36"/>
        <v>0</v>
      </c>
      <c r="L221" s="3" t="str">
        <f t="shared" si="39"/>
        <v/>
      </c>
      <c r="M221" s="3"/>
      <c r="N221" s="3"/>
      <c r="O221" s="3" t="str">
        <f>IF(P221="Amistoso", "AMISTOSO", _xlfn.CONCAT(RIGHT(TEXT(B221, "dd/mm/yyyy"),4),"_",VLOOKUP(todoOsGrenaisNormalizado!$P221, Campeonatos!$A$2:$B$24,2, FALSE)))</f>
        <v>1975_BR</v>
      </c>
      <c r="P221" s="1" t="s">
        <v>52</v>
      </c>
      <c r="Q221" s="1" t="s">
        <v>7</v>
      </c>
      <c r="R221" s="1"/>
      <c r="S221" s="1" t="s">
        <v>286</v>
      </c>
      <c r="T221" s="1"/>
    </row>
    <row r="222" spans="1:20" x14ac:dyDescent="0.25">
      <c r="A222" s="1">
        <v>221</v>
      </c>
      <c r="B222" s="5">
        <v>27644</v>
      </c>
      <c r="C222" s="1" t="s">
        <v>573</v>
      </c>
      <c r="D222" s="3" t="str">
        <f t="shared" si="33"/>
        <v>Internacional</v>
      </c>
      <c r="E222" s="3" t="str">
        <f t="shared" si="34"/>
        <v>1</v>
      </c>
      <c r="F222" s="3" t="str">
        <f t="shared" si="37"/>
        <v>1</v>
      </c>
      <c r="G222" s="3" t="str">
        <f t="shared" si="38"/>
        <v/>
      </c>
      <c r="H222" s="3" t="str">
        <f t="shared" si="40"/>
        <v xml:space="preserve"> 1 x 1 </v>
      </c>
      <c r="I222" s="3" t="str">
        <f t="shared" si="35"/>
        <v>Grêmio</v>
      </c>
      <c r="J222" s="3" t="str">
        <f t="shared" si="32"/>
        <v>1</v>
      </c>
      <c r="K222" s="3" t="str">
        <f t="shared" si="36"/>
        <v>1</v>
      </c>
      <c r="L222" s="3" t="str">
        <f t="shared" si="39"/>
        <v/>
      </c>
      <c r="M222" s="3"/>
      <c r="N222" s="3">
        <v>40776</v>
      </c>
      <c r="O222" s="3" t="str">
        <f>IF(P222="Amistoso", "AMISTOSO", _xlfn.CONCAT(RIGHT(TEXT(B222, "dd/mm/yyyy"),4),"_",VLOOKUP(todoOsGrenaisNormalizado!$P222, Campeonatos!$A$2:$B$24,2, FALSE)))</f>
        <v>1975_BR</v>
      </c>
      <c r="P222" s="1" t="s">
        <v>52</v>
      </c>
      <c r="Q222" s="1" t="s">
        <v>7</v>
      </c>
      <c r="R222" s="1"/>
      <c r="S222" s="1" t="s">
        <v>290</v>
      </c>
      <c r="T222" s="1"/>
    </row>
    <row r="223" spans="1:20" x14ac:dyDescent="0.25">
      <c r="A223" s="1">
        <v>220</v>
      </c>
      <c r="B223" s="5">
        <v>27616</v>
      </c>
      <c r="C223" s="1" t="s">
        <v>19</v>
      </c>
      <c r="D223" s="3" t="str">
        <f t="shared" si="33"/>
        <v>Internacional</v>
      </c>
      <c r="E223" s="3" t="str">
        <f t="shared" si="34"/>
        <v>1</v>
      </c>
      <c r="F223" s="3" t="str">
        <f t="shared" si="37"/>
        <v>1</v>
      </c>
      <c r="G223" s="3" t="str">
        <f t="shared" si="38"/>
        <v/>
      </c>
      <c r="H223" s="3" t="str">
        <f t="shared" si="40"/>
        <v xml:space="preserve"> 1 x 0 </v>
      </c>
      <c r="I223" s="3" t="str">
        <f t="shared" si="35"/>
        <v>Grêmio</v>
      </c>
      <c r="J223" s="3" t="str">
        <f t="shared" si="32"/>
        <v>0</v>
      </c>
      <c r="K223" s="3" t="str">
        <f t="shared" si="36"/>
        <v>0</v>
      </c>
      <c r="L223" s="3" t="str">
        <f t="shared" si="39"/>
        <v/>
      </c>
      <c r="M223" s="3"/>
      <c r="N223" s="3"/>
      <c r="O223" s="3" t="str">
        <f>IF(P223="Amistoso", "AMISTOSO", _xlfn.CONCAT(RIGHT(TEXT(B223, "dd/mm/yyyy"),4),"_",VLOOKUP(todoOsGrenaisNormalizado!$P223, Campeonatos!$A$2:$B$24,2, FALSE)))</f>
        <v>1975_RS</v>
      </c>
      <c r="P223" s="1" t="s">
        <v>137</v>
      </c>
      <c r="Q223" s="1" t="s">
        <v>7</v>
      </c>
      <c r="R223" s="1"/>
      <c r="S223" s="1" t="s">
        <v>291</v>
      </c>
      <c r="T223" s="1" t="s">
        <v>292</v>
      </c>
    </row>
    <row r="224" spans="1:20" x14ac:dyDescent="0.25">
      <c r="A224" s="1">
        <v>219</v>
      </c>
      <c r="B224" s="5">
        <v>27612</v>
      </c>
      <c r="C224" s="1" t="s">
        <v>586</v>
      </c>
      <c r="D224" s="3" t="str">
        <f t="shared" si="33"/>
        <v>Grêmio</v>
      </c>
      <c r="E224" s="3" t="str">
        <f t="shared" si="34"/>
        <v>1</v>
      </c>
      <c r="F224" s="3" t="str">
        <f t="shared" si="37"/>
        <v>1</v>
      </c>
      <c r="G224" s="3" t="str">
        <f t="shared" si="38"/>
        <v/>
      </c>
      <c r="H224" s="3" t="str">
        <f t="shared" si="40"/>
        <v xml:space="preserve"> 1 x 1 </v>
      </c>
      <c r="I224" s="3" t="str">
        <f t="shared" si="35"/>
        <v>Internacional</v>
      </c>
      <c r="J224" s="3" t="str">
        <f t="shared" si="32"/>
        <v>1</v>
      </c>
      <c r="K224" s="3" t="str">
        <f t="shared" si="36"/>
        <v>1</v>
      </c>
      <c r="L224" s="3" t="str">
        <f t="shared" si="39"/>
        <v/>
      </c>
      <c r="M224" s="3"/>
      <c r="N224" s="3"/>
      <c r="O224" s="3" t="str">
        <f>IF(P224="Amistoso", "AMISTOSO", _xlfn.CONCAT(RIGHT(TEXT(B224, "dd/mm/yyyy"),4),"_",VLOOKUP(todoOsGrenaisNormalizado!$P224, Campeonatos!$A$2:$B$24,2, FALSE)))</f>
        <v>1975_RS</v>
      </c>
      <c r="P224" s="1" t="s">
        <v>137</v>
      </c>
      <c r="Q224" s="1" t="s">
        <v>79</v>
      </c>
      <c r="R224" s="1"/>
      <c r="S224" s="1" t="s">
        <v>293</v>
      </c>
      <c r="T224" s="1"/>
    </row>
    <row r="225" spans="1:20" ht="30" x14ac:dyDescent="0.25">
      <c r="A225" s="1">
        <v>218</v>
      </c>
      <c r="B225" s="5">
        <v>27598</v>
      </c>
      <c r="C225" s="1" t="s">
        <v>597</v>
      </c>
      <c r="D225" s="3" t="str">
        <f t="shared" si="33"/>
        <v>Internacional</v>
      </c>
      <c r="E225" s="3" t="str">
        <f t="shared" si="34"/>
        <v>1</v>
      </c>
      <c r="F225" s="3" t="str">
        <f t="shared" si="37"/>
        <v>1</v>
      </c>
      <c r="G225" s="3" t="str">
        <f t="shared" si="38"/>
        <v/>
      </c>
      <c r="H225" s="3" t="str">
        <f t="shared" si="40"/>
        <v xml:space="preserve"> 1 x 3 </v>
      </c>
      <c r="I225" s="3" t="str">
        <f t="shared" si="35"/>
        <v>Grêmio</v>
      </c>
      <c r="J225" s="3" t="str">
        <f t="shared" si="32"/>
        <v>3</v>
      </c>
      <c r="K225" s="3" t="str">
        <f t="shared" si="36"/>
        <v>3</v>
      </c>
      <c r="L225" s="3" t="str">
        <f t="shared" si="39"/>
        <v/>
      </c>
      <c r="M225" s="3"/>
      <c r="N225" s="3"/>
      <c r="O225" s="3" t="str">
        <f>IF(P225="Amistoso", "AMISTOSO", _xlfn.CONCAT(RIGHT(TEXT(B225, "dd/mm/yyyy"),4),"_",VLOOKUP(todoOsGrenaisNormalizado!$P225, Campeonatos!$A$2:$B$24,2, FALSE)))</f>
        <v>1975_RS</v>
      </c>
      <c r="P225" s="1" t="s">
        <v>137</v>
      </c>
      <c r="Q225" s="1" t="s">
        <v>7</v>
      </c>
      <c r="R225" s="1"/>
      <c r="S225" s="1" t="s">
        <v>294</v>
      </c>
      <c r="T225" s="1"/>
    </row>
    <row r="226" spans="1:20" ht="30" x14ac:dyDescent="0.25">
      <c r="A226" s="1">
        <v>217</v>
      </c>
      <c r="B226" s="5">
        <v>27588</v>
      </c>
      <c r="C226" s="1" t="s">
        <v>585</v>
      </c>
      <c r="D226" s="3" t="str">
        <f t="shared" si="33"/>
        <v>Grêmio</v>
      </c>
      <c r="E226" s="3" t="str">
        <f t="shared" si="34"/>
        <v>1</v>
      </c>
      <c r="F226" s="3" t="str">
        <f t="shared" si="37"/>
        <v>1</v>
      </c>
      <c r="G226" s="3" t="str">
        <f t="shared" si="38"/>
        <v/>
      </c>
      <c r="H226" s="3" t="str">
        <f t="shared" si="40"/>
        <v xml:space="preserve"> 1 x 2 </v>
      </c>
      <c r="I226" s="3" t="str">
        <f t="shared" si="35"/>
        <v>Internacional</v>
      </c>
      <c r="J226" s="3" t="str">
        <f t="shared" si="32"/>
        <v>2</v>
      </c>
      <c r="K226" s="3" t="str">
        <f t="shared" si="36"/>
        <v>2</v>
      </c>
      <c r="L226" s="3" t="str">
        <f t="shared" si="39"/>
        <v/>
      </c>
      <c r="M226" s="3"/>
      <c r="N226" s="3"/>
      <c r="O226" s="3" t="str">
        <f>IF(P226="Amistoso", "AMISTOSO", _xlfn.CONCAT(RIGHT(TEXT(B226, "dd/mm/yyyy"),4),"_",VLOOKUP(todoOsGrenaisNormalizado!$P226, Campeonatos!$A$2:$B$24,2, FALSE)))</f>
        <v>1975_RS</v>
      </c>
      <c r="P226" s="1" t="s">
        <v>137</v>
      </c>
      <c r="Q226" s="1" t="s">
        <v>79</v>
      </c>
      <c r="R226" s="1"/>
      <c r="S226" s="1" t="s">
        <v>295</v>
      </c>
      <c r="T226" s="1" t="s">
        <v>296</v>
      </c>
    </row>
    <row r="227" spans="1:20" x14ac:dyDescent="0.25">
      <c r="A227" s="1">
        <v>216</v>
      </c>
      <c r="B227" s="5">
        <v>27515</v>
      </c>
      <c r="C227" s="1" t="s">
        <v>577</v>
      </c>
      <c r="D227" s="3" t="str">
        <f t="shared" si="33"/>
        <v>Internacional</v>
      </c>
      <c r="E227" s="3" t="str">
        <f t="shared" si="34"/>
        <v>2</v>
      </c>
      <c r="F227" s="3" t="str">
        <f t="shared" si="37"/>
        <v>2</v>
      </c>
      <c r="G227" s="3" t="str">
        <f t="shared" si="38"/>
        <v/>
      </c>
      <c r="H227" s="3" t="str">
        <f t="shared" si="40"/>
        <v xml:space="preserve"> 2 x 0 </v>
      </c>
      <c r="I227" s="3" t="str">
        <f t="shared" si="35"/>
        <v>Grêmio</v>
      </c>
      <c r="J227" s="3" t="str">
        <f t="shared" si="32"/>
        <v>0</v>
      </c>
      <c r="K227" s="3" t="str">
        <f t="shared" si="36"/>
        <v>0</v>
      </c>
      <c r="L227" s="3" t="str">
        <f t="shared" si="39"/>
        <v/>
      </c>
      <c r="M227" s="3"/>
      <c r="N227" s="3"/>
      <c r="O227" s="3" t="str">
        <f>IF(P227="Amistoso", "AMISTOSO", _xlfn.CONCAT(RIGHT(TEXT(B227, "dd/mm/yyyy"),4),"_",VLOOKUP(todoOsGrenaisNormalizado!$P227, Campeonatos!$A$2:$B$24,2, FALSE)))</f>
        <v>AMISTOSO</v>
      </c>
      <c r="P227" s="1" t="s">
        <v>200</v>
      </c>
      <c r="Q227" s="1" t="s">
        <v>7</v>
      </c>
      <c r="R227" s="1"/>
      <c r="S227" s="1" t="s">
        <v>297</v>
      </c>
      <c r="T227" s="1"/>
    </row>
    <row r="228" spans="1:20" x14ac:dyDescent="0.25">
      <c r="A228" s="1">
        <v>215</v>
      </c>
      <c r="B228" s="5">
        <v>27364</v>
      </c>
      <c r="C228" s="1" t="s">
        <v>19</v>
      </c>
      <c r="D228" s="3" t="str">
        <f t="shared" si="33"/>
        <v>Internacional</v>
      </c>
      <c r="E228" s="3" t="str">
        <f t="shared" si="34"/>
        <v>1</v>
      </c>
      <c r="F228" s="3" t="str">
        <f t="shared" si="37"/>
        <v>1</v>
      </c>
      <c r="G228" s="3" t="str">
        <f t="shared" si="38"/>
        <v/>
      </c>
      <c r="H228" s="3" t="str">
        <f t="shared" si="40"/>
        <v xml:space="preserve"> 1 x 0 </v>
      </c>
      <c r="I228" s="3" t="str">
        <f t="shared" si="35"/>
        <v>Grêmio</v>
      </c>
      <c r="J228" s="3" t="str">
        <f t="shared" si="32"/>
        <v>0</v>
      </c>
      <c r="K228" s="3" t="str">
        <f t="shared" si="36"/>
        <v>0</v>
      </c>
      <c r="L228" s="3" t="str">
        <f t="shared" si="39"/>
        <v/>
      </c>
      <c r="M228" s="3"/>
      <c r="N228" s="3"/>
      <c r="O228" s="3" t="str">
        <f>IF(P228="Amistoso", "AMISTOSO", _xlfn.CONCAT(RIGHT(TEXT(B228, "dd/mm/yyyy"),4),"_",VLOOKUP(todoOsGrenaisNormalizado!$P228, Campeonatos!$A$2:$B$24,2, FALSE)))</f>
        <v>1974_RS</v>
      </c>
      <c r="P228" s="1" t="s">
        <v>137</v>
      </c>
      <c r="Q228" s="1" t="s">
        <v>7</v>
      </c>
      <c r="R228" s="1"/>
      <c r="S228" s="1" t="s">
        <v>298</v>
      </c>
      <c r="T228" s="1" t="s">
        <v>299</v>
      </c>
    </row>
    <row r="229" spans="1:20" x14ac:dyDescent="0.25">
      <c r="A229" s="1">
        <v>214</v>
      </c>
      <c r="B229" s="5">
        <v>27301</v>
      </c>
      <c r="C229" s="1" t="s">
        <v>15</v>
      </c>
      <c r="D229" s="3" t="str">
        <f t="shared" si="33"/>
        <v>Grêmio</v>
      </c>
      <c r="E229" s="3" t="str">
        <f t="shared" si="34"/>
        <v>0</v>
      </c>
      <c r="F229" s="3" t="str">
        <f t="shared" si="37"/>
        <v>0</v>
      </c>
      <c r="G229" s="3" t="str">
        <f t="shared" si="38"/>
        <v/>
      </c>
      <c r="H229" s="3" t="str">
        <f t="shared" si="40"/>
        <v xml:space="preserve"> 0 x 1 </v>
      </c>
      <c r="I229" s="3" t="str">
        <f t="shared" si="35"/>
        <v>Internacional</v>
      </c>
      <c r="J229" s="3" t="str">
        <f t="shared" si="32"/>
        <v>1</v>
      </c>
      <c r="K229" s="3" t="str">
        <f t="shared" si="36"/>
        <v>1</v>
      </c>
      <c r="L229" s="3" t="str">
        <f t="shared" si="39"/>
        <v/>
      </c>
      <c r="M229" s="3"/>
      <c r="N229" s="3"/>
      <c r="O229" s="3" t="str">
        <f>IF(P229="Amistoso", "AMISTOSO", _xlfn.CONCAT(RIGHT(TEXT(B229, "dd/mm/yyyy"),4),"_",VLOOKUP(todoOsGrenaisNormalizado!$P229, Campeonatos!$A$2:$B$24,2, FALSE)))</f>
        <v>1974_RS</v>
      </c>
      <c r="P229" s="1" t="s">
        <v>137</v>
      </c>
      <c r="Q229" s="1" t="s">
        <v>79</v>
      </c>
      <c r="R229" s="1"/>
      <c r="S229" s="1" t="s">
        <v>300</v>
      </c>
      <c r="T229" s="1"/>
    </row>
    <row r="230" spans="1:20" ht="30" x14ac:dyDescent="0.25">
      <c r="A230" s="1">
        <v>213</v>
      </c>
      <c r="B230" s="5">
        <v>27112</v>
      </c>
      <c r="C230" s="1" t="s">
        <v>582</v>
      </c>
      <c r="D230" s="3" t="str">
        <f t="shared" si="33"/>
        <v>Internacional</v>
      </c>
      <c r="E230" s="3" t="str">
        <f t="shared" si="34"/>
        <v>2</v>
      </c>
      <c r="F230" s="3" t="str">
        <f t="shared" si="37"/>
        <v>2</v>
      </c>
      <c r="G230" s="3" t="str">
        <f t="shared" si="38"/>
        <v/>
      </c>
      <c r="H230" s="3" t="str">
        <f t="shared" si="40"/>
        <v xml:space="preserve"> 2 x 1 </v>
      </c>
      <c r="I230" s="3" t="str">
        <f t="shared" si="35"/>
        <v>Grêmio</v>
      </c>
      <c r="J230" s="3" t="str">
        <f t="shared" si="32"/>
        <v>1</v>
      </c>
      <c r="K230" s="3" t="str">
        <f t="shared" si="36"/>
        <v>1</v>
      </c>
      <c r="L230" s="3" t="str">
        <f t="shared" si="39"/>
        <v/>
      </c>
      <c r="M230" s="3"/>
      <c r="N230" s="3"/>
      <c r="O230" s="3" t="str">
        <f>IF(P230="Amistoso", "AMISTOSO", _xlfn.CONCAT(RIGHT(TEXT(B230, "dd/mm/yyyy"),4),"_",VLOOKUP(todoOsGrenaisNormalizado!$P230, Campeonatos!$A$2:$B$24,2, FALSE)))</f>
        <v>1974_BR</v>
      </c>
      <c r="P230" s="1" t="s">
        <v>52</v>
      </c>
      <c r="Q230" s="1" t="s">
        <v>7</v>
      </c>
      <c r="R230" s="1"/>
      <c r="S230" s="1" t="s">
        <v>301</v>
      </c>
      <c r="T230" s="1" t="s">
        <v>302</v>
      </c>
    </row>
    <row r="231" spans="1:20" x14ac:dyDescent="0.25">
      <c r="A231" s="1">
        <v>212</v>
      </c>
      <c r="B231" s="5">
        <v>26979</v>
      </c>
      <c r="C231" s="1" t="s">
        <v>573</v>
      </c>
      <c r="D231" s="3" t="str">
        <f t="shared" si="33"/>
        <v>Internacional</v>
      </c>
      <c r="E231" s="3" t="str">
        <f t="shared" si="34"/>
        <v>1</v>
      </c>
      <c r="F231" s="3" t="str">
        <f t="shared" si="37"/>
        <v>1</v>
      </c>
      <c r="G231" s="3" t="str">
        <f t="shared" si="38"/>
        <v/>
      </c>
      <c r="H231" s="3" t="str">
        <f t="shared" si="40"/>
        <v xml:space="preserve"> 1 x 1 </v>
      </c>
      <c r="I231" s="3" t="str">
        <f t="shared" si="35"/>
        <v>Grêmio</v>
      </c>
      <c r="J231" s="3" t="str">
        <f t="shared" si="32"/>
        <v>1</v>
      </c>
      <c r="K231" s="3" t="str">
        <f t="shared" si="36"/>
        <v>1</v>
      </c>
      <c r="L231" s="3" t="str">
        <f t="shared" si="39"/>
        <v/>
      </c>
      <c r="M231" s="3"/>
      <c r="N231" s="3">
        <v>85242</v>
      </c>
      <c r="O231" s="3" t="str">
        <f>IF(P231="Amistoso", "AMISTOSO", _xlfn.CONCAT(RIGHT(TEXT(B231, "dd/mm/yyyy"),4),"_",VLOOKUP(todoOsGrenaisNormalizado!$P231, Campeonatos!$A$2:$B$24,2, FALSE)))</f>
        <v>1973_BR</v>
      </c>
      <c r="P231" s="1" t="s">
        <v>52</v>
      </c>
      <c r="Q231" s="1" t="s">
        <v>7</v>
      </c>
      <c r="R231" s="1"/>
      <c r="S231" s="1" t="s">
        <v>303</v>
      </c>
      <c r="T231" s="1"/>
    </row>
    <row r="232" spans="1:20" x14ac:dyDescent="0.25">
      <c r="A232" s="1">
        <v>211</v>
      </c>
      <c r="B232" s="5">
        <v>26881</v>
      </c>
      <c r="C232" s="1" t="s">
        <v>570</v>
      </c>
      <c r="D232" s="3" t="str">
        <f t="shared" si="33"/>
        <v>Grêmio</v>
      </c>
      <c r="E232" s="3" t="str">
        <f t="shared" si="34"/>
        <v>0</v>
      </c>
      <c r="F232" s="3" t="str">
        <f t="shared" si="37"/>
        <v>0</v>
      </c>
      <c r="G232" s="3" t="str">
        <f t="shared" si="38"/>
        <v/>
      </c>
      <c r="H232" s="3" t="str">
        <f t="shared" si="40"/>
        <v xml:space="preserve"> 0 x 0 </v>
      </c>
      <c r="I232" s="3" t="str">
        <f t="shared" si="35"/>
        <v>Internacional</v>
      </c>
      <c r="J232" s="3" t="str">
        <f t="shared" si="32"/>
        <v>0</v>
      </c>
      <c r="K232" s="3" t="str">
        <f t="shared" si="36"/>
        <v>0</v>
      </c>
      <c r="L232" s="3" t="str">
        <f t="shared" si="39"/>
        <v/>
      </c>
      <c r="M232" s="3"/>
      <c r="N232" s="3"/>
      <c r="O232" s="3" t="str">
        <f>IF(P232="Amistoso", "AMISTOSO", _xlfn.CONCAT(RIGHT(TEXT(B232, "dd/mm/yyyy"),4),"_",VLOOKUP(todoOsGrenaisNormalizado!$P232, Campeonatos!$A$2:$B$24,2, FALSE)))</f>
        <v>1973_RS</v>
      </c>
      <c r="P232" s="1" t="s">
        <v>137</v>
      </c>
      <c r="Q232" s="1" t="s">
        <v>79</v>
      </c>
      <c r="R232" s="1"/>
      <c r="S232" s="1"/>
      <c r="T232" s="1"/>
    </row>
    <row r="233" spans="1:20" x14ac:dyDescent="0.25">
      <c r="A233" s="1">
        <v>210</v>
      </c>
      <c r="B233" s="5">
        <v>26804</v>
      </c>
      <c r="C233" s="1" t="s">
        <v>573</v>
      </c>
      <c r="D233" s="3" t="str">
        <f t="shared" si="33"/>
        <v>Internacional</v>
      </c>
      <c r="E233" s="3" t="str">
        <f t="shared" si="34"/>
        <v>1</v>
      </c>
      <c r="F233" s="3" t="str">
        <f t="shared" si="37"/>
        <v>1</v>
      </c>
      <c r="G233" s="3" t="str">
        <f t="shared" si="38"/>
        <v/>
      </c>
      <c r="H233" s="3" t="str">
        <f t="shared" si="40"/>
        <v xml:space="preserve"> 1 x 1 </v>
      </c>
      <c r="I233" s="3" t="str">
        <f t="shared" si="35"/>
        <v>Grêmio</v>
      </c>
      <c r="J233" s="3" t="str">
        <f t="shared" si="32"/>
        <v>1</v>
      </c>
      <c r="K233" s="3" t="str">
        <f t="shared" si="36"/>
        <v>1</v>
      </c>
      <c r="L233" s="3" t="str">
        <f t="shared" si="39"/>
        <v/>
      </c>
      <c r="M233" s="3"/>
      <c r="N233" s="3"/>
      <c r="O233" s="3" t="str">
        <f>IF(P233="Amistoso", "AMISTOSO", _xlfn.CONCAT(RIGHT(TEXT(B233, "dd/mm/yyyy"),4),"_",VLOOKUP(todoOsGrenaisNormalizado!$P233, Campeonatos!$A$2:$B$24,2, FALSE)))</f>
        <v>1973_RS</v>
      </c>
      <c r="P233" s="1" t="s">
        <v>137</v>
      </c>
      <c r="Q233" s="1" t="s">
        <v>7</v>
      </c>
      <c r="R233" s="1"/>
      <c r="S233" s="1" t="s">
        <v>304</v>
      </c>
      <c r="T233" s="1"/>
    </row>
    <row r="234" spans="1:20" x14ac:dyDescent="0.25">
      <c r="A234" s="1">
        <v>209</v>
      </c>
      <c r="B234" s="5">
        <v>26562</v>
      </c>
      <c r="C234" s="1" t="s">
        <v>19</v>
      </c>
      <c r="D234" s="3" t="str">
        <f t="shared" si="33"/>
        <v>Internacional</v>
      </c>
      <c r="E234" s="3" t="str">
        <f t="shared" si="34"/>
        <v>1</v>
      </c>
      <c r="F234" s="3" t="str">
        <f t="shared" si="37"/>
        <v>1</v>
      </c>
      <c r="G234" s="3" t="str">
        <f t="shared" si="38"/>
        <v/>
      </c>
      <c r="H234" s="3" t="str">
        <f t="shared" si="40"/>
        <v xml:space="preserve"> 1 x 0 </v>
      </c>
      <c r="I234" s="3" t="str">
        <f t="shared" si="35"/>
        <v>Grêmio</v>
      </c>
      <c r="J234" s="3" t="str">
        <f t="shared" si="32"/>
        <v>0</v>
      </c>
      <c r="K234" s="3" t="str">
        <f t="shared" si="36"/>
        <v>0</v>
      </c>
      <c r="L234" s="3" t="str">
        <f t="shared" si="39"/>
        <v/>
      </c>
      <c r="M234" s="3"/>
      <c r="N234" s="3"/>
      <c r="O234" s="3" t="str">
        <f>IF(P234="Amistoso", "AMISTOSO", _xlfn.CONCAT(RIGHT(TEXT(B234, "dd/mm/yyyy"),4),"_",VLOOKUP(todoOsGrenaisNormalizado!$P234, Campeonatos!$A$2:$B$24,2, FALSE)))</f>
        <v>1972_BR</v>
      </c>
      <c r="P234" s="1" t="s">
        <v>52</v>
      </c>
      <c r="Q234" s="1" t="s">
        <v>7</v>
      </c>
      <c r="R234" s="1"/>
      <c r="S234" s="1" t="s">
        <v>305</v>
      </c>
      <c r="T234" s="1"/>
    </row>
    <row r="235" spans="1:20" x14ac:dyDescent="0.25">
      <c r="A235" s="1">
        <v>208</v>
      </c>
      <c r="B235" s="5">
        <v>26541</v>
      </c>
      <c r="C235" s="1" t="s">
        <v>577</v>
      </c>
      <c r="D235" s="3" t="str">
        <f t="shared" si="33"/>
        <v>Internacional</v>
      </c>
      <c r="E235" s="3" t="str">
        <f t="shared" si="34"/>
        <v>2</v>
      </c>
      <c r="F235" s="3" t="str">
        <f t="shared" si="37"/>
        <v>2</v>
      </c>
      <c r="G235" s="3" t="str">
        <f t="shared" si="38"/>
        <v/>
      </c>
      <c r="H235" s="3" t="str">
        <f t="shared" si="40"/>
        <v xml:space="preserve"> 2 x 0 </v>
      </c>
      <c r="I235" s="3" t="str">
        <f t="shared" si="35"/>
        <v>Grêmio</v>
      </c>
      <c r="J235" s="3" t="str">
        <f t="shared" si="32"/>
        <v>0</v>
      </c>
      <c r="K235" s="3" t="str">
        <f t="shared" si="36"/>
        <v>0</v>
      </c>
      <c r="L235" s="3" t="str">
        <f t="shared" si="39"/>
        <v/>
      </c>
      <c r="M235" s="3"/>
      <c r="N235" s="3"/>
      <c r="O235" s="3" t="str">
        <f>IF(P235="Amistoso", "AMISTOSO", _xlfn.CONCAT(RIGHT(TEXT(B235, "dd/mm/yyyy"),4),"_",VLOOKUP(todoOsGrenaisNormalizado!$P235, Campeonatos!$A$2:$B$24,2, FALSE)))</f>
        <v>1972_CIT</v>
      </c>
      <c r="P235" s="1" t="s">
        <v>306</v>
      </c>
      <c r="Q235" s="1" t="s">
        <v>7</v>
      </c>
      <c r="R235" s="1"/>
      <c r="S235" s="1" t="s">
        <v>307</v>
      </c>
      <c r="T235" s="1"/>
    </row>
    <row r="236" spans="1:20" x14ac:dyDescent="0.25">
      <c r="A236" s="1">
        <v>207</v>
      </c>
      <c r="B236" s="5">
        <v>26531</v>
      </c>
      <c r="C236" s="1" t="s">
        <v>15</v>
      </c>
      <c r="D236" s="3" t="str">
        <f t="shared" si="33"/>
        <v>Grêmio</v>
      </c>
      <c r="E236" s="3" t="str">
        <f t="shared" si="34"/>
        <v>0</v>
      </c>
      <c r="F236" s="3" t="str">
        <f t="shared" si="37"/>
        <v>0</v>
      </c>
      <c r="G236" s="3" t="str">
        <f t="shared" si="38"/>
        <v/>
      </c>
      <c r="H236" s="3" t="str">
        <f t="shared" si="40"/>
        <v xml:space="preserve"> 0 x 1 </v>
      </c>
      <c r="I236" s="3" t="str">
        <f t="shared" si="35"/>
        <v>Internacional</v>
      </c>
      <c r="J236" s="3" t="str">
        <f t="shared" si="32"/>
        <v>1</v>
      </c>
      <c r="K236" s="3" t="str">
        <f t="shared" si="36"/>
        <v>1</v>
      </c>
      <c r="L236" s="3" t="str">
        <f t="shared" si="39"/>
        <v/>
      </c>
      <c r="M236" s="3"/>
      <c r="N236" s="3"/>
      <c r="O236" s="3" t="str">
        <f>IF(P236="Amistoso", "AMISTOSO", _xlfn.CONCAT(RIGHT(TEXT(B236, "dd/mm/yyyy"),4),"_",VLOOKUP(todoOsGrenaisNormalizado!$P236, Campeonatos!$A$2:$B$24,2, FALSE)))</f>
        <v>1972_CIT</v>
      </c>
      <c r="P236" s="1" t="s">
        <v>306</v>
      </c>
      <c r="Q236" s="1" t="s">
        <v>79</v>
      </c>
      <c r="R236" s="1"/>
      <c r="S236" s="1" t="s">
        <v>308</v>
      </c>
      <c r="T236" s="1"/>
    </row>
    <row r="237" spans="1:20" x14ac:dyDescent="0.25">
      <c r="A237" s="1">
        <v>206</v>
      </c>
      <c r="B237" s="5">
        <v>26517</v>
      </c>
      <c r="C237" s="1" t="s">
        <v>15</v>
      </c>
      <c r="D237" s="3" t="str">
        <f t="shared" si="33"/>
        <v>Grêmio</v>
      </c>
      <c r="E237" s="3" t="str">
        <f t="shared" si="34"/>
        <v>0</v>
      </c>
      <c r="F237" s="3" t="str">
        <f t="shared" si="37"/>
        <v>0</v>
      </c>
      <c r="G237" s="3" t="str">
        <f t="shared" si="38"/>
        <v/>
      </c>
      <c r="H237" s="3" t="str">
        <f t="shared" si="40"/>
        <v xml:space="preserve"> 0 x 1 </v>
      </c>
      <c r="I237" s="3" t="str">
        <f t="shared" si="35"/>
        <v>Internacional</v>
      </c>
      <c r="J237" s="3" t="str">
        <f t="shared" si="32"/>
        <v>1</v>
      </c>
      <c r="K237" s="3" t="str">
        <f t="shared" si="36"/>
        <v>1</v>
      </c>
      <c r="L237" s="3" t="str">
        <f t="shared" si="39"/>
        <v/>
      </c>
      <c r="M237" s="3"/>
      <c r="N237" s="3"/>
      <c r="O237" s="3" t="str">
        <f>IF(P237="Amistoso", "AMISTOSO", _xlfn.CONCAT(RIGHT(TEXT(B237, "dd/mm/yyyy"),4),"_",VLOOKUP(todoOsGrenaisNormalizado!$P237, Campeonatos!$A$2:$B$24,2, FALSE)))</f>
        <v>1972_RS</v>
      </c>
      <c r="P237" s="1" t="s">
        <v>137</v>
      </c>
      <c r="Q237" s="1" t="s">
        <v>79</v>
      </c>
      <c r="R237" s="1"/>
      <c r="S237" s="1" t="s">
        <v>309</v>
      </c>
      <c r="T237" s="1"/>
    </row>
    <row r="238" spans="1:20" ht="30" x14ac:dyDescent="0.25">
      <c r="A238" s="1">
        <v>205</v>
      </c>
      <c r="B238" s="5">
        <v>26440</v>
      </c>
      <c r="C238" s="1" t="s">
        <v>587</v>
      </c>
      <c r="D238" s="3" t="str">
        <f t="shared" si="33"/>
        <v>Internacional</v>
      </c>
      <c r="E238" s="3" t="str">
        <f t="shared" si="34"/>
        <v>2</v>
      </c>
      <c r="F238" s="3" t="str">
        <f t="shared" si="37"/>
        <v>2</v>
      </c>
      <c r="G238" s="3" t="str">
        <f t="shared" si="38"/>
        <v/>
      </c>
      <c r="H238" s="3" t="str">
        <f t="shared" si="40"/>
        <v xml:space="preserve"> 2 x 2 </v>
      </c>
      <c r="I238" s="3" t="str">
        <f t="shared" si="35"/>
        <v>Grêmio</v>
      </c>
      <c r="J238" s="3" t="str">
        <f t="shared" si="32"/>
        <v>2</v>
      </c>
      <c r="K238" s="3" t="str">
        <f t="shared" si="36"/>
        <v>2</v>
      </c>
      <c r="L238" s="3" t="str">
        <f t="shared" si="39"/>
        <v/>
      </c>
      <c r="M238" s="3"/>
      <c r="N238" s="3"/>
      <c r="O238" s="3" t="str">
        <f>IF(P238="Amistoso", "AMISTOSO", _xlfn.CONCAT(RIGHT(TEXT(B238, "dd/mm/yyyy"),4),"_",VLOOKUP(todoOsGrenaisNormalizado!$P238, Campeonatos!$A$2:$B$24,2, FALSE)))</f>
        <v>1972_RS</v>
      </c>
      <c r="P238" s="1" t="s">
        <v>137</v>
      </c>
      <c r="Q238" s="1" t="s">
        <v>7</v>
      </c>
      <c r="R238" s="1"/>
      <c r="S238" s="1" t="s">
        <v>310</v>
      </c>
      <c r="T238" s="1"/>
    </row>
    <row r="239" spans="1:20" x14ac:dyDescent="0.25">
      <c r="A239" s="1">
        <v>204</v>
      </c>
      <c r="B239" s="5">
        <v>26384</v>
      </c>
      <c r="C239" s="1" t="s">
        <v>575</v>
      </c>
      <c r="D239" s="3" t="str">
        <f t="shared" si="33"/>
        <v>Internacional</v>
      </c>
      <c r="E239" s="3" t="str">
        <f t="shared" si="34"/>
        <v>0</v>
      </c>
      <c r="F239" s="3" t="str">
        <f t="shared" si="37"/>
        <v>0</v>
      </c>
      <c r="G239" s="3" t="str">
        <f t="shared" si="38"/>
        <v/>
      </c>
      <c r="H239" s="3" t="str">
        <f t="shared" si="40"/>
        <v xml:space="preserve"> 0 x 0 </v>
      </c>
      <c r="I239" s="3" t="str">
        <f t="shared" si="35"/>
        <v>Grêmio</v>
      </c>
      <c r="J239" s="3" t="str">
        <f t="shared" si="32"/>
        <v>0</v>
      </c>
      <c r="K239" s="3" t="str">
        <f t="shared" si="36"/>
        <v>0</v>
      </c>
      <c r="L239" s="3" t="str">
        <f t="shared" si="39"/>
        <v/>
      </c>
      <c r="M239" s="3"/>
      <c r="N239" s="3"/>
      <c r="O239" s="3" t="str">
        <f>IF(P239="Amistoso", "AMISTOSO", _xlfn.CONCAT(RIGHT(TEXT(B239, "dd/mm/yyyy"),4),"_",VLOOKUP(todoOsGrenaisNormalizado!$P239, Campeonatos!$A$2:$B$24,2, FALSE)))</f>
        <v>AMISTOSO</v>
      </c>
      <c r="P239" s="1" t="s">
        <v>200</v>
      </c>
      <c r="Q239" s="1" t="s">
        <v>7</v>
      </c>
      <c r="R239" s="1"/>
      <c r="S239" s="1"/>
      <c r="T239" s="1" t="s">
        <v>568</v>
      </c>
    </row>
    <row r="240" spans="1:20" x14ac:dyDescent="0.25">
      <c r="A240" s="1">
        <v>203</v>
      </c>
      <c r="B240" s="5">
        <v>26363</v>
      </c>
      <c r="C240" s="1" t="s">
        <v>586</v>
      </c>
      <c r="D240" s="3" t="str">
        <f t="shared" si="33"/>
        <v>Grêmio</v>
      </c>
      <c r="E240" s="3" t="str">
        <f t="shared" si="34"/>
        <v>1</v>
      </c>
      <c r="F240" s="3" t="str">
        <f t="shared" si="37"/>
        <v>1</v>
      </c>
      <c r="G240" s="3" t="str">
        <f t="shared" si="38"/>
        <v/>
      </c>
      <c r="H240" s="3" t="str">
        <f t="shared" si="40"/>
        <v xml:space="preserve"> 1 x 1 </v>
      </c>
      <c r="I240" s="3" t="str">
        <f t="shared" si="35"/>
        <v>Internacional</v>
      </c>
      <c r="J240" s="3" t="str">
        <f t="shared" si="32"/>
        <v>1</v>
      </c>
      <c r="K240" s="3" t="str">
        <f t="shared" si="36"/>
        <v>1</v>
      </c>
      <c r="L240" s="3" t="str">
        <f t="shared" si="39"/>
        <v/>
      </c>
      <c r="M240" s="3"/>
      <c r="N240" s="3"/>
      <c r="O240" s="3" t="str">
        <f>IF(P240="Amistoso", "AMISTOSO", _xlfn.CONCAT(RIGHT(TEXT(B240, "dd/mm/yyyy"),4),"_",VLOOKUP(todoOsGrenaisNormalizado!$P240, Campeonatos!$A$2:$B$24,2, FALSE)))</f>
        <v>AMISTOSO</v>
      </c>
      <c r="P240" s="1" t="s">
        <v>200</v>
      </c>
      <c r="Q240" s="1" t="s">
        <v>79</v>
      </c>
      <c r="R240" s="1"/>
      <c r="S240" s="1" t="s">
        <v>311</v>
      </c>
      <c r="T240" s="1"/>
    </row>
    <row r="241" spans="1:20" x14ac:dyDescent="0.25">
      <c r="A241" s="1">
        <v>202</v>
      </c>
      <c r="B241" s="5">
        <v>26360</v>
      </c>
      <c r="C241" s="1" t="s">
        <v>573</v>
      </c>
      <c r="D241" s="3" t="str">
        <f t="shared" si="33"/>
        <v>Internacional</v>
      </c>
      <c r="E241" s="3" t="str">
        <f t="shared" si="34"/>
        <v>1</v>
      </c>
      <c r="F241" s="3" t="str">
        <f t="shared" si="37"/>
        <v>1</v>
      </c>
      <c r="G241" s="3" t="str">
        <f t="shared" si="38"/>
        <v/>
      </c>
      <c r="H241" s="3" t="str">
        <f t="shared" si="40"/>
        <v xml:space="preserve"> 1 x 1 </v>
      </c>
      <c r="I241" s="3" t="str">
        <f t="shared" si="35"/>
        <v>Grêmio</v>
      </c>
      <c r="J241" s="3" t="str">
        <f t="shared" si="32"/>
        <v>1</v>
      </c>
      <c r="K241" s="3" t="str">
        <f t="shared" si="36"/>
        <v>1</v>
      </c>
      <c r="L241" s="3" t="str">
        <f t="shared" si="39"/>
        <v/>
      </c>
      <c r="M241" s="3"/>
      <c r="N241" s="3"/>
      <c r="O241" s="3" t="str">
        <f>IF(P241="Amistoso", "AMISTOSO", _xlfn.CONCAT(RIGHT(TEXT(B241, "dd/mm/yyyy"),4),"_",VLOOKUP(todoOsGrenaisNormalizado!$P241, Campeonatos!$A$2:$B$24,2, FALSE)))</f>
        <v>AMISTOSO</v>
      </c>
      <c r="P241" s="1" t="s">
        <v>200</v>
      </c>
      <c r="Q241" s="1" t="s">
        <v>7</v>
      </c>
      <c r="R241" s="1"/>
      <c r="S241" s="1" t="s">
        <v>312</v>
      </c>
      <c r="T241" s="1" t="s">
        <v>313</v>
      </c>
    </row>
    <row r="242" spans="1:20" x14ac:dyDescent="0.25">
      <c r="A242" s="1">
        <v>201</v>
      </c>
      <c r="B242" s="5">
        <v>26223</v>
      </c>
      <c r="C242" s="1" t="s">
        <v>19</v>
      </c>
      <c r="D242" s="3" t="str">
        <f t="shared" si="33"/>
        <v>Internacional</v>
      </c>
      <c r="E242" s="3" t="str">
        <f t="shared" si="34"/>
        <v>1</v>
      </c>
      <c r="F242" s="3" t="str">
        <f t="shared" si="37"/>
        <v>1</v>
      </c>
      <c r="G242" s="3" t="str">
        <f t="shared" si="38"/>
        <v/>
      </c>
      <c r="H242" s="3" t="str">
        <f t="shared" si="40"/>
        <v xml:space="preserve"> 1 x 0 </v>
      </c>
      <c r="I242" s="3" t="str">
        <f t="shared" si="35"/>
        <v>Grêmio</v>
      </c>
      <c r="J242" s="3" t="str">
        <f t="shared" si="32"/>
        <v>0</v>
      </c>
      <c r="K242" s="3" t="str">
        <f t="shared" si="36"/>
        <v>0</v>
      </c>
      <c r="L242" s="3" t="str">
        <f t="shared" si="39"/>
        <v/>
      </c>
      <c r="M242" s="3"/>
      <c r="N242" s="3"/>
      <c r="O242" s="3" t="str">
        <f>IF(P242="Amistoso", "AMISTOSO", _xlfn.CONCAT(RIGHT(TEXT(B242, "dd/mm/yyyy"),4),"_",VLOOKUP(todoOsGrenaisNormalizado!$P242, Campeonatos!$A$2:$B$24,2, FALSE)))</f>
        <v>1971_BR</v>
      </c>
      <c r="P242" s="1" t="s">
        <v>52</v>
      </c>
      <c r="Q242" s="1" t="s">
        <v>7</v>
      </c>
      <c r="R242" s="1"/>
      <c r="S242" s="1" t="s">
        <v>314</v>
      </c>
      <c r="T242" s="1"/>
    </row>
    <row r="243" spans="1:20" ht="30" x14ac:dyDescent="0.25">
      <c r="A243" s="1">
        <v>200</v>
      </c>
      <c r="B243" s="5">
        <v>26149</v>
      </c>
      <c r="C243" s="1" t="s">
        <v>597</v>
      </c>
      <c r="D243" s="3" t="str">
        <f t="shared" si="33"/>
        <v>Internacional</v>
      </c>
      <c r="E243" s="3" t="str">
        <f t="shared" si="34"/>
        <v>1</v>
      </c>
      <c r="F243" s="3" t="str">
        <f t="shared" si="37"/>
        <v>1</v>
      </c>
      <c r="G243" s="3" t="str">
        <f t="shared" si="38"/>
        <v/>
      </c>
      <c r="H243" s="3" t="str">
        <f t="shared" si="40"/>
        <v xml:space="preserve"> 1 x 3 </v>
      </c>
      <c r="I243" s="3" t="str">
        <f t="shared" si="35"/>
        <v>Grêmio</v>
      </c>
      <c r="J243" s="3" t="str">
        <f t="shared" si="32"/>
        <v>3</v>
      </c>
      <c r="K243" s="3" t="str">
        <f t="shared" si="36"/>
        <v>3</v>
      </c>
      <c r="L243" s="3" t="str">
        <f t="shared" si="39"/>
        <v/>
      </c>
      <c r="M243" s="3"/>
      <c r="N243" s="3"/>
      <c r="O243" s="3" t="str">
        <f>IF(P243="Amistoso", "AMISTOSO", _xlfn.CONCAT(RIGHT(TEXT(B243, "dd/mm/yyyy"),4),"_",VLOOKUP(todoOsGrenaisNormalizado!$P243, Campeonatos!$A$2:$B$24,2, FALSE)))</f>
        <v>1971_RS</v>
      </c>
      <c r="P243" s="1" t="s">
        <v>137</v>
      </c>
      <c r="Q243" s="1" t="s">
        <v>7</v>
      </c>
      <c r="R243" s="1"/>
      <c r="S243" s="1" t="s">
        <v>315</v>
      </c>
      <c r="T243" s="1"/>
    </row>
    <row r="244" spans="1:20" x14ac:dyDescent="0.25">
      <c r="A244" s="1">
        <v>199</v>
      </c>
      <c r="B244" s="5">
        <v>26111</v>
      </c>
      <c r="C244" s="1" t="s">
        <v>570</v>
      </c>
      <c r="D244" s="3" t="str">
        <f t="shared" si="33"/>
        <v>Grêmio</v>
      </c>
      <c r="E244" s="3" t="str">
        <f t="shared" si="34"/>
        <v>0</v>
      </c>
      <c r="F244" s="3" t="str">
        <f t="shared" si="37"/>
        <v>0</v>
      </c>
      <c r="G244" s="3" t="str">
        <f t="shared" si="38"/>
        <v/>
      </c>
      <c r="H244" s="3" t="str">
        <f t="shared" si="40"/>
        <v xml:space="preserve"> 0 x 0 </v>
      </c>
      <c r="I244" s="3" t="str">
        <f t="shared" si="35"/>
        <v>Internacional</v>
      </c>
      <c r="J244" s="3" t="str">
        <f t="shared" si="32"/>
        <v>0</v>
      </c>
      <c r="K244" s="3" t="str">
        <f t="shared" si="36"/>
        <v>0</v>
      </c>
      <c r="L244" s="3" t="str">
        <f t="shared" si="39"/>
        <v/>
      </c>
      <c r="M244" s="3"/>
      <c r="N244" s="3"/>
      <c r="O244" s="3" t="str">
        <f>IF(P244="Amistoso", "AMISTOSO", _xlfn.CONCAT(RIGHT(TEXT(B244, "dd/mm/yyyy"),4),"_",VLOOKUP(todoOsGrenaisNormalizado!$P244, Campeonatos!$A$2:$B$24,2, FALSE)))</f>
        <v>1971_RS</v>
      </c>
      <c r="P244" s="1" t="s">
        <v>137</v>
      </c>
      <c r="Q244" s="1" t="s">
        <v>79</v>
      </c>
      <c r="R244" s="1"/>
      <c r="S244" s="1"/>
      <c r="T244" s="1"/>
    </row>
    <row r="245" spans="1:20" x14ac:dyDescent="0.25">
      <c r="A245" s="1">
        <v>198</v>
      </c>
      <c r="B245" s="5">
        <v>26083</v>
      </c>
      <c r="C245" s="1" t="s">
        <v>573</v>
      </c>
      <c r="D245" s="3" t="str">
        <f t="shared" si="33"/>
        <v>Internacional</v>
      </c>
      <c r="E245" s="3" t="str">
        <f t="shared" si="34"/>
        <v>1</v>
      </c>
      <c r="F245" s="3" t="str">
        <f t="shared" si="37"/>
        <v>1</v>
      </c>
      <c r="G245" s="3" t="str">
        <f t="shared" si="38"/>
        <v/>
      </c>
      <c r="H245" s="3" t="str">
        <f t="shared" si="40"/>
        <v xml:space="preserve"> 1 x 1 </v>
      </c>
      <c r="I245" s="3" t="str">
        <f t="shared" si="35"/>
        <v>Grêmio</v>
      </c>
      <c r="J245" s="3" t="str">
        <f t="shared" si="32"/>
        <v>1</v>
      </c>
      <c r="K245" s="3" t="str">
        <f t="shared" si="36"/>
        <v>1</v>
      </c>
      <c r="L245" s="3" t="str">
        <f t="shared" si="39"/>
        <v/>
      </c>
      <c r="M245" s="3"/>
      <c r="N245" s="3"/>
      <c r="O245" s="3" t="str">
        <f>IF(P245="Amistoso", "AMISTOSO", _xlfn.CONCAT(RIGHT(TEXT(B245, "dd/mm/yyyy"),4),"_",VLOOKUP(todoOsGrenaisNormalizado!$P245, Campeonatos!$A$2:$B$24,2, FALSE)))</f>
        <v>1971_RS</v>
      </c>
      <c r="P245" s="1" t="s">
        <v>137</v>
      </c>
      <c r="Q245" s="1" t="s">
        <v>7</v>
      </c>
      <c r="R245" s="1"/>
      <c r="S245" s="1" t="s">
        <v>316</v>
      </c>
      <c r="T245" s="1"/>
    </row>
    <row r="246" spans="1:20" x14ac:dyDescent="0.25">
      <c r="A246" s="1">
        <v>197</v>
      </c>
      <c r="B246" s="5">
        <v>26016</v>
      </c>
      <c r="C246" s="1" t="s">
        <v>591</v>
      </c>
      <c r="D246" s="3" t="str">
        <f t="shared" si="33"/>
        <v>Internacional</v>
      </c>
      <c r="E246" s="3" t="str">
        <f t="shared" si="34"/>
        <v>0</v>
      </c>
      <c r="F246" s="3" t="str">
        <f t="shared" si="37"/>
        <v>0</v>
      </c>
      <c r="G246" s="3" t="str">
        <f t="shared" si="38"/>
        <v/>
      </c>
      <c r="H246" s="3" t="str">
        <f t="shared" si="40"/>
        <v xml:space="preserve"> 0 x 2 </v>
      </c>
      <c r="I246" s="3" t="str">
        <f t="shared" si="35"/>
        <v>Grêmio</v>
      </c>
      <c r="J246" s="3" t="str">
        <f t="shared" si="32"/>
        <v>2</v>
      </c>
      <c r="K246" s="3" t="str">
        <f t="shared" si="36"/>
        <v>2</v>
      </c>
      <c r="L246" s="3" t="str">
        <f t="shared" si="39"/>
        <v/>
      </c>
      <c r="M246" s="3"/>
      <c r="N246" s="3"/>
      <c r="O246" s="3" t="str">
        <f>IF(P246="Amistoso", "AMISTOSO", _xlfn.CONCAT(RIGHT(TEXT(B246, "dd/mm/yyyy"),4),"_",VLOOKUP(todoOsGrenaisNormalizado!$P246, Campeonatos!$A$2:$B$24,2, FALSE)))</f>
        <v>AMISTOSO</v>
      </c>
      <c r="P246" s="1" t="s">
        <v>200</v>
      </c>
      <c r="Q246" s="1" t="s">
        <v>7</v>
      </c>
      <c r="R246" s="1"/>
      <c r="S246" s="1" t="s">
        <v>317</v>
      </c>
      <c r="T246" s="1" t="s">
        <v>318</v>
      </c>
    </row>
    <row r="247" spans="1:20" x14ac:dyDescent="0.25">
      <c r="A247" s="1">
        <v>196</v>
      </c>
      <c r="B247" s="5">
        <v>25869</v>
      </c>
      <c r="C247" s="1" t="s">
        <v>570</v>
      </c>
      <c r="D247" s="3" t="str">
        <f t="shared" si="33"/>
        <v>Grêmio</v>
      </c>
      <c r="E247" s="3" t="str">
        <f t="shared" si="34"/>
        <v>0</v>
      </c>
      <c r="F247" s="3" t="str">
        <f t="shared" si="37"/>
        <v>0</v>
      </c>
      <c r="G247" s="3" t="str">
        <f t="shared" si="38"/>
        <v/>
      </c>
      <c r="H247" s="3" t="str">
        <f t="shared" si="40"/>
        <v xml:space="preserve"> 0 x 0 </v>
      </c>
      <c r="I247" s="3" t="str">
        <f t="shared" si="35"/>
        <v>Internacional</v>
      </c>
      <c r="J247" s="3" t="str">
        <f t="shared" si="32"/>
        <v>0</v>
      </c>
      <c r="K247" s="3" t="str">
        <f t="shared" si="36"/>
        <v>0</v>
      </c>
      <c r="L247" s="3" t="str">
        <f t="shared" si="39"/>
        <v/>
      </c>
      <c r="M247" s="3"/>
      <c r="N247" s="3">
        <v>33795</v>
      </c>
      <c r="O247" s="3" t="str">
        <f>IF(P247="Amistoso", "AMISTOSO", _xlfn.CONCAT(RIGHT(TEXT(B247, "dd/mm/yyyy"),4),"_",VLOOKUP(todoOsGrenaisNormalizado!$P247, Campeonatos!$A$2:$B$24,2, FALSE)))</f>
        <v>1970_RGP</v>
      </c>
      <c r="P247" s="1" t="s">
        <v>319</v>
      </c>
      <c r="Q247" s="1" t="s">
        <v>79</v>
      </c>
      <c r="R247" s="1"/>
      <c r="S247" s="1"/>
      <c r="T247" s="1"/>
    </row>
    <row r="248" spans="1:20" ht="30" x14ac:dyDescent="0.25">
      <c r="A248" s="1">
        <v>195</v>
      </c>
      <c r="B248" s="5">
        <v>25831</v>
      </c>
      <c r="C248" s="1" t="s">
        <v>585</v>
      </c>
      <c r="D248" s="3" t="str">
        <f t="shared" si="33"/>
        <v>Grêmio</v>
      </c>
      <c r="E248" s="3" t="str">
        <f t="shared" si="34"/>
        <v>1</v>
      </c>
      <c r="F248" s="3" t="str">
        <f t="shared" si="37"/>
        <v>1</v>
      </c>
      <c r="G248" s="3" t="str">
        <f t="shared" si="38"/>
        <v/>
      </c>
      <c r="H248" s="3" t="str">
        <f t="shared" si="40"/>
        <v xml:space="preserve"> 1 x 2 </v>
      </c>
      <c r="I248" s="3" t="str">
        <f t="shared" si="35"/>
        <v>Internacional</v>
      </c>
      <c r="J248" s="3" t="str">
        <f t="shared" si="32"/>
        <v>2</v>
      </c>
      <c r="K248" s="3" t="str">
        <f t="shared" si="36"/>
        <v>2</v>
      </c>
      <c r="L248" s="3" t="str">
        <f t="shared" si="39"/>
        <v/>
      </c>
      <c r="M248" s="3"/>
      <c r="N248" s="3"/>
      <c r="O248" s="3" t="str">
        <f>IF(P248="Amistoso", "AMISTOSO", _xlfn.CONCAT(RIGHT(TEXT(B248, "dd/mm/yyyy"),4),"_",VLOOKUP(todoOsGrenaisNormalizado!$P248, Campeonatos!$A$2:$B$24,2, FALSE)))</f>
        <v>1970_RS</v>
      </c>
      <c r="P248" s="1" t="s">
        <v>137</v>
      </c>
      <c r="Q248" s="1" t="s">
        <v>79</v>
      </c>
      <c r="R248" s="1"/>
      <c r="S248" s="1" t="s">
        <v>320</v>
      </c>
      <c r="T248" s="1"/>
    </row>
    <row r="249" spans="1:20" x14ac:dyDescent="0.25">
      <c r="A249" s="1">
        <v>194</v>
      </c>
      <c r="B249" s="5">
        <v>25789</v>
      </c>
      <c r="C249" s="1" t="s">
        <v>575</v>
      </c>
      <c r="D249" s="3" t="str">
        <f t="shared" si="33"/>
        <v>Internacional</v>
      </c>
      <c r="E249" s="3" t="str">
        <f t="shared" si="34"/>
        <v>0</v>
      </c>
      <c r="F249" s="3" t="str">
        <f t="shared" si="37"/>
        <v>0</v>
      </c>
      <c r="G249" s="3" t="str">
        <f t="shared" si="38"/>
        <v/>
      </c>
      <c r="H249" s="3" t="str">
        <f t="shared" si="40"/>
        <v xml:space="preserve"> 0 x 0 </v>
      </c>
      <c r="I249" s="3" t="str">
        <f t="shared" si="35"/>
        <v>Grêmio</v>
      </c>
      <c r="J249" s="3" t="str">
        <f t="shared" si="32"/>
        <v>0</v>
      </c>
      <c r="K249" s="3" t="str">
        <f t="shared" si="36"/>
        <v>0</v>
      </c>
      <c r="L249" s="3" t="str">
        <f t="shared" si="39"/>
        <v/>
      </c>
      <c r="M249" s="3"/>
      <c r="N249" s="3"/>
      <c r="O249" s="3" t="str">
        <f>IF(P249="Amistoso", "AMISTOSO", _xlfn.CONCAT(RIGHT(TEXT(B249, "dd/mm/yyyy"),4),"_",VLOOKUP(todoOsGrenaisNormalizado!$P249, Campeonatos!$A$2:$B$24,2, FALSE)))</f>
        <v>1970_RS</v>
      </c>
      <c r="P249" s="1" t="s">
        <v>137</v>
      </c>
      <c r="Q249" s="1" t="s">
        <v>7</v>
      </c>
      <c r="R249" s="1"/>
      <c r="S249" s="1"/>
      <c r="T249" s="1"/>
    </row>
    <row r="250" spans="1:20" x14ac:dyDescent="0.25">
      <c r="A250" s="1">
        <v>193</v>
      </c>
      <c r="B250" s="5">
        <v>25697</v>
      </c>
      <c r="C250" s="1" t="s">
        <v>570</v>
      </c>
      <c r="D250" s="3" t="str">
        <f t="shared" si="33"/>
        <v>Grêmio</v>
      </c>
      <c r="E250" s="3" t="str">
        <f t="shared" si="34"/>
        <v>0</v>
      </c>
      <c r="F250" s="3" t="str">
        <f t="shared" si="37"/>
        <v>0</v>
      </c>
      <c r="G250" s="3" t="str">
        <f t="shared" si="38"/>
        <v/>
      </c>
      <c r="H250" s="3" t="str">
        <f t="shared" si="40"/>
        <v xml:space="preserve"> 0 x 0 </v>
      </c>
      <c r="I250" s="3" t="str">
        <f t="shared" si="35"/>
        <v>Internacional</v>
      </c>
      <c r="J250" s="3" t="str">
        <f t="shared" si="32"/>
        <v>0</v>
      </c>
      <c r="K250" s="3" t="str">
        <f t="shared" si="36"/>
        <v>0</v>
      </c>
      <c r="L250" s="3" t="str">
        <f t="shared" si="39"/>
        <v/>
      </c>
      <c r="M250" s="3"/>
      <c r="N250" s="3"/>
      <c r="O250" s="3" t="str">
        <f>IF(P250="Amistoso", "AMISTOSO", _xlfn.CONCAT(RIGHT(TEXT(B250, "dd/mm/yyyy"),4),"_",VLOOKUP(todoOsGrenaisNormalizado!$P250, Campeonatos!$A$2:$B$24,2, FALSE)))</f>
        <v>AMISTOSO</v>
      </c>
      <c r="P250" s="1" t="s">
        <v>200</v>
      </c>
      <c r="Q250" s="1" t="s">
        <v>79</v>
      </c>
      <c r="R250" s="1"/>
      <c r="S250" s="1"/>
      <c r="T250" s="1" t="s">
        <v>321</v>
      </c>
    </row>
    <row r="251" spans="1:20" ht="30" x14ac:dyDescent="0.25">
      <c r="A251" s="1">
        <v>192</v>
      </c>
      <c r="B251" s="5">
        <v>25558</v>
      </c>
      <c r="C251" s="1" t="s">
        <v>575</v>
      </c>
      <c r="D251" s="3" t="str">
        <f t="shared" si="33"/>
        <v>Internacional</v>
      </c>
      <c r="E251" s="3" t="str">
        <f t="shared" si="34"/>
        <v>0</v>
      </c>
      <c r="F251" s="3" t="str">
        <f t="shared" si="37"/>
        <v>0</v>
      </c>
      <c r="G251" s="3" t="str">
        <f t="shared" si="38"/>
        <v/>
      </c>
      <c r="H251" s="3" t="str">
        <f t="shared" si="40"/>
        <v xml:space="preserve"> 0 x 0 </v>
      </c>
      <c r="I251" s="3" t="str">
        <f t="shared" si="35"/>
        <v>Grêmio</v>
      </c>
      <c r="J251" s="3" t="str">
        <f t="shared" si="32"/>
        <v>0</v>
      </c>
      <c r="K251" s="3" t="str">
        <f t="shared" si="36"/>
        <v>0</v>
      </c>
      <c r="L251" s="3" t="str">
        <f t="shared" si="39"/>
        <v/>
      </c>
      <c r="M251" s="3"/>
      <c r="N251" s="3"/>
      <c r="O251" s="3" t="str">
        <f>IF(P251="Amistoso", "AMISTOSO", _xlfn.CONCAT(RIGHT(TEXT(B251, "dd/mm/yyyy"),4),"_",VLOOKUP(todoOsGrenaisNormalizado!$P251, Campeonatos!$A$2:$B$24,2, FALSE)))</f>
        <v>1969_RS</v>
      </c>
      <c r="P251" s="1" t="s">
        <v>137</v>
      </c>
      <c r="Q251" s="1" t="s">
        <v>7</v>
      </c>
      <c r="R251" s="1"/>
      <c r="S251" s="1"/>
      <c r="T251" s="1" t="s">
        <v>322</v>
      </c>
    </row>
    <row r="252" spans="1:20" x14ac:dyDescent="0.25">
      <c r="A252" s="1">
        <v>191</v>
      </c>
      <c r="B252" s="5">
        <v>25467</v>
      </c>
      <c r="C252" s="1" t="s">
        <v>19</v>
      </c>
      <c r="D252" s="3" t="str">
        <f t="shared" si="33"/>
        <v>Internacional</v>
      </c>
      <c r="E252" s="3" t="str">
        <f t="shared" si="34"/>
        <v>1</v>
      </c>
      <c r="F252" s="3" t="str">
        <f t="shared" si="37"/>
        <v>1</v>
      </c>
      <c r="G252" s="3" t="str">
        <f t="shared" si="38"/>
        <v/>
      </c>
      <c r="H252" s="3" t="str">
        <f t="shared" si="40"/>
        <v xml:space="preserve"> 1 x 0 </v>
      </c>
      <c r="I252" s="3" t="str">
        <f t="shared" si="35"/>
        <v>Grêmio</v>
      </c>
      <c r="J252" s="3" t="str">
        <f t="shared" si="32"/>
        <v>0</v>
      </c>
      <c r="K252" s="3" t="str">
        <f t="shared" si="36"/>
        <v>0</v>
      </c>
      <c r="L252" s="3" t="str">
        <f t="shared" si="39"/>
        <v/>
      </c>
      <c r="M252" s="3"/>
      <c r="N252" s="3"/>
      <c r="O252" s="3" t="str">
        <f>IF(P252="Amistoso", "AMISTOSO", _xlfn.CONCAT(RIGHT(TEXT(B252, "dd/mm/yyyy"),4),"_",VLOOKUP(todoOsGrenaisNormalizado!$P252, Campeonatos!$A$2:$B$24,2, FALSE)))</f>
        <v>1969_RGP</v>
      </c>
      <c r="P252" s="1" t="s">
        <v>319</v>
      </c>
      <c r="Q252" s="1" t="s">
        <v>7</v>
      </c>
      <c r="R252" s="1"/>
      <c r="S252" s="1" t="s">
        <v>314</v>
      </c>
      <c r="T252" s="1"/>
    </row>
    <row r="253" spans="1:20" x14ac:dyDescent="0.25">
      <c r="A253" s="1">
        <v>190</v>
      </c>
      <c r="B253" s="5">
        <v>25376</v>
      </c>
      <c r="C253" s="1" t="s">
        <v>570</v>
      </c>
      <c r="D253" s="3" t="str">
        <f t="shared" si="33"/>
        <v>Grêmio</v>
      </c>
      <c r="E253" s="3" t="str">
        <f t="shared" si="34"/>
        <v>0</v>
      </c>
      <c r="F253" s="3" t="str">
        <f t="shared" si="37"/>
        <v>0</v>
      </c>
      <c r="G253" s="3" t="str">
        <f t="shared" si="38"/>
        <v/>
      </c>
      <c r="H253" s="3" t="str">
        <f t="shared" si="40"/>
        <v xml:space="preserve"> 0 x 0 </v>
      </c>
      <c r="I253" s="3" t="str">
        <f t="shared" si="35"/>
        <v>Internacional</v>
      </c>
      <c r="J253" s="3" t="str">
        <f t="shared" si="32"/>
        <v>0</v>
      </c>
      <c r="K253" s="3" t="str">
        <f t="shared" si="36"/>
        <v>0</v>
      </c>
      <c r="L253" s="3" t="str">
        <f t="shared" si="39"/>
        <v/>
      </c>
      <c r="M253" s="3"/>
      <c r="N253" s="3"/>
      <c r="O253" s="3" t="str">
        <f>IF(P253="Amistoso", "AMISTOSO", _xlfn.CONCAT(RIGHT(TEXT(B253, "dd/mm/yyyy"),4),"_",VLOOKUP(todoOsGrenaisNormalizado!$P253, Campeonatos!$A$2:$B$24,2, FALSE)))</f>
        <v>1969_RS</v>
      </c>
      <c r="P253" s="1" t="s">
        <v>137</v>
      </c>
      <c r="Q253" s="1" t="s">
        <v>79</v>
      </c>
      <c r="R253" s="1"/>
      <c r="S253" s="1"/>
      <c r="T253" s="1"/>
    </row>
    <row r="254" spans="1:20" x14ac:dyDescent="0.25">
      <c r="A254" s="1">
        <v>189</v>
      </c>
      <c r="B254" s="5">
        <v>25313</v>
      </c>
      <c r="C254" s="1" t="s">
        <v>575</v>
      </c>
      <c r="D254" s="3" t="str">
        <f t="shared" si="33"/>
        <v>Internacional</v>
      </c>
      <c r="E254" s="3" t="str">
        <f t="shared" si="34"/>
        <v>0</v>
      </c>
      <c r="F254" s="3" t="str">
        <f t="shared" si="37"/>
        <v>0</v>
      </c>
      <c r="G254" s="3" t="str">
        <f t="shared" si="38"/>
        <v/>
      </c>
      <c r="H254" s="3" t="str">
        <f t="shared" si="40"/>
        <v xml:space="preserve"> 0 x 0 </v>
      </c>
      <c r="I254" s="3" t="str">
        <f t="shared" si="35"/>
        <v>Grêmio</v>
      </c>
      <c r="J254" s="3" t="str">
        <f t="shared" si="32"/>
        <v>0</v>
      </c>
      <c r="K254" s="3" t="str">
        <f t="shared" si="36"/>
        <v>0</v>
      </c>
      <c r="L254" s="3" t="str">
        <f t="shared" si="39"/>
        <v/>
      </c>
      <c r="M254" s="3"/>
      <c r="N254" s="3"/>
      <c r="O254" s="3" t="str">
        <f>IF(P254="Amistoso", "AMISTOSO", _xlfn.CONCAT(RIGHT(TEXT(B254, "dd/mm/yyyy"),4),"_",VLOOKUP(todoOsGrenaisNormalizado!$P254, Campeonatos!$A$2:$B$24,2, FALSE)))</f>
        <v>AMISTOSO</v>
      </c>
      <c r="P254" s="1" t="s">
        <v>200</v>
      </c>
      <c r="Q254" s="1" t="s">
        <v>7</v>
      </c>
      <c r="R254" s="1"/>
      <c r="S254" s="1"/>
      <c r="T254" s="1" t="s">
        <v>323</v>
      </c>
    </row>
    <row r="255" spans="1:20" x14ac:dyDescent="0.25">
      <c r="A255" s="1">
        <v>188</v>
      </c>
      <c r="B255" s="5">
        <v>25166</v>
      </c>
      <c r="C255" s="1" t="s">
        <v>570</v>
      </c>
      <c r="D255" s="3" t="str">
        <f t="shared" si="33"/>
        <v>Grêmio</v>
      </c>
      <c r="E255" s="3" t="str">
        <f t="shared" si="34"/>
        <v>0</v>
      </c>
      <c r="F255" s="3" t="str">
        <f t="shared" si="37"/>
        <v>0</v>
      </c>
      <c r="G255" s="3" t="str">
        <f t="shared" si="38"/>
        <v/>
      </c>
      <c r="H255" s="3" t="str">
        <f t="shared" si="40"/>
        <v xml:space="preserve"> 0 x 0 </v>
      </c>
      <c r="I255" s="3" t="str">
        <f t="shared" si="35"/>
        <v>Internacional</v>
      </c>
      <c r="J255" s="3" t="str">
        <f t="shared" si="32"/>
        <v>0</v>
      </c>
      <c r="K255" s="3" t="str">
        <f t="shared" si="36"/>
        <v>0</v>
      </c>
      <c r="L255" s="3" t="str">
        <f t="shared" si="39"/>
        <v/>
      </c>
      <c r="M255" s="3"/>
      <c r="N255" s="3">
        <v>23377</v>
      </c>
      <c r="O255" s="3" t="str">
        <f>IF(P255="Amistoso", "AMISTOSO", _xlfn.CONCAT(RIGHT(TEXT(B255, "dd/mm/yyyy"),4),"_",VLOOKUP(todoOsGrenaisNormalizado!$P255, Campeonatos!$A$2:$B$24,2, FALSE)))</f>
        <v>1968_RGP</v>
      </c>
      <c r="P255" s="1" t="s">
        <v>319</v>
      </c>
      <c r="Q255" s="1" t="s">
        <v>79</v>
      </c>
      <c r="R255" s="1"/>
      <c r="S255" s="1"/>
      <c r="T255" s="1"/>
    </row>
    <row r="256" spans="1:20" ht="30" x14ac:dyDescent="0.25">
      <c r="A256" s="1">
        <v>187</v>
      </c>
      <c r="B256" s="5">
        <v>24991</v>
      </c>
      <c r="C256" s="1" t="s">
        <v>603</v>
      </c>
      <c r="D256" s="3" t="str">
        <f t="shared" si="33"/>
        <v>Grêmio</v>
      </c>
      <c r="E256" s="3" t="str">
        <f t="shared" si="34"/>
        <v>4</v>
      </c>
      <c r="F256" s="3" t="str">
        <f t="shared" si="37"/>
        <v>4</v>
      </c>
      <c r="G256" s="3" t="str">
        <f t="shared" si="38"/>
        <v/>
      </c>
      <c r="H256" s="3" t="str">
        <f t="shared" si="40"/>
        <v xml:space="preserve"> 4 x 0 </v>
      </c>
      <c r="I256" s="3" t="str">
        <f t="shared" si="35"/>
        <v>Internacional</v>
      </c>
      <c r="J256" s="3" t="str">
        <f t="shared" si="32"/>
        <v>0</v>
      </c>
      <c r="K256" s="3" t="str">
        <f t="shared" si="36"/>
        <v>0</v>
      </c>
      <c r="L256" s="3" t="str">
        <f t="shared" si="39"/>
        <v/>
      </c>
      <c r="M256" s="3"/>
      <c r="N256" s="3"/>
      <c r="O256" s="3" t="str">
        <f>IF(P256="Amistoso", "AMISTOSO", _xlfn.CONCAT(RIGHT(TEXT(B256, "dd/mm/yyyy"),4),"_",VLOOKUP(todoOsGrenaisNormalizado!$P256, Campeonatos!$A$2:$B$24,2, FALSE)))</f>
        <v>1968_RS</v>
      </c>
      <c r="P256" s="1" t="s">
        <v>137</v>
      </c>
      <c r="Q256" s="1" t="s">
        <v>79</v>
      </c>
      <c r="R256" s="1"/>
      <c r="S256" s="1" t="s">
        <v>324</v>
      </c>
      <c r="T256" s="1"/>
    </row>
    <row r="257" spans="1:22" x14ac:dyDescent="0.25">
      <c r="A257" s="1">
        <v>186</v>
      </c>
      <c r="B257" s="5">
        <v>24970</v>
      </c>
      <c r="C257" s="1" t="s">
        <v>573</v>
      </c>
      <c r="D257" s="3" t="str">
        <f t="shared" si="33"/>
        <v>Internacional</v>
      </c>
      <c r="E257" s="3" t="str">
        <f t="shared" si="34"/>
        <v>1</v>
      </c>
      <c r="F257" s="3" t="str">
        <f t="shared" si="37"/>
        <v>1</v>
      </c>
      <c r="G257" s="3" t="str">
        <f t="shared" si="38"/>
        <v/>
      </c>
      <c r="H257" s="3" t="str">
        <f t="shared" si="40"/>
        <v xml:space="preserve"> 1 x 1 </v>
      </c>
      <c r="I257" s="3" t="str">
        <f t="shared" si="35"/>
        <v>Grêmio</v>
      </c>
      <c r="J257" s="3" t="str">
        <f t="shared" si="32"/>
        <v>1</v>
      </c>
      <c r="K257" s="3" t="str">
        <f t="shared" si="36"/>
        <v>1</v>
      </c>
      <c r="L257" s="3" t="str">
        <f t="shared" si="39"/>
        <v/>
      </c>
      <c r="M257" s="3"/>
      <c r="N257" s="3"/>
      <c r="O257" s="3" t="str">
        <f>IF(P257="Amistoso", "AMISTOSO", _xlfn.CONCAT(RIGHT(TEXT(B257, "dd/mm/yyyy"),4),"_",VLOOKUP(todoOsGrenaisNormalizado!$P257, Campeonatos!$A$2:$B$24,2, FALSE)))</f>
        <v>1968_RS</v>
      </c>
      <c r="P257" s="1" t="s">
        <v>137</v>
      </c>
      <c r="Q257" s="1" t="s">
        <v>325</v>
      </c>
      <c r="R257" s="1"/>
      <c r="S257" s="1" t="s">
        <v>326</v>
      </c>
      <c r="T257" s="1" t="s">
        <v>327</v>
      </c>
    </row>
    <row r="258" spans="1:22" x14ac:dyDescent="0.25">
      <c r="A258" s="1">
        <v>185</v>
      </c>
      <c r="B258" s="5">
        <v>24823</v>
      </c>
      <c r="C258" s="1" t="s">
        <v>19</v>
      </c>
      <c r="D258" s="3" t="str">
        <f t="shared" si="33"/>
        <v>Internacional</v>
      </c>
      <c r="E258" s="3" t="str">
        <f t="shared" si="34"/>
        <v>1</v>
      </c>
      <c r="F258" s="3" t="str">
        <f t="shared" si="37"/>
        <v>1</v>
      </c>
      <c r="G258" s="3" t="str">
        <f t="shared" si="38"/>
        <v/>
      </c>
      <c r="H258" s="3" t="str">
        <f t="shared" si="40"/>
        <v xml:space="preserve"> 1 x 0 </v>
      </c>
      <c r="I258" s="3" t="str">
        <f t="shared" si="35"/>
        <v>Grêmio</v>
      </c>
      <c r="J258" s="3" t="str">
        <f t="shared" si="32"/>
        <v>0</v>
      </c>
      <c r="K258" s="3" t="str">
        <f t="shared" si="36"/>
        <v>0</v>
      </c>
      <c r="L258" s="3" t="str">
        <f t="shared" si="39"/>
        <v/>
      </c>
      <c r="M258" s="3"/>
      <c r="N258" s="3"/>
      <c r="O258" s="3" t="str">
        <f>IF(P258="Amistoso", "AMISTOSO", _xlfn.CONCAT(RIGHT(TEXT(B258, "dd/mm/yyyy"),4),"_",VLOOKUP(todoOsGrenaisNormalizado!$P258, Campeonatos!$A$2:$B$24,2, FALSE)))</f>
        <v>1967_RS</v>
      </c>
      <c r="P258" s="1" t="s">
        <v>137</v>
      </c>
      <c r="Q258" s="1" t="s">
        <v>325</v>
      </c>
      <c r="R258" s="1"/>
      <c r="S258" s="1" t="s">
        <v>328</v>
      </c>
      <c r="T258" s="1"/>
    </row>
    <row r="259" spans="1:22" x14ac:dyDescent="0.25">
      <c r="A259" s="1">
        <v>184</v>
      </c>
      <c r="B259" s="5">
        <v>24731</v>
      </c>
      <c r="C259" s="1" t="s">
        <v>15</v>
      </c>
      <c r="D259" s="3" t="str">
        <f t="shared" si="33"/>
        <v>Grêmio</v>
      </c>
      <c r="E259" s="3" t="str">
        <f t="shared" si="34"/>
        <v>0</v>
      </c>
      <c r="F259" s="3" t="str">
        <f t="shared" si="37"/>
        <v>0</v>
      </c>
      <c r="G259" s="3" t="str">
        <f t="shared" si="38"/>
        <v/>
      </c>
      <c r="H259" s="3" t="str">
        <f t="shared" si="40"/>
        <v xml:space="preserve"> 0 x 1 </v>
      </c>
      <c r="I259" s="3" t="str">
        <f t="shared" si="35"/>
        <v>Internacional</v>
      </c>
      <c r="J259" s="3" t="str">
        <f t="shared" ref="J259:J322" si="41">SUBSTITUTE(TRIM(RIGHT(H259, FIND("x", H259)-1)), "x", "")</f>
        <v>1</v>
      </c>
      <c r="K259" s="3" t="str">
        <f t="shared" si="36"/>
        <v>1</v>
      </c>
      <c r="L259" s="3" t="str">
        <f t="shared" si="39"/>
        <v/>
      </c>
      <c r="M259" s="3"/>
      <c r="N259" s="3"/>
      <c r="O259" s="3" t="str">
        <f>IF(P259="Amistoso", "AMISTOSO", _xlfn.CONCAT(RIGHT(TEXT(B259, "dd/mm/yyyy"),4),"_",VLOOKUP(todoOsGrenaisNormalizado!$P259, Campeonatos!$A$2:$B$24,2, FALSE)))</f>
        <v>1967_RS</v>
      </c>
      <c r="P259" s="1" t="s">
        <v>137</v>
      </c>
      <c r="Q259" s="1" t="s">
        <v>79</v>
      </c>
      <c r="R259" s="1"/>
      <c r="S259" s="1" t="s">
        <v>309</v>
      </c>
      <c r="T259" s="1"/>
    </row>
    <row r="260" spans="1:22" x14ac:dyDescent="0.25">
      <c r="A260" s="1">
        <v>183</v>
      </c>
      <c r="B260" s="5">
        <v>24627</v>
      </c>
      <c r="C260" s="1" t="s">
        <v>570</v>
      </c>
      <c r="D260" s="3" t="str">
        <f t="shared" ref="D260:D323" si="42">IF(FIND("Internacional",C260, 1)&lt;FIND("Grêmio",C260, 1), "Internacional", "Grêmio")</f>
        <v>Grêmio</v>
      </c>
      <c r="E260" s="3" t="str">
        <f t="shared" ref="E260:E323" si="43">TRIM(LEFT(H260, FIND("x", H260)-1))</f>
        <v>0</v>
      </c>
      <c r="F260" s="3" t="str">
        <f t="shared" si="37"/>
        <v>0</v>
      </c>
      <c r="G260" s="3" t="str">
        <f t="shared" si="38"/>
        <v/>
      </c>
      <c r="H260" s="3" t="str">
        <f t="shared" si="40"/>
        <v xml:space="preserve"> 0 x 0 </v>
      </c>
      <c r="I260" s="3" t="str">
        <f t="shared" ref="I260:I323" si="44">IF(FIND("Internacional",C260, 1)&gt;FIND("Grêmio",C260, 1), "Internacional", "Grêmio")</f>
        <v>Internacional</v>
      </c>
      <c r="J260" s="3" t="str">
        <f t="shared" si="41"/>
        <v>0</v>
      </c>
      <c r="K260" s="3" t="str">
        <f t="shared" ref="K260:K323" si="45">SUBSTITUTE(J260,_xlfn.CONCAT("(",L260,")"), "")</f>
        <v>0</v>
      </c>
      <c r="L260" s="3" t="str">
        <f t="shared" si="39"/>
        <v/>
      </c>
      <c r="M260" s="3"/>
      <c r="N260" s="3">
        <v>27153</v>
      </c>
      <c r="O260" s="3" t="str">
        <f>IF(P260="Amistoso", "AMISTOSO", _xlfn.CONCAT(RIGHT(TEXT(B260, "dd/mm/yyyy"),4),"_",VLOOKUP(todoOsGrenaisNormalizado!$P260, Campeonatos!$A$2:$B$24,2, FALSE)))</f>
        <v>1967_RGP</v>
      </c>
      <c r="P260" s="1" t="s">
        <v>319</v>
      </c>
      <c r="Q260" s="1" t="s">
        <v>79</v>
      </c>
      <c r="R260" s="1"/>
      <c r="S260" s="1"/>
      <c r="T260" s="1"/>
    </row>
    <row r="261" spans="1:22" x14ac:dyDescent="0.25">
      <c r="A261" s="1">
        <v>182</v>
      </c>
      <c r="B261" s="5">
        <v>24616</v>
      </c>
      <c r="C261" s="1" t="s">
        <v>586</v>
      </c>
      <c r="D261" s="3" t="str">
        <f t="shared" si="42"/>
        <v>Grêmio</v>
      </c>
      <c r="E261" s="3" t="str">
        <f t="shared" si="43"/>
        <v>1</v>
      </c>
      <c r="F261" s="3" t="str">
        <f t="shared" si="37"/>
        <v>1</v>
      </c>
      <c r="G261" s="3" t="str">
        <f t="shared" si="38"/>
        <v/>
      </c>
      <c r="H261" s="3" t="str">
        <f t="shared" si="40"/>
        <v xml:space="preserve"> 1 x 1 </v>
      </c>
      <c r="I261" s="3" t="str">
        <f t="shared" si="44"/>
        <v>Internacional</v>
      </c>
      <c r="J261" s="3" t="str">
        <f t="shared" si="41"/>
        <v>1</v>
      </c>
      <c r="K261" s="3" t="str">
        <f t="shared" si="45"/>
        <v>1</v>
      </c>
      <c r="L261" s="3" t="str">
        <f t="shared" si="39"/>
        <v/>
      </c>
      <c r="M261" s="3"/>
      <c r="N261" s="3">
        <v>32000</v>
      </c>
      <c r="O261" s="3" t="str">
        <f>IF(P261="Amistoso", "AMISTOSO", _xlfn.CONCAT(RIGHT(TEXT(B261, "dd/mm/yyyy"),4),"_",VLOOKUP(todoOsGrenaisNormalizado!$P261, Campeonatos!$A$2:$B$24,2, FALSE)))</f>
        <v>1967_RGP</v>
      </c>
      <c r="P261" s="1" t="s">
        <v>319</v>
      </c>
      <c r="Q261" s="1" t="s">
        <v>79</v>
      </c>
      <c r="R261" s="1"/>
      <c r="S261" s="1" t="s">
        <v>329</v>
      </c>
      <c r="T261" s="1"/>
    </row>
    <row r="262" spans="1:22" ht="45" x14ac:dyDescent="0.25">
      <c r="A262" s="1">
        <v>181</v>
      </c>
      <c r="B262" s="5">
        <v>24536</v>
      </c>
      <c r="C262" s="1" t="s">
        <v>600</v>
      </c>
      <c r="D262" s="3" t="str">
        <f t="shared" si="42"/>
        <v>Grêmio</v>
      </c>
      <c r="E262" s="3" t="str">
        <f t="shared" si="43"/>
        <v>0</v>
      </c>
      <c r="F262" s="3" t="str">
        <f t="shared" si="37"/>
        <v>0</v>
      </c>
      <c r="G262" s="3" t="str">
        <f t="shared" si="38"/>
        <v/>
      </c>
      <c r="H262" s="3" t="str">
        <f t="shared" si="40"/>
        <v xml:space="preserve"> 0 x 2 </v>
      </c>
      <c r="I262" s="3" t="str">
        <f t="shared" si="44"/>
        <v>Internacional</v>
      </c>
      <c r="J262" s="3" t="str">
        <f t="shared" si="41"/>
        <v>2</v>
      </c>
      <c r="K262" s="3" t="str">
        <f t="shared" si="45"/>
        <v>2</v>
      </c>
      <c r="L262" s="3" t="str">
        <f t="shared" si="39"/>
        <v/>
      </c>
      <c r="M262" s="3"/>
      <c r="N262" s="3">
        <v>33700</v>
      </c>
      <c r="O262" s="3" t="str">
        <f>IF(P262="Amistoso", "AMISTOSO", _xlfn.CONCAT(RIGHT(TEXT(B262, "dd/mm/yyyy"),4),"_",VLOOKUP(todoOsGrenaisNormalizado!$P262, Campeonatos!$A$2:$B$24,2, FALSE)))</f>
        <v>1967_RGP</v>
      </c>
      <c r="P262" s="1" t="s">
        <v>319</v>
      </c>
      <c r="Q262" s="1" t="s">
        <v>79</v>
      </c>
      <c r="R262" s="1"/>
      <c r="S262" s="1" t="s">
        <v>330</v>
      </c>
      <c r="T262" s="1"/>
      <c r="U262" s="1" t="s">
        <v>663</v>
      </c>
      <c r="V262" t="s">
        <v>664</v>
      </c>
    </row>
    <row r="263" spans="1:22" x14ac:dyDescent="0.25">
      <c r="A263" s="1">
        <v>180</v>
      </c>
      <c r="B263" s="5">
        <v>24155</v>
      </c>
      <c r="C263" s="1" t="s">
        <v>15</v>
      </c>
      <c r="D263" s="3" t="str">
        <f t="shared" si="42"/>
        <v>Grêmio</v>
      </c>
      <c r="E263" s="3" t="str">
        <f t="shared" si="43"/>
        <v>0</v>
      </c>
      <c r="F263" s="3" t="str">
        <f t="shared" si="37"/>
        <v>0</v>
      </c>
      <c r="G263" s="3" t="str">
        <f t="shared" si="38"/>
        <v/>
      </c>
      <c r="H263" s="3" t="str">
        <f t="shared" si="40"/>
        <v xml:space="preserve"> 0 x 1 </v>
      </c>
      <c r="I263" s="3" t="str">
        <f t="shared" si="44"/>
        <v>Internacional</v>
      </c>
      <c r="J263" s="3" t="str">
        <f t="shared" si="41"/>
        <v>1</v>
      </c>
      <c r="K263" s="3" t="str">
        <f t="shared" si="45"/>
        <v>1</v>
      </c>
      <c r="L263" s="3" t="str">
        <f t="shared" si="39"/>
        <v/>
      </c>
      <c r="M263" s="3"/>
      <c r="N263" s="3"/>
      <c r="O263" s="3" t="str">
        <f>IF(P263="Amistoso", "AMISTOSO", _xlfn.CONCAT(RIGHT(TEXT(B263, "dd/mm/yyyy"),4),"_",VLOOKUP(todoOsGrenaisNormalizado!$P263, Campeonatos!$A$2:$B$24,2, FALSE)))</f>
        <v>1966_RS</v>
      </c>
      <c r="P263" s="1" t="s">
        <v>137</v>
      </c>
      <c r="Q263" s="1" t="s">
        <v>79</v>
      </c>
      <c r="R263" s="1"/>
      <c r="S263" s="1" t="s">
        <v>328</v>
      </c>
      <c r="T263" s="1"/>
    </row>
    <row r="264" spans="1:22" x14ac:dyDescent="0.25">
      <c r="A264" s="1">
        <v>179</v>
      </c>
      <c r="B264" s="5">
        <v>24382</v>
      </c>
      <c r="C264" s="1" t="s">
        <v>571</v>
      </c>
      <c r="D264" s="3" t="str">
        <f t="shared" si="42"/>
        <v>Internacional</v>
      </c>
      <c r="E264" s="3" t="str">
        <f t="shared" si="43"/>
        <v>0</v>
      </c>
      <c r="F264" s="3" t="str">
        <f t="shared" si="37"/>
        <v>0</v>
      </c>
      <c r="G264" s="3" t="str">
        <f t="shared" si="38"/>
        <v/>
      </c>
      <c r="H264" s="3" t="str">
        <f t="shared" si="40"/>
        <v xml:space="preserve"> 0 x 1 </v>
      </c>
      <c r="I264" s="3" t="str">
        <f t="shared" si="44"/>
        <v>Grêmio</v>
      </c>
      <c r="J264" s="3" t="str">
        <f t="shared" si="41"/>
        <v>1</v>
      </c>
      <c r="K264" s="3" t="str">
        <f t="shared" si="45"/>
        <v>1</v>
      </c>
      <c r="L264" s="3" t="str">
        <f t="shared" si="39"/>
        <v/>
      </c>
      <c r="M264" s="3"/>
      <c r="N264" s="3"/>
      <c r="O264" s="3" t="str">
        <f>IF(P264="Amistoso", "AMISTOSO", _xlfn.CONCAT(RIGHT(TEXT(B264, "dd/mm/yyyy"),4),"_",VLOOKUP(todoOsGrenaisNormalizado!$P264, Campeonatos!$A$2:$B$24,2, FALSE)))</f>
        <v>1966_RS</v>
      </c>
      <c r="P264" s="1" t="s">
        <v>137</v>
      </c>
      <c r="Q264" s="1" t="s">
        <v>325</v>
      </c>
      <c r="R264" s="1"/>
      <c r="S264" s="1" t="s">
        <v>331</v>
      </c>
      <c r="T264" s="1"/>
    </row>
    <row r="265" spans="1:22" x14ac:dyDescent="0.25">
      <c r="A265" s="1">
        <v>178</v>
      </c>
      <c r="B265" s="5">
        <v>24088</v>
      </c>
      <c r="C265" s="1" t="s">
        <v>571</v>
      </c>
      <c r="D265" s="3" t="str">
        <f t="shared" si="42"/>
        <v>Internacional</v>
      </c>
      <c r="E265" s="3" t="str">
        <f t="shared" si="43"/>
        <v>0</v>
      </c>
      <c r="F265" s="3" t="str">
        <f t="shared" si="37"/>
        <v>0</v>
      </c>
      <c r="G265" s="3" t="str">
        <f t="shared" si="38"/>
        <v/>
      </c>
      <c r="H265" s="3" t="str">
        <f t="shared" si="40"/>
        <v xml:space="preserve"> 0 x 1 </v>
      </c>
      <c r="I265" s="3" t="str">
        <f t="shared" si="44"/>
        <v>Grêmio</v>
      </c>
      <c r="J265" s="3" t="str">
        <f t="shared" si="41"/>
        <v>1</v>
      </c>
      <c r="K265" s="3" t="str">
        <f t="shared" si="45"/>
        <v>1</v>
      </c>
      <c r="L265" s="3" t="str">
        <f t="shared" si="39"/>
        <v/>
      </c>
      <c r="M265" s="3"/>
      <c r="N265" s="3"/>
      <c r="O265" s="3" t="str">
        <f>IF(P265="Amistoso", "AMISTOSO", _xlfn.CONCAT(RIGHT(TEXT(B265, "dd/mm/yyyy"),4),"_",VLOOKUP(todoOsGrenaisNormalizado!$P265, Campeonatos!$A$2:$B$24,2, FALSE)))</f>
        <v>1965_RS</v>
      </c>
      <c r="P265" s="1" t="s">
        <v>137</v>
      </c>
      <c r="Q265" s="1" t="s">
        <v>325</v>
      </c>
      <c r="R265" s="1"/>
      <c r="S265" s="1" t="s">
        <v>331</v>
      </c>
      <c r="T265" s="1"/>
    </row>
    <row r="266" spans="1:22" ht="30" x14ac:dyDescent="0.25">
      <c r="A266" s="1">
        <v>177</v>
      </c>
      <c r="B266" s="5">
        <v>23983</v>
      </c>
      <c r="C266" s="1" t="s">
        <v>12</v>
      </c>
      <c r="D266" s="3" t="str">
        <f t="shared" si="42"/>
        <v>Grêmio</v>
      </c>
      <c r="E266" s="3" t="str">
        <f t="shared" si="43"/>
        <v>2</v>
      </c>
      <c r="F266" s="3" t="str">
        <f t="shared" si="37"/>
        <v>2</v>
      </c>
      <c r="G266" s="3" t="str">
        <f t="shared" si="38"/>
        <v/>
      </c>
      <c r="H266" s="3" t="str">
        <f t="shared" si="40"/>
        <v xml:space="preserve"> 2 x 1 </v>
      </c>
      <c r="I266" s="3" t="str">
        <f t="shared" si="44"/>
        <v>Internacional</v>
      </c>
      <c r="J266" s="3" t="str">
        <f t="shared" si="41"/>
        <v>1</v>
      </c>
      <c r="K266" s="3" t="str">
        <f t="shared" si="45"/>
        <v>1</v>
      </c>
      <c r="L266" s="3" t="str">
        <f t="shared" si="39"/>
        <v/>
      </c>
      <c r="M266" s="3"/>
      <c r="N266" s="3"/>
      <c r="O266" s="3" t="str">
        <f>IF(P266="Amistoso", "AMISTOSO", _xlfn.CONCAT(RIGHT(TEXT(B266, "dd/mm/yyyy"),4),"_",VLOOKUP(todoOsGrenaisNormalizado!$P266, Campeonatos!$A$2:$B$24,2, FALSE)))</f>
        <v>1965_RS</v>
      </c>
      <c r="P266" s="1" t="s">
        <v>137</v>
      </c>
      <c r="Q266" s="1" t="s">
        <v>79</v>
      </c>
      <c r="R266" s="1"/>
      <c r="S266" s="1" t="s">
        <v>332</v>
      </c>
      <c r="T266" s="1"/>
    </row>
    <row r="267" spans="1:22" ht="45" x14ac:dyDescent="0.25">
      <c r="A267" s="1">
        <v>176</v>
      </c>
      <c r="B267" s="5">
        <v>23822</v>
      </c>
      <c r="C267" s="1" t="s">
        <v>570</v>
      </c>
      <c r="D267" s="3" t="str">
        <f t="shared" si="42"/>
        <v>Grêmio</v>
      </c>
      <c r="E267" s="3" t="str">
        <f t="shared" si="43"/>
        <v>0</v>
      </c>
      <c r="F267" s="3" t="str">
        <f t="shared" si="37"/>
        <v>0</v>
      </c>
      <c r="G267" s="3" t="str">
        <f t="shared" si="38"/>
        <v/>
      </c>
      <c r="H267" s="3" t="str">
        <f t="shared" si="40"/>
        <v xml:space="preserve"> 0 x 0 </v>
      </c>
      <c r="I267" s="3" t="str">
        <f t="shared" si="44"/>
        <v>Internacional</v>
      </c>
      <c r="J267" s="3" t="str">
        <f t="shared" si="41"/>
        <v>0</v>
      </c>
      <c r="K267" s="3" t="str">
        <f t="shared" si="45"/>
        <v>0</v>
      </c>
      <c r="L267" s="3" t="str">
        <f t="shared" si="39"/>
        <v/>
      </c>
      <c r="M267" s="3"/>
      <c r="N267" s="3"/>
      <c r="O267" s="3" t="str">
        <f>IF(P267="Amistoso", "AMISTOSO", _xlfn.CONCAT(RIGHT(TEXT(B267, "dd/mm/yyyy"),4),"_",VLOOKUP(todoOsGrenaisNormalizado!$P267, Campeonatos!$A$2:$B$24,2, FALSE)))</f>
        <v>AMISTOSO</v>
      </c>
      <c r="P267" s="1" t="s">
        <v>200</v>
      </c>
      <c r="Q267" s="1" t="s">
        <v>333</v>
      </c>
      <c r="R267" s="1"/>
      <c r="S267" s="1"/>
      <c r="T267" s="1" t="s">
        <v>334</v>
      </c>
    </row>
    <row r="268" spans="1:22" ht="30" x14ac:dyDescent="0.25">
      <c r="A268" s="1">
        <v>175</v>
      </c>
      <c r="B268" s="5">
        <v>23721</v>
      </c>
      <c r="C268" s="1" t="s">
        <v>585</v>
      </c>
      <c r="D268" s="3" t="str">
        <f t="shared" si="42"/>
        <v>Grêmio</v>
      </c>
      <c r="E268" s="3" t="str">
        <f t="shared" si="43"/>
        <v>1</v>
      </c>
      <c r="F268" s="3" t="str">
        <f t="shared" si="37"/>
        <v>1</v>
      </c>
      <c r="G268" s="3" t="str">
        <f t="shared" si="38"/>
        <v/>
      </c>
      <c r="H268" s="3" t="str">
        <f t="shared" si="40"/>
        <v xml:space="preserve"> 1 x 2 </v>
      </c>
      <c r="I268" s="3" t="str">
        <f t="shared" si="44"/>
        <v>Internacional</v>
      </c>
      <c r="J268" s="3" t="str">
        <f t="shared" si="41"/>
        <v>2</v>
      </c>
      <c r="K268" s="3" t="str">
        <f t="shared" si="45"/>
        <v>2</v>
      </c>
      <c r="L268" s="3" t="str">
        <f t="shared" si="39"/>
        <v/>
      </c>
      <c r="M268" s="3"/>
      <c r="N268" s="3"/>
      <c r="O268" s="3" t="str">
        <f>IF(P268="Amistoso", "AMISTOSO", _xlfn.CONCAT(RIGHT(TEXT(B268, "dd/mm/yyyy"),4),"_",VLOOKUP(todoOsGrenaisNormalizado!$P268, Campeonatos!$A$2:$B$24,2, FALSE)))</f>
        <v>AMISTOSO</v>
      </c>
      <c r="P268" s="1" t="s">
        <v>200</v>
      </c>
      <c r="Q268" s="1" t="s">
        <v>79</v>
      </c>
      <c r="R268" s="1"/>
      <c r="S268" s="1" t="s">
        <v>335</v>
      </c>
      <c r="T268" s="1"/>
    </row>
    <row r="269" spans="1:22" x14ac:dyDescent="0.25">
      <c r="A269" s="1">
        <v>174</v>
      </c>
      <c r="B269" s="5">
        <v>23702</v>
      </c>
      <c r="C269" s="1" t="s">
        <v>19</v>
      </c>
      <c r="D269" s="3" t="str">
        <f t="shared" si="42"/>
        <v>Internacional</v>
      </c>
      <c r="E269" s="3" t="str">
        <f t="shared" si="43"/>
        <v>1</v>
      </c>
      <c r="F269" s="3" t="str">
        <f t="shared" si="37"/>
        <v>1</v>
      </c>
      <c r="G269" s="3" t="str">
        <f t="shared" si="38"/>
        <v/>
      </c>
      <c r="H269" s="3" t="str">
        <f t="shared" si="40"/>
        <v xml:space="preserve"> 1 x 0 </v>
      </c>
      <c r="I269" s="3" t="str">
        <f t="shared" si="44"/>
        <v>Grêmio</v>
      </c>
      <c r="J269" s="3" t="str">
        <f t="shared" si="41"/>
        <v>0</v>
      </c>
      <c r="K269" s="3" t="str">
        <f t="shared" si="45"/>
        <v>0</v>
      </c>
      <c r="L269" s="3" t="str">
        <f t="shared" si="39"/>
        <v/>
      </c>
      <c r="M269" s="3"/>
      <c r="N269" s="3"/>
      <c r="O269" s="3" t="str">
        <f>IF(P269="Amistoso", "AMISTOSO", _xlfn.CONCAT(RIGHT(TEXT(B269, "dd/mm/yyyy"),4),"_",VLOOKUP(todoOsGrenaisNormalizado!$P269, Campeonatos!$A$2:$B$24,2, FALSE)))</f>
        <v>AMISTOSO</v>
      </c>
      <c r="P269" s="1" t="s">
        <v>200</v>
      </c>
      <c r="Q269" s="1" t="s">
        <v>325</v>
      </c>
      <c r="R269" s="1"/>
      <c r="S269" s="1" t="s">
        <v>336</v>
      </c>
      <c r="T269" s="1" t="s">
        <v>337</v>
      </c>
    </row>
    <row r="270" spans="1:22" ht="30" x14ac:dyDescent="0.25">
      <c r="A270" s="1">
        <v>173</v>
      </c>
      <c r="B270" s="5">
        <v>23682</v>
      </c>
      <c r="C270" s="1" t="s">
        <v>578</v>
      </c>
      <c r="D270" s="3" t="str">
        <f t="shared" si="42"/>
        <v>Grêmio</v>
      </c>
      <c r="E270" s="3" t="str">
        <f t="shared" si="43"/>
        <v>3</v>
      </c>
      <c r="F270" s="3" t="str">
        <f t="shared" si="37"/>
        <v>3</v>
      </c>
      <c r="G270" s="3" t="str">
        <f t="shared" si="38"/>
        <v/>
      </c>
      <c r="H270" s="3" t="str">
        <f t="shared" si="40"/>
        <v xml:space="preserve"> 3 x 0 </v>
      </c>
      <c r="I270" s="3" t="str">
        <f t="shared" si="44"/>
        <v>Internacional</v>
      </c>
      <c r="J270" s="3" t="str">
        <f t="shared" si="41"/>
        <v>0</v>
      </c>
      <c r="K270" s="3" t="str">
        <f t="shared" si="45"/>
        <v>0</v>
      </c>
      <c r="L270" s="3" t="str">
        <f t="shared" si="39"/>
        <v/>
      </c>
      <c r="M270" s="3"/>
      <c r="N270" s="3"/>
      <c r="O270" s="3" t="str">
        <f>IF(P270="Amistoso", "AMISTOSO", _xlfn.CONCAT(RIGHT(TEXT(B270, "dd/mm/yyyy"),4),"_",VLOOKUP(todoOsGrenaisNormalizado!$P270, Campeonatos!$A$2:$B$24,2, FALSE)))</f>
        <v>1964_RS</v>
      </c>
      <c r="P270" s="1" t="s">
        <v>137</v>
      </c>
      <c r="Q270" s="1" t="s">
        <v>79</v>
      </c>
      <c r="R270" s="1"/>
      <c r="S270" s="1" t="s">
        <v>338</v>
      </c>
      <c r="T270" s="1" t="s">
        <v>339</v>
      </c>
    </row>
    <row r="271" spans="1:22" x14ac:dyDescent="0.25">
      <c r="A271" s="1">
        <v>172</v>
      </c>
      <c r="B271" s="5">
        <v>23609</v>
      </c>
      <c r="C271" s="1" t="s">
        <v>600</v>
      </c>
      <c r="D271" s="3" t="str">
        <f t="shared" si="42"/>
        <v>Grêmio</v>
      </c>
      <c r="E271" s="3" t="str">
        <f t="shared" si="43"/>
        <v>0</v>
      </c>
      <c r="F271" s="3" t="str">
        <f t="shared" si="37"/>
        <v>0</v>
      </c>
      <c r="G271" s="3" t="str">
        <f t="shared" si="38"/>
        <v/>
      </c>
      <c r="H271" s="3" t="str">
        <f t="shared" si="40"/>
        <v xml:space="preserve"> 0 x 2 </v>
      </c>
      <c r="I271" s="3" t="str">
        <f t="shared" si="44"/>
        <v>Internacional</v>
      </c>
      <c r="J271" s="3" t="str">
        <f t="shared" si="41"/>
        <v>2</v>
      </c>
      <c r="K271" s="3" t="str">
        <f t="shared" si="45"/>
        <v>2</v>
      </c>
      <c r="L271" s="3" t="str">
        <f t="shared" si="39"/>
        <v/>
      </c>
      <c r="M271" s="3"/>
      <c r="N271" s="3"/>
      <c r="O271" s="3" t="str">
        <f>IF(P271="Amistoso", "AMISTOSO", _xlfn.CONCAT(RIGHT(TEXT(B271, "dd/mm/yyyy"),4),"_",VLOOKUP(todoOsGrenaisNormalizado!$P271, Campeonatos!$A$2:$B$24,2, FALSE)))</f>
        <v>AMISTOSO</v>
      </c>
      <c r="P271" s="1" t="s">
        <v>200</v>
      </c>
      <c r="Q271" s="1" t="s">
        <v>79</v>
      </c>
      <c r="R271" s="1"/>
      <c r="S271" s="1" t="s">
        <v>340</v>
      </c>
      <c r="T271" s="1" t="s">
        <v>341</v>
      </c>
    </row>
    <row r="272" spans="1:22" x14ac:dyDescent="0.25">
      <c r="A272" s="1">
        <v>171</v>
      </c>
      <c r="B272" s="5">
        <v>23584</v>
      </c>
      <c r="C272" s="1" t="s">
        <v>575</v>
      </c>
      <c r="D272" s="3" t="str">
        <f t="shared" si="42"/>
        <v>Internacional</v>
      </c>
      <c r="E272" s="3" t="str">
        <f t="shared" si="43"/>
        <v>0</v>
      </c>
      <c r="F272" s="3" t="str">
        <f t="shared" si="37"/>
        <v>0</v>
      </c>
      <c r="G272" s="3" t="str">
        <f t="shared" si="38"/>
        <v/>
      </c>
      <c r="H272" s="3" t="str">
        <f t="shared" si="40"/>
        <v xml:space="preserve"> 0 x 0 </v>
      </c>
      <c r="I272" s="3" t="str">
        <f t="shared" si="44"/>
        <v>Grêmio</v>
      </c>
      <c r="J272" s="3" t="str">
        <f t="shared" si="41"/>
        <v>0</v>
      </c>
      <c r="K272" s="3" t="str">
        <f t="shared" si="45"/>
        <v>0</v>
      </c>
      <c r="L272" s="3" t="str">
        <f t="shared" si="39"/>
        <v/>
      </c>
      <c r="M272" s="3"/>
      <c r="N272" s="3"/>
      <c r="O272" s="3" t="str">
        <f>IF(P272="Amistoso", "AMISTOSO", _xlfn.CONCAT(RIGHT(TEXT(B272, "dd/mm/yyyy"),4),"_",VLOOKUP(todoOsGrenaisNormalizado!$P272, Campeonatos!$A$2:$B$24,2, FALSE)))</f>
        <v>1964_RS</v>
      </c>
      <c r="P272" s="1" t="s">
        <v>137</v>
      </c>
      <c r="Q272" s="1" t="s">
        <v>325</v>
      </c>
      <c r="R272" s="1"/>
      <c r="S272" s="1"/>
      <c r="T272" s="1"/>
    </row>
    <row r="273" spans="1:20" ht="30" x14ac:dyDescent="0.25">
      <c r="A273" s="1">
        <v>170</v>
      </c>
      <c r="B273" s="5">
        <v>23490</v>
      </c>
      <c r="C273" s="1" t="s">
        <v>578</v>
      </c>
      <c r="D273" s="3" t="str">
        <f t="shared" si="42"/>
        <v>Grêmio</v>
      </c>
      <c r="E273" s="3" t="str">
        <f t="shared" si="43"/>
        <v>3</v>
      </c>
      <c r="F273" s="3" t="str">
        <f t="shared" si="37"/>
        <v>3</v>
      </c>
      <c r="G273" s="3" t="str">
        <f t="shared" si="38"/>
        <v/>
      </c>
      <c r="H273" s="3" t="str">
        <f t="shared" si="40"/>
        <v xml:space="preserve"> 3 x 0 </v>
      </c>
      <c r="I273" s="3" t="str">
        <f t="shared" si="44"/>
        <v>Internacional</v>
      </c>
      <c r="J273" s="3" t="str">
        <f t="shared" si="41"/>
        <v>0</v>
      </c>
      <c r="K273" s="3" t="str">
        <f t="shared" si="45"/>
        <v>0</v>
      </c>
      <c r="L273" s="3" t="str">
        <f t="shared" si="39"/>
        <v/>
      </c>
      <c r="M273" s="3"/>
      <c r="N273" s="3"/>
      <c r="O273" s="3" t="str">
        <f>IF(P273="Amistoso", "AMISTOSO", _xlfn.CONCAT(RIGHT(TEXT(B273, "dd/mm/yyyy"),4),"_",VLOOKUP(todoOsGrenaisNormalizado!$P273, Campeonatos!$A$2:$B$24,2, FALSE)))</f>
        <v>AMISTOSO</v>
      </c>
      <c r="P273" s="1" t="s">
        <v>200</v>
      </c>
      <c r="Q273" s="1" t="s">
        <v>79</v>
      </c>
      <c r="R273" s="1"/>
      <c r="S273" s="1" t="s">
        <v>342</v>
      </c>
      <c r="T273" s="1"/>
    </row>
    <row r="274" spans="1:20" x14ac:dyDescent="0.25">
      <c r="A274" s="1">
        <v>169</v>
      </c>
      <c r="B274" s="5">
        <v>23486</v>
      </c>
      <c r="C274" s="1" t="s">
        <v>19</v>
      </c>
      <c r="D274" s="3" t="str">
        <f t="shared" si="42"/>
        <v>Internacional</v>
      </c>
      <c r="E274" s="3" t="str">
        <f t="shared" si="43"/>
        <v>1</v>
      </c>
      <c r="F274" s="3" t="str">
        <f t="shared" si="37"/>
        <v>1</v>
      </c>
      <c r="G274" s="3" t="str">
        <f t="shared" si="38"/>
        <v/>
      </c>
      <c r="H274" s="3" t="str">
        <f t="shared" si="40"/>
        <v xml:space="preserve"> 1 x 0 </v>
      </c>
      <c r="I274" s="3" t="str">
        <f t="shared" si="44"/>
        <v>Grêmio</v>
      </c>
      <c r="J274" s="3" t="str">
        <f t="shared" si="41"/>
        <v>0</v>
      </c>
      <c r="K274" s="3" t="str">
        <f t="shared" si="45"/>
        <v>0</v>
      </c>
      <c r="L274" s="3" t="str">
        <f t="shared" si="39"/>
        <v/>
      </c>
      <c r="M274" s="3"/>
      <c r="N274" s="3"/>
      <c r="O274" s="3" t="str">
        <f>IF(P274="Amistoso", "AMISTOSO", _xlfn.CONCAT(RIGHT(TEXT(B274, "dd/mm/yyyy"),4),"_",VLOOKUP(todoOsGrenaisNormalizado!$P274, Campeonatos!$A$2:$B$24,2, FALSE)))</f>
        <v>AMISTOSO</v>
      </c>
      <c r="P274" s="1" t="s">
        <v>200</v>
      </c>
      <c r="Q274" s="1" t="s">
        <v>343</v>
      </c>
      <c r="R274" s="1"/>
      <c r="S274" s="1" t="s">
        <v>344</v>
      </c>
      <c r="T274" s="1"/>
    </row>
    <row r="275" spans="1:20" x14ac:dyDescent="0.25">
      <c r="A275" s="1">
        <v>168</v>
      </c>
      <c r="B275" s="5">
        <v>23359</v>
      </c>
      <c r="C275" s="1" t="s">
        <v>592</v>
      </c>
      <c r="D275" s="3" t="str">
        <f t="shared" si="42"/>
        <v>Grêmio</v>
      </c>
      <c r="E275" s="3" t="str">
        <f t="shared" si="43"/>
        <v>1</v>
      </c>
      <c r="F275" s="3" t="str">
        <f t="shared" si="37"/>
        <v>1</v>
      </c>
      <c r="G275" s="3" t="str">
        <f t="shared" si="38"/>
        <v/>
      </c>
      <c r="H275" s="3" t="str">
        <f t="shared" si="40"/>
        <v xml:space="preserve"> 1 x 0 </v>
      </c>
      <c r="I275" s="3" t="str">
        <f t="shared" si="44"/>
        <v>Internacional</v>
      </c>
      <c r="J275" s="3" t="str">
        <f t="shared" si="41"/>
        <v>0</v>
      </c>
      <c r="K275" s="3" t="str">
        <f t="shared" si="45"/>
        <v>0</v>
      </c>
      <c r="L275" s="3" t="str">
        <f t="shared" si="39"/>
        <v/>
      </c>
      <c r="M275" s="3"/>
      <c r="N275" s="3"/>
      <c r="O275" s="3" t="str">
        <f>IF(P275="Amistoso", "AMISTOSO", _xlfn.CONCAT(RIGHT(TEXT(B275, "dd/mm/yyyy"),4),"_",VLOOKUP(todoOsGrenaisNormalizado!$P275, Campeonatos!$A$2:$B$24,2, FALSE)))</f>
        <v>1963_RS</v>
      </c>
      <c r="P275" s="1" t="s">
        <v>137</v>
      </c>
      <c r="Q275" s="1" t="s">
        <v>79</v>
      </c>
      <c r="R275" s="1"/>
      <c r="S275" s="1" t="s">
        <v>345</v>
      </c>
      <c r="T275" s="1"/>
    </row>
    <row r="276" spans="1:20" x14ac:dyDescent="0.25">
      <c r="A276" s="1">
        <v>167</v>
      </c>
      <c r="B276" s="5">
        <v>23283</v>
      </c>
      <c r="C276" s="1" t="s">
        <v>571</v>
      </c>
      <c r="D276" s="3" t="str">
        <f t="shared" si="42"/>
        <v>Internacional</v>
      </c>
      <c r="E276" s="3" t="str">
        <f t="shared" si="43"/>
        <v>0</v>
      </c>
      <c r="F276" s="3" t="str">
        <f t="shared" si="37"/>
        <v>0</v>
      </c>
      <c r="G276" s="3" t="str">
        <f t="shared" si="38"/>
        <v/>
      </c>
      <c r="H276" s="3" t="str">
        <f t="shared" si="40"/>
        <v xml:space="preserve"> 0 x 1 </v>
      </c>
      <c r="I276" s="3" t="str">
        <f t="shared" si="44"/>
        <v>Grêmio</v>
      </c>
      <c r="J276" s="3" t="str">
        <f t="shared" si="41"/>
        <v>1</v>
      </c>
      <c r="K276" s="3" t="str">
        <f t="shared" si="45"/>
        <v>1</v>
      </c>
      <c r="L276" s="3" t="str">
        <f t="shared" si="39"/>
        <v/>
      </c>
      <c r="M276" s="3"/>
      <c r="N276" s="3"/>
      <c r="O276" s="3" t="str">
        <f>IF(P276="Amistoso", "AMISTOSO", _xlfn.CONCAT(RIGHT(TEXT(B276, "dd/mm/yyyy"),4),"_",VLOOKUP(todoOsGrenaisNormalizado!$P276, Campeonatos!$A$2:$B$24,2, FALSE)))</f>
        <v>1963_RS</v>
      </c>
      <c r="P276" s="1" t="s">
        <v>137</v>
      </c>
      <c r="Q276" s="1" t="s">
        <v>325</v>
      </c>
      <c r="R276" s="1"/>
      <c r="S276" s="1" t="s">
        <v>346</v>
      </c>
      <c r="T276" s="1"/>
    </row>
    <row r="277" spans="1:20" ht="45" x14ac:dyDescent="0.25">
      <c r="A277" s="1">
        <v>166</v>
      </c>
      <c r="B277" s="5">
        <v>23132</v>
      </c>
      <c r="C277" s="1" t="s">
        <v>583</v>
      </c>
      <c r="D277" s="3" t="str">
        <f t="shared" si="42"/>
        <v>Grêmio</v>
      </c>
      <c r="E277" s="3" t="str">
        <f t="shared" si="43"/>
        <v>4</v>
      </c>
      <c r="F277" s="3" t="str">
        <f t="shared" si="37"/>
        <v>4</v>
      </c>
      <c r="G277" s="3" t="str">
        <f t="shared" si="38"/>
        <v/>
      </c>
      <c r="H277" s="3" t="str">
        <f t="shared" si="40"/>
        <v xml:space="preserve"> 4 x 1 </v>
      </c>
      <c r="I277" s="3" t="str">
        <f t="shared" si="44"/>
        <v>Internacional</v>
      </c>
      <c r="J277" s="3" t="str">
        <f t="shared" si="41"/>
        <v>1</v>
      </c>
      <c r="K277" s="3" t="str">
        <f t="shared" si="45"/>
        <v>1</v>
      </c>
      <c r="L277" s="3" t="str">
        <f t="shared" si="39"/>
        <v/>
      </c>
      <c r="M277" s="3"/>
      <c r="N277" s="3"/>
      <c r="O277" s="3" t="str">
        <f>IF(P277="Amistoso", "AMISTOSO", _xlfn.CONCAT(RIGHT(TEXT(B277, "dd/mm/yyyy"),4),"_",VLOOKUP(todoOsGrenaisNormalizado!$P277, Campeonatos!$A$2:$B$24,2, FALSE)))</f>
        <v>AMISTOSO</v>
      </c>
      <c r="P277" s="1" t="s">
        <v>200</v>
      </c>
      <c r="Q277" s="1" t="s">
        <v>79</v>
      </c>
      <c r="R277" s="1"/>
      <c r="S277" s="1" t="s">
        <v>347</v>
      </c>
      <c r="T277" s="1"/>
    </row>
    <row r="278" spans="1:20" x14ac:dyDescent="0.25">
      <c r="A278" s="1">
        <v>165</v>
      </c>
      <c r="B278" s="5">
        <v>23115</v>
      </c>
      <c r="C278" s="1" t="s">
        <v>582</v>
      </c>
      <c r="D278" s="3" t="str">
        <f t="shared" si="42"/>
        <v>Internacional</v>
      </c>
      <c r="E278" s="3" t="str">
        <f t="shared" si="43"/>
        <v>2</v>
      </c>
      <c r="F278" s="3" t="str">
        <f t="shared" si="37"/>
        <v>2</v>
      </c>
      <c r="G278" s="3" t="str">
        <f t="shared" si="38"/>
        <v/>
      </c>
      <c r="H278" s="3" t="str">
        <f t="shared" si="40"/>
        <v xml:space="preserve"> 2 x 1 </v>
      </c>
      <c r="I278" s="3" t="str">
        <f t="shared" si="44"/>
        <v>Grêmio</v>
      </c>
      <c r="J278" s="3" t="str">
        <f t="shared" si="41"/>
        <v>1</v>
      </c>
      <c r="K278" s="3" t="str">
        <f t="shared" si="45"/>
        <v>1</v>
      </c>
      <c r="L278" s="3" t="str">
        <f t="shared" si="39"/>
        <v/>
      </c>
      <c r="M278" s="3"/>
      <c r="N278" s="3"/>
      <c r="O278" s="3" t="str">
        <f>IF(P278="Amistoso", "AMISTOSO", _xlfn.CONCAT(RIGHT(TEXT(B278, "dd/mm/yyyy"),4),"_",VLOOKUP(todoOsGrenaisNormalizado!$P278, Campeonatos!$A$2:$B$24,2, FALSE)))</f>
        <v>AMISTOSO</v>
      </c>
      <c r="P278" s="1" t="s">
        <v>200</v>
      </c>
      <c r="Q278" s="1" t="s">
        <v>325</v>
      </c>
      <c r="R278" s="1"/>
      <c r="S278" s="1" t="s">
        <v>348</v>
      </c>
      <c r="T278" s="1"/>
    </row>
    <row r="279" spans="1:20" ht="45" x14ac:dyDescent="0.25">
      <c r="A279" s="1">
        <v>164</v>
      </c>
      <c r="B279" s="5">
        <v>23049</v>
      </c>
      <c r="C279" s="1" t="s">
        <v>594</v>
      </c>
      <c r="D279" s="3" t="str">
        <f t="shared" si="42"/>
        <v>Grêmio</v>
      </c>
      <c r="E279" s="3" t="str">
        <f t="shared" si="43"/>
        <v>4</v>
      </c>
      <c r="F279" s="3" t="str">
        <f t="shared" si="37"/>
        <v>4</v>
      </c>
      <c r="G279" s="3" t="str">
        <f t="shared" si="38"/>
        <v/>
      </c>
      <c r="H279" s="3" t="str">
        <f t="shared" si="40"/>
        <v xml:space="preserve"> 4 x 2 </v>
      </c>
      <c r="I279" s="3" t="str">
        <f t="shared" si="44"/>
        <v>Internacional</v>
      </c>
      <c r="J279" s="3" t="str">
        <f t="shared" si="41"/>
        <v>2</v>
      </c>
      <c r="K279" s="3" t="str">
        <f t="shared" si="45"/>
        <v>2</v>
      </c>
      <c r="L279" s="3" t="str">
        <f t="shared" si="39"/>
        <v/>
      </c>
      <c r="M279" s="3"/>
      <c r="N279" s="3"/>
      <c r="O279" s="3" t="str">
        <f>IF(P279="Amistoso", "AMISTOSO", _xlfn.CONCAT(RIGHT(TEXT(B279, "dd/mm/yyyy"),4),"_",VLOOKUP(todoOsGrenaisNormalizado!$P279, Campeonatos!$A$2:$B$24,2, FALSE)))</f>
        <v>1963_RS</v>
      </c>
      <c r="P279" s="1" t="s">
        <v>137</v>
      </c>
      <c r="Q279" s="1" t="s">
        <v>79</v>
      </c>
      <c r="R279" s="1"/>
      <c r="S279" s="1" t="s">
        <v>349</v>
      </c>
      <c r="T279" s="1" t="s">
        <v>350</v>
      </c>
    </row>
    <row r="280" spans="1:20" x14ac:dyDescent="0.25">
      <c r="A280" s="1">
        <v>163</v>
      </c>
      <c r="B280" s="5">
        <v>22996</v>
      </c>
      <c r="C280" s="1" t="s">
        <v>591</v>
      </c>
      <c r="D280" s="3" t="str">
        <f t="shared" si="42"/>
        <v>Internacional</v>
      </c>
      <c r="E280" s="3" t="str">
        <f t="shared" si="43"/>
        <v>0</v>
      </c>
      <c r="F280" s="3" t="str">
        <f t="shared" ref="F280:F343" si="46">SUBSTITUTE(E280,_xlfn.CONCAT("(",G280,")"), "")</f>
        <v>0</v>
      </c>
      <c r="G280" s="3" t="str">
        <f t="shared" ref="G280:G343" si="47">IF(IFERROR(SEARCH("(", $E280), 0)&gt;0, SUBSTITUTE(RIGHT($E280,FIND("(",$E280)), ")", ""), "")</f>
        <v/>
      </c>
      <c r="H280" s="3" t="str">
        <f t="shared" si="40"/>
        <v xml:space="preserve"> 0 x 2 </v>
      </c>
      <c r="I280" s="3" t="str">
        <f t="shared" si="44"/>
        <v>Grêmio</v>
      </c>
      <c r="J280" s="3" t="str">
        <f t="shared" si="41"/>
        <v>2</v>
      </c>
      <c r="K280" s="3" t="str">
        <f t="shared" si="45"/>
        <v>2</v>
      </c>
      <c r="L280" s="3" t="str">
        <f t="shared" ref="L280:L343" si="48">IF(IFERROR(SEARCH("(", $J280), 0)&gt;0, SUBSTITUTE(LEFT($J280,FIND(")",$J280)-1), "(", ""),  "")</f>
        <v/>
      </c>
      <c r="M280" s="3"/>
      <c r="N280" s="3"/>
      <c r="O280" s="3" t="str">
        <f>IF(P280="Amistoso", "AMISTOSO", _xlfn.CONCAT(RIGHT(TEXT(B280, "dd/mm/yyyy"),4),"_",VLOOKUP(todoOsGrenaisNormalizado!$P280, Campeonatos!$A$2:$B$24,2, FALSE)))</f>
        <v>1962_RS</v>
      </c>
      <c r="P280" s="1" t="s">
        <v>137</v>
      </c>
      <c r="Q280" s="1" t="s">
        <v>325</v>
      </c>
      <c r="R280" s="1"/>
      <c r="S280" s="1" t="s">
        <v>351</v>
      </c>
      <c r="T280" s="1"/>
    </row>
    <row r="281" spans="1:20" x14ac:dyDescent="0.25">
      <c r="A281" s="1">
        <v>162</v>
      </c>
      <c r="B281" s="5">
        <v>22898</v>
      </c>
      <c r="C281" s="1" t="s">
        <v>586</v>
      </c>
      <c r="D281" s="3" t="str">
        <f t="shared" si="42"/>
        <v>Grêmio</v>
      </c>
      <c r="E281" s="3" t="str">
        <f t="shared" si="43"/>
        <v>1</v>
      </c>
      <c r="F281" s="3" t="str">
        <f t="shared" si="46"/>
        <v>1</v>
      </c>
      <c r="G281" s="3" t="str">
        <f t="shared" si="47"/>
        <v/>
      </c>
      <c r="H281" s="3" t="str">
        <f t="shared" si="40"/>
        <v xml:space="preserve"> 1 x 1 </v>
      </c>
      <c r="I281" s="3" t="str">
        <f t="shared" si="44"/>
        <v>Internacional</v>
      </c>
      <c r="J281" s="3" t="str">
        <f t="shared" si="41"/>
        <v>1</v>
      </c>
      <c r="K281" s="3" t="str">
        <f t="shared" si="45"/>
        <v>1</v>
      </c>
      <c r="L281" s="3" t="str">
        <f t="shared" si="48"/>
        <v/>
      </c>
      <c r="M281" s="3"/>
      <c r="N281" s="3"/>
      <c r="O281" s="3" t="str">
        <f>IF(P281="Amistoso", "AMISTOSO", _xlfn.CONCAT(RIGHT(TEXT(B281, "dd/mm/yyyy"),4),"_",VLOOKUP(todoOsGrenaisNormalizado!$P281, Campeonatos!$A$2:$B$24,2, FALSE)))</f>
        <v>AMISTOSO</v>
      </c>
      <c r="P281" s="1" t="s">
        <v>200</v>
      </c>
      <c r="Q281" s="1" t="s">
        <v>79</v>
      </c>
      <c r="R281" s="1"/>
      <c r="S281" s="1" t="s">
        <v>352</v>
      </c>
      <c r="T281" s="1" t="s">
        <v>341</v>
      </c>
    </row>
    <row r="282" spans="1:20" x14ac:dyDescent="0.25">
      <c r="A282" s="1">
        <v>161</v>
      </c>
      <c r="B282" s="5">
        <v>22896</v>
      </c>
      <c r="C282" s="1" t="s">
        <v>12</v>
      </c>
      <c r="D282" s="3" t="str">
        <f t="shared" si="42"/>
        <v>Grêmio</v>
      </c>
      <c r="E282" s="3" t="str">
        <f t="shared" si="43"/>
        <v>2</v>
      </c>
      <c r="F282" s="3" t="str">
        <f t="shared" si="46"/>
        <v>2</v>
      </c>
      <c r="G282" s="3" t="str">
        <f t="shared" si="47"/>
        <v/>
      </c>
      <c r="H282" s="3" t="str">
        <f t="shared" ref="H282:H345" si="49">SUBSTITUTE(SUBSTITUTE(C282, "Internacional", ""), "Grêmio", "")</f>
        <v xml:space="preserve"> 2 x 1 </v>
      </c>
      <c r="I282" s="3" t="str">
        <f t="shared" si="44"/>
        <v>Internacional</v>
      </c>
      <c r="J282" s="3" t="str">
        <f t="shared" si="41"/>
        <v>1</v>
      </c>
      <c r="K282" s="3" t="str">
        <f t="shared" si="45"/>
        <v>1</v>
      </c>
      <c r="L282" s="3" t="str">
        <f t="shared" si="48"/>
        <v/>
      </c>
      <c r="M282" s="3"/>
      <c r="N282" s="3"/>
      <c r="O282" s="3" t="str">
        <f>IF(P282="Amistoso", "AMISTOSO", _xlfn.CONCAT(RIGHT(TEXT(B282, "dd/mm/yyyy"),4),"_",VLOOKUP(todoOsGrenaisNormalizado!$P282, Campeonatos!$A$2:$B$24,2, FALSE)))</f>
        <v>AMISTOSO</v>
      </c>
      <c r="P282" s="1" t="s">
        <v>200</v>
      </c>
      <c r="Q282" s="1" t="s">
        <v>353</v>
      </c>
      <c r="R282" s="1"/>
      <c r="S282" s="1" t="s">
        <v>354</v>
      </c>
      <c r="T282" s="1" t="s">
        <v>355</v>
      </c>
    </row>
    <row r="283" spans="1:20" x14ac:dyDescent="0.25">
      <c r="A283" s="1">
        <v>160</v>
      </c>
      <c r="B283" s="5">
        <v>22870</v>
      </c>
      <c r="C283" s="1" t="s">
        <v>570</v>
      </c>
      <c r="D283" s="3" t="str">
        <f t="shared" si="42"/>
        <v>Grêmio</v>
      </c>
      <c r="E283" s="3" t="str">
        <f t="shared" si="43"/>
        <v>0</v>
      </c>
      <c r="F283" s="3" t="str">
        <f t="shared" si="46"/>
        <v>0</v>
      </c>
      <c r="G283" s="3" t="str">
        <f t="shared" si="47"/>
        <v/>
      </c>
      <c r="H283" s="3" t="str">
        <f t="shared" si="49"/>
        <v xml:space="preserve"> 0 x 0 </v>
      </c>
      <c r="I283" s="3" t="str">
        <f t="shared" si="44"/>
        <v>Internacional</v>
      </c>
      <c r="J283" s="3" t="str">
        <f t="shared" si="41"/>
        <v>0</v>
      </c>
      <c r="K283" s="3" t="str">
        <f t="shared" si="45"/>
        <v>0</v>
      </c>
      <c r="L283" s="3" t="str">
        <f t="shared" si="48"/>
        <v/>
      </c>
      <c r="M283" s="3"/>
      <c r="N283" s="3"/>
      <c r="O283" s="3" t="str">
        <f>IF(P283="Amistoso", "AMISTOSO", _xlfn.CONCAT(RIGHT(TEXT(B283, "dd/mm/yyyy"),4),"_",VLOOKUP(todoOsGrenaisNormalizado!$P283, Campeonatos!$A$2:$B$24,2, FALSE)))</f>
        <v>1962_RS</v>
      </c>
      <c r="P283" s="1" t="s">
        <v>137</v>
      </c>
      <c r="Q283" s="1" t="s">
        <v>79</v>
      </c>
      <c r="R283" s="1"/>
      <c r="S283" s="1"/>
      <c r="T283" s="1"/>
    </row>
    <row r="284" spans="1:20" ht="30" x14ac:dyDescent="0.25">
      <c r="A284" s="1">
        <v>159</v>
      </c>
      <c r="B284" s="5">
        <v>22723</v>
      </c>
      <c r="C284" s="1" t="s">
        <v>579</v>
      </c>
      <c r="D284" s="3" t="str">
        <f t="shared" si="42"/>
        <v>Internacional</v>
      </c>
      <c r="E284" s="3" t="str">
        <f t="shared" si="43"/>
        <v>1</v>
      </c>
      <c r="F284" s="3" t="str">
        <f t="shared" si="46"/>
        <v>1</v>
      </c>
      <c r="G284" s="3" t="str">
        <f t="shared" si="47"/>
        <v/>
      </c>
      <c r="H284" s="3" t="str">
        <f t="shared" si="49"/>
        <v xml:space="preserve"> 1 x 2 </v>
      </c>
      <c r="I284" s="3" t="str">
        <f t="shared" si="44"/>
        <v>Grêmio</v>
      </c>
      <c r="J284" s="3" t="str">
        <f t="shared" si="41"/>
        <v>2</v>
      </c>
      <c r="K284" s="3" t="str">
        <f t="shared" si="45"/>
        <v>2</v>
      </c>
      <c r="L284" s="3" t="str">
        <f t="shared" si="48"/>
        <v/>
      </c>
      <c r="M284" s="3"/>
      <c r="N284" s="3"/>
      <c r="O284" s="3" t="str">
        <f>IF(P284="Amistoso", "AMISTOSO", _xlfn.CONCAT(RIGHT(TEXT(B284, "dd/mm/yyyy"),4),"_",VLOOKUP(todoOsGrenaisNormalizado!$P284, Campeonatos!$A$2:$B$24,2, FALSE)))</f>
        <v>1962_CSB</v>
      </c>
      <c r="P284" s="1" t="s">
        <v>356</v>
      </c>
      <c r="Q284" s="1" t="s">
        <v>325</v>
      </c>
      <c r="R284" s="1"/>
      <c r="S284" s="1" t="s">
        <v>357</v>
      </c>
      <c r="T284" s="1"/>
    </row>
    <row r="285" spans="1:20" ht="30" x14ac:dyDescent="0.25">
      <c r="A285" s="1">
        <v>158</v>
      </c>
      <c r="B285" s="5">
        <v>22693</v>
      </c>
      <c r="C285" s="1" t="s">
        <v>586</v>
      </c>
      <c r="D285" s="3" t="str">
        <f t="shared" si="42"/>
        <v>Grêmio</v>
      </c>
      <c r="E285" s="3" t="str">
        <f t="shared" si="43"/>
        <v>1</v>
      </c>
      <c r="F285" s="3" t="str">
        <f t="shared" si="46"/>
        <v>1</v>
      </c>
      <c r="G285" s="3" t="str">
        <f t="shared" si="47"/>
        <v/>
      </c>
      <c r="H285" s="3" t="str">
        <f t="shared" si="49"/>
        <v xml:space="preserve"> 1 x 1 </v>
      </c>
      <c r="I285" s="3" t="str">
        <f t="shared" si="44"/>
        <v>Internacional</v>
      </c>
      <c r="J285" s="3" t="str">
        <f t="shared" si="41"/>
        <v>1</v>
      </c>
      <c r="K285" s="3" t="str">
        <f t="shared" si="45"/>
        <v>1</v>
      </c>
      <c r="L285" s="3" t="str">
        <f t="shared" si="48"/>
        <v/>
      </c>
      <c r="M285" s="3"/>
      <c r="N285" s="3"/>
      <c r="O285" s="3" t="str">
        <f>IF(P285="Amistoso", "AMISTOSO", _xlfn.CONCAT(RIGHT(TEXT(B285, "dd/mm/yyyy"),4),"_",VLOOKUP(todoOsGrenaisNormalizado!$P285, Campeonatos!$A$2:$B$24,2, FALSE)))</f>
        <v>1962_CSB</v>
      </c>
      <c r="P285" s="1" t="s">
        <v>356</v>
      </c>
      <c r="Q285" s="1" t="s">
        <v>79</v>
      </c>
      <c r="R285" s="1"/>
      <c r="S285" s="1" t="s">
        <v>358</v>
      </c>
      <c r="T285" s="1"/>
    </row>
    <row r="286" spans="1:20" ht="30" x14ac:dyDescent="0.25">
      <c r="A286" s="1">
        <v>157</v>
      </c>
      <c r="B286" s="5">
        <v>22625</v>
      </c>
      <c r="C286" s="1" t="s">
        <v>589</v>
      </c>
      <c r="D286" s="3" t="str">
        <f t="shared" si="42"/>
        <v>Internacional</v>
      </c>
      <c r="E286" s="3" t="str">
        <f t="shared" si="43"/>
        <v>2</v>
      </c>
      <c r="F286" s="3" t="str">
        <f t="shared" si="46"/>
        <v>2</v>
      </c>
      <c r="G286" s="3" t="str">
        <f t="shared" si="47"/>
        <v/>
      </c>
      <c r="H286" s="3" t="str">
        <f t="shared" si="49"/>
        <v xml:space="preserve"> 2 x 3 </v>
      </c>
      <c r="I286" s="3" t="str">
        <f t="shared" si="44"/>
        <v>Grêmio</v>
      </c>
      <c r="J286" s="3" t="str">
        <f t="shared" si="41"/>
        <v>3</v>
      </c>
      <c r="K286" s="3" t="str">
        <f t="shared" si="45"/>
        <v>3</v>
      </c>
      <c r="L286" s="3" t="str">
        <f t="shared" si="48"/>
        <v/>
      </c>
      <c r="M286" s="3"/>
      <c r="N286" s="3"/>
      <c r="O286" s="3" t="str">
        <f>IF(P286="Amistoso", "AMISTOSO", _xlfn.CONCAT(RIGHT(TEXT(B286, "dd/mm/yyyy"),4),"_",VLOOKUP(todoOsGrenaisNormalizado!$P286, Campeonatos!$A$2:$B$24,2, FALSE)))</f>
        <v>1961_RS</v>
      </c>
      <c r="P286" s="1" t="s">
        <v>137</v>
      </c>
      <c r="Q286" s="1" t="s">
        <v>325</v>
      </c>
      <c r="R286" s="1"/>
      <c r="S286" s="1" t="s">
        <v>359</v>
      </c>
      <c r="T286" s="1"/>
    </row>
    <row r="287" spans="1:20" ht="30" x14ac:dyDescent="0.25">
      <c r="A287" s="1">
        <v>156</v>
      </c>
      <c r="B287" s="5">
        <v>22534</v>
      </c>
      <c r="C287" s="1" t="s">
        <v>585</v>
      </c>
      <c r="D287" s="3" t="str">
        <f t="shared" si="42"/>
        <v>Grêmio</v>
      </c>
      <c r="E287" s="3" t="str">
        <f t="shared" si="43"/>
        <v>1</v>
      </c>
      <c r="F287" s="3" t="str">
        <f t="shared" si="46"/>
        <v>1</v>
      </c>
      <c r="G287" s="3" t="str">
        <f t="shared" si="47"/>
        <v/>
      </c>
      <c r="H287" s="3" t="str">
        <f t="shared" si="49"/>
        <v xml:space="preserve"> 1 x 2 </v>
      </c>
      <c r="I287" s="3" t="str">
        <f t="shared" si="44"/>
        <v>Internacional</v>
      </c>
      <c r="J287" s="3" t="str">
        <f t="shared" si="41"/>
        <v>2</v>
      </c>
      <c r="K287" s="3" t="str">
        <f t="shared" si="45"/>
        <v>2</v>
      </c>
      <c r="L287" s="3" t="str">
        <f t="shared" si="48"/>
        <v/>
      </c>
      <c r="M287" s="3"/>
      <c r="N287" s="3"/>
      <c r="O287" s="3" t="str">
        <f>IF(P287="Amistoso", "AMISTOSO", _xlfn.CONCAT(RIGHT(TEXT(B287, "dd/mm/yyyy"),4),"_",VLOOKUP(todoOsGrenaisNormalizado!$P287, Campeonatos!$A$2:$B$24,2, FALSE)))</f>
        <v>1961_RS</v>
      </c>
      <c r="P287" s="1" t="s">
        <v>137</v>
      </c>
      <c r="Q287" s="1" t="s">
        <v>79</v>
      </c>
      <c r="R287" s="1"/>
      <c r="S287" s="1" t="s">
        <v>360</v>
      </c>
      <c r="T287" s="1"/>
    </row>
    <row r="288" spans="1:20" ht="30" x14ac:dyDescent="0.25">
      <c r="A288" s="1">
        <v>155</v>
      </c>
      <c r="B288" s="5">
        <v>22273</v>
      </c>
      <c r="C288" s="1" t="s">
        <v>585</v>
      </c>
      <c r="D288" s="3" t="str">
        <f t="shared" si="42"/>
        <v>Grêmio</v>
      </c>
      <c r="E288" s="3" t="str">
        <f t="shared" si="43"/>
        <v>1</v>
      </c>
      <c r="F288" s="3" t="str">
        <f t="shared" si="46"/>
        <v>1</v>
      </c>
      <c r="G288" s="3" t="str">
        <f t="shared" si="47"/>
        <v/>
      </c>
      <c r="H288" s="3" t="str">
        <f t="shared" si="49"/>
        <v xml:space="preserve"> 1 x 2 </v>
      </c>
      <c r="I288" s="3" t="str">
        <f t="shared" si="44"/>
        <v>Internacional</v>
      </c>
      <c r="J288" s="3" t="str">
        <f t="shared" si="41"/>
        <v>2</v>
      </c>
      <c r="K288" s="3" t="str">
        <f t="shared" si="45"/>
        <v>2</v>
      </c>
      <c r="L288" s="3" t="str">
        <f t="shared" si="48"/>
        <v/>
      </c>
      <c r="M288" s="3"/>
      <c r="N288" s="3"/>
      <c r="O288" s="3" t="str">
        <f>IF(P288="Amistoso", "AMISTOSO", _xlfn.CONCAT(RIGHT(TEXT(B288, "dd/mm/yyyy"),4),"_",VLOOKUP(todoOsGrenaisNormalizado!$P288, Campeonatos!$A$2:$B$24,2, FALSE)))</f>
        <v>1960_CIT</v>
      </c>
      <c r="P288" s="1" t="s">
        <v>361</v>
      </c>
      <c r="Q288" s="1" t="s">
        <v>79</v>
      </c>
      <c r="R288" s="1"/>
      <c r="S288" s="1" t="s">
        <v>362</v>
      </c>
      <c r="T288" s="1"/>
    </row>
    <row r="289" spans="1:20" ht="30" x14ac:dyDescent="0.25">
      <c r="A289" s="1">
        <v>154</v>
      </c>
      <c r="B289" s="5">
        <v>22240</v>
      </c>
      <c r="C289" s="1" t="s">
        <v>586</v>
      </c>
      <c r="D289" s="3" t="str">
        <f t="shared" si="42"/>
        <v>Grêmio</v>
      </c>
      <c r="E289" s="3" t="str">
        <f t="shared" si="43"/>
        <v>1</v>
      </c>
      <c r="F289" s="3" t="str">
        <f t="shared" si="46"/>
        <v>1</v>
      </c>
      <c r="G289" s="3" t="str">
        <f t="shared" si="47"/>
        <v/>
      </c>
      <c r="H289" s="3" t="str">
        <f t="shared" si="49"/>
        <v xml:space="preserve"> 1 x 1 </v>
      </c>
      <c r="I289" s="3" t="str">
        <f t="shared" si="44"/>
        <v>Internacional</v>
      </c>
      <c r="J289" s="3" t="str">
        <f t="shared" si="41"/>
        <v>1</v>
      </c>
      <c r="K289" s="3" t="str">
        <f t="shared" si="45"/>
        <v>1</v>
      </c>
      <c r="L289" s="3" t="str">
        <f t="shared" si="48"/>
        <v/>
      </c>
      <c r="M289" s="3"/>
      <c r="N289" s="3"/>
      <c r="O289" s="3" t="str">
        <f>IF(P289="Amistoso", "AMISTOSO", _xlfn.CONCAT(RIGHT(TEXT(B289, "dd/mm/yyyy"),4),"_",VLOOKUP(todoOsGrenaisNormalizado!$P289, Campeonatos!$A$2:$B$24,2, FALSE)))</f>
        <v>1960_CIT</v>
      </c>
      <c r="P289" s="1" t="s">
        <v>361</v>
      </c>
      <c r="Q289" s="1" t="s">
        <v>79</v>
      </c>
      <c r="R289" s="1"/>
      <c r="S289" s="1" t="s">
        <v>363</v>
      </c>
      <c r="T289" s="1"/>
    </row>
    <row r="290" spans="1:20" ht="45" x14ac:dyDescent="0.25">
      <c r="A290" s="1">
        <v>153</v>
      </c>
      <c r="B290" s="5">
        <v>22149</v>
      </c>
      <c r="C290" s="1" t="s">
        <v>604</v>
      </c>
      <c r="D290" s="3" t="str">
        <f t="shared" si="42"/>
        <v>Internacional</v>
      </c>
      <c r="E290" s="3" t="str">
        <f t="shared" si="43"/>
        <v>1</v>
      </c>
      <c r="F290" s="3" t="str">
        <f t="shared" si="46"/>
        <v>1</v>
      </c>
      <c r="G290" s="3" t="str">
        <f t="shared" si="47"/>
        <v/>
      </c>
      <c r="H290" s="3" t="str">
        <f t="shared" si="49"/>
        <v xml:space="preserve"> 1 x 5 </v>
      </c>
      <c r="I290" s="3" t="str">
        <f t="shared" si="44"/>
        <v>Grêmio</v>
      </c>
      <c r="J290" s="3" t="str">
        <f t="shared" si="41"/>
        <v>5</v>
      </c>
      <c r="K290" s="3" t="str">
        <f t="shared" si="45"/>
        <v>5</v>
      </c>
      <c r="L290" s="3" t="str">
        <f t="shared" si="48"/>
        <v/>
      </c>
      <c r="M290" s="3"/>
      <c r="N290" s="3"/>
      <c r="O290" s="3" t="str">
        <f>IF(P290="Amistoso", "AMISTOSO", _xlfn.CONCAT(RIGHT(TEXT(B290, "dd/mm/yyyy"),4),"_",VLOOKUP(todoOsGrenaisNormalizado!$P290, Campeonatos!$A$2:$B$24,2, FALSE)))</f>
        <v>1960_CIT</v>
      </c>
      <c r="P290" s="1" t="s">
        <v>361</v>
      </c>
      <c r="Q290" s="1" t="s">
        <v>325</v>
      </c>
      <c r="R290" s="1"/>
      <c r="S290" s="1" t="s">
        <v>364</v>
      </c>
      <c r="T290" s="1"/>
    </row>
    <row r="291" spans="1:20" ht="30" x14ac:dyDescent="0.25">
      <c r="A291" s="1">
        <v>152</v>
      </c>
      <c r="B291" s="5">
        <v>22027</v>
      </c>
      <c r="C291" s="1" t="s">
        <v>17</v>
      </c>
      <c r="D291" s="3" t="str">
        <f t="shared" si="42"/>
        <v>Internacional</v>
      </c>
      <c r="E291" s="3" t="str">
        <f t="shared" si="43"/>
        <v>0</v>
      </c>
      <c r="F291" s="3" t="str">
        <f t="shared" si="46"/>
        <v>0</v>
      </c>
      <c r="G291" s="3" t="str">
        <f t="shared" si="47"/>
        <v/>
      </c>
      <c r="H291" s="3" t="str">
        <f t="shared" si="49"/>
        <v xml:space="preserve"> 0 x 3 </v>
      </c>
      <c r="I291" s="3" t="str">
        <f t="shared" si="44"/>
        <v>Grêmio</v>
      </c>
      <c r="J291" s="3" t="str">
        <f t="shared" si="41"/>
        <v>3</v>
      </c>
      <c r="K291" s="3" t="str">
        <f t="shared" si="45"/>
        <v>3</v>
      </c>
      <c r="L291" s="3" t="str">
        <f t="shared" si="48"/>
        <v/>
      </c>
      <c r="M291" s="3"/>
      <c r="N291" s="3"/>
      <c r="O291" s="3" t="str">
        <f>IF(P291="Amistoso", "AMISTOSO", _xlfn.CONCAT(RIGHT(TEXT(B291, "dd/mm/yyyy"),4),"_",VLOOKUP(todoOsGrenaisNormalizado!$P291, Campeonatos!$A$2:$B$24,2, FALSE)))</f>
        <v>AMISTOSO</v>
      </c>
      <c r="P291" s="1" t="s">
        <v>200</v>
      </c>
      <c r="Q291" s="1" t="s">
        <v>325</v>
      </c>
      <c r="R291" s="1"/>
      <c r="S291" s="1" t="s">
        <v>365</v>
      </c>
      <c r="T291" s="1" t="s">
        <v>366</v>
      </c>
    </row>
    <row r="292" spans="1:20" ht="30" x14ac:dyDescent="0.25">
      <c r="A292" s="1">
        <v>151</v>
      </c>
      <c r="B292" s="5">
        <v>21920</v>
      </c>
      <c r="C292" s="1" t="s">
        <v>605</v>
      </c>
      <c r="D292" s="3" t="str">
        <f t="shared" si="42"/>
        <v>Grêmio</v>
      </c>
      <c r="E292" s="3" t="str">
        <f t="shared" si="43"/>
        <v>2</v>
      </c>
      <c r="F292" s="3" t="str">
        <f t="shared" si="46"/>
        <v>2</v>
      </c>
      <c r="G292" s="3" t="str">
        <f t="shared" si="47"/>
        <v/>
      </c>
      <c r="H292" s="3" t="str">
        <f t="shared" si="49"/>
        <v xml:space="preserve"> 2 x 3 </v>
      </c>
      <c r="I292" s="3" t="str">
        <f t="shared" si="44"/>
        <v>Internacional</v>
      </c>
      <c r="J292" s="3" t="str">
        <f t="shared" si="41"/>
        <v>3</v>
      </c>
      <c r="K292" s="3" t="str">
        <f t="shared" si="45"/>
        <v>3</v>
      </c>
      <c r="L292" s="3" t="str">
        <f t="shared" si="48"/>
        <v/>
      </c>
      <c r="M292" s="3"/>
      <c r="N292" s="3"/>
      <c r="O292" s="3" t="str">
        <f>IF(P292="Amistoso", "AMISTOSO", _xlfn.CONCAT(RIGHT(TEXT(B292, "dd/mm/yyyy"),4),"_",VLOOKUP(todoOsGrenaisNormalizado!$P292, Campeonatos!$A$2:$B$24,2, FALSE)))</f>
        <v>1960_CIT</v>
      </c>
      <c r="P292" s="1" t="s">
        <v>361</v>
      </c>
      <c r="Q292" s="1" t="s">
        <v>79</v>
      </c>
      <c r="R292" s="1"/>
      <c r="S292" s="1" t="s">
        <v>367</v>
      </c>
      <c r="T292" s="1"/>
    </row>
    <row r="293" spans="1:20" ht="45" x14ac:dyDescent="0.25">
      <c r="A293" s="1">
        <v>150</v>
      </c>
      <c r="B293" s="5">
        <v>21883</v>
      </c>
      <c r="C293" s="1" t="s">
        <v>583</v>
      </c>
      <c r="D293" s="3" t="str">
        <f t="shared" si="42"/>
        <v>Grêmio</v>
      </c>
      <c r="E293" s="3" t="str">
        <f t="shared" si="43"/>
        <v>4</v>
      </c>
      <c r="F293" s="3" t="str">
        <f t="shared" si="46"/>
        <v>4</v>
      </c>
      <c r="G293" s="3" t="str">
        <f t="shared" si="47"/>
        <v/>
      </c>
      <c r="H293" s="3" t="str">
        <f t="shared" si="49"/>
        <v xml:space="preserve"> 4 x 1 </v>
      </c>
      <c r="I293" s="3" t="str">
        <f t="shared" si="44"/>
        <v>Internacional</v>
      </c>
      <c r="J293" s="3" t="str">
        <f t="shared" si="41"/>
        <v>1</v>
      </c>
      <c r="K293" s="3" t="str">
        <f t="shared" si="45"/>
        <v>1</v>
      </c>
      <c r="L293" s="3" t="str">
        <f t="shared" si="48"/>
        <v/>
      </c>
      <c r="M293" s="3"/>
      <c r="N293" s="3"/>
      <c r="O293" s="3" t="str">
        <f>IF(P293="Amistoso", "AMISTOSO", _xlfn.CONCAT(RIGHT(TEXT(B293, "dd/mm/yyyy"),4),"_",VLOOKUP(todoOsGrenaisNormalizado!$P293, Campeonatos!$A$2:$B$24,2, FALSE)))</f>
        <v>1959_CIT</v>
      </c>
      <c r="P293" s="1" t="s">
        <v>361</v>
      </c>
      <c r="Q293" s="1" t="s">
        <v>79</v>
      </c>
      <c r="R293" s="1"/>
      <c r="S293" s="1" t="s">
        <v>368</v>
      </c>
      <c r="T293" s="1"/>
    </row>
    <row r="294" spans="1:20" ht="30" x14ac:dyDescent="0.25">
      <c r="A294" s="1">
        <v>149</v>
      </c>
      <c r="B294" s="5">
        <v>21778</v>
      </c>
      <c r="C294" s="1" t="s">
        <v>579</v>
      </c>
      <c r="D294" s="3" t="str">
        <f t="shared" si="42"/>
        <v>Internacional</v>
      </c>
      <c r="E294" s="3" t="str">
        <f t="shared" si="43"/>
        <v>1</v>
      </c>
      <c r="F294" s="3" t="str">
        <f t="shared" si="46"/>
        <v>1</v>
      </c>
      <c r="G294" s="3" t="str">
        <f t="shared" si="47"/>
        <v/>
      </c>
      <c r="H294" s="3" t="str">
        <f t="shared" si="49"/>
        <v xml:space="preserve"> 1 x 2 </v>
      </c>
      <c r="I294" s="3" t="str">
        <f t="shared" si="44"/>
        <v>Grêmio</v>
      </c>
      <c r="J294" s="3" t="str">
        <f t="shared" si="41"/>
        <v>2</v>
      </c>
      <c r="K294" s="3" t="str">
        <f t="shared" si="45"/>
        <v>2</v>
      </c>
      <c r="L294" s="3" t="str">
        <f t="shared" si="48"/>
        <v/>
      </c>
      <c r="M294" s="3"/>
      <c r="N294" s="3"/>
      <c r="O294" s="3" t="str">
        <f>IF(P294="Amistoso", "AMISTOSO", _xlfn.CONCAT(RIGHT(TEXT(B294, "dd/mm/yyyy"),4),"_",VLOOKUP(todoOsGrenaisNormalizado!$P294, Campeonatos!$A$2:$B$24,2, FALSE)))</f>
        <v>1959_CIT</v>
      </c>
      <c r="P294" s="1" t="s">
        <v>361</v>
      </c>
      <c r="Q294" s="1" t="s">
        <v>325</v>
      </c>
      <c r="R294" s="1"/>
      <c r="S294" s="1" t="s">
        <v>369</v>
      </c>
      <c r="T294" s="1"/>
    </row>
    <row r="295" spans="1:20" x14ac:dyDescent="0.25">
      <c r="A295" s="1">
        <v>148</v>
      </c>
      <c r="B295" s="5">
        <v>21666</v>
      </c>
      <c r="C295" s="1" t="s">
        <v>579</v>
      </c>
      <c r="D295" s="3" t="str">
        <f t="shared" si="42"/>
        <v>Internacional</v>
      </c>
      <c r="E295" s="3" t="str">
        <f t="shared" si="43"/>
        <v>1</v>
      </c>
      <c r="F295" s="3" t="str">
        <f t="shared" si="46"/>
        <v>1</v>
      </c>
      <c r="G295" s="3" t="str">
        <f t="shared" si="47"/>
        <v/>
      </c>
      <c r="H295" s="3" t="str">
        <f t="shared" si="49"/>
        <v xml:space="preserve"> 1 x 2 </v>
      </c>
      <c r="I295" s="3" t="str">
        <f t="shared" si="44"/>
        <v>Grêmio</v>
      </c>
      <c r="J295" s="3" t="str">
        <f t="shared" si="41"/>
        <v>2</v>
      </c>
      <c r="K295" s="3" t="str">
        <f t="shared" si="45"/>
        <v>2</v>
      </c>
      <c r="L295" s="3" t="str">
        <f t="shared" si="48"/>
        <v/>
      </c>
      <c r="M295" s="3"/>
      <c r="N295" s="3"/>
      <c r="O295" s="3" t="str">
        <f>IF(P295="Amistoso", "AMISTOSO", _xlfn.CONCAT(RIGHT(TEXT(B295, "dd/mm/yyyy"),4),"_",VLOOKUP(todoOsGrenaisNormalizado!$P295, Campeonatos!$A$2:$B$24,2, FALSE)))</f>
        <v>AMISTOSO</v>
      </c>
      <c r="P295" s="1" t="s">
        <v>200</v>
      </c>
      <c r="Q295" s="1" t="s">
        <v>325</v>
      </c>
      <c r="R295" s="1"/>
      <c r="S295" s="1" t="s">
        <v>370</v>
      </c>
      <c r="T295" s="1" t="s">
        <v>371</v>
      </c>
    </row>
    <row r="296" spans="1:20" ht="30" x14ac:dyDescent="0.25">
      <c r="A296" s="1">
        <v>147</v>
      </c>
      <c r="B296" s="5">
        <v>21586</v>
      </c>
      <c r="C296" s="1" t="s">
        <v>580</v>
      </c>
      <c r="D296" s="3" t="str">
        <f t="shared" si="42"/>
        <v>Grêmio</v>
      </c>
      <c r="E296" s="3" t="str">
        <f t="shared" si="43"/>
        <v>2</v>
      </c>
      <c r="F296" s="3" t="str">
        <f t="shared" si="46"/>
        <v>2</v>
      </c>
      <c r="G296" s="3" t="str">
        <f t="shared" si="47"/>
        <v/>
      </c>
      <c r="H296" s="3" t="str">
        <f t="shared" si="49"/>
        <v xml:space="preserve"> 2 x 2 </v>
      </c>
      <c r="I296" s="3" t="str">
        <f t="shared" si="44"/>
        <v>Internacional</v>
      </c>
      <c r="J296" s="3" t="str">
        <f t="shared" si="41"/>
        <v>2</v>
      </c>
      <c r="K296" s="3" t="str">
        <f t="shared" si="45"/>
        <v>2</v>
      </c>
      <c r="L296" s="3" t="str">
        <f t="shared" si="48"/>
        <v/>
      </c>
      <c r="M296" s="3"/>
      <c r="N296" s="3"/>
      <c r="O296" s="3" t="str">
        <f>IF(P296="Amistoso", "AMISTOSO", _xlfn.CONCAT(RIGHT(TEXT(B296, "dd/mm/yyyy"),4),"_",VLOOKUP(todoOsGrenaisNormalizado!$P296, Campeonatos!$A$2:$B$24,2, FALSE)))</f>
        <v>1959_CIT</v>
      </c>
      <c r="P296" s="1" t="s">
        <v>361</v>
      </c>
      <c r="Q296" s="1" t="s">
        <v>79</v>
      </c>
      <c r="R296" s="1"/>
      <c r="S296" s="1" t="s">
        <v>372</v>
      </c>
      <c r="T296" s="1"/>
    </row>
    <row r="297" spans="1:20" ht="30" x14ac:dyDescent="0.25">
      <c r="A297" s="1">
        <v>146</v>
      </c>
      <c r="B297" s="5">
        <v>21540</v>
      </c>
      <c r="C297" s="1" t="s">
        <v>15</v>
      </c>
      <c r="D297" s="3" t="str">
        <f t="shared" si="42"/>
        <v>Grêmio</v>
      </c>
      <c r="E297" s="3" t="str">
        <f t="shared" si="43"/>
        <v>0</v>
      </c>
      <c r="F297" s="3" t="str">
        <f t="shared" si="46"/>
        <v>0</v>
      </c>
      <c r="G297" s="3" t="str">
        <f t="shared" si="47"/>
        <v/>
      </c>
      <c r="H297" s="3" t="str">
        <f t="shared" si="49"/>
        <v xml:space="preserve"> 0 x 1 </v>
      </c>
      <c r="I297" s="3" t="str">
        <f t="shared" si="44"/>
        <v>Internacional</v>
      </c>
      <c r="J297" s="3" t="str">
        <f t="shared" si="41"/>
        <v>1</v>
      </c>
      <c r="K297" s="3" t="str">
        <f t="shared" si="45"/>
        <v>1</v>
      </c>
      <c r="L297" s="3" t="str">
        <f t="shared" si="48"/>
        <v/>
      </c>
      <c r="M297" s="3"/>
      <c r="N297" s="3"/>
      <c r="O297" s="3" t="str">
        <f>IF(P297="Amistoso", "AMISTOSO", _xlfn.CONCAT(RIGHT(TEXT(B297, "dd/mm/yyyy"),4),"_",VLOOKUP(todoOsGrenaisNormalizado!$P297, Campeonatos!$A$2:$B$24,2, FALSE)))</f>
        <v>1958_CIT</v>
      </c>
      <c r="P297" s="1" t="s">
        <v>361</v>
      </c>
      <c r="Q297" s="1" t="s">
        <v>79</v>
      </c>
      <c r="R297" s="1"/>
      <c r="S297" s="1" t="s">
        <v>373</v>
      </c>
      <c r="T297" s="1"/>
    </row>
    <row r="298" spans="1:20" ht="30" x14ac:dyDescent="0.25">
      <c r="A298" s="1">
        <v>145</v>
      </c>
      <c r="B298" s="5">
        <v>21414</v>
      </c>
      <c r="C298" s="1" t="s">
        <v>579</v>
      </c>
      <c r="D298" s="3" t="str">
        <f t="shared" si="42"/>
        <v>Internacional</v>
      </c>
      <c r="E298" s="3" t="str">
        <f t="shared" si="43"/>
        <v>1</v>
      </c>
      <c r="F298" s="3" t="str">
        <f t="shared" si="46"/>
        <v>1</v>
      </c>
      <c r="G298" s="3" t="str">
        <f t="shared" si="47"/>
        <v/>
      </c>
      <c r="H298" s="3" t="str">
        <f t="shared" si="49"/>
        <v xml:space="preserve"> 1 x 2 </v>
      </c>
      <c r="I298" s="3" t="str">
        <f t="shared" si="44"/>
        <v>Grêmio</v>
      </c>
      <c r="J298" s="3" t="str">
        <f t="shared" si="41"/>
        <v>2</v>
      </c>
      <c r="K298" s="3" t="str">
        <f t="shared" si="45"/>
        <v>2</v>
      </c>
      <c r="L298" s="3" t="str">
        <f t="shared" si="48"/>
        <v/>
      </c>
      <c r="M298" s="3"/>
      <c r="N298" s="3"/>
      <c r="O298" s="3" t="str">
        <f>IF(P298="Amistoso", "AMISTOSO", _xlfn.CONCAT(RIGHT(TEXT(B298, "dd/mm/yyyy"),4),"_",VLOOKUP(todoOsGrenaisNormalizado!$P298, Campeonatos!$A$2:$B$24,2, FALSE)))</f>
        <v>1958_CIT</v>
      </c>
      <c r="P298" s="1" t="s">
        <v>361</v>
      </c>
      <c r="Q298" s="1" t="s">
        <v>325</v>
      </c>
      <c r="R298" s="1"/>
      <c r="S298" s="1" t="s">
        <v>374</v>
      </c>
      <c r="T298" s="1"/>
    </row>
    <row r="299" spans="1:20" ht="30" x14ac:dyDescent="0.25">
      <c r="A299" s="1">
        <v>144</v>
      </c>
      <c r="B299" s="5">
        <v>21177</v>
      </c>
      <c r="C299" s="1" t="s">
        <v>585</v>
      </c>
      <c r="D299" s="3" t="str">
        <f t="shared" si="42"/>
        <v>Grêmio</v>
      </c>
      <c r="E299" s="3" t="str">
        <f t="shared" si="43"/>
        <v>1</v>
      </c>
      <c r="F299" s="3" t="str">
        <f t="shared" si="46"/>
        <v>1</v>
      </c>
      <c r="G299" s="3" t="str">
        <f t="shared" si="47"/>
        <v/>
      </c>
      <c r="H299" s="3" t="str">
        <f t="shared" si="49"/>
        <v xml:space="preserve"> 1 x 2 </v>
      </c>
      <c r="I299" s="3" t="str">
        <f t="shared" si="44"/>
        <v>Internacional</v>
      </c>
      <c r="J299" s="3" t="str">
        <f t="shared" si="41"/>
        <v>2</v>
      </c>
      <c r="K299" s="3" t="str">
        <f t="shared" si="45"/>
        <v>2</v>
      </c>
      <c r="L299" s="3" t="str">
        <f t="shared" si="48"/>
        <v/>
      </c>
      <c r="M299" s="3"/>
      <c r="N299" s="3"/>
      <c r="O299" s="3" t="str">
        <f>IF(P299="Amistoso", "AMISTOSO", _xlfn.CONCAT(RIGHT(TEXT(B299, "dd/mm/yyyy"),4),"_",VLOOKUP(todoOsGrenaisNormalizado!$P299, Campeonatos!$A$2:$B$24,2, FALSE)))</f>
        <v>1957_CIT</v>
      </c>
      <c r="P299" s="1" t="s">
        <v>361</v>
      </c>
      <c r="Q299" s="1" t="s">
        <v>79</v>
      </c>
      <c r="R299" s="1"/>
      <c r="S299" s="1" t="s">
        <v>375</v>
      </c>
      <c r="T299" s="1"/>
    </row>
    <row r="300" spans="1:20" ht="60" x14ac:dyDescent="0.25">
      <c r="A300" s="1">
        <v>143</v>
      </c>
      <c r="B300" s="5">
        <v>21155</v>
      </c>
      <c r="C300" s="1" t="s">
        <v>606</v>
      </c>
      <c r="D300" s="3" t="str">
        <f t="shared" si="42"/>
        <v>Grêmio</v>
      </c>
      <c r="E300" s="3" t="str">
        <f t="shared" si="43"/>
        <v>5</v>
      </c>
      <c r="F300" s="3" t="str">
        <f t="shared" si="46"/>
        <v>5</v>
      </c>
      <c r="G300" s="3" t="str">
        <f t="shared" si="47"/>
        <v/>
      </c>
      <c r="H300" s="3" t="str">
        <f t="shared" si="49"/>
        <v xml:space="preserve"> 5 x 3 </v>
      </c>
      <c r="I300" s="3" t="str">
        <f t="shared" si="44"/>
        <v>Internacional</v>
      </c>
      <c r="J300" s="3" t="str">
        <f t="shared" si="41"/>
        <v>3</v>
      </c>
      <c r="K300" s="3" t="str">
        <f t="shared" si="45"/>
        <v>3</v>
      </c>
      <c r="L300" s="3" t="str">
        <f t="shared" si="48"/>
        <v/>
      </c>
      <c r="M300" s="3"/>
      <c r="N300" s="3"/>
      <c r="O300" s="3" t="str">
        <f>IF(P300="Amistoso", "AMISTOSO", _xlfn.CONCAT(RIGHT(TEXT(B300, "dd/mm/yyyy"),4),"_",VLOOKUP(todoOsGrenaisNormalizado!$P300, Campeonatos!$A$2:$B$24,2, FALSE)))</f>
        <v>1957_CIT</v>
      </c>
      <c r="P300" s="1" t="s">
        <v>361</v>
      </c>
      <c r="Q300" s="1" t="s">
        <v>79</v>
      </c>
      <c r="R300" s="1"/>
      <c r="S300" s="1" t="s">
        <v>376</v>
      </c>
      <c r="T300" s="1"/>
    </row>
    <row r="301" spans="1:20" ht="30" x14ac:dyDescent="0.25">
      <c r="A301" s="1">
        <v>142</v>
      </c>
      <c r="B301" s="5">
        <v>21029</v>
      </c>
      <c r="C301" s="1" t="s">
        <v>573</v>
      </c>
      <c r="D301" s="3" t="str">
        <f t="shared" si="42"/>
        <v>Internacional</v>
      </c>
      <c r="E301" s="3" t="str">
        <f t="shared" si="43"/>
        <v>1</v>
      </c>
      <c r="F301" s="3" t="str">
        <f t="shared" si="46"/>
        <v>1</v>
      </c>
      <c r="G301" s="3" t="str">
        <f t="shared" si="47"/>
        <v/>
      </c>
      <c r="H301" s="3" t="str">
        <f t="shared" si="49"/>
        <v xml:space="preserve"> 1 x 1 </v>
      </c>
      <c r="I301" s="3" t="str">
        <f t="shared" si="44"/>
        <v>Grêmio</v>
      </c>
      <c r="J301" s="3" t="str">
        <f t="shared" si="41"/>
        <v>1</v>
      </c>
      <c r="K301" s="3" t="str">
        <f t="shared" si="45"/>
        <v>1</v>
      </c>
      <c r="L301" s="3" t="str">
        <f t="shared" si="48"/>
        <v/>
      </c>
      <c r="M301" s="3"/>
      <c r="N301" s="3"/>
      <c r="O301" s="3" t="str">
        <f>IF(P301="Amistoso", "AMISTOSO", _xlfn.CONCAT(RIGHT(TEXT(B301, "dd/mm/yyyy"),4),"_",VLOOKUP(todoOsGrenaisNormalizado!$P301, Campeonatos!$A$2:$B$24,2, FALSE)))</f>
        <v>1957_CIT</v>
      </c>
      <c r="P301" s="1" t="s">
        <v>361</v>
      </c>
      <c r="Q301" s="1" t="s">
        <v>325</v>
      </c>
      <c r="R301" s="1"/>
      <c r="S301" s="1" t="s">
        <v>377</v>
      </c>
      <c r="T301" s="1"/>
    </row>
    <row r="302" spans="1:20" ht="30" x14ac:dyDescent="0.25">
      <c r="A302" s="1">
        <v>141</v>
      </c>
      <c r="B302" s="5">
        <v>20801</v>
      </c>
      <c r="C302" s="1" t="s">
        <v>19</v>
      </c>
      <c r="D302" s="3" t="str">
        <f t="shared" si="42"/>
        <v>Internacional</v>
      </c>
      <c r="E302" s="3" t="str">
        <f t="shared" si="43"/>
        <v>1</v>
      </c>
      <c r="F302" s="3" t="str">
        <f t="shared" si="46"/>
        <v>1</v>
      </c>
      <c r="G302" s="3" t="str">
        <f t="shared" si="47"/>
        <v/>
      </c>
      <c r="H302" s="3" t="str">
        <f t="shared" si="49"/>
        <v xml:space="preserve"> 1 x 0 </v>
      </c>
      <c r="I302" s="3" t="str">
        <f t="shared" si="44"/>
        <v>Grêmio</v>
      </c>
      <c r="J302" s="3" t="str">
        <f t="shared" si="41"/>
        <v>0</v>
      </c>
      <c r="K302" s="3" t="str">
        <f t="shared" si="45"/>
        <v>0</v>
      </c>
      <c r="L302" s="3" t="str">
        <f t="shared" si="48"/>
        <v/>
      </c>
      <c r="M302" s="3"/>
      <c r="N302" s="3"/>
      <c r="O302" s="3" t="str">
        <f>IF(P302="Amistoso", "AMISTOSO", _xlfn.CONCAT(RIGHT(TEXT(B302, "dd/mm/yyyy"),4),"_",VLOOKUP(todoOsGrenaisNormalizado!$P302, Campeonatos!$A$2:$B$24,2, FALSE)))</f>
        <v>1956_CIT</v>
      </c>
      <c r="P302" s="1" t="s">
        <v>361</v>
      </c>
      <c r="Q302" s="1" t="s">
        <v>325</v>
      </c>
      <c r="R302" s="1"/>
      <c r="S302" s="1" t="s">
        <v>378</v>
      </c>
      <c r="T302" s="1"/>
    </row>
    <row r="303" spans="1:20" ht="30" x14ac:dyDescent="0.25">
      <c r="A303" s="1">
        <v>140</v>
      </c>
      <c r="B303" s="5">
        <v>20700</v>
      </c>
      <c r="C303" s="1" t="s">
        <v>12</v>
      </c>
      <c r="D303" s="3" t="str">
        <f t="shared" si="42"/>
        <v>Grêmio</v>
      </c>
      <c r="E303" s="3" t="str">
        <f t="shared" si="43"/>
        <v>2</v>
      </c>
      <c r="F303" s="3" t="str">
        <f t="shared" si="46"/>
        <v>2</v>
      </c>
      <c r="G303" s="3" t="str">
        <f t="shared" si="47"/>
        <v/>
      </c>
      <c r="H303" s="3" t="str">
        <f t="shared" si="49"/>
        <v xml:space="preserve"> 2 x 1 </v>
      </c>
      <c r="I303" s="3" t="str">
        <f t="shared" si="44"/>
        <v>Internacional</v>
      </c>
      <c r="J303" s="3" t="str">
        <f t="shared" si="41"/>
        <v>1</v>
      </c>
      <c r="K303" s="3" t="str">
        <f t="shared" si="45"/>
        <v>1</v>
      </c>
      <c r="L303" s="3" t="str">
        <f t="shared" si="48"/>
        <v/>
      </c>
      <c r="M303" s="3"/>
      <c r="N303" s="3"/>
      <c r="O303" s="3" t="str">
        <f>IF(P303="Amistoso", "AMISTOSO", _xlfn.CONCAT(RIGHT(TEXT(B303, "dd/mm/yyyy"),4),"_",VLOOKUP(todoOsGrenaisNormalizado!$P303, Campeonatos!$A$2:$B$24,2, FALSE)))</f>
        <v>1956_CIT</v>
      </c>
      <c r="P303" s="1" t="s">
        <v>361</v>
      </c>
      <c r="Q303" s="1" t="s">
        <v>79</v>
      </c>
      <c r="R303" s="1"/>
      <c r="S303" s="1" t="s">
        <v>379</v>
      </c>
      <c r="T303" s="1" t="s">
        <v>380</v>
      </c>
    </row>
    <row r="304" spans="1:20" ht="45" x14ac:dyDescent="0.25">
      <c r="A304" s="1">
        <v>139</v>
      </c>
      <c r="B304" s="5">
        <v>20399</v>
      </c>
      <c r="C304" s="1" t="s">
        <v>601</v>
      </c>
      <c r="D304" s="3" t="str">
        <f t="shared" si="42"/>
        <v>Internacional</v>
      </c>
      <c r="E304" s="3" t="str">
        <f t="shared" si="43"/>
        <v>3</v>
      </c>
      <c r="F304" s="3" t="str">
        <f t="shared" si="46"/>
        <v>3</v>
      </c>
      <c r="G304" s="3" t="str">
        <f t="shared" si="47"/>
        <v/>
      </c>
      <c r="H304" s="3" t="str">
        <f t="shared" si="49"/>
        <v xml:space="preserve"> 3 x 1 </v>
      </c>
      <c r="I304" s="3" t="str">
        <f t="shared" si="44"/>
        <v>Grêmio</v>
      </c>
      <c r="J304" s="3" t="str">
        <f t="shared" si="41"/>
        <v>1</v>
      </c>
      <c r="K304" s="3" t="str">
        <f t="shared" si="45"/>
        <v>1</v>
      </c>
      <c r="L304" s="3" t="str">
        <f t="shared" si="48"/>
        <v/>
      </c>
      <c r="M304" s="3"/>
      <c r="N304" s="3"/>
      <c r="O304" s="3" t="str">
        <f>IF(P304="Amistoso", "AMISTOSO", _xlfn.CONCAT(RIGHT(TEXT(B304, "dd/mm/yyyy"),4),"_",VLOOKUP(todoOsGrenaisNormalizado!$P304, Campeonatos!$A$2:$B$24,2, FALSE)))</f>
        <v>1955_CIT</v>
      </c>
      <c r="P304" s="1" t="s">
        <v>361</v>
      </c>
      <c r="Q304" s="1" t="s">
        <v>325</v>
      </c>
      <c r="R304" s="1"/>
      <c r="S304" s="1" t="s">
        <v>381</v>
      </c>
      <c r="T304" s="1" t="s">
        <v>382</v>
      </c>
    </row>
    <row r="305" spans="1:20" ht="30" x14ac:dyDescent="0.25">
      <c r="A305" s="1">
        <v>138</v>
      </c>
      <c r="B305" s="5">
        <v>20294</v>
      </c>
      <c r="C305" s="1" t="s">
        <v>12</v>
      </c>
      <c r="D305" s="3" t="str">
        <f t="shared" si="42"/>
        <v>Grêmio</v>
      </c>
      <c r="E305" s="3" t="str">
        <f t="shared" si="43"/>
        <v>2</v>
      </c>
      <c r="F305" s="3" t="str">
        <f t="shared" si="46"/>
        <v>2</v>
      </c>
      <c r="G305" s="3" t="str">
        <f t="shared" si="47"/>
        <v/>
      </c>
      <c r="H305" s="3" t="str">
        <f t="shared" si="49"/>
        <v xml:space="preserve"> 2 x 1 </v>
      </c>
      <c r="I305" s="3" t="str">
        <f t="shared" si="44"/>
        <v>Internacional</v>
      </c>
      <c r="J305" s="3" t="str">
        <f t="shared" si="41"/>
        <v>1</v>
      </c>
      <c r="K305" s="3" t="str">
        <f t="shared" si="45"/>
        <v>1</v>
      </c>
      <c r="L305" s="3" t="str">
        <f t="shared" si="48"/>
        <v/>
      </c>
      <c r="M305" s="3"/>
      <c r="N305" s="3"/>
      <c r="O305" s="3" t="str">
        <f>IF(P305="Amistoso", "AMISTOSO", _xlfn.CONCAT(RIGHT(TEXT(B305, "dd/mm/yyyy"),4),"_",VLOOKUP(todoOsGrenaisNormalizado!$P305, Campeonatos!$A$2:$B$24,2, FALSE)))</f>
        <v>1955_CIT</v>
      </c>
      <c r="P305" s="1" t="s">
        <v>361</v>
      </c>
      <c r="Q305" s="1" t="s">
        <v>79</v>
      </c>
      <c r="R305" s="1"/>
      <c r="S305" s="1" t="s">
        <v>383</v>
      </c>
      <c r="T305" s="1"/>
    </row>
    <row r="306" spans="1:20" ht="30" x14ac:dyDescent="0.25">
      <c r="A306" s="1">
        <v>137</v>
      </c>
      <c r="B306" s="5">
        <v>20098</v>
      </c>
      <c r="C306" s="1" t="s">
        <v>582</v>
      </c>
      <c r="D306" s="3" t="str">
        <f t="shared" si="42"/>
        <v>Internacional</v>
      </c>
      <c r="E306" s="3" t="str">
        <f t="shared" si="43"/>
        <v>2</v>
      </c>
      <c r="F306" s="3" t="str">
        <f t="shared" si="46"/>
        <v>2</v>
      </c>
      <c r="G306" s="3" t="str">
        <f t="shared" si="47"/>
        <v/>
      </c>
      <c r="H306" s="3" t="str">
        <f t="shared" si="49"/>
        <v xml:space="preserve"> 2 x 1 </v>
      </c>
      <c r="I306" s="3" t="str">
        <f t="shared" si="44"/>
        <v>Grêmio</v>
      </c>
      <c r="J306" s="3" t="str">
        <f t="shared" si="41"/>
        <v>1</v>
      </c>
      <c r="K306" s="3" t="str">
        <f t="shared" si="45"/>
        <v>1</v>
      </c>
      <c r="L306" s="3" t="str">
        <f t="shared" si="48"/>
        <v/>
      </c>
      <c r="M306" s="3"/>
      <c r="N306" s="3"/>
      <c r="O306" s="3" t="str">
        <f>IF(P306="Amistoso", "AMISTOSO", _xlfn.CONCAT(RIGHT(TEXT(B306, "dd/mm/yyyy"),4),"_",VLOOKUP(todoOsGrenaisNormalizado!$P306, Campeonatos!$A$2:$B$24,2, FALSE)))</f>
        <v>AMISTOSO</v>
      </c>
      <c r="P306" s="1" t="s">
        <v>200</v>
      </c>
      <c r="Q306" s="1" t="s">
        <v>325</v>
      </c>
      <c r="R306" s="1"/>
      <c r="S306" s="1" t="s">
        <v>384</v>
      </c>
      <c r="T306" s="1"/>
    </row>
    <row r="307" spans="1:20" ht="30" x14ac:dyDescent="0.25">
      <c r="A307" s="1">
        <v>136</v>
      </c>
      <c r="B307" s="5">
        <v>20028</v>
      </c>
      <c r="C307" s="1" t="s">
        <v>586</v>
      </c>
      <c r="D307" s="3" t="str">
        <f t="shared" si="42"/>
        <v>Grêmio</v>
      </c>
      <c r="E307" s="3" t="str">
        <f t="shared" si="43"/>
        <v>1</v>
      </c>
      <c r="F307" s="3" t="str">
        <f t="shared" si="46"/>
        <v>1</v>
      </c>
      <c r="G307" s="3" t="str">
        <f t="shared" si="47"/>
        <v/>
      </c>
      <c r="H307" s="3" t="str">
        <f t="shared" si="49"/>
        <v xml:space="preserve"> 1 x 1 </v>
      </c>
      <c r="I307" s="3" t="str">
        <f t="shared" si="44"/>
        <v>Internacional</v>
      </c>
      <c r="J307" s="3" t="str">
        <f t="shared" si="41"/>
        <v>1</v>
      </c>
      <c r="K307" s="3" t="str">
        <f t="shared" si="45"/>
        <v>1</v>
      </c>
      <c r="L307" s="3" t="str">
        <f t="shared" si="48"/>
        <v/>
      </c>
      <c r="M307" s="3"/>
      <c r="N307" s="3"/>
      <c r="O307" s="3" t="str">
        <f>IF(P307="Amistoso", "AMISTOSO", _xlfn.CONCAT(RIGHT(TEXT(B307, "dd/mm/yyyy"),4),"_",VLOOKUP(todoOsGrenaisNormalizado!$P307, Campeonatos!$A$2:$B$24,2, FALSE)))</f>
        <v>1954_CIT</v>
      </c>
      <c r="P307" s="1" t="s">
        <v>361</v>
      </c>
      <c r="Q307" s="1" t="s">
        <v>79</v>
      </c>
      <c r="R307" s="1"/>
      <c r="S307" s="1" t="s">
        <v>385</v>
      </c>
      <c r="T307" s="1"/>
    </row>
    <row r="308" spans="1:20" ht="45" x14ac:dyDescent="0.25">
      <c r="A308" s="1">
        <v>135</v>
      </c>
      <c r="B308" s="5">
        <v>19993</v>
      </c>
      <c r="C308" s="1" t="s">
        <v>607</v>
      </c>
      <c r="D308" s="3" t="str">
        <f t="shared" si="42"/>
        <v>Grêmio</v>
      </c>
      <c r="E308" s="3" t="str">
        <f t="shared" si="43"/>
        <v>2</v>
      </c>
      <c r="F308" s="3" t="str">
        <f t="shared" si="46"/>
        <v>2</v>
      </c>
      <c r="G308" s="3" t="str">
        <f t="shared" si="47"/>
        <v/>
      </c>
      <c r="H308" s="3" t="str">
        <f t="shared" si="49"/>
        <v xml:space="preserve"> 2 x 6 </v>
      </c>
      <c r="I308" s="3" t="str">
        <f t="shared" si="44"/>
        <v>Internacional</v>
      </c>
      <c r="J308" s="3" t="str">
        <f t="shared" si="41"/>
        <v>6</v>
      </c>
      <c r="K308" s="3" t="str">
        <f t="shared" si="45"/>
        <v>6</v>
      </c>
      <c r="L308" s="3" t="str">
        <f t="shared" si="48"/>
        <v/>
      </c>
      <c r="M308" s="3"/>
      <c r="N308" s="3"/>
      <c r="O308" s="3" t="str">
        <f>IF(P308="Amistoso", "AMISTOSO", _xlfn.CONCAT(RIGHT(TEXT(B308, "dd/mm/yyyy"),4),"_",VLOOKUP(todoOsGrenaisNormalizado!$P308, Campeonatos!$A$2:$B$24,2, FALSE)))</f>
        <v>AMISTOSO</v>
      </c>
      <c r="P308" s="1" t="s">
        <v>200</v>
      </c>
      <c r="Q308" s="1" t="s">
        <v>79</v>
      </c>
      <c r="R308" s="1"/>
      <c r="S308" s="1" t="s">
        <v>386</v>
      </c>
      <c r="T308" s="1" t="s">
        <v>387</v>
      </c>
    </row>
    <row r="309" spans="1:20" ht="30" x14ac:dyDescent="0.25">
      <c r="A309" s="1">
        <v>134</v>
      </c>
      <c r="B309" s="5">
        <v>19930</v>
      </c>
      <c r="C309" s="1" t="s">
        <v>608</v>
      </c>
      <c r="D309" s="3" t="str">
        <f t="shared" si="42"/>
        <v>Grêmio</v>
      </c>
      <c r="E309" s="3" t="str">
        <f t="shared" si="43"/>
        <v>0</v>
      </c>
      <c r="F309" s="3" t="str">
        <f t="shared" si="46"/>
        <v>0</v>
      </c>
      <c r="G309" s="3" t="str">
        <f t="shared" si="47"/>
        <v/>
      </c>
      <c r="H309" s="3" t="str">
        <f t="shared" si="49"/>
        <v xml:space="preserve"> 0 x 4 </v>
      </c>
      <c r="I309" s="3" t="str">
        <f t="shared" si="44"/>
        <v>Internacional</v>
      </c>
      <c r="J309" s="3" t="str">
        <f t="shared" si="41"/>
        <v>4</v>
      </c>
      <c r="K309" s="3" t="str">
        <f t="shared" si="45"/>
        <v>4</v>
      </c>
      <c r="L309" s="3" t="str">
        <f t="shared" si="48"/>
        <v/>
      </c>
      <c r="M309" s="3"/>
      <c r="N309" s="3"/>
      <c r="O309" s="3" t="str">
        <f>IF(P309="Amistoso", "AMISTOSO", _xlfn.CONCAT(RIGHT(TEXT(B309, "dd/mm/yyyy"),4),"_",VLOOKUP(todoOsGrenaisNormalizado!$P309, Campeonatos!$A$2:$B$24,2, FALSE)))</f>
        <v>1954_CIT</v>
      </c>
      <c r="P309" s="1" t="s">
        <v>361</v>
      </c>
      <c r="Q309" s="1" t="s">
        <v>388</v>
      </c>
      <c r="R309" s="1"/>
      <c r="S309" s="1" t="s">
        <v>389</v>
      </c>
      <c r="T309" s="1"/>
    </row>
    <row r="310" spans="1:20" ht="30" x14ac:dyDescent="0.25">
      <c r="A310" s="1">
        <v>133</v>
      </c>
      <c r="B310" s="5">
        <v>19923</v>
      </c>
      <c r="C310" s="1" t="s">
        <v>601</v>
      </c>
      <c r="D310" s="3" t="str">
        <f t="shared" si="42"/>
        <v>Internacional</v>
      </c>
      <c r="E310" s="3" t="str">
        <f t="shared" si="43"/>
        <v>3</v>
      </c>
      <c r="F310" s="3" t="str">
        <f t="shared" si="46"/>
        <v>3</v>
      </c>
      <c r="G310" s="3" t="str">
        <f t="shared" si="47"/>
        <v/>
      </c>
      <c r="H310" s="3" t="str">
        <f t="shared" si="49"/>
        <v xml:space="preserve"> 3 x 1 </v>
      </c>
      <c r="I310" s="3" t="str">
        <f t="shared" si="44"/>
        <v>Grêmio</v>
      </c>
      <c r="J310" s="3" t="str">
        <f t="shared" si="41"/>
        <v>1</v>
      </c>
      <c r="K310" s="3" t="str">
        <f t="shared" si="45"/>
        <v>1</v>
      </c>
      <c r="L310" s="3" t="str">
        <f t="shared" si="48"/>
        <v/>
      </c>
      <c r="M310" s="3"/>
      <c r="N310" s="3"/>
      <c r="O310" s="3" t="str">
        <f>IF(P310="Amistoso", "AMISTOSO", _xlfn.CONCAT(RIGHT(TEXT(B310, "dd/mm/yyyy"),4),"_",VLOOKUP(todoOsGrenaisNormalizado!$P310, Campeonatos!$A$2:$B$24,2, FALSE)))</f>
        <v>AMISTOSO</v>
      </c>
      <c r="P310" s="1" t="s">
        <v>200</v>
      </c>
      <c r="Q310" s="1" t="s">
        <v>325</v>
      </c>
      <c r="R310" s="1"/>
      <c r="S310" s="1" t="s">
        <v>390</v>
      </c>
      <c r="T310" s="1" t="s">
        <v>391</v>
      </c>
    </row>
    <row r="311" spans="1:20" ht="30" x14ac:dyDescent="0.25">
      <c r="A311" s="1">
        <v>132</v>
      </c>
      <c r="B311" s="5">
        <v>19766</v>
      </c>
      <c r="C311" s="1" t="s">
        <v>605</v>
      </c>
      <c r="D311" s="3" t="str">
        <f t="shared" si="42"/>
        <v>Grêmio</v>
      </c>
      <c r="E311" s="3" t="str">
        <f t="shared" si="43"/>
        <v>2</v>
      </c>
      <c r="F311" s="3" t="str">
        <f t="shared" si="46"/>
        <v>2</v>
      </c>
      <c r="G311" s="3" t="str">
        <f t="shared" si="47"/>
        <v/>
      </c>
      <c r="H311" s="3" t="str">
        <f t="shared" si="49"/>
        <v xml:space="preserve"> 2 x 3 </v>
      </c>
      <c r="I311" s="3" t="str">
        <f t="shared" si="44"/>
        <v>Internacional</v>
      </c>
      <c r="J311" s="3" t="str">
        <f t="shared" si="41"/>
        <v>3</v>
      </c>
      <c r="K311" s="3" t="str">
        <f t="shared" si="45"/>
        <v>3</v>
      </c>
      <c r="L311" s="3" t="str">
        <f t="shared" si="48"/>
        <v/>
      </c>
      <c r="M311" s="3"/>
      <c r="N311" s="3"/>
      <c r="O311" s="3" t="str">
        <f>IF(P311="Amistoso", "AMISTOSO", _xlfn.CONCAT(RIGHT(TEXT(B311, "dd/mm/yyyy"),4),"_",VLOOKUP(todoOsGrenaisNormalizado!$P311, Campeonatos!$A$2:$B$24,2, FALSE)))</f>
        <v>AMISTOSO</v>
      </c>
      <c r="P311" s="1" t="s">
        <v>200</v>
      </c>
      <c r="Q311" s="1" t="s">
        <v>388</v>
      </c>
      <c r="R311" s="1"/>
      <c r="S311" s="1" t="s">
        <v>392</v>
      </c>
      <c r="T311" s="1"/>
    </row>
    <row r="312" spans="1:20" x14ac:dyDescent="0.25">
      <c r="A312" s="1">
        <v>131</v>
      </c>
      <c r="B312" s="5">
        <v>19664</v>
      </c>
      <c r="C312" s="1" t="s">
        <v>600</v>
      </c>
      <c r="D312" s="3" t="str">
        <f t="shared" si="42"/>
        <v>Grêmio</v>
      </c>
      <c r="E312" s="3" t="str">
        <f t="shared" si="43"/>
        <v>0</v>
      </c>
      <c r="F312" s="3" t="str">
        <f t="shared" si="46"/>
        <v>0</v>
      </c>
      <c r="G312" s="3" t="str">
        <f t="shared" si="47"/>
        <v/>
      </c>
      <c r="H312" s="3" t="str">
        <f t="shared" si="49"/>
        <v xml:space="preserve"> 0 x 2 </v>
      </c>
      <c r="I312" s="3" t="str">
        <f t="shared" si="44"/>
        <v>Internacional</v>
      </c>
      <c r="J312" s="3" t="str">
        <f t="shared" si="41"/>
        <v>2</v>
      </c>
      <c r="K312" s="3" t="str">
        <f t="shared" si="45"/>
        <v>2</v>
      </c>
      <c r="L312" s="3" t="str">
        <f t="shared" si="48"/>
        <v/>
      </c>
      <c r="M312" s="3"/>
      <c r="N312" s="3"/>
      <c r="O312" s="3" t="str">
        <f>IF(P312="Amistoso", "AMISTOSO", _xlfn.CONCAT(RIGHT(TEXT(B312, "dd/mm/yyyy"),4),"_",VLOOKUP(todoOsGrenaisNormalizado!$P312, Campeonatos!$A$2:$B$24,2, FALSE)))</f>
        <v>1953_CIT</v>
      </c>
      <c r="P312" s="1" t="s">
        <v>306</v>
      </c>
      <c r="Q312" s="1" t="s">
        <v>393</v>
      </c>
      <c r="R312" s="1"/>
      <c r="S312" s="1" t="s">
        <v>394</v>
      </c>
      <c r="T312" s="1"/>
    </row>
    <row r="313" spans="1:20" x14ac:dyDescent="0.25">
      <c r="A313" s="1">
        <v>130</v>
      </c>
      <c r="B313" s="5">
        <v>19545</v>
      </c>
      <c r="C313" s="1" t="s">
        <v>573</v>
      </c>
      <c r="D313" s="3" t="str">
        <f t="shared" si="42"/>
        <v>Internacional</v>
      </c>
      <c r="E313" s="3" t="str">
        <f t="shared" si="43"/>
        <v>1</v>
      </c>
      <c r="F313" s="3" t="str">
        <f t="shared" si="46"/>
        <v>1</v>
      </c>
      <c r="G313" s="3" t="str">
        <f t="shared" si="47"/>
        <v/>
      </c>
      <c r="H313" s="3" t="str">
        <f t="shared" si="49"/>
        <v xml:space="preserve"> 1 x 1 </v>
      </c>
      <c r="I313" s="3" t="str">
        <f t="shared" si="44"/>
        <v>Grêmio</v>
      </c>
      <c r="J313" s="3" t="str">
        <f t="shared" si="41"/>
        <v>1</v>
      </c>
      <c r="K313" s="3" t="str">
        <f t="shared" si="45"/>
        <v>1</v>
      </c>
      <c r="L313" s="3" t="str">
        <f t="shared" si="48"/>
        <v/>
      </c>
      <c r="M313" s="3"/>
      <c r="N313" s="3"/>
      <c r="O313" s="3" t="str">
        <f>IF(P313="Amistoso", "AMISTOSO", _xlfn.CONCAT(RIGHT(TEXT(B313, "dd/mm/yyyy"),4),"_",VLOOKUP(todoOsGrenaisNormalizado!$P313, Campeonatos!$A$2:$B$24,2, FALSE)))</f>
        <v>1953_CIT</v>
      </c>
      <c r="P313" s="1" t="s">
        <v>306</v>
      </c>
      <c r="Q313" s="1" t="s">
        <v>325</v>
      </c>
      <c r="R313" s="1"/>
      <c r="S313" s="1" t="s">
        <v>395</v>
      </c>
      <c r="T313" s="1"/>
    </row>
    <row r="314" spans="1:20" ht="45" x14ac:dyDescent="0.25">
      <c r="A314" s="1">
        <v>129</v>
      </c>
      <c r="B314" s="5">
        <v>19335</v>
      </c>
      <c r="C314" s="1" t="s">
        <v>609</v>
      </c>
      <c r="D314" s="3" t="str">
        <f t="shared" si="42"/>
        <v>Internacional</v>
      </c>
      <c r="E314" s="3" t="str">
        <f t="shared" si="43"/>
        <v>5</v>
      </c>
      <c r="F314" s="3" t="str">
        <f t="shared" si="46"/>
        <v>5</v>
      </c>
      <c r="G314" s="3" t="str">
        <f t="shared" si="47"/>
        <v/>
      </c>
      <c r="H314" s="3" t="str">
        <f t="shared" si="49"/>
        <v xml:space="preserve"> 5 x 1 </v>
      </c>
      <c r="I314" s="3" t="str">
        <f t="shared" si="44"/>
        <v>Grêmio</v>
      </c>
      <c r="J314" s="3" t="str">
        <f t="shared" si="41"/>
        <v>1</v>
      </c>
      <c r="K314" s="3" t="str">
        <f t="shared" si="45"/>
        <v>1</v>
      </c>
      <c r="L314" s="3" t="str">
        <f t="shared" si="48"/>
        <v/>
      </c>
      <c r="M314" s="3"/>
      <c r="N314" s="3"/>
      <c r="O314" s="3" t="str">
        <f>IF(P314="Amistoso", "AMISTOSO", _xlfn.CONCAT(RIGHT(TEXT(B314, "dd/mm/yyyy"),4),"_",VLOOKUP(todoOsGrenaisNormalizado!$P314, Campeonatos!$A$2:$B$24,2, FALSE)))</f>
        <v>1952_CIT</v>
      </c>
      <c r="P314" s="1" t="s">
        <v>306</v>
      </c>
      <c r="Q314" s="1" t="s">
        <v>325</v>
      </c>
      <c r="R314" s="1"/>
      <c r="S314" s="1" t="s">
        <v>396</v>
      </c>
      <c r="T314" s="1"/>
    </row>
    <row r="315" spans="1:20" x14ac:dyDescent="0.25">
      <c r="A315" s="1">
        <v>128</v>
      </c>
      <c r="B315" s="5">
        <v>19279</v>
      </c>
      <c r="C315" s="1" t="s">
        <v>570</v>
      </c>
      <c r="D315" s="3" t="str">
        <f t="shared" si="42"/>
        <v>Grêmio</v>
      </c>
      <c r="E315" s="3" t="str">
        <f t="shared" si="43"/>
        <v>0</v>
      </c>
      <c r="F315" s="3" t="str">
        <f t="shared" si="46"/>
        <v>0</v>
      </c>
      <c r="G315" s="3" t="str">
        <f t="shared" si="47"/>
        <v/>
      </c>
      <c r="H315" s="3" t="str">
        <f t="shared" si="49"/>
        <v xml:space="preserve"> 0 x 0 </v>
      </c>
      <c r="I315" s="3" t="str">
        <f t="shared" si="44"/>
        <v>Internacional</v>
      </c>
      <c r="J315" s="3" t="str">
        <f t="shared" si="41"/>
        <v>0</v>
      </c>
      <c r="K315" s="3" t="str">
        <f t="shared" si="45"/>
        <v>0</v>
      </c>
      <c r="L315" s="3" t="str">
        <f t="shared" si="48"/>
        <v/>
      </c>
      <c r="M315" s="3"/>
      <c r="N315" s="3"/>
      <c r="O315" s="3" t="str">
        <f>IF(P315="Amistoso", "AMISTOSO", _xlfn.CONCAT(RIGHT(TEXT(B315, "dd/mm/yyyy"),4),"_",VLOOKUP(todoOsGrenaisNormalizado!$P315, Campeonatos!$A$2:$B$24,2, FALSE)))</f>
        <v>1952_CIT</v>
      </c>
      <c r="P315" s="1" t="s">
        <v>306</v>
      </c>
      <c r="Q315" s="1" t="s">
        <v>393</v>
      </c>
      <c r="R315" s="1"/>
      <c r="S315" s="1"/>
      <c r="T315" s="1"/>
    </row>
    <row r="316" spans="1:20" x14ac:dyDescent="0.25">
      <c r="A316" s="1">
        <v>127</v>
      </c>
      <c r="B316" s="5">
        <v>19223</v>
      </c>
      <c r="C316" s="1" t="s">
        <v>586</v>
      </c>
      <c r="D316" s="3" t="str">
        <f t="shared" si="42"/>
        <v>Grêmio</v>
      </c>
      <c r="E316" s="3" t="str">
        <f t="shared" si="43"/>
        <v>1</v>
      </c>
      <c r="F316" s="3" t="str">
        <f t="shared" si="46"/>
        <v>1</v>
      </c>
      <c r="G316" s="3" t="str">
        <f t="shared" si="47"/>
        <v/>
      </c>
      <c r="H316" s="3" t="str">
        <f t="shared" si="49"/>
        <v xml:space="preserve"> 1 x 1 </v>
      </c>
      <c r="I316" s="3" t="str">
        <f t="shared" si="44"/>
        <v>Internacional</v>
      </c>
      <c r="J316" s="3" t="str">
        <f t="shared" si="41"/>
        <v>1</v>
      </c>
      <c r="K316" s="3" t="str">
        <f t="shared" si="45"/>
        <v>1</v>
      </c>
      <c r="L316" s="3" t="str">
        <f t="shared" si="48"/>
        <v/>
      </c>
      <c r="M316" s="3"/>
      <c r="N316" s="3"/>
      <c r="O316" s="3" t="str">
        <f>IF(P316="Amistoso", "AMISTOSO", _xlfn.CONCAT(RIGHT(TEXT(B316, "dd/mm/yyyy"),4),"_",VLOOKUP(todoOsGrenaisNormalizado!$P316, Campeonatos!$A$2:$B$24,2, FALSE)))</f>
        <v>AMISTOSO</v>
      </c>
      <c r="P316" s="1" t="s">
        <v>200</v>
      </c>
      <c r="Q316" s="1" t="s">
        <v>397</v>
      </c>
      <c r="R316" s="1"/>
      <c r="S316" s="1" t="s">
        <v>398</v>
      </c>
      <c r="T316" s="1"/>
    </row>
    <row r="317" spans="1:20" ht="30" x14ac:dyDescent="0.25">
      <c r="A317" s="1">
        <v>126</v>
      </c>
      <c r="B317" s="5">
        <v>19188</v>
      </c>
      <c r="C317" s="1" t="s">
        <v>12</v>
      </c>
      <c r="D317" s="3" t="str">
        <f t="shared" si="42"/>
        <v>Grêmio</v>
      </c>
      <c r="E317" s="3" t="str">
        <f t="shared" si="43"/>
        <v>2</v>
      </c>
      <c r="F317" s="3" t="str">
        <f t="shared" si="46"/>
        <v>2</v>
      </c>
      <c r="G317" s="3" t="str">
        <f t="shared" si="47"/>
        <v/>
      </c>
      <c r="H317" s="3" t="str">
        <f t="shared" si="49"/>
        <v xml:space="preserve"> 2 x 1 </v>
      </c>
      <c r="I317" s="3" t="str">
        <f t="shared" si="44"/>
        <v>Internacional</v>
      </c>
      <c r="J317" s="3" t="str">
        <f t="shared" si="41"/>
        <v>1</v>
      </c>
      <c r="K317" s="3" t="str">
        <f t="shared" si="45"/>
        <v>1</v>
      </c>
      <c r="L317" s="3" t="str">
        <f t="shared" si="48"/>
        <v/>
      </c>
      <c r="M317" s="3"/>
      <c r="N317" s="3"/>
      <c r="O317" s="3" t="str">
        <f>IF(P317="Amistoso", "AMISTOSO", _xlfn.CONCAT(RIGHT(TEXT(B317, "dd/mm/yyyy"),4),"_",VLOOKUP(todoOsGrenaisNormalizado!$P317, Campeonatos!$A$2:$B$24,2, FALSE)))</f>
        <v>AMISTOSO</v>
      </c>
      <c r="P317" s="1" t="s">
        <v>200</v>
      </c>
      <c r="Q317" s="1" t="s">
        <v>393</v>
      </c>
      <c r="R317" s="1"/>
      <c r="S317" s="1" t="s">
        <v>399</v>
      </c>
      <c r="T317" s="1" t="s">
        <v>400</v>
      </c>
    </row>
    <row r="318" spans="1:20" x14ac:dyDescent="0.25">
      <c r="A318" s="1">
        <v>125</v>
      </c>
      <c r="B318" s="5">
        <v>19336</v>
      </c>
      <c r="C318" s="1" t="s">
        <v>573</v>
      </c>
      <c r="D318" s="3" t="str">
        <f t="shared" si="42"/>
        <v>Internacional</v>
      </c>
      <c r="E318" s="3" t="str">
        <f t="shared" si="43"/>
        <v>1</v>
      </c>
      <c r="F318" s="3" t="str">
        <f t="shared" si="46"/>
        <v>1</v>
      </c>
      <c r="G318" s="3" t="str">
        <f t="shared" si="47"/>
        <v/>
      </c>
      <c r="H318" s="3" t="str">
        <f t="shared" si="49"/>
        <v xml:space="preserve"> 1 x 1 </v>
      </c>
      <c r="I318" s="3" t="str">
        <f t="shared" si="44"/>
        <v>Grêmio</v>
      </c>
      <c r="J318" s="3" t="str">
        <f t="shared" si="41"/>
        <v>1</v>
      </c>
      <c r="K318" s="3" t="str">
        <f t="shared" si="45"/>
        <v>1</v>
      </c>
      <c r="L318" s="3" t="str">
        <f t="shared" si="48"/>
        <v/>
      </c>
      <c r="M318" s="3"/>
      <c r="N318" s="3"/>
      <c r="O318" s="3" t="str">
        <f>IF(P318="Amistoso", "AMISTOSO", _xlfn.CONCAT(RIGHT(TEXT(B318, "dd/mm/yyyy"),4),"_",VLOOKUP(todoOsGrenaisNormalizado!$P318, Campeonatos!$A$2:$B$24,2, FALSE)))</f>
        <v>AMISTOSO</v>
      </c>
      <c r="P318" s="1" t="s">
        <v>200</v>
      </c>
      <c r="Q318" s="1" t="s">
        <v>325</v>
      </c>
      <c r="R318" s="1"/>
      <c r="S318" s="1" t="s">
        <v>401</v>
      </c>
      <c r="T318" s="1"/>
    </row>
    <row r="319" spans="1:20" ht="30" x14ac:dyDescent="0.25">
      <c r="A319" s="1">
        <v>124</v>
      </c>
      <c r="B319" s="5">
        <v>18964</v>
      </c>
      <c r="C319" s="1" t="s">
        <v>587</v>
      </c>
      <c r="D319" s="3" t="str">
        <f t="shared" si="42"/>
        <v>Internacional</v>
      </c>
      <c r="E319" s="3" t="str">
        <f t="shared" si="43"/>
        <v>2</v>
      </c>
      <c r="F319" s="3" t="str">
        <f t="shared" si="46"/>
        <v>2</v>
      </c>
      <c r="G319" s="3" t="str">
        <f t="shared" si="47"/>
        <v/>
      </c>
      <c r="H319" s="3" t="str">
        <f t="shared" si="49"/>
        <v xml:space="preserve"> 2 x 2 </v>
      </c>
      <c r="I319" s="3" t="str">
        <f t="shared" si="44"/>
        <v>Grêmio</v>
      </c>
      <c r="J319" s="3" t="str">
        <f t="shared" si="41"/>
        <v>2</v>
      </c>
      <c r="K319" s="3" t="str">
        <f t="shared" si="45"/>
        <v>2</v>
      </c>
      <c r="L319" s="3" t="str">
        <f t="shared" si="48"/>
        <v/>
      </c>
      <c r="M319" s="3"/>
      <c r="N319" s="3"/>
      <c r="O319" s="3" t="str">
        <f>IF(P319="Amistoso", "AMISTOSO", _xlfn.CONCAT(RIGHT(TEXT(B319, "dd/mm/yyyy"),4),"_",VLOOKUP(todoOsGrenaisNormalizado!$P319, Campeonatos!$A$2:$B$24,2, FALSE)))</f>
        <v>1951_CIT</v>
      </c>
      <c r="P319" s="1" t="s">
        <v>306</v>
      </c>
      <c r="Q319" s="1" t="s">
        <v>325</v>
      </c>
      <c r="R319" s="1"/>
      <c r="S319" s="1" t="s">
        <v>402</v>
      </c>
      <c r="T319" s="1"/>
    </row>
    <row r="320" spans="1:20" x14ac:dyDescent="0.25">
      <c r="A320" s="1">
        <v>123</v>
      </c>
      <c r="B320" s="5">
        <v>18866</v>
      </c>
      <c r="C320" s="1" t="s">
        <v>586</v>
      </c>
      <c r="D320" s="3" t="str">
        <f t="shared" si="42"/>
        <v>Grêmio</v>
      </c>
      <c r="E320" s="3" t="str">
        <f t="shared" si="43"/>
        <v>1</v>
      </c>
      <c r="F320" s="3" t="str">
        <f t="shared" si="46"/>
        <v>1</v>
      </c>
      <c r="G320" s="3" t="str">
        <f t="shared" si="47"/>
        <v/>
      </c>
      <c r="H320" s="3" t="str">
        <f t="shared" si="49"/>
        <v xml:space="preserve"> 1 x 1 </v>
      </c>
      <c r="I320" s="3" t="str">
        <f t="shared" si="44"/>
        <v>Internacional</v>
      </c>
      <c r="J320" s="3" t="str">
        <f t="shared" si="41"/>
        <v>1</v>
      </c>
      <c r="K320" s="3" t="str">
        <f t="shared" si="45"/>
        <v>1</v>
      </c>
      <c r="L320" s="3" t="str">
        <f t="shared" si="48"/>
        <v/>
      </c>
      <c r="M320" s="3"/>
      <c r="N320" s="3"/>
      <c r="O320" s="3" t="str">
        <f>IF(P320="Amistoso", "AMISTOSO", _xlfn.CONCAT(RIGHT(TEXT(B320, "dd/mm/yyyy"),4),"_",VLOOKUP(todoOsGrenaisNormalizado!$P320, Campeonatos!$A$2:$B$24,2, FALSE)))</f>
        <v>1951_CIT</v>
      </c>
      <c r="P320" s="1" t="s">
        <v>306</v>
      </c>
      <c r="Q320" s="1" t="s">
        <v>393</v>
      </c>
      <c r="R320" s="1"/>
      <c r="S320" s="1" t="s">
        <v>403</v>
      </c>
      <c r="T320" s="1"/>
    </row>
    <row r="321" spans="1:20" ht="30" x14ac:dyDescent="0.25">
      <c r="A321" s="1">
        <v>122</v>
      </c>
      <c r="B321" s="5">
        <v>18799</v>
      </c>
      <c r="C321" s="1" t="s">
        <v>579</v>
      </c>
      <c r="D321" s="3" t="str">
        <f t="shared" si="42"/>
        <v>Internacional</v>
      </c>
      <c r="E321" s="3" t="str">
        <f t="shared" si="43"/>
        <v>1</v>
      </c>
      <c r="F321" s="3" t="str">
        <f t="shared" si="46"/>
        <v>1</v>
      </c>
      <c r="G321" s="3" t="str">
        <f t="shared" si="47"/>
        <v/>
      </c>
      <c r="H321" s="3" t="str">
        <f t="shared" si="49"/>
        <v xml:space="preserve"> 1 x 2 </v>
      </c>
      <c r="I321" s="3" t="str">
        <f t="shared" si="44"/>
        <v>Grêmio</v>
      </c>
      <c r="J321" s="3" t="str">
        <f t="shared" si="41"/>
        <v>2</v>
      </c>
      <c r="K321" s="3" t="str">
        <f t="shared" si="45"/>
        <v>2</v>
      </c>
      <c r="L321" s="3" t="str">
        <f t="shared" si="48"/>
        <v/>
      </c>
      <c r="M321" s="3"/>
      <c r="N321" s="3"/>
      <c r="O321" s="3" t="str">
        <f>IF(P321="Amistoso", "AMISTOSO", _xlfn.CONCAT(RIGHT(TEXT(B321, "dd/mm/yyyy"),4),"_",VLOOKUP(todoOsGrenaisNormalizado!$P321, Campeonatos!$A$2:$B$24,2, FALSE)))</f>
        <v>AMISTOSO</v>
      </c>
      <c r="P321" s="1" t="s">
        <v>200</v>
      </c>
      <c r="Q321" s="1" t="s">
        <v>325</v>
      </c>
      <c r="R321" s="1"/>
      <c r="S321" s="1" t="s">
        <v>404</v>
      </c>
      <c r="T321" s="1"/>
    </row>
    <row r="322" spans="1:20" x14ac:dyDescent="0.25">
      <c r="A322" s="1">
        <v>121</v>
      </c>
      <c r="B322" s="5">
        <v>18775</v>
      </c>
      <c r="C322" s="1" t="s">
        <v>570</v>
      </c>
      <c r="D322" s="3" t="str">
        <f t="shared" si="42"/>
        <v>Grêmio</v>
      </c>
      <c r="E322" s="3" t="str">
        <f t="shared" si="43"/>
        <v>0</v>
      </c>
      <c r="F322" s="3" t="str">
        <f t="shared" si="46"/>
        <v>0</v>
      </c>
      <c r="G322" s="3" t="str">
        <f t="shared" si="47"/>
        <v/>
      </c>
      <c r="H322" s="3" t="str">
        <f t="shared" si="49"/>
        <v xml:space="preserve"> 0 x 0 </v>
      </c>
      <c r="I322" s="3" t="str">
        <f t="shared" si="44"/>
        <v>Internacional</v>
      </c>
      <c r="J322" s="3" t="str">
        <f t="shared" si="41"/>
        <v>0</v>
      </c>
      <c r="K322" s="3" t="str">
        <f t="shared" si="45"/>
        <v>0</v>
      </c>
      <c r="L322" s="3" t="str">
        <f t="shared" si="48"/>
        <v/>
      </c>
      <c r="M322" s="3"/>
      <c r="N322" s="3"/>
      <c r="O322" s="3" t="str">
        <f>IF(P322="Amistoso", "AMISTOSO", _xlfn.CONCAT(RIGHT(TEXT(B322, "dd/mm/yyyy"),4),"_",VLOOKUP(todoOsGrenaisNormalizado!$P322, Campeonatos!$A$2:$B$24,2, FALSE)))</f>
        <v>AMISTOSO</v>
      </c>
      <c r="P322" s="1" t="s">
        <v>200</v>
      </c>
      <c r="Q322" s="1" t="s">
        <v>393</v>
      </c>
      <c r="R322" s="1"/>
      <c r="S322" s="1"/>
      <c r="T322" s="1" t="s">
        <v>405</v>
      </c>
    </row>
    <row r="323" spans="1:20" x14ac:dyDescent="0.25">
      <c r="A323" s="1">
        <v>120</v>
      </c>
      <c r="B323" s="5">
        <v>18631</v>
      </c>
      <c r="C323" s="1" t="s">
        <v>610</v>
      </c>
      <c r="D323" s="3" t="str">
        <f t="shared" si="42"/>
        <v>Grêmio</v>
      </c>
      <c r="E323" s="3" t="str">
        <f t="shared" si="43"/>
        <v>0</v>
      </c>
      <c r="F323" s="3" t="str">
        <f t="shared" si="46"/>
        <v>0</v>
      </c>
      <c r="G323" s="3" t="str">
        <f t="shared" si="47"/>
        <v/>
      </c>
      <c r="H323" s="3" t="str">
        <f t="shared" si="49"/>
        <v xml:space="preserve"> 0 x 3 </v>
      </c>
      <c r="I323" s="3" t="str">
        <f t="shared" si="44"/>
        <v>Internacional</v>
      </c>
      <c r="J323" s="3" t="str">
        <f t="shared" ref="J323:J386" si="50">SUBSTITUTE(TRIM(RIGHT(H323, FIND("x", H323)-1)), "x", "")</f>
        <v>3</v>
      </c>
      <c r="K323" s="3" t="str">
        <f t="shared" si="45"/>
        <v>3</v>
      </c>
      <c r="L323" s="3" t="str">
        <f t="shared" si="48"/>
        <v/>
      </c>
      <c r="M323" s="3"/>
      <c r="N323" s="3"/>
      <c r="O323" s="3" t="str">
        <f>IF(P323="Amistoso", "AMISTOSO", _xlfn.CONCAT(RIGHT(TEXT(B323, "dd/mm/yyyy"),4),"_",VLOOKUP(todoOsGrenaisNormalizado!$P323, Campeonatos!$A$2:$B$24,2, FALSE)))</f>
        <v>AMISTOSO</v>
      </c>
      <c r="P323" s="1" t="s">
        <v>200</v>
      </c>
      <c r="Q323" s="1" t="s">
        <v>388</v>
      </c>
      <c r="R323" s="1"/>
      <c r="S323" s="1" t="s">
        <v>406</v>
      </c>
      <c r="T323" s="1"/>
    </row>
    <row r="324" spans="1:20" x14ac:dyDescent="0.25">
      <c r="A324" s="1">
        <v>119</v>
      </c>
      <c r="B324" s="5">
        <v>18627</v>
      </c>
      <c r="C324" s="1" t="s">
        <v>15</v>
      </c>
      <c r="D324" s="3" t="str">
        <f t="shared" ref="D324:D387" si="51">IF(FIND("Internacional",C324, 1)&lt;FIND("Grêmio",C324, 1), "Internacional", "Grêmio")</f>
        <v>Grêmio</v>
      </c>
      <c r="E324" s="3" t="str">
        <f t="shared" ref="E324:E387" si="52">TRIM(LEFT(H324, FIND("x", H324)-1))</f>
        <v>0</v>
      </c>
      <c r="F324" s="3" t="str">
        <f t="shared" si="46"/>
        <v>0</v>
      </c>
      <c r="G324" s="3" t="str">
        <f t="shared" si="47"/>
        <v/>
      </c>
      <c r="H324" s="3" t="str">
        <f t="shared" si="49"/>
        <v xml:space="preserve"> 0 x 1 </v>
      </c>
      <c r="I324" s="3" t="str">
        <f t="shared" ref="I324:I387" si="53">IF(FIND("Internacional",C324, 1)&gt;FIND("Grêmio",C324, 1), "Internacional", "Grêmio")</f>
        <v>Internacional</v>
      </c>
      <c r="J324" s="3" t="str">
        <f t="shared" si="50"/>
        <v>1</v>
      </c>
      <c r="K324" s="3" t="str">
        <f t="shared" ref="K324:K387" si="54">SUBSTITUTE(J324,_xlfn.CONCAT("(",L324,")"), "")</f>
        <v>1</v>
      </c>
      <c r="L324" s="3" t="str">
        <f t="shared" si="48"/>
        <v/>
      </c>
      <c r="M324" s="3"/>
      <c r="N324" s="3"/>
      <c r="O324" s="3" t="str">
        <f>IF(P324="Amistoso", "AMISTOSO", _xlfn.CONCAT(RIGHT(TEXT(B324, "dd/mm/yyyy"),4),"_",VLOOKUP(todoOsGrenaisNormalizado!$P324, Campeonatos!$A$2:$B$24,2, FALSE)))</f>
        <v>1950_CIT</v>
      </c>
      <c r="P324" s="1" t="s">
        <v>306</v>
      </c>
      <c r="Q324" s="1" t="s">
        <v>388</v>
      </c>
      <c r="R324" s="1"/>
      <c r="S324" s="1" t="s">
        <v>407</v>
      </c>
      <c r="T324" s="1"/>
    </row>
    <row r="325" spans="1:20" ht="45" x14ac:dyDescent="0.25">
      <c r="A325" s="1">
        <v>118</v>
      </c>
      <c r="B325" s="5">
        <v>18624</v>
      </c>
      <c r="C325" s="1" t="s">
        <v>611</v>
      </c>
      <c r="D325" s="3" t="str">
        <f t="shared" si="51"/>
        <v>Grêmio</v>
      </c>
      <c r="E325" s="3" t="str">
        <f t="shared" si="52"/>
        <v>3</v>
      </c>
      <c r="F325" s="3" t="str">
        <f t="shared" si="46"/>
        <v>3</v>
      </c>
      <c r="G325" s="3" t="str">
        <f t="shared" si="47"/>
        <v/>
      </c>
      <c r="H325" s="3" t="str">
        <f t="shared" si="49"/>
        <v xml:space="preserve"> 3 x 4 </v>
      </c>
      <c r="I325" s="3" t="str">
        <f t="shared" si="53"/>
        <v>Internacional</v>
      </c>
      <c r="J325" s="3" t="str">
        <f t="shared" si="50"/>
        <v>4</v>
      </c>
      <c r="K325" s="3" t="str">
        <f t="shared" si="54"/>
        <v>4</v>
      </c>
      <c r="L325" s="3" t="str">
        <f t="shared" si="48"/>
        <v/>
      </c>
      <c r="M325" s="3"/>
      <c r="N325" s="3"/>
      <c r="O325" s="3" t="str">
        <f>IF(P325="Amistoso", "AMISTOSO", _xlfn.CONCAT(RIGHT(TEXT(B325, "dd/mm/yyyy"),4),"_",VLOOKUP(todoOsGrenaisNormalizado!$P325, Campeonatos!$A$2:$B$24,2, FALSE)))</f>
        <v>1950_CIT</v>
      </c>
      <c r="P325" s="1" t="s">
        <v>306</v>
      </c>
      <c r="Q325" s="1" t="s">
        <v>388</v>
      </c>
      <c r="R325" s="1"/>
      <c r="S325" s="1" t="s">
        <v>408</v>
      </c>
      <c r="T325" s="1"/>
    </row>
    <row r="326" spans="1:20" x14ac:dyDescent="0.25">
      <c r="A326" s="1">
        <v>117</v>
      </c>
      <c r="B326" s="5">
        <v>18621</v>
      </c>
      <c r="C326" s="1" t="s">
        <v>570</v>
      </c>
      <c r="D326" s="3" t="str">
        <f t="shared" si="51"/>
        <v>Grêmio</v>
      </c>
      <c r="E326" s="3" t="str">
        <f t="shared" si="52"/>
        <v>0</v>
      </c>
      <c r="F326" s="3" t="str">
        <f t="shared" si="46"/>
        <v>0</v>
      </c>
      <c r="G326" s="3" t="str">
        <f t="shared" si="47"/>
        <v/>
      </c>
      <c r="H326" s="3" t="str">
        <f t="shared" si="49"/>
        <v xml:space="preserve"> 0 x 0 </v>
      </c>
      <c r="I326" s="3" t="str">
        <f t="shared" si="53"/>
        <v>Internacional</v>
      </c>
      <c r="J326" s="3" t="str">
        <f t="shared" si="50"/>
        <v>0</v>
      </c>
      <c r="K326" s="3" t="str">
        <f t="shared" si="54"/>
        <v>0</v>
      </c>
      <c r="L326" s="3" t="str">
        <f t="shared" si="48"/>
        <v/>
      </c>
      <c r="M326" s="3"/>
      <c r="N326" s="3"/>
      <c r="O326" s="3" t="str">
        <f>IF(P326="Amistoso", "AMISTOSO", _xlfn.CONCAT(RIGHT(TEXT(B326, "dd/mm/yyyy"),4),"_",VLOOKUP(todoOsGrenaisNormalizado!$P326, Campeonatos!$A$2:$B$24,2, FALSE)))</f>
        <v>1950_CIT</v>
      </c>
      <c r="P326" s="1" t="s">
        <v>306</v>
      </c>
      <c r="Q326" s="1" t="s">
        <v>393</v>
      </c>
      <c r="R326" s="1"/>
      <c r="S326" s="1"/>
      <c r="T326" s="1"/>
    </row>
    <row r="327" spans="1:20" x14ac:dyDescent="0.25">
      <c r="A327" s="1">
        <v>116</v>
      </c>
      <c r="B327" s="5">
        <v>18564</v>
      </c>
      <c r="C327" s="1" t="s">
        <v>575</v>
      </c>
      <c r="D327" s="3" t="str">
        <f t="shared" si="51"/>
        <v>Internacional</v>
      </c>
      <c r="E327" s="3" t="str">
        <f t="shared" si="52"/>
        <v>0</v>
      </c>
      <c r="F327" s="3" t="str">
        <f t="shared" si="46"/>
        <v>0</v>
      </c>
      <c r="G327" s="3" t="str">
        <f t="shared" si="47"/>
        <v/>
      </c>
      <c r="H327" s="3" t="str">
        <f t="shared" si="49"/>
        <v xml:space="preserve"> 0 x 0 </v>
      </c>
      <c r="I327" s="3" t="str">
        <f t="shared" si="53"/>
        <v>Grêmio</v>
      </c>
      <c r="J327" s="3" t="str">
        <f t="shared" si="50"/>
        <v>0</v>
      </c>
      <c r="K327" s="3" t="str">
        <f t="shared" si="54"/>
        <v>0</v>
      </c>
      <c r="L327" s="3" t="str">
        <f t="shared" si="48"/>
        <v/>
      </c>
      <c r="M327" s="3"/>
      <c r="N327" s="3"/>
      <c r="O327" s="3" t="str">
        <f>IF(P327="Amistoso", "AMISTOSO", _xlfn.CONCAT(RIGHT(TEXT(B327, "dd/mm/yyyy"),4),"_",VLOOKUP(todoOsGrenaisNormalizado!$P327, Campeonatos!$A$2:$B$24,2, FALSE)))</f>
        <v>1950_CIT</v>
      </c>
      <c r="P327" s="1" t="s">
        <v>306</v>
      </c>
      <c r="Q327" s="1" t="s">
        <v>325</v>
      </c>
      <c r="R327" s="1"/>
      <c r="S327" s="1"/>
      <c r="T327" s="1"/>
    </row>
    <row r="328" spans="1:20" x14ac:dyDescent="0.25">
      <c r="A328" s="1">
        <v>115</v>
      </c>
      <c r="B328" s="5">
        <v>18502</v>
      </c>
      <c r="C328" s="1" t="s">
        <v>15</v>
      </c>
      <c r="D328" s="3" t="str">
        <f t="shared" si="51"/>
        <v>Grêmio</v>
      </c>
      <c r="E328" s="3" t="str">
        <f t="shared" si="52"/>
        <v>0</v>
      </c>
      <c r="F328" s="3" t="str">
        <f t="shared" si="46"/>
        <v>0</v>
      </c>
      <c r="G328" s="3" t="str">
        <f t="shared" si="47"/>
        <v/>
      </c>
      <c r="H328" s="3" t="str">
        <f t="shared" si="49"/>
        <v xml:space="preserve"> 0 x 1 </v>
      </c>
      <c r="I328" s="3" t="str">
        <f t="shared" si="53"/>
        <v>Internacional</v>
      </c>
      <c r="J328" s="3" t="str">
        <f t="shared" si="50"/>
        <v>1</v>
      </c>
      <c r="K328" s="3" t="str">
        <f t="shared" si="54"/>
        <v>1</v>
      </c>
      <c r="L328" s="3" t="str">
        <f t="shared" si="48"/>
        <v/>
      </c>
      <c r="M328" s="3"/>
      <c r="N328" s="3"/>
      <c r="O328" s="3" t="str">
        <f>IF(P328="Amistoso", "AMISTOSO", _xlfn.CONCAT(RIGHT(TEXT(B328, "dd/mm/yyyy"),4),"_",VLOOKUP(todoOsGrenaisNormalizado!$P328, Campeonatos!$A$2:$B$24,2, FALSE)))</f>
        <v>AMISTOSO</v>
      </c>
      <c r="P328" s="1" t="s">
        <v>200</v>
      </c>
      <c r="Q328" s="1" t="s">
        <v>388</v>
      </c>
      <c r="R328" s="1"/>
      <c r="S328" s="1" t="s">
        <v>409</v>
      </c>
      <c r="T328" s="1" t="s">
        <v>410</v>
      </c>
    </row>
    <row r="329" spans="1:20" x14ac:dyDescent="0.25">
      <c r="A329" s="1">
        <v>114</v>
      </c>
      <c r="B329" s="5">
        <v>18439</v>
      </c>
      <c r="C329" s="1" t="s">
        <v>571</v>
      </c>
      <c r="D329" s="3" t="str">
        <f t="shared" si="51"/>
        <v>Internacional</v>
      </c>
      <c r="E329" s="3" t="str">
        <f t="shared" si="52"/>
        <v>0</v>
      </c>
      <c r="F329" s="3" t="str">
        <f t="shared" si="46"/>
        <v>0</v>
      </c>
      <c r="G329" s="3" t="str">
        <f t="shared" si="47"/>
        <v/>
      </c>
      <c r="H329" s="3" t="str">
        <f t="shared" si="49"/>
        <v xml:space="preserve"> 0 x 1 </v>
      </c>
      <c r="I329" s="3" t="str">
        <f t="shared" si="53"/>
        <v>Grêmio</v>
      </c>
      <c r="J329" s="3" t="str">
        <f t="shared" si="50"/>
        <v>1</v>
      </c>
      <c r="K329" s="3" t="str">
        <f t="shared" si="54"/>
        <v>1</v>
      </c>
      <c r="L329" s="3" t="str">
        <f t="shared" si="48"/>
        <v/>
      </c>
      <c r="M329" s="3"/>
      <c r="N329" s="3"/>
      <c r="O329" s="3" t="str">
        <f>IF(P329="Amistoso", "AMISTOSO", _xlfn.CONCAT(RIGHT(TEXT(B329, "dd/mm/yyyy"),4),"_",VLOOKUP(todoOsGrenaisNormalizado!$P329, Campeonatos!$A$2:$B$24,2, FALSE)))</f>
        <v>AMISTOSO</v>
      </c>
      <c r="P329" s="1" t="s">
        <v>200</v>
      </c>
      <c r="Q329" s="1" t="s">
        <v>325</v>
      </c>
      <c r="R329" s="1"/>
      <c r="S329" s="1" t="s">
        <v>411</v>
      </c>
      <c r="T329" s="1"/>
    </row>
    <row r="330" spans="1:20" x14ac:dyDescent="0.25">
      <c r="A330" s="1">
        <v>113</v>
      </c>
      <c r="B330" s="5">
        <v>18354</v>
      </c>
      <c r="C330" s="1" t="s">
        <v>586</v>
      </c>
      <c r="D330" s="3" t="str">
        <f t="shared" si="51"/>
        <v>Grêmio</v>
      </c>
      <c r="E330" s="3" t="str">
        <f t="shared" si="52"/>
        <v>1</v>
      </c>
      <c r="F330" s="3" t="str">
        <f t="shared" si="46"/>
        <v>1</v>
      </c>
      <c r="G330" s="3" t="str">
        <f t="shared" si="47"/>
        <v/>
      </c>
      <c r="H330" s="3" t="str">
        <f t="shared" si="49"/>
        <v xml:space="preserve"> 1 x 1 </v>
      </c>
      <c r="I330" s="3" t="str">
        <f t="shared" si="53"/>
        <v>Internacional</v>
      </c>
      <c r="J330" s="3" t="str">
        <f t="shared" si="50"/>
        <v>1</v>
      </c>
      <c r="K330" s="3" t="str">
        <f t="shared" si="54"/>
        <v>1</v>
      </c>
      <c r="L330" s="3" t="str">
        <f t="shared" si="48"/>
        <v/>
      </c>
      <c r="M330" s="3"/>
      <c r="N330" s="3"/>
      <c r="O330" s="3" t="str">
        <f>IF(P330="Amistoso", "AMISTOSO", _xlfn.CONCAT(RIGHT(TEXT(B330, "dd/mm/yyyy"),4),"_",VLOOKUP(todoOsGrenaisNormalizado!$P330, Campeonatos!$A$2:$B$24,2, FALSE)))</f>
        <v>AMISTOSO</v>
      </c>
      <c r="P330" s="1" t="s">
        <v>200</v>
      </c>
      <c r="Q330" s="1" t="s">
        <v>412</v>
      </c>
      <c r="R330" s="1"/>
      <c r="S330" s="1" t="s">
        <v>413</v>
      </c>
      <c r="T330" s="1"/>
    </row>
    <row r="331" spans="1:20" x14ac:dyDescent="0.25">
      <c r="A331" s="1">
        <v>112</v>
      </c>
      <c r="B331" s="5">
        <v>18345</v>
      </c>
      <c r="C331" s="1" t="s">
        <v>578</v>
      </c>
      <c r="D331" s="3" t="str">
        <f t="shared" si="51"/>
        <v>Grêmio</v>
      </c>
      <c r="E331" s="3" t="str">
        <f t="shared" si="52"/>
        <v>3</v>
      </c>
      <c r="F331" s="3" t="str">
        <f t="shared" si="46"/>
        <v>3</v>
      </c>
      <c r="G331" s="3" t="str">
        <f t="shared" si="47"/>
        <v/>
      </c>
      <c r="H331" s="3" t="str">
        <f t="shared" si="49"/>
        <v xml:space="preserve"> 3 x 0 </v>
      </c>
      <c r="I331" s="3" t="str">
        <f t="shared" si="53"/>
        <v>Internacional</v>
      </c>
      <c r="J331" s="3" t="str">
        <f t="shared" si="50"/>
        <v>0</v>
      </c>
      <c r="K331" s="3" t="str">
        <f t="shared" si="54"/>
        <v>0</v>
      </c>
      <c r="L331" s="3" t="str">
        <f t="shared" si="48"/>
        <v/>
      </c>
      <c r="M331" s="3"/>
      <c r="N331" s="3"/>
      <c r="O331" s="3" t="str">
        <f>IF(P331="Amistoso", "AMISTOSO", _xlfn.CONCAT(RIGHT(TEXT(B331, "dd/mm/yyyy"),4),"_",VLOOKUP(todoOsGrenaisNormalizado!$P331, Campeonatos!$A$2:$B$24,2, FALSE)))</f>
        <v>AMISTOSO</v>
      </c>
      <c r="P331" s="1" t="s">
        <v>200</v>
      </c>
      <c r="Q331" s="1" t="s">
        <v>397</v>
      </c>
      <c r="R331" s="1"/>
      <c r="S331" s="1" t="s">
        <v>414</v>
      </c>
      <c r="T331" s="1"/>
    </row>
    <row r="332" spans="1:20" x14ac:dyDescent="0.25">
      <c r="A332" s="1">
        <v>111</v>
      </c>
      <c r="B332" s="5">
        <v>18336</v>
      </c>
      <c r="C332" s="1" t="s">
        <v>577</v>
      </c>
      <c r="D332" s="3" t="str">
        <f t="shared" si="51"/>
        <v>Internacional</v>
      </c>
      <c r="E332" s="3" t="str">
        <f t="shared" si="52"/>
        <v>2</v>
      </c>
      <c r="F332" s="3" t="str">
        <f t="shared" si="46"/>
        <v>2</v>
      </c>
      <c r="G332" s="3" t="str">
        <f t="shared" si="47"/>
        <v/>
      </c>
      <c r="H332" s="3" t="str">
        <f t="shared" si="49"/>
        <v xml:space="preserve"> 2 x 0 </v>
      </c>
      <c r="I332" s="3" t="str">
        <f t="shared" si="53"/>
        <v>Grêmio</v>
      </c>
      <c r="J332" s="3" t="str">
        <f t="shared" si="50"/>
        <v>0</v>
      </c>
      <c r="K332" s="3" t="str">
        <f t="shared" si="54"/>
        <v>0</v>
      </c>
      <c r="L332" s="3" t="str">
        <f t="shared" si="48"/>
        <v/>
      </c>
      <c r="M332" s="3"/>
      <c r="N332" s="3"/>
      <c r="O332" s="3" t="str">
        <f>IF(P332="Amistoso", "AMISTOSO", _xlfn.CONCAT(RIGHT(TEXT(B332, "dd/mm/yyyy"),4),"_",VLOOKUP(todoOsGrenaisNormalizado!$P332, Campeonatos!$A$2:$B$24,2, FALSE)))</f>
        <v>AMISTOSO</v>
      </c>
      <c r="P332" s="1" t="s">
        <v>200</v>
      </c>
      <c r="Q332" s="1" t="s">
        <v>397</v>
      </c>
      <c r="R332" s="1"/>
      <c r="S332" s="1" t="s">
        <v>415</v>
      </c>
      <c r="T332" s="1"/>
    </row>
    <row r="333" spans="1:20" x14ac:dyDescent="0.25">
      <c r="A333" s="1">
        <v>110</v>
      </c>
      <c r="B333" s="5">
        <v>18201</v>
      </c>
      <c r="C333" s="1" t="s">
        <v>571</v>
      </c>
      <c r="D333" s="3" t="str">
        <f t="shared" si="51"/>
        <v>Internacional</v>
      </c>
      <c r="E333" s="3" t="str">
        <f t="shared" si="52"/>
        <v>0</v>
      </c>
      <c r="F333" s="3" t="str">
        <f t="shared" si="46"/>
        <v>0</v>
      </c>
      <c r="G333" s="3" t="str">
        <f t="shared" si="47"/>
        <v/>
      </c>
      <c r="H333" s="3" t="str">
        <f t="shared" si="49"/>
        <v xml:space="preserve"> 0 x 1 </v>
      </c>
      <c r="I333" s="3" t="str">
        <f t="shared" si="53"/>
        <v>Grêmio</v>
      </c>
      <c r="J333" s="3" t="str">
        <f t="shared" si="50"/>
        <v>1</v>
      </c>
      <c r="K333" s="3" t="str">
        <f t="shared" si="54"/>
        <v>1</v>
      </c>
      <c r="L333" s="3" t="str">
        <f t="shared" si="48"/>
        <v/>
      </c>
      <c r="M333" s="3"/>
      <c r="N333" s="3"/>
      <c r="O333" s="3" t="str">
        <f>IF(P333="Amistoso", "AMISTOSO", _xlfn.CONCAT(RIGHT(TEXT(B333, "dd/mm/yyyy"),4),"_",VLOOKUP(todoOsGrenaisNormalizado!$P333, Campeonatos!$A$2:$B$24,2, FALSE)))</f>
        <v>1949_CIT</v>
      </c>
      <c r="P333" s="1" t="s">
        <v>306</v>
      </c>
      <c r="Q333" s="1" t="s">
        <v>325</v>
      </c>
      <c r="R333" s="1"/>
      <c r="S333" s="1" t="s">
        <v>416</v>
      </c>
      <c r="T333" s="1" t="s">
        <v>417</v>
      </c>
    </row>
    <row r="334" spans="1:20" x14ac:dyDescent="0.25">
      <c r="A334" s="1">
        <v>109</v>
      </c>
      <c r="B334" s="5">
        <v>18148</v>
      </c>
      <c r="C334" s="1" t="s">
        <v>600</v>
      </c>
      <c r="D334" s="3" t="str">
        <f t="shared" si="51"/>
        <v>Grêmio</v>
      </c>
      <c r="E334" s="3" t="str">
        <f t="shared" si="52"/>
        <v>0</v>
      </c>
      <c r="F334" s="3" t="str">
        <f t="shared" si="46"/>
        <v>0</v>
      </c>
      <c r="G334" s="3" t="str">
        <f t="shared" si="47"/>
        <v/>
      </c>
      <c r="H334" s="3" t="str">
        <f t="shared" si="49"/>
        <v xml:space="preserve"> 0 x 2 </v>
      </c>
      <c r="I334" s="3" t="str">
        <f t="shared" si="53"/>
        <v>Internacional</v>
      </c>
      <c r="J334" s="3" t="str">
        <f t="shared" si="50"/>
        <v>2</v>
      </c>
      <c r="K334" s="3" t="str">
        <f t="shared" si="54"/>
        <v>2</v>
      </c>
      <c r="L334" s="3" t="str">
        <f t="shared" si="48"/>
        <v/>
      </c>
      <c r="M334" s="3"/>
      <c r="N334" s="3"/>
      <c r="O334" s="3" t="str">
        <f>IF(P334="Amistoso", "AMISTOSO", _xlfn.CONCAT(RIGHT(TEXT(B334, "dd/mm/yyyy"),4),"_",VLOOKUP(todoOsGrenaisNormalizado!$P334, Campeonatos!$A$2:$B$24,2, FALSE)))</f>
        <v>AMISTOSO</v>
      </c>
      <c r="P334" s="1" t="s">
        <v>200</v>
      </c>
      <c r="Q334" s="1" t="s">
        <v>388</v>
      </c>
      <c r="R334" s="1"/>
      <c r="S334" s="1" t="s">
        <v>418</v>
      </c>
      <c r="T334" s="1" t="s">
        <v>419</v>
      </c>
    </row>
    <row r="335" spans="1:20" x14ac:dyDescent="0.25">
      <c r="A335" s="1">
        <v>108</v>
      </c>
      <c r="B335" s="5">
        <v>18138</v>
      </c>
      <c r="C335" s="1" t="s">
        <v>586</v>
      </c>
      <c r="D335" s="3" t="str">
        <f t="shared" si="51"/>
        <v>Grêmio</v>
      </c>
      <c r="E335" s="3" t="str">
        <f t="shared" si="52"/>
        <v>1</v>
      </c>
      <c r="F335" s="3" t="str">
        <f t="shared" si="46"/>
        <v>1</v>
      </c>
      <c r="G335" s="3" t="str">
        <f t="shared" si="47"/>
        <v/>
      </c>
      <c r="H335" s="3" t="str">
        <f t="shared" si="49"/>
        <v xml:space="preserve"> 1 x 1 </v>
      </c>
      <c r="I335" s="3" t="str">
        <f t="shared" si="53"/>
        <v>Internacional</v>
      </c>
      <c r="J335" s="3" t="str">
        <f t="shared" si="50"/>
        <v>1</v>
      </c>
      <c r="K335" s="3" t="str">
        <f t="shared" si="54"/>
        <v>1</v>
      </c>
      <c r="L335" s="3" t="str">
        <f t="shared" si="48"/>
        <v/>
      </c>
      <c r="M335" s="3"/>
      <c r="N335" s="3"/>
      <c r="O335" s="3" t="str">
        <f>IF(P335="Amistoso", "AMISTOSO", _xlfn.CONCAT(RIGHT(TEXT(B335, "dd/mm/yyyy"),4),"_",VLOOKUP(todoOsGrenaisNormalizado!$P335, Campeonatos!$A$2:$B$24,2, FALSE)))</f>
        <v>1949_CIT</v>
      </c>
      <c r="P335" s="1" t="s">
        <v>306</v>
      </c>
      <c r="Q335" s="1" t="s">
        <v>393</v>
      </c>
      <c r="R335" s="1"/>
      <c r="S335" s="1" t="s">
        <v>420</v>
      </c>
      <c r="T335" s="1"/>
    </row>
    <row r="336" spans="1:20" ht="45" x14ac:dyDescent="0.25">
      <c r="A336" s="1">
        <v>107</v>
      </c>
      <c r="B336" s="5">
        <v>18047</v>
      </c>
      <c r="C336" s="1" t="s">
        <v>612</v>
      </c>
      <c r="D336" s="3" t="str">
        <f t="shared" si="51"/>
        <v>Grêmio</v>
      </c>
      <c r="E336" s="3" t="str">
        <f t="shared" si="52"/>
        <v>2</v>
      </c>
      <c r="F336" s="3" t="str">
        <f t="shared" si="46"/>
        <v>2</v>
      </c>
      <c r="G336" s="3" t="str">
        <f t="shared" si="47"/>
        <v/>
      </c>
      <c r="H336" s="3" t="str">
        <f t="shared" si="49"/>
        <v xml:space="preserve"> 2 x 4 </v>
      </c>
      <c r="I336" s="3" t="str">
        <f t="shared" si="53"/>
        <v>Internacional</v>
      </c>
      <c r="J336" s="3" t="str">
        <f t="shared" si="50"/>
        <v>4</v>
      </c>
      <c r="K336" s="3" t="str">
        <f t="shared" si="54"/>
        <v>4</v>
      </c>
      <c r="L336" s="3" t="str">
        <f t="shared" si="48"/>
        <v/>
      </c>
      <c r="M336" s="3"/>
      <c r="N336" s="3"/>
      <c r="O336" s="3" t="str">
        <f>IF(P336="Amistoso", "AMISTOSO", _xlfn.CONCAT(RIGHT(TEXT(B336, "dd/mm/yyyy"),4),"_",VLOOKUP(todoOsGrenaisNormalizado!$P336, Campeonatos!$A$2:$B$24,2, FALSE)))</f>
        <v>AMISTOSO</v>
      </c>
      <c r="P336" s="1" t="s">
        <v>200</v>
      </c>
      <c r="Q336" s="1" t="s">
        <v>412</v>
      </c>
      <c r="R336" s="1"/>
      <c r="S336" s="1" t="s">
        <v>421</v>
      </c>
      <c r="T336" s="1"/>
    </row>
    <row r="337" spans="1:20" ht="30" x14ac:dyDescent="0.25">
      <c r="A337" s="1">
        <v>106</v>
      </c>
      <c r="B337" s="5">
        <v>18019</v>
      </c>
      <c r="C337" s="1" t="s">
        <v>580</v>
      </c>
      <c r="D337" s="3" t="str">
        <f t="shared" si="51"/>
        <v>Grêmio</v>
      </c>
      <c r="E337" s="3" t="str">
        <f t="shared" si="52"/>
        <v>2</v>
      </c>
      <c r="F337" s="3" t="str">
        <f t="shared" si="46"/>
        <v>2</v>
      </c>
      <c r="G337" s="3" t="str">
        <f t="shared" si="47"/>
        <v/>
      </c>
      <c r="H337" s="3" t="str">
        <f t="shared" si="49"/>
        <v xml:space="preserve"> 2 x 2 </v>
      </c>
      <c r="I337" s="3" t="str">
        <f t="shared" si="53"/>
        <v>Internacional</v>
      </c>
      <c r="J337" s="3" t="str">
        <f t="shared" si="50"/>
        <v>2</v>
      </c>
      <c r="K337" s="3" t="str">
        <f t="shared" si="54"/>
        <v>2</v>
      </c>
      <c r="L337" s="3" t="str">
        <f t="shared" si="48"/>
        <v/>
      </c>
      <c r="M337" s="3"/>
      <c r="N337" s="3"/>
      <c r="O337" s="3" t="str">
        <f>IF(P337="Amistoso", "AMISTOSO", _xlfn.CONCAT(RIGHT(TEXT(B337, "dd/mm/yyyy"),4),"_",VLOOKUP(todoOsGrenaisNormalizado!$P337, Campeonatos!$A$2:$B$24,2, FALSE)))</f>
        <v>AMISTOSO</v>
      </c>
      <c r="P337" s="1" t="s">
        <v>200</v>
      </c>
      <c r="Q337" s="1" t="s">
        <v>388</v>
      </c>
      <c r="R337" s="1"/>
      <c r="S337" s="1" t="s">
        <v>422</v>
      </c>
      <c r="T337" s="1"/>
    </row>
    <row r="338" spans="1:20" x14ac:dyDescent="0.25">
      <c r="A338" s="1">
        <v>105</v>
      </c>
      <c r="B338" s="5">
        <v>17881</v>
      </c>
      <c r="C338" s="1" t="s">
        <v>577</v>
      </c>
      <c r="D338" s="3" t="str">
        <f t="shared" si="51"/>
        <v>Internacional</v>
      </c>
      <c r="E338" s="3" t="str">
        <f t="shared" si="52"/>
        <v>2</v>
      </c>
      <c r="F338" s="3" t="str">
        <f t="shared" si="46"/>
        <v>2</v>
      </c>
      <c r="G338" s="3" t="str">
        <f t="shared" si="47"/>
        <v/>
      </c>
      <c r="H338" s="3" t="str">
        <f t="shared" si="49"/>
        <v xml:space="preserve"> 2 x 0 </v>
      </c>
      <c r="I338" s="3" t="str">
        <f t="shared" si="53"/>
        <v>Grêmio</v>
      </c>
      <c r="J338" s="3" t="str">
        <f t="shared" si="50"/>
        <v>0</v>
      </c>
      <c r="K338" s="3" t="str">
        <f t="shared" si="54"/>
        <v>0</v>
      </c>
      <c r="L338" s="3" t="str">
        <f t="shared" si="48"/>
        <v/>
      </c>
      <c r="M338" s="3"/>
      <c r="N338" s="3"/>
      <c r="O338" s="3" t="str">
        <f>IF(P338="Amistoso", "AMISTOSO", _xlfn.CONCAT(RIGHT(TEXT(B338, "dd/mm/yyyy"),4),"_",VLOOKUP(todoOsGrenaisNormalizado!$P338, Campeonatos!$A$2:$B$24,2, FALSE)))</f>
        <v>AMISTOSO</v>
      </c>
      <c r="P338" s="1" t="s">
        <v>200</v>
      </c>
      <c r="Q338" s="1" t="s">
        <v>325</v>
      </c>
      <c r="R338" s="1"/>
      <c r="S338" s="1" t="s">
        <v>423</v>
      </c>
      <c r="T338" s="1" t="s">
        <v>424</v>
      </c>
    </row>
    <row r="339" spans="1:20" ht="45" x14ac:dyDescent="0.25">
      <c r="A339" s="1">
        <v>104</v>
      </c>
      <c r="B339" s="5">
        <v>17793</v>
      </c>
      <c r="C339" s="1" t="s">
        <v>613</v>
      </c>
      <c r="D339" s="3" t="str">
        <f t="shared" si="51"/>
        <v>Grêmio</v>
      </c>
      <c r="E339" s="3" t="str">
        <f t="shared" si="52"/>
        <v>0</v>
      </c>
      <c r="F339" s="3" t="str">
        <f t="shared" si="46"/>
        <v>0</v>
      </c>
      <c r="G339" s="3" t="str">
        <f t="shared" si="47"/>
        <v/>
      </c>
      <c r="H339" s="3" t="str">
        <f t="shared" si="49"/>
        <v xml:space="preserve"> 0 x 7 </v>
      </c>
      <c r="I339" s="3" t="str">
        <f t="shared" si="53"/>
        <v>Internacional</v>
      </c>
      <c r="J339" s="3" t="str">
        <f t="shared" si="50"/>
        <v>7</v>
      </c>
      <c r="K339" s="3" t="str">
        <f t="shared" si="54"/>
        <v>7</v>
      </c>
      <c r="L339" s="3" t="str">
        <f t="shared" si="48"/>
        <v/>
      </c>
      <c r="M339" s="3"/>
      <c r="N339" s="3"/>
      <c r="O339" s="3" t="str">
        <f>IF(P339="Amistoso", "AMISTOSO", _xlfn.CONCAT(RIGHT(TEXT(B339, "dd/mm/yyyy"),4),"_",VLOOKUP(todoOsGrenaisNormalizado!$P339, Campeonatos!$A$2:$B$24,2, FALSE)))</f>
        <v>1948_CIT</v>
      </c>
      <c r="P339" s="1" t="s">
        <v>306</v>
      </c>
      <c r="Q339" s="1" t="s">
        <v>393</v>
      </c>
      <c r="R339" s="1"/>
      <c r="S339" s="1" t="s">
        <v>425</v>
      </c>
      <c r="T339" s="1" t="s">
        <v>426</v>
      </c>
    </row>
    <row r="340" spans="1:20" ht="45" x14ac:dyDescent="0.25">
      <c r="A340" s="1">
        <v>103</v>
      </c>
      <c r="B340" s="5">
        <v>17767</v>
      </c>
      <c r="C340" s="1" t="s">
        <v>5</v>
      </c>
      <c r="D340" s="3" t="str">
        <f t="shared" si="51"/>
        <v>Internacional</v>
      </c>
      <c r="E340" s="3" t="str">
        <f t="shared" si="52"/>
        <v>3</v>
      </c>
      <c r="F340" s="3" t="str">
        <f t="shared" si="46"/>
        <v>3</v>
      </c>
      <c r="G340" s="3" t="str">
        <f t="shared" si="47"/>
        <v/>
      </c>
      <c r="H340" s="3" t="str">
        <f t="shared" si="49"/>
        <v xml:space="preserve"> 3 x 2 </v>
      </c>
      <c r="I340" s="3" t="str">
        <f t="shared" si="53"/>
        <v>Grêmio</v>
      </c>
      <c r="J340" s="3" t="str">
        <f t="shared" si="50"/>
        <v>2</v>
      </c>
      <c r="K340" s="3" t="str">
        <f t="shared" si="54"/>
        <v>2</v>
      </c>
      <c r="L340" s="3" t="str">
        <f t="shared" si="48"/>
        <v/>
      </c>
      <c r="M340" s="3"/>
      <c r="N340" s="3"/>
      <c r="O340" s="3" t="str">
        <f>IF(P340="Amistoso", "AMISTOSO", _xlfn.CONCAT(RIGHT(TEXT(B340, "dd/mm/yyyy"),4),"_",VLOOKUP(todoOsGrenaisNormalizado!$P340, Campeonatos!$A$2:$B$24,2, FALSE)))</f>
        <v>1948_CIT</v>
      </c>
      <c r="P340" s="1" t="s">
        <v>306</v>
      </c>
      <c r="Q340" s="1" t="s">
        <v>325</v>
      </c>
      <c r="R340" s="1"/>
      <c r="S340" s="1" t="s">
        <v>427</v>
      </c>
      <c r="T340" s="1" t="s">
        <v>428</v>
      </c>
    </row>
    <row r="341" spans="1:20" ht="60" x14ac:dyDescent="0.25">
      <c r="A341" s="1">
        <v>102</v>
      </c>
      <c r="B341" s="5">
        <v>17732</v>
      </c>
      <c r="C341" s="1" t="s">
        <v>607</v>
      </c>
      <c r="D341" s="3" t="str">
        <f t="shared" si="51"/>
        <v>Grêmio</v>
      </c>
      <c r="E341" s="3" t="str">
        <f t="shared" si="52"/>
        <v>2</v>
      </c>
      <c r="F341" s="3" t="str">
        <f t="shared" si="46"/>
        <v>2</v>
      </c>
      <c r="G341" s="3" t="str">
        <f t="shared" si="47"/>
        <v/>
      </c>
      <c r="H341" s="3" t="str">
        <f t="shared" si="49"/>
        <v xml:space="preserve"> 2 x 6 </v>
      </c>
      <c r="I341" s="3" t="str">
        <f t="shared" si="53"/>
        <v>Internacional</v>
      </c>
      <c r="J341" s="3" t="str">
        <f t="shared" si="50"/>
        <v>6</v>
      </c>
      <c r="K341" s="3" t="str">
        <f t="shared" si="54"/>
        <v>6</v>
      </c>
      <c r="L341" s="3" t="str">
        <f t="shared" si="48"/>
        <v/>
      </c>
      <c r="M341" s="3"/>
      <c r="N341" s="3"/>
      <c r="O341" s="3" t="str">
        <f>IF(P341="Amistoso", "AMISTOSO", _xlfn.CONCAT(RIGHT(TEXT(B341, "dd/mm/yyyy"),4),"_",VLOOKUP(todoOsGrenaisNormalizado!$P341, Campeonatos!$A$2:$B$24,2, FALSE)))</f>
        <v>AMISTOSO</v>
      </c>
      <c r="P341" s="1" t="s">
        <v>200</v>
      </c>
      <c r="Q341" s="1" t="s">
        <v>388</v>
      </c>
      <c r="R341" s="1"/>
      <c r="S341" s="1" t="s">
        <v>429</v>
      </c>
      <c r="T341" s="1"/>
    </row>
    <row r="342" spans="1:20" x14ac:dyDescent="0.25">
      <c r="A342" s="1">
        <v>101</v>
      </c>
      <c r="B342" s="5">
        <v>17704</v>
      </c>
      <c r="C342" s="1" t="s">
        <v>586</v>
      </c>
      <c r="D342" s="3" t="str">
        <f t="shared" si="51"/>
        <v>Grêmio</v>
      </c>
      <c r="E342" s="3" t="str">
        <f t="shared" si="52"/>
        <v>1</v>
      </c>
      <c r="F342" s="3" t="str">
        <f t="shared" si="46"/>
        <v>1</v>
      </c>
      <c r="G342" s="3" t="str">
        <f t="shared" si="47"/>
        <v/>
      </c>
      <c r="H342" s="3" t="str">
        <f t="shared" si="49"/>
        <v xml:space="preserve"> 1 x 1 </v>
      </c>
      <c r="I342" s="3" t="str">
        <f t="shared" si="53"/>
        <v>Internacional</v>
      </c>
      <c r="J342" s="3" t="str">
        <f t="shared" si="50"/>
        <v>1</v>
      </c>
      <c r="K342" s="3" t="str">
        <f t="shared" si="54"/>
        <v>1</v>
      </c>
      <c r="L342" s="3" t="str">
        <f t="shared" si="48"/>
        <v/>
      </c>
      <c r="M342" s="3"/>
      <c r="N342" s="3"/>
      <c r="O342" s="3" t="str">
        <f>IF(P342="Amistoso", "AMISTOSO", _xlfn.CONCAT(RIGHT(TEXT(B342, "dd/mm/yyyy"),4),"_",VLOOKUP(todoOsGrenaisNormalizado!$P342, Campeonatos!$A$2:$B$24,2, FALSE)))</f>
        <v>AMISTOSO</v>
      </c>
      <c r="P342" s="1" t="s">
        <v>200</v>
      </c>
      <c r="Q342" s="1" t="s">
        <v>388</v>
      </c>
      <c r="R342" s="1"/>
      <c r="S342" s="1" t="s">
        <v>430</v>
      </c>
      <c r="T342" s="1"/>
    </row>
    <row r="343" spans="1:20" x14ac:dyDescent="0.25">
      <c r="A343" s="1">
        <v>100</v>
      </c>
      <c r="B343" s="5">
        <v>17683</v>
      </c>
      <c r="C343" s="1" t="s">
        <v>570</v>
      </c>
      <c r="D343" s="3" t="str">
        <f t="shared" si="51"/>
        <v>Grêmio</v>
      </c>
      <c r="E343" s="3" t="str">
        <f t="shared" si="52"/>
        <v>0</v>
      </c>
      <c r="F343" s="3" t="str">
        <f t="shared" si="46"/>
        <v>0</v>
      </c>
      <c r="G343" s="3" t="str">
        <f t="shared" si="47"/>
        <v/>
      </c>
      <c r="H343" s="3" t="str">
        <f t="shared" si="49"/>
        <v xml:space="preserve"> 0 x 0 </v>
      </c>
      <c r="I343" s="3" t="str">
        <f t="shared" si="53"/>
        <v>Internacional</v>
      </c>
      <c r="J343" s="3" t="str">
        <f t="shared" si="50"/>
        <v>0</v>
      </c>
      <c r="K343" s="3" t="str">
        <f t="shared" si="54"/>
        <v>0</v>
      </c>
      <c r="L343" s="3" t="str">
        <f t="shared" si="48"/>
        <v/>
      </c>
      <c r="M343" s="3"/>
      <c r="N343" s="3"/>
      <c r="O343" s="3" t="str">
        <f>IF(P343="Amistoso", "AMISTOSO", _xlfn.CONCAT(RIGHT(TEXT(B343, "dd/mm/yyyy"),4),"_",VLOOKUP(todoOsGrenaisNormalizado!$P343, Campeonatos!$A$2:$B$24,2, FALSE)))</f>
        <v>AMISTOSO</v>
      </c>
      <c r="P343" s="1" t="s">
        <v>200</v>
      </c>
      <c r="Q343" s="1" t="s">
        <v>412</v>
      </c>
      <c r="R343" s="1"/>
      <c r="S343" s="1"/>
      <c r="T343" s="1" t="s">
        <v>431</v>
      </c>
    </row>
    <row r="344" spans="1:20" ht="30" x14ac:dyDescent="0.25">
      <c r="A344" s="1">
        <v>99</v>
      </c>
      <c r="B344" s="5">
        <v>17494</v>
      </c>
      <c r="C344" s="1" t="s">
        <v>580</v>
      </c>
      <c r="D344" s="3" t="str">
        <f t="shared" si="51"/>
        <v>Grêmio</v>
      </c>
      <c r="E344" s="3" t="str">
        <f t="shared" si="52"/>
        <v>2</v>
      </c>
      <c r="F344" s="3" t="str">
        <f t="shared" ref="F344:F407" si="55">SUBSTITUTE(E344,_xlfn.CONCAT("(",G344,")"), "")</f>
        <v>2</v>
      </c>
      <c r="G344" s="3" t="str">
        <f t="shared" ref="G344:G407" si="56">IF(IFERROR(SEARCH("(", $E344), 0)&gt;0, SUBSTITUTE(RIGHT($E344,FIND("(",$E344)), ")", ""), "")</f>
        <v/>
      </c>
      <c r="H344" s="3" t="str">
        <f t="shared" si="49"/>
        <v xml:space="preserve"> 2 x 2 </v>
      </c>
      <c r="I344" s="3" t="str">
        <f t="shared" si="53"/>
        <v>Internacional</v>
      </c>
      <c r="J344" s="3" t="str">
        <f t="shared" si="50"/>
        <v>2</v>
      </c>
      <c r="K344" s="3" t="str">
        <f t="shared" si="54"/>
        <v>2</v>
      </c>
      <c r="L344" s="3" t="str">
        <f t="shared" ref="L344:L407" si="57">IF(IFERROR(SEARCH("(", $J344), 0)&gt;0, SUBSTITUTE(LEFT($J344,FIND(")",$J344)-1), "(", ""),  "")</f>
        <v/>
      </c>
      <c r="M344" s="3"/>
      <c r="N344" s="3"/>
      <c r="O344" s="3" t="str">
        <f>IF(P344="Amistoso", "AMISTOSO", _xlfn.CONCAT(RIGHT(TEXT(B344, "dd/mm/yyyy"),4),"_",VLOOKUP(todoOsGrenaisNormalizado!$P344, Campeonatos!$A$2:$B$24,2, FALSE)))</f>
        <v>1947_CIT</v>
      </c>
      <c r="P344" s="1" t="s">
        <v>306</v>
      </c>
      <c r="Q344" s="1" t="s">
        <v>412</v>
      </c>
      <c r="R344" s="1"/>
      <c r="S344" s="1" t="s">
        <v>432</v>
      </c>
      <c r="T344" s="1"/>
    </row>
    <row r="345" spans="1:20" ht="30" x14ac:dyDescent="0.25">
      <c r="A345" s="1">
        <v>98</v>
      </c>
      <c r="B345" s="5">
        <v>17466</v>
      </c>
      <c r="C345" s="1" t="s">
        <v>610</v>
      </c>
      <c r="D345" s="3" t="str">
        <f t="shared" si="51"/>
        <v>Grêmio</v>
      </c>
      <c r="E345" s="3" t="str">
        <f t="shared" si="52"/>
        <v>0</v>
      </c>
      <c r="F345" s="3" t="str">
        <f t="shared" si="55"/>
        <v>0</v>
      </c>
      <c r="G345" s="3" t="str">
        <f t="shared" si="56"/>
        <v/>
      </c>
      <c r="H345" s="3" t="str">
        <f t="shared" si="49"/>
        <v xml:space="preserve"> 0 x 3 </v>
      </c>
      <c r="I345" s="3" t="str">
        <f t="shared" si="53"/>
        <v>Internacional</v>
      </c>
      <c r="J345" s="3" t="str">
        <f t="shared" si="50"/>
        <v>3</v>
      </c>
      <c r="K345" s="3" t="str">
        <f t="shared" si="54"/>
        <v>3</v>
      </c>
      <c r="L345" s="3" t="str">
        <f t="shared" si="57"/>
        <v/>
      </c>
      <c r="M345" s="3"/>
      <c r="N345" s="3"/>
      <c r="O345" s="3" t="str">
        <f>IF(P345="Amistoso", "AMISTOSO", _xlfn.CONCAT(RIGHT(TEXT(B345, "dd/mm/yyyy"),4),"_",VLOOKUP(todoOsGrenaisNormalizado!$P345, Campeonatos!$A$2:$B$24,2, FALSE)))</f>
        <v>AMISTOSO</v>
      </c>
      <c r="P345" s="1" t="s">
        <v>200</v>
      </c>
      <c r="Q345" s="1" t="s">
        <v>412</v>
      </c>
      <c r="R345" s="1"/>
      <c r="S345" s="1" t="s">
        <v>433</v>
      </c>
      <c r="T345" s="1"/>
    </row>
    <row r="346" spans="1:20" ht="30" x14ac:dyDescent="0.25">
      <c r="A346" s="1">
        <v>97</v>
      </c>
      <c r="B346" s="5">
        <v>17445</v>
      </c>
      <c r="C346" s="1" t="s">
        <v>585</v>
      </c>
      <c r="D346" s="3" t="str">
        <f t="shared" si="51"/>
        <v>Grêmio</v>
      </c>
      <c r="E346" s="3" t="str">
        <f t="shared" si="52"/>
        <v>1</v>
      </c>
      <c r="F346" s="3" t="str">
        <f t="shared" si="55"/>
        <v>1</v>
      </c>
      <c r="G346" s="3" t="str">
        <f t="shared" si="56"/>
        <v/>
      </c>
      <c r="H346" s="3" t="str">
        <f t="shared" ref="H346:H409" si="58">SUBSTITUTE(SUBSTITUTE(C346, "Internacional", ""), "Grêmio", "")</f>
        <v xml:space="preserve"> 1 x 2 </v>
      </c>
      <c r="I346" s="3" t="str">
        <f t="shared" si="53"/>
        <v>Internacional</v>
      </c>
      <c r="J346" s="3" t="str">
        <f t="shared" si="50"/>
        <v>2</v>
      </c>
      <c r="K346" s="3" t="str">
        <f t="shared" si="54"/>
        <v>2</v>
      </c>
      <c r="L346" s="3" t="str">
        <f t="shared" si="57"/>
        <v/>
      </c>
      <c r="M346" s="3"/>
      <c r="N346" s="3"/>
      <c r="O346" s="3" t="str">
        <f>IF(P346="Amistoso", "AMISTOSO", _xlfn.CONCAT(RIGHT(TEXT(B346, "dd/mm/yyyy"),4),"_",VLOOKUP(todoOsGrenaisNormalizado!$P346, Campeonatos!$A$2:$B$24,2, FALSE)))</f>
        <v>1947_CIT</v>
      </c>
      <c r="P346" s="1" t="s">
        <v>306</v>
      </c>
      <c r="Q346" s="1" t="s">
        <v>393</v>
      </c>
      <c r="R346" s="1"/>
      <c r="S346" s="1" t="s">
        <v>434</v>
      </c>
      <c r="T346" s="1"/>
    </row>
    <row r="347" spans="1:20" ht="30" x14ac:dyDescent="0.25">
      <c r="A347" s="1">
        <v>96</v>
      </c>
      <c r="B347" s="5">
        <v>17389</v>
      </c>
      <c r="C347" s="1" t="s">
        <v>585</v>
      </c>
      <c r="D347" s="3" t="str">
        <f t="shared" si="51"/>
        <v>Grêmio</v>
      </c>
      <c r="E347" s="3" t="str">
        <f t="shared" si="52"/>
        <v>1</v>
      </c>
      <c r="F347" s="3" t="str">
        <f t="shared" si="55"/>
        <v>1</v>
      </c>
      <c r="G347" s="3" t="str">
        <f t="shared" si="56"/>
        <v/>
      </c>
      <c r="H347" s="3" t="str">
        <f t="shared" si="58"/>
        <v xml:space="preserve"> 1 x 2 </v>
      </c>
      <c r="I347" s="3" t="str">
        <f t="shared" si="53"/>
        <v>Internacional</v>
      </c>
      <c r="J347" s="3" t="str">
        <f t="shared" si="50"/>
        <v>2</v>
      </c>
      <c r="K347" s="3" t="str">
        <f t="shared" si="54"/>
        <v>2</v>
      </c>
      <c r="L347" s="3" t="str">
        <f t="shared" si="57"/>
        <v/>
      </c>
      <c r="M347" s="3"/>
      <c r="N347" s="3"/>
      <c r="O347" s="3" t="str">
        <f>IF(P347="Amistoso", "AMISTOSO", _xlfn.CONCAT(RIGHT(TEXT(B347, "dd/mm/yyyy"),4),"_",VLOOKUP(todoOsGrenaisNormalizado!$P347, Campeonatos!$A$2:$B$24,2, FALSE)))</f>
        <v>AMISTOSO</v>
      </c>
      <c r="P347" s="1" t="s">
        <v>200</v>
      </c>
      <c r="Q347" s="1" t="s">
        <v>412</v>
      </c>
      <c r="R347" s="1"/>
      <c r="S347" s="1" t="s">
        <v>435</v>
      </c>
      <c r="T347" s="1"/>
    </row>
    <row r="348" spans="1:20" ht="30" x14ac:dyDescent="0.25">
      <c r="A348" s="1">
        <v>95</v>
      </c>
      <c r="B348" s="5">
        <v>17368</v>
      </c>
      <c r="C348" s="1" t="s">
        <v>614</v>
      </c>
      <c r="D348" s="3" t="str">
        <f t="shared" si="51"/>
        <v>Internacional</v>
      </c>
      <c r="E348" s="3" t="str">
        <f t="shared" si="52"/>
        <v>3</v>
      </c>
      <c r="F348" s="3" t="str">
        <f t="shared" si="55"/>
        <v>3</v>
      </c>
      <c r="G348" s="3" t="str">
        <f t="shared" si="56"/>
        <v/>
      </c>
      <c r="H348" s="3" t="str">
        <f t="shared" si="58"/>
        <v xml:space="preserve"> 3 x 0 </v>
      </c>
      <c r="I348" s="3" t="str">
        <f t="shared" si="53"/>
        <v>Grêmio</v>
      </c>
      <c r="J348" s="3" t="str">
        <f t="shared" si="50"/>
        <v>0</v>
      </c>
      <c r="K348" s="3" t="str">
        <f t="shared" si="54"/>
        <v>0</v>
      </c>
      <c r="L348" s="3" t="str">
        <f t="shared" si="57"/>
        <v/>
      </c>
      <c r="M348" s="3"/>
      <c r="N348" s="3"/>
      <c r="O348" s="3" t="str">
        <f>IF(P348="Amistoso", "AMISTOSO", _xlfn.CONCAT(RIGHT(TEXT(B348, "dd/mm/yyyy"),4),"_",VLOOKUP(todoOsGrenaisNormalizado!$P348, Campeonatos!$A$2:$B$24,2, FALSE)))</f>
        <v>1947_CIT</v>
      </c>
      <c r="P348" s="1" t="s">
        <v>306</v>
      </c>
      <c r="Q348" s="1" t="s">
        <v>325</v>
      </c>
      <c r="R348" s="1"/>
      <c r="S348" s="1" t="s">
        <v>436</v>
      </c>
      <c r="T348" s="1"/>
    </row>
    <row r="349" spans="1:20" ht="30" x14ac:dyDescent="0.25">
      <c r="A349" s="1">
        <v>94</v>
      </c>
      <c r="B349" s="5">
        <v>17288</v>
      </c>
      <c r="C349" s="1" t="s">
        <v>608</v>
      </c>
      <c r="D349" s="3" t="str">
        <f t="shared" si="51"/>
        <v>Grêmio</v>
      </c>
      <c r="E349" s="3" t="str">
        <f t="shared" si="52"/>
        <v>0</v>
      </c>
      <c r="F349" s="3" t="str">
        <f t="shared" si="55"/>
        <v>0</v>
      </c>
      <c r="G349" s="3" t="str">
        <f t="shared" si="56"/>
        <v/>
      </c>
      <c r="H349" s="3" t="str">
        <f t="shared" si="58"/>
        <v xml:space="preserve"> 0 x 4 </v>
      </c>
      <c r="I349" s="3" t="str">
        <f t="shared" si="53"/>
        <v>Internacional</v>
      </c>
      <c r="J349" s="3" t="str">
        <f t="shared" si="50"/>
        <v>4</v>
      </c>
      <c r="K349" s="3" t="str">
        <f t="shared" si="54"/>
        <v>4</v>
      </c>
      <c r="L349" s="3" t="str">
        <f t="shared" si="57"/>
        <v/>
      </c>
      <c r="M349" s="3"/>
      <c r="N349" s="3"/>
      <c r="O349" s="3" t="str">
        <f>IF(P349="Amistoso", "AMISTOSO", _xlfn.CONCAT(RIGHT(TEXT(B349, "dd/mm/yyyy"),4),"_",VLOOKUP(todoOsGrenaisNormalizado!$P349, Campeonatos!$A$2:$B$24,2, FALSE)))</f>
        <v>AMISTOSO</v>
      </c>
      <c r="P349" s="1" t="s">
        <v>200</v>
      </c>
      <c r="Q349" s="1" t="s">
        <v>412</v>
      </c>
      <c r="R349" s="1"/>
      <c r="S349" s="1" t="s">
        <v>437</v>
      </c>
      <c r="T349" s="1" t="s">
        <v>410</v>
      </c>
    </row>
    <row r="350" spans="1:20" ht="30" x14ac:dyDescent="0.25">
      <c r="A350" s="1">
        <v>93</v>
      </c>
      <c r="B350" s="5">
        <v>17060</v>
      </c>
      <c r="C350" s="1" t="s">
        <v>579</v>
      </c>
      <c r="D350" s="3" t="str">
        <f t="shared" si="51"/>
        <v>Internacional</v>
      </c>
      <c r="E350" s="3" t="str">
        <f t="shared" si="52"/>
        <v>1</v>
      </c>
      <c r="F350" s="3" t="str">
        <f t="shared" si="55"/>
        <v>1</v>
      </c>
      <c r="G350" s="3" t="str">
        <f t="shared" si="56"/>
        <v/>
      </c>
      <c r="H350" s="3" t="str">
        <f t="shared" si="58"/>
        <v xml:space="preserve"> 1 x 2 </v>
      </c>
      <c r="I350" s="3" t="str">
        <f t="shared" si="53"/>
        <v>Grêmio</v>
      </c>
      <c r="J350" s="3" t="str">
        <f t="shared" si="50"/>
        <v>2</v>
      </c>
      <c r="K350" s="3" t="str">
        <f t="shared" si="54"/>
        <v>2</v>
      </c>
      <c r="L350" s="3" t="str">
        <f t="shared" si="57"/>
        <v/>
      </c>
      <c r="M350" s="3"/>
      <c r="N350" s="3"/>
      <c r="O350" s="3" t="str">
        <f>IF(P350="Amistoso", "AMISTOSO", _xlfn.CONCAT(RIGHT(TEXT(B350, "dd/mm/yyyy"),4),"_",VLOOKUP(todoOsGrenaisNormalizado!$P350, Campeonatos!$A$2:$B$24,2, FALSE)))</f>
        <v>1946_CIT</v>
      </c>
      <c r="P350" s="1" t="s">
        <v>306</v>
      </c>
      <c r="Q350" s="1" t="s">
        <v>325</v>
      </c>
      <c r="R350" s="1"/>
      <c r="S350" s="1" t="s">
        <v>438</v>
      </c>
      <c r="T350" s="1"/>
    </row>
    <row r="351" spans="1:20" x14ac:dyDescent="0.25">
      <c r="A351" s="1">
        <v>92</v>
      </c>
      <c r="B351" s="5">
        <v>16997</v>
      </c>
      <c r="C351" s="1" t="s">
        <v>15</v>
      </c>
      <c r="D351" s="3" t="str">
        <f t="shared" si="51"/>
        <v>Grêmio</v>
      </c>
      <c r="E351" s="3" t="str">
        <f t="shared" si="52"/>
        <v>0</v>
      </c>
      <c r="F351" s="3" t="str">
        <f t="shared" si="55"/>
        <v>0</v>
      </c>
      <c r="G351" s="3" t="str">
        <f t="shared" si="56"/>
        <v/>
      </c>
      <c r="H351" s="3" t="str">
        <f t="shared" si="58"/>
        <v xml:space="preserve"> 0 x 1 </v>
      </c>
      <c r="I351" s="3" t="str">
        <f t="shared" si="53"/>
        <v>Internacional</v>
      </c>
      <c r="J351" s="3" t="str">
        <f t="shared" si="50"/>
        <v>1</v>
      </c>
      <c r="K351" s="3" t="str">
        <f t="shared" si="54"/>
        <v>1</v>
      </c>
      <c r="L351" s="3" t="str">
        <f t="shared" si="57"/>
        <v/>
      </c>
      <c r="M351" s="3"/>
      <c r="N351" s="3"/>
      <c r="O351" s="3" t="str">
        <f>IF(P351="Amistoso", "AMISTOSO", _xlfn.CONCAT(RIGHT(TEXT(B351, "dd/mm/yyyy"),4),"_",VLOOKUP(todoOsGrenaisNormalizado!$P351, Campeonatos!$A$2:$B$24,2, FALSE)))</f>
        <v>1946_CIT</v>
      </c>
      <c r="P351" s="1" t="s">
        <v>306</v>
      </c>
      <c r="Q351" s="1" t="s">
        <v>393</v>
      </c>
      <c r="R351" s="1"/>
      <c r="S351" s="1" t="s">
        <v>439</v>
      </c>
      <c r="T351" s="1"/>
    </row>
    <row r="352" spans="1:20" ht="45" x14ac:dyDescent="0.25">
      <c r="A352" s="1">
        <v>91</v>
      </c>
      <c r="B352" s="5">
        <v>16976</v>
      </c>
      <c r="C352" s="1" t="s">
        <v>615</v>
      </c>
      <c r="D352" s="3" t="str">
        <f t="shared" si="51"/>
        <v>Grêmio</v>
      </c>
      <c r="E352" s="3" t="str">
        <f t="shared" si="52"/>
        <v>4</v>
      </c>
      <c r="F352" s="3" t="str">
        <f t="shared" si="55"/>
        <v>4</v>
      </c>
      <c r="G352" s="3" t="str">
        <f t="shared" si="56"/>
        <v/>
      </c>
      <c r="H352" s="3" t="str">
        <f t="shared" si="58"/>
        <v xml:space="preserve"> 4 x 3 </v>
      </c>
      <c r="I352" s="3" t="str">
        <f t="shared" si="53"/>
        <v>Internacional</v>
      </c>
      <c r="J352" s="3" t="str">
        <f t="shared" si="50"/>
        <v>3</v>
      </c>
      <c r="K352" s="3" t="str">
        <f t="shared" si="54"/>
        <v>3</v>
      </c>
      <c r="L352" s="3" t="str">
        <f t="shared" si="57"/>
        <v/>
      </c>
      <c r="M352" s="3"/>
      <c r="N352" s="3"/>
      <c r="O352" s="3" t="str">
        <f>IF(P352="Amistoso", "AMISTOSO", _xlfn.CONCAT(RIGHT(TEXT(B352, "dd/mm/yyyy"),4),"_",VLOOKUP(todoOsGrenaisNormalizado!$P352, Campeonatos!$A$2:$B$24,2, FALSE)))</f>
        <v>AMISTOSO</v>
      </c>
      <c r="P352" s="1" t="s">
        <v>200</v>
      </c>
      <c r="Q352" s="1" t="s">
        <v>412</v>
      </c>
      <c r="R352" s="1"/>
      <c r="S352" s="1" t="s">
        <v>440</v>
      </c>
      <c r="T352" s="1"/>
    </row>
    <row r="353" spans="1:20" x14ac:dyDescent="0.25">
      <c r="A353" s="1">
        <v>90</v>
      </c>
      <c r="B353" s="5">
        <v>16927</v>
      </c>
      <c r="C353" s="1" t="s">
        <v>15</v>
      </c>
      <c r="D353" s="3" t="str">
        <f t="shared" si="51"/>
        <v>Grêmio</v>
      </c>
      <c r="E353" s="3" t="str">
        <f t="shared" si="52"/>
        <v>0</v>
      </c>
      <c r="F353" s="3" t="str">
        <f t="shared" si="55"/>
        <v>0</v>
      </c>
      <c r="G353" s="3" t="str">
        <f t="shared" si="56"/>
        <v/>
      </c>
      <c r="H353" s="3" t="str">
        <f t="shared" si="58"/>
        <v xml:space="preserve"> 0 x 1 </v>
      </c>
      <c r="I353" s="3" t="str">
        <f t="shared" si="53"/>
        <v>Internacional</v>
      </c>
      <c r="J353" s="3" t="str">
        <f t="shared" si="50"/>
        <v>1</v>
      </c>
      <c r="K353" s="3" t="str">
        <f t="shared" si="54"/>
        <v>1</v>
      </c>
      <c r="L353" s="3" t="str">
        <f t="shared" si="57"/>
        <v/>
      </c>
      <c r="M353" s="3"/>
      <c r="N353" s="3"/>
      <c r="O353" s="3" t="str">
        <f>IF(P353="Amistoso", "AMISTOSO", _xlfn.CONCAT(RIGHT(TEXT(B353, "dd/mm/yyyy"),4),"_",VLOOKUP(todoOsGrenaisNormalizado!$P353, Campeonatos!$A$2:$B$24,2, FALSE)))</f>
        <v>AMISTOSO</v>
      </c>
      <c r="P353" s="1" t="s">
        <v>200</v>
      </c>
      <c r="Q353" s="1" t="s">
        <v>412</v>
      </c>
      <c r="R353" s="1"/>
      <c r="S353" s="1" t="s">
        <v>439</v>
      </c>
      <c r="T353" s="1"/>
    </row>
    <row r="354" spans="1:20" ht="45" x14ac:dyDescent="0.25">
      <c r="A354" s="1">
        <v>89</v>
      </c>
      <c r="B354" s="5">
        <v>16710</v>
      </c>
      <c r="C354" s="1" t="s">
        <v>616</v>
      </c>
      <c r="D354" s="3" t="str">
        <f t="shared" si="51"/>
        <v>Internacional</v>
      </c>
      <c r="E354" s="3" t="str">
        <f t="shared" si="52"/>
        <v>4</v>
      </c>
      <c r="F354" s="3" t="str">
        <f t="shared" si="55"/>
        <v>4</v>
      </c>
      <c r="G354" s="3" t="str">
        <f t="shared" si="56"/>
        <v/>
      </c>
      <c r="H354" s="3" t="str">
        <f t="shared" si="58"/>
        <v xml:space="preserve"> 4 x 2 </v>
      </c>
      <c r="I354" s="3" t="str">
        <f t="shared" si="53"/>
        <v>Grêmio</v>
      </c>
      <c r="J354" s="3" t="str">
        <f t="shared" si="50"/>
        <v>2</v>
      </c>
      <c r="K354" s="3" t="str">
        <f t="shared" si="54"/>
        <v>2</v>
      </c>
      <c r="L354" s="3" t="str">
        <f t="shared" si="57"/>
        <v/>
      </c>
      <c r="M354" s="3"/>
      <c r="N354" s="3"/>
      <c r="O354" s="3" t="str">
        <f>IF(P354="Amistoso", "AMISTOSO", _xlfn.CONCAT(RIGHT(TEXT(B354, "dd/mm/yyyy"),4),"_",VLOOKUP(todoOsGrenaisNormalizado!$P354, Campeonatos!$A$2:$B$24,2, FALSE)))</f>
        <v>1945_CIT</v>
      </c>
      <c r="P354" s="1" t="s">
        <v>306</v>
      </c>
      <c r="Q354" s="1" t="s">
        <v>441</v>
      </c>
      <c r="R354" s="1"/>
      <c r="S354" s="1" t="s">
        <v>442</v>
      </c>
      <c r="T354" s="1" t="s">
        <v>443</v>
      </c>
    </row>
    <row r="355" spans="1:20" ht="45" x14ac:dyDescent="0.25">
      <c r="A355" s="1">
        <v>88</v>
      </c>
      <c r="B355" s="5">
        <v>16612</v>
      </c>
      <c r="C355" s="1" t="s">
        <v>596</v>
      </c>
      <c r="D355" s="3" t="str">
        <f t="shared" si="51"/>
        <v>Grêmio</v>
      </c>
      <c r="E355" s="3" t="str">
        <f t="shared" si="52"/>
        <v>1</v>
      </c>
      <c r="F355" s="3" t="str">
        <f t="shared" si="55"/>
        <v>1</v>
      </c>
      <c r="G355" s="3" t="str">
        <f t="shared" si="56"/>
        <v/>
      </c>
      <c r="H355" s="3" t="str">
        <f t="shared" si="58"/>
        <v xml:space="preserve"> 1 x 4 </v>
      </c>
      <c r="I355" s="3" t="str">
        <f t="shared" si="53"/>
        <v>Internacional</v>
      </c>
      <c r="J355" s="3" t="str">
        <f t="shared" si="50"/>
        <v>4</v>
      </c>
      <c r="K355" s="3" t="str">
        <f t="shared" si="54"/>
        <v>4</v>
      </c>
      <c r="L355" s="3" t="str">
        <f t="shared" si="57"/>
        <v/>
      </c>
      <c r="M355" s="3"/>
      <c r="N355" s="3"/>
      <c r="O355" s="3" t="str">
        <f>IF(P355="Amistoso", "AMISTOSO", _xlfn.CONCAT(RIGHT(TEXT(B355, "dd/mm/yyyy"),4),"_",VLOOKUP(todoOsGrenaisNormalizado!$P355, Campeonatos!$A$2:$B$24,2, FALSE)))</f>
        <v>1945_CIT</v>
      </c>
      <c r="P355" s="1" t="s">
        <v>306</v>
      </c>
      <c r="Q355" s="1" t="s">
        <v>393</v>
      </c>
      <c r="R355" s="1"/>
      <c r="S355" s="1" t="s">
        <v>444</v>
      </c>
      <c r="T355" s="1" t="s">
        <v>445</v>
      </c>
    </row>
    <row r="356" spans="1:20" ht="45" x14ac:dyDescent="0.25">
      <c r="A356" s="1">
        <v>87</v>
      </c>
      <c r="B356" s="5">
        <v>16535</v>
      </c>
      <c r="C356" s="1" t="s">
        <v>5</v>
      </c>
      <c r="D356" s="3" t="str">
        <f t="shared" si="51"/>
        <v>Internacional</v>
      </c>
      <c r="E356" s="3" t="str">
        <f t="shared" si="52"/>
        <v>3</v>
      </c>
      <c r="F356" s="3" t="str">
        <f t="shared" si="55"/>
        <v>3</v>
      </c>
      <c r="G356" s="3" t="str">
        <f t="shared" si="56"/>
        <v/>
      </c>
      <c r="H356" s="3" t="str">
        <f t="shared" si="58"/>
        <v xml:space="preserve"> 3 x 2 </v>
      </c>
      <c r="I356" s="3" t="str">
        <f t="shared" si="53"/>
        <v>Grêmio</v>
      </c>
      <c r="J356" s="3" t="str">
        <f t="shared" si="50"/>
        <v>2</v>
      </c>
      <c r="K356" s="3" t="str">
        <f t="shared" si="54"/>
        <v>2</v>
      </c>
      <c r="L356" s="3" t="str">
        <f t="shared" si="57"/>
        <v/>
      </c>
      <c r="M356" s="3"/>
      <c r="N356" s="3"/>
      <c r="O356" s="3" t="str">
        <f>IF(P356="Amistoso", "AMISTOSO", _xlfn.CONCAT(RIGHT(TEXT(B356, "dd/mm/yyyy"),4),"_",VLOOKUP(todoOsGrenaisNormalizado!$P356, Campeonatos!$A$2:$B$24,2, FALSE)))</f>
        <v>1945_CIT</v>
      </c>
      <c r="P356" s="1" t="s">
        <v>306</v>
      </c>
      <c r="Q356" s="1" t="s">
        <v>325</v>
      </c>
      <c r="R356" s="1"/>
      <c r="S356" s="1" t="s">
        <v>446</v>
      </c>
      <c r="T356" s="1"/>
    </row>
    <row r="357" spans="1:20" ht="30" x14ac:dyDescent="0.25">
      <c r="A357" s="1">
        <v>86</v>
      </c>
      <c r="B357" s="5">
        <v>16491</v>
      </c>
      <c r="C357" s="1" t="s">
        <v>586</v>
      </c>
      <c r="D357" s="3" t="str">
        <f t="shared" si="51"/>
        <v>Grêmio</v>
      </c>
      <c r="E357" s="3" t="str">
        <f t="shared" si="52"/>
        <v>1</v>
      </c>
      <c r="F357" s="3" t="str">
        <f t="shared" si="55"/>
        <v>1</v>
      </c>
      <c r="G357" s="3" t="str">
        <f t="shared" si="56"/>
        <v/>
      </c>
      <c r="H357" s="3" t="str">
        <f t="shared" si="58"/>
        <v xml:space="preserve"> 1 x 1 </v>
      </c>
      <c r="I357" s="3" t="str">
        <f t="shared" si="53"/>
        <v>Internacional</v>
      </c>
      <c r="J357" s="3" t="str">
        <f t="shared" si="50"/>
        <v>1</v>
      </c>
      <c r="K357" s="3" t="str">
        <f t="shared" si="54"/>
        <v>1</v>
      </c>
      <c r="L357" s="3" t="str">
        <f t="shared" si="57"/>
        <v/>
      </c>
      <c r="M357" s="3"/>
      <c r="N357" s="3"/>
      <c r="O357" s="3" t="str">
        <f>IF(P357="Amistoso", "AMISTOSO", _xlfn.CONCAT(RIGHT(TEXT(B357, "dd/mm/yyyy"),4),"_",VLOOKUP(todoOsGrenaisNormalizado!$P357, Campeonatos!$A$2:$B$24,2, FALSE)))</f>
        <v>AMISTOSO</v>
      </c>
      <c r="P357" s="1" t="s">
        <v>200</v>
      </c>
      <c r="Q357" s="1" t="s">
        <v>388</v>
      </c>
      <c r="R357" s="1"/>
      <c r="S357" s="1" t="s">
        <v>447</v>
      </c>
      <c r="T357" s="1"/>
    </row>
    <row r="358" spans="1:20" x14ac:dyDescent="0.25">
      <c r="A358" s="1">
        <v>85</v>
      </c>
      <c r="B358" s="5">
        <v>16477</v>
      </c>
      <c r="C358" s="1" t="s">
        <v>600</v>
      </c>
      <c r="D358" s="3" t="str">
        <f t="shared" si="51"/>
        <v>Grêmio</v>
      </c>
      <c r="E358" s="3" t="str">
        <f t="shared" si="52"/>
        <v>0</v>
      </c>
      <c r="F358" s="3" t="str">
        <f t="shared" si="55"/>
        <v>0</v>
      </c>
      <c r="G358" s="3" t="str">
        <f t="shared" si="56"/>
        <v/>
      </c>
      <c r="H358" s="3" t="str">
        <f t="shared" si="58"/>
        <v xml:space="preserve"> 0 x 2 </v>
      </c>
      <c r="I358" s="3" t="str">
        <f t="shared" si="53"/>
        <v>Internacional</v>
      </c>
      <c r="J358" s="3" t="str">
        <f t="shared" si="50"/>
        <v>2</v>
      </c>
      <c r="K358" s="3" t="str">
        <f t="shared" si="54"/>
        <v>2</v>
      </c>
      <c r="L358" s="3" t="str">
        <f t="shared" si="57"/>
        <v/>
      </c>
      <c r="M358" s="3"/>
      <c r="N358" s="3"/>
      <c r="O358" s="3" t="str">
        <f>IF(P358="Amistoso", "AMISTOSO", _xlfn.CONCAT(RIGHT(TEXT(B358, "dd/mm/yyyy"),4),"_",VLOOKUP(todoOsGrenaisNormalizado!$P358, Campeonatos!$A$2:$B$24,2, FALSE)))</f>
        <v>AMISTOSO</v>
      </c>
      <c r="P358" s="1" t="s">
        <v>200</v>
      </c>
      <c r="Q358" s="1" t="s">
        <v>388</v>
      </c>
      <c r="R358" s="1"/>
      <c r="S358" s="1" t="s">
        <v>617</v>
      </c>
      <c r="T358" s="1"/>
    </row>
    <row r="359" spans="1:20" ht="30" x14ac:dyDescent="0.25">
      <c r="A359" s="1">
        <v>84</v>
      </c>
      <c r="B359" s="5">
        <v>16353</v>
      </c>
      <c r="C359" s="1" t="s">
        <v>585</v>
      </c>
      <c r="D359" s="3" t="str">
        <f t="shared" si="51"/>
        <v>Grêmio</v>
      </c>
      <c r="E359" s="3" t="str">
        <f t="shared" si="52"/>
        <v>1</v>
      </c>
      <c r="F359" s="3" t="str">
        <f t="shared" si="55"/>
        <v>1</v>
      </c>
      <c r="G359" s="3" t="str">
        <f t="shared" si="56"/>
        <v/>
      </c>
      <c r="H359" s="3" t="str">
        <f t="shared" si="58"/>
        <v xml:space="preserve"> 1 x 2 </v>
      </c>
      <c r="I359" s="3" t="str">
        <f t="shared" si="53"/>
        <v>Internacional</v>
      </c>
      <c r="J359" s="3" t="str">
        <f t="shared" si="50"/>
        <v>2</v>
      </c>
      <c r="K359" s="3" t="str">
        <f t="shared" si="54"/>
        <v>2</v>
      </c>
      <c r="L359" s="3" t="str">
        <f t="shared" si="57"/>
        <v/>
      </c>
      <c r="M359" s="3"/>
      <c r="N359" s="3"/>
      <c r="O359" s="3" t="str">
        <f>IF(P359="Amistoso", "AMISTOSO", _xlfn.CONCAT(RIGHT(TEXT(B359, "dd/mm/yyyy"),4),"_",VLOOKUP(todoOsGrenaisNormalizado!$P359, Campeonatos!$A$2:$B$24,2, FALSE)))</f>
        <v>1944_CIT</v>
      </c>
      <c r="P359" s="1" t="s">
        <v>306</v>
      </c>
      <c r="Q359" s="1" t="s">
        <v>412</v>
      </c>
      <c r="R359" s="1"/>
      <c r="S359" s="1" t="s">
        <v>448</v>
      </c>
      <c r="T359" s="1" t="s">
        <v>449</v>
      </c>
    </row>
    <row r="360" spans="1:20" ht="60" x14ac:dyDescent="0.25">
      <c r="A360" s="1">
        <v>83</v>
      </c>
      <c r="B360" s="5">
        <v>16297</v>
      </c>
      <c r="C360" s="1" t="s">
        <v>615</v>
      </c>
      <c r="D360" s="3" t="str">
        <f t="shared" si="51"/>
        <v>Grêmio</v>
      </c>
      <c r="E360" s="3" t="str">
        <f t="shared" si="52"/>
        <v>4</v>
      </c>
      <c r="F360" s="3" t="str">
        <f t="shared" si="55"/>
        <v>4</v>
      </c>
      <c r="G360" s="3" t="str">
        <f t="shared" si="56"/>
        <v/>
      </c>
      <c r="H360" s="3" t="str">
        <f t="shared" si="58"/>
        <v xml:space="preserve"> 4 x 3 </v>
      </c>
      <c r="I360" s="3" t="str">
        <f t="shared" si="53"/>
        <v>Internacional</v>
      </c>
      <c r="J360" s="3" t="str">
        <f t="shared" si="50"/>
        <v>3</v>
      </c>
      <c r="K360" s="3" t="str">
        <f t="shared" si="54"/>
        <v>3</v>
      </c>
      <c r="L360" s="3" t="str">
        <f t="shared" si="57"/>
        <v/>
      </c>
      <c r="M360" s="3"/>
      <c r="N360" s="3"/>
      <c r="O360" s="3" t="str">
        <f>IF(P360="Amistoso", "AMISTOSO", _xlfn.CONCAT(RIGHT(TEXT(B360, "dd/mm/yyyy"),4),"_",VLOOKUP(todoOsGrenaisNormalizado!$P360, Campeonatos!$A$2:$B$24,2, FALSE)))</f>
        <v>1944_CIT</v>
      </c>
      <c r="P360" s="1" t="s">
        <v>306</v>
      </c>
      <c r="Q360" s="1" t="s">
        <v>393</v>
      </c>
      <c r="R360" s="1"/>
      <c r="S360" s="1" t="s">
        <v>450</v>
      </c>
      <c r="T360" s="1"/>
    </row>
    <row r="361" spans="1:20" ht="60" x14ac:dyDescent="0.25">
      <c r="A361" s="1">
        <v>82</v>
      </c>
      <c r="B361" s="5">
        <v>16220</v>
      </c>
      <c r="C361" s="1" t="s">
        <v>618</v>
      </c>
      <c r="D361" s="3" t="str">
        <f t="shared" si="51"/>
        <v>Grêmio</v>
      </c>
      <c r="E361" s="3" t="str">
        <f t="shared" si="52"/>
        <v>3</v>
      </c>
      <c r="F361" s="3" t="str">
        <f t="shared" si="55"/>
        <v>3</v>
      </c>
      <c r="G361" s="3" t="str">
        <f t="shared" si="56"/>
        <v/>
      </c>
      <c r="H361" s="3" t="str">
        <f t="shared" si="58"/>
        <v xml:space="preserve"> 3 x 7 </v>
      </c>
      <c r="I361" s="3" t="str">
        <f t="shared" si="53"/>
        <v>Internacional</v>
      </c>
      <c r="J361" s="3" t="str">
        <f t="shared" si="50"/>
        <v>7</v>
      </c>
      <c r="K361" s="3" t="str">
        <f t="shared" si="54"/>
        <v>7</v>
      </c>
      <c r="L361" s="3" t="str">
        <f t="shared" si="57"/>
        <v/>
      </c>
      <c r="M361" s="3"/>
      <c r="N361" s="3"/>
      <c r="O361" s="3" t="str">
        <f>IF(P361="Amistoso", "AMISTOSO", _xlfn.CONCAT(RIGHT(TEXT(B361, "dd/mm/yyyy"),4),"_",VLOOKUP(todoOsGrenaisNormalizado!$P361, Campeonatos!$A$2:$B$24,2, FALSE)))</f>
        <v>AMISTOSO</v>
      </c>
      <c r="P361" s="1" t="s">
        <v>200</v>
      </c>
      <c r="Q361" s="1" t="s">
        <v>393</v>
      </c>
      <c r="R361" s="1"/>
      <c r="S361" s="1" t="s">
        <v>451</v>
      </c>
      <c r="T361" s="1" t="s">
        <v>452</v>
      </c>
    </row>
    <row r="362" spans="1:20" ht="45" x14ac:dyDescent="0.25">
      <c r="A362" s="1">
        <v>81</v>
      </c>
      <c r="B362" s="5">
        <v>16192</v>
      </c>
      <c r="C362" s="1" t="s">
        <v>616</v>
      </c>
      <c r="D362" s="3" t="str">
        <f t="shared" si="51"/>
        <v>Internacional</v>
      </c>
      <c r="E362" s="3" t="str">
        <f t="shared" si="52"/>
        <v>4</v>
      </c>
      <c r="F362" s="3" t="str">
        <f t="shared" si="55"/>
        <v>4</v>
      </c>
      <c r="G362" s="3" t="str">
        <f t="shared" si="56"/>
        <v/>
      </c>
      <c r="H362" s="3" t="str">
        <f t="shared" si="58"/>
        <v xml:space="preserve"> 4 x 2 </v>
      </c>
      <c r="I362" s="3" t="str">
        <f t="shared" si="53"/>
        <v>Grêmio</v>
      </c>
      <c r="J362" s="3" t="str">
        <f t="shared" si="50"/>
        <v>2</v>
      </c>
      <c r="K362" s="3" t="str">
        <f t="shared" si="54"/>
        <v>2</v>
      </c>
      <c r="L362" s="3" t="str">
        <f t="shared" si="57"/>
        <v/>
      </c>
      <c r="M362" s="3"/>
      <c r="N362" s="3"/>
      <c r="O362" s="3" t="str">
        <f>IF(P362="Amistoso", "AMISTOSO", _xlfn.CONCAT(RIGHT(TEXT(B362, "dd/mm/yyyy"),4),"_",VLOOKUP(todoOsGrenaisNormalizado!$P362, Campeonatos!$A$2:$B$24,2, FALSE)))</f>
        <v>1944_CIT</v>
      </c>
      <c r="P362" s="1" t="s">
        <v>306</v>
      </c>
      <c r="Q362" s="1" t="s">
        <v>325</v>
      </c>
      <c r="R362" s="1"/>
      <c r="S362" s="1" t="s">
        <v>453</v>
      </c>
      <c r="T362" s="1"/>
    </row>
    <row r="363" spans="1:20" ht="30" x14ac:dyDescent="0.25">
      <c r="A363" s="1">
        <v>80</v>
      </c>
      <c r="B363" s="5">
        <v>16115</v>
      </c>
      <c r="C363" s="1" t="s">
        <v>5</v>
      </c>
      <c r="D363" s="3" t="str">
        <f t="shared" si="51"/>
        <v>Internacional</v>
      </c>
      <c r="E363" s="3" t="str">
        <f t="shared" si="52"/>
        <v>3</v>
      </c>
      <c r="F363" s="3" t="str">
        <f t="shared" si="55"/>
        <v>3</v>
      </c>
      <c r="G363" s="3" t="str">
        <f t="shared" si="56"/>
        <v/>
      </c>
      <c r="H363" s="3" t="str">
        <f t="shared" si="58"/>
        <v xml:space="preserve"> 3 x 2 </v>
      </c>
      <c r="I363" s="3" t="str">
        <f t="shared" si="53"/>
        <v>Grêmio</v>
      </c>
      <c r="J363" s="3" t="str">
        <f t="shared" si="50"/>
        <v>2</v>
      </c>
      <c r="K363" s="3" t="str">
        <f t="shared" si="54"/>
        <v>2</v>
      </c>
      <c r="L363" s="3" t="str">
        <f t="shared" si="57"/>
        <v/>
      </c>
      <c r="M363" s="3"/>
      <c r="N363" s="3"/>
      <c r="O363" s="3" t="str">
        <f>IF(P363="Amistoso", "AMISTOSO", _xlfn.CONCAT(RIGHT(TEXT(B363, "dd/mm/yyyy"),4),"_",VLOOKUP(todoOsGrenaisNormalizado!$P363, Campeonatos!$A$2:$B$24,2, FALSE)))</f>
        <v>AMISTOSO</v>
      </c>
      <c r="P363" s="1" t="s">
        <v>200</v>
      </c>
      <c r="Q363" s="1" t="s">
        <v>325</v>
      </c>
      <c r="R363" s="1"/>
      <c r="S363" s="1" t="s">
        <v>454</v>
      </c>
      <c r="T363" s="1"/>
    </row>
    <row r="364" spans="1:20" x14ac:dyDescent="0.25">
      <c r="A364" s="1">
        <v>79</v>
      </c>
      <c r="B364" s="5">
        <v>15968</v>
      </c>
      <c r="C364" s="1" t="s">
        <v>15</v>
      </c>
      <c r="D364" s="3" t="str">
        <f t="shared" si="51"/>
        <v>Grêmio</v>
      </c>
      <c r="E364" s="3" t="str">
        <f t="shared" si="52"/>
        <v>0</v>
      </c>
      <c r="F364" s="3" t="str">
        <f t="shared" si="55"/>
        <v>0</v>
      </c>
      <c r="G364" s="3" t="str">
        <f t="shared" si="56"/>
        <v/>
      </c>
      <c r="H364" s="3" t="str">
        <f t="shared" si="58"/>
        <v xml:space="preserve"> 0 x 1 </v>
      </c>
      <c r="I364" s="3" t="str">
        <f t="shared" si="53"/>
        <v>Internacional</v>
      </c>
      <c r="J364" s="3" t="str">
        <f t="shared" si="50"/>
        <v>1</v>
      </c>
      <c r="K364" s="3" t="str">
        <f t="shared" si="54"/>
        <v>1</v>
      </c>
      <c r="L364" s="3" t="str">
        <f t="shared" si="57"/>
        <v/>
      </c>
      <c r="M364" s="3"/>
      <c r="N364" s="3"/>
      <c r="O364" s="3" t="str">
        <f>IF(P364="Amistoso", "AMISTOSO", _xlfn.CONCAT(RIGHT(TEXT(B364, "dd/mm/yyyy"),4),"_",VLOOKUP(todoOsGrenaisNormalizado!$P364, Campeonatos!$A$2:$B$24,2, FALSE)))</f>
        <v>1943_CIT</v>
      </c>
      <c r="P364" s="1" t="s">
        <v>306</v>
      </c>
      <c r="Q364" s="1" t="s">
        <v>393</v>
      </c>
      <c r="R364" s="1"/>
      <c r="S364" s="1" t="s">
        <v>455</v>
      </c>
      <c r="T364" s="1"/>
    </row>
    <row r="365" spans="1:20" ht="30" x14ac:dyDescent="0.25">
      <c r="A365" s="1">
        <v>78</v>
      </c>
      <c r="B365" s="5">
        <v>15898</v>
      </c>
      <c r="C365" s="1" t="s">
        <v>614</v>
      </c>
      <c r="D365" s="3" t="str">
        <f t="shared" si="51"/>
        <v>Internacional</v>
      </c>
      <c r="E365" s="3" t="str">
        <f t="shared" si="52"/>
        <v>3</v>
      </c>
      <c r="F365" s="3" t="str">
        <f t="shared" si="55"/>
        <v>3</v>
      </c>
      <c r="G365" s="3" t="str">
        <f t="shared" si="56"/>
        <v/>
      </c>
      <c r="H365" s="3" t="str">
        <f t="shared" si="58"/>
        <v xml:space="preserve"> 3 x 0 </v>
      </c>
      <c r="I365" s="3" t="str">
        <f t="shared" si="53"/>
        <v>Grêmio</v>
      </c>
      <c r="J365" s="3" t="str">
        <f t="shared" si="50"/>
        <v>0</v>
      </c>
      <c r="K365" s="3" t="str">
        <f t="shared" si="54"/>
        <v>0</v>
      </c>
      <c r="L365" s="3" t="str">
        <f t="shared" si="57"/>
        <v/>
      </c>
      <c r="M365" s="3"/>
      <c r="N365" s="3"/>
      <c r="O365" s="3" t="str">
        <f>IF(P365="Amistoso", "AMISTOSO", _xlfn.CONCAT(RIGHT(TEXT(B365, "dd/mm/yyyy"),4),"_",VLOOKUP(todoOsGrenaisNormalizado!$P365, Campeonatos!$A$2:$B$24,2, FALSE)))</f>
        <v>1943_CIT</v>
      </c>
      <c r="P365" s="1" t="s">
        <v>306</v>
      </c>
      <c r="Q365" s="1" t="s">
        <v>325</v>
      </c>
      <c r="R365" s="1"/>
      <c r="S365" s="1" t="s">
        <v>456</v>
      </c>
      <c r="T365" s="1"/>
    </row>
    <row r="366" spans="1:20" ht="45" x14ac:dyDescent="0.25">
      <c r="A366" s="1">
        <v>77</v>
      </c>
      <c r="B366" s="5">
        <v>15863</v>
      </c>
      <c r="C366" s="1" t="s">
        <v>598</v>
      </c>
      <c r="D366" s="3" t="str">
        <f t="shared" si="51"/>
        <v>Grêmio</v>
      </c>
      <c r="E366" s="3" t="str">
        <f t="shared" si="52"/>
        <v>3</v>
      </c>
      <c r="F366" s="3" t="str">
        <f t="shared" si="55"/>
        <v>3</v>
      </c>
      <c r="G366" s="3" t="str">
        <f t="shared" si="56"/>
        <v/>
      </c>
      <c r="H366" s="3" t="str">
        <f t="shared" si="58"/>
        <v xml:space="preserve"> 3 x 3 </v>
      </c>
      <c r="I366" s="3" t="str">
        <f t="shared" si="53"/>
        <v>Internacional</v>
      </c>
      <c r="J366" s="3" t="str">
        <f t="shared" si="50"/>
        <v>3</v>
      </c>
      <c r="K366" s="3" t="str">
        <f t="shared" si="54"/>
        <v>3</v>
      </c>
      <c r="L366" s="3" t="str">
        <f t="shared" si="57"/>
        <v/>
      </c>
      <c r="M366" s="3"/>
      <c r="N366" s="3"/>
      <c r="O366" s="3" t="str">
        <f>IF(P366="Amistoso", "AMISTOSO", _xlfn.CONCAT(RIGHT(TEXT(B366, "dd/mm/yyyy"),4),"_",VLOOKUP(todoOsGrenaisNormalizado!$P366, Campeonatos!$A$2:$B$24,2, FALSE)))</f>
        <v>1943_CIT</v>
      </c>
      <c r="P366" s="1" t="s">
        <v>306</v>
      </c>
      <c r="Q366" s="1" t="s">
        <v>441</v>
      </c>
      <c r="R366" s="1"/>
      <c r="S366" s="1" t="s">
        <v>457</v>
      </c>
      <c r="T366" s="1"/>
    </row>
    <row r="367" spans="1:20" ht="45" x14ac:dyDescent="0.25">
      <c r="A367" s="1">
        <v>76</v>
      </c>
      <c r="B367" s="5">
        <v>15776</v>
      </c>
      <c r="C367" s="1" t="s">
        <v>609</v>
      </c>
      <c r="D367" s="3" t="str">
        <f t="shared" si="51"/>
        <v>Internacional</v>
      </c>
      <c r="E367" s="3" t="str">
        <f t="shared" si="52"/>
        <v>5</v>
      </c>
      <c r="F367" s="3" t="str">
        <f t="shared" si="55"/>
        <v>5</v>
      </c>
      <c r="G367" s="3" t="str">
        <f t="shared" si="56"/>
        <v/>
      </c>
      <c r="H367" s="3" t="str">
        <f t="shared" si="58"/>
        <v xml:space="preserve"> 5 x 1 </v>
      </c>
      <c r="I367" s="3" t="str">
        <f t="shared" si="53"/>
        <v>Grêmio</v>
      </c>
      <c r="J367" s="3" t="str">
        <f t="shared" si="50"/>
        <v>1</v>
      </c>
      <c r="K367" s="3" t="str">
        <f t="shared" si="54"/>
        <v>1</v>
      </c>
      <c r="L367" s="3" t="str">
        <f t="shared" si="57"/>
        <v/>
      </c>
      <c r="M367" s="3"/>
      <c r="N367" s="3"/>
      <c r="O367" s="3" t="str">
        <f>IF(P367="Amistoso", "AMISTOSO", _xlfn.CONCAT(RIGHT(TEXT(B367, "dd/mm/yyyy"),4),"_",VLOOKUP(todoOsGrenaisNormalizado!$P367, Campeonatos!$A$2:$B$24,2, FALSE)))</f>
        <v>AMISTOSO</v>
      </c>
      <c r="P367" s="1" t="s">
        <v>200</v>
      </c>
      <c r="Q367" s="1" t="s">
        <v>325</v>
      </c>
      <c r="R367" s="1"/>
      <c r="S367" s="1" t="s">
        <v>458</v>
      </c>
      <c r="T367" s="1" t="s">
        <v>459</v>
      </c>
    </row>
    <row r="368" spans="1:20" ht="45" x14ac:dyDescent="0.25">
      <c r="A368" s="1">
        <v>75</v>
      </c>
      <c r="B368" s="5">
        <v>15765</v>
      </c>
      <c r="C368" s="1" t="s">
        <v>619</v>
      </c>
      <c r="D368" s="3" t="str">
        <f t="shared" si="51"/>
        <v>Grêmio</v>
      </c>
      <c r="E368" s="3" t="str">
        <f t="shared" si="52"/>
        <v>1</v>
      </c>
      <c r="F368" s="3" t="str">
        <f t="shared" si="55"/>
        <v>1</v>
      </c>
      <c r="G368" s="3" t="str">
        <f t="shared" si="56"/>
        <v/>
      </c>
      <c r="H368" s="3" t="str">
        <f t="shared" si="58"/>
        <v xml:space="preserve"> 1 x 5 </v>
      </c>
      <c r="I368" s="3" t="str">
        <f t="shared" si="53"/>
        <v>Internacional</v>
      </c>
      <c r="J368" s="3" t="str">
        <f t="shared" si="50"/>
        <v>5</v>
      </c>
      <c r="K368" s="3" t="str">
        <f t="shared" si="54"/>
        <v>5</v>
      </c>
      <c r="L368" s="3" t="str">
        <f t="shared" si="57"/>
        <v/>
      </c>
      <c r="M368" s="3"/>
      <c r="N368" s="3"/>
      <c r="O368" s="3" t="str">
        <f>IF(P368="Amistoso", "AMISTOSO", _xlfn.CONCAT(RIGHT(TEXT(B368, "dd/mm/yyyy"),4),"_",VLOOKUP(todoOsGrenaisNormalizado!$P368, Campeonatos!$A$2:$B$24,2, FALSE)))</f>
        <v>AMISTOSO</v>
      </c>
      <c r="P368" s="1" t="s">
        <v>200</v>
      </c>
      <c r="Q368" s="1" t="s">
        <v>393</v>
      </c>
      <c r="R368" s="1"/>
      <c r="S368" s="1" t="s">
        <v>460</v>
      </c>
      <c r="T368" s="1" t="s">
        <v>461</v>
      </c>
    </row>
    <row r="369" spans="1:20" ht="45" x14ac:dyDescent="0.25">
      <c r="A369" s="1">
        <v>74</v>
      </c>
      <c r="B369" s="5">
        <v>15583</v>
      </c>
      <c r="C369" s="1" t="s">
        <v>616</v>
      </c>
      <c r="D369" s="3" t="str">
        <f t="shared" si="51"/>
        <v>Internacional</v>
      </c>
      <c r="E369" s="3" t="str">
        <f t="shared" si="52"/>
        <v>4</v>
      </c>
      <c r="F369" s="3" t="str">
        <f t="shared" si="55"/>
        <v>4</v>
      </c>
      <c r="G369" s="3" t="str">
        <f t="shared" si="56"/>
        <v/>
      </c>
      <c r="H369" s="3" t="str">
        <f t="shared" si="58"/>
        <v xml:space="preserve"> 4 x 2 </v>
      </c>
      <c r="I369" s="3" t="str">
        <f t="shared" si="53"/>
        <v>Grêmio</v>
      </c>
      <c r="J369" s="3" t="str">
        <f t="shared" si="50"/>
        <v>2</v>
      </c>
      <c r="K369" s="3" t="str">
        <f t="shared" si="54"/>
        <v>2</v>
      </c>
      <c r="L369" s="3" t="str">
        <f t="shared" si="57"/>
        <v/>
      </c>
      <c r="M369" s="3"/>
      <c r="N369" s="3"/>
      <c r="O369" s="3" t="str">
        <f>IF(P369="Amistoso", "AMISTOSO", _xlfn.CONCAT(RIGHT(TEXT(B369, "dd/mm/yyyy"),4),"_",VLOOKUP(todoOsGrenaisNormalizado!$P369, Campeonatos!$A$2:$B$24,2, FALSE)))</f>
        <v>1942_CIT</v>
      </c>
      <c r="P369" s="1" t="s">
        <v>306</v>
      </c>
      <c r="Q369" s="1" t="s">
        <v>325</v>
      </c>
      <c r="R369" s="1"/>
      <c r="S369" s="1" t="s">
        <v>462</v>
      </c>
      <c r="T369" s="1"/>
    </row>
    <row r="370" spans="1:20" ht="45" x14ac:dyDescent="0.25">
      <c r="A370" s="1">
        <v>73</v>
      </c>
      <c r="B370" s="5">
        <v>15534</v>
      </c>
      <c r="C370" s="1" t="s">
        <v>612</v>
      </c>
      <c r="D370" s="3" t="str">
        <f t="shared" si="51"/>
        <v>Grêmio</v>
      </c>
      <c r="E370" s="3" t="str">
        <f t="shared" si="52"/>
        <v>2</v>
      </c>
      <c r="F370" s="3" t="str">
        <f t="shared" si="55"/>
        <v>2</v>
      </c>
      <c r="G370" s="3" t="str">
        <f t="shared" si="56"/>
        <v/>
      </c>
      <c r="H370" s="3" t="str">
        <f t="shared" si="58"/>
        <v xml:space="preserve"> 2 x 4 </v>
      </c>
      <c r="I370" s="3" t="str">
        <f t="shared" si="53"/>
        <v>Internacional</v>
      </c>
      <c r="J370" s="3" t="str">
        <f t="shared" si="50"/>
        <v>4</v>
      </c>
      <c r="K370" s="3" t="str">
        <f t="shared" si="54"/>
        <v>4</v>
      </c>
      <c r="L370" s="3" t="str">
        <f t="shared" si="57"/>
        <v/>
      </c>
      <c r="M370" s="3"/>
      <c r="N370" s="3"/>
      <c r="O370" s="3" t="str">
        <f>IF(P370="Amistoso", "AMISTOSO", _xlfn.CONCAT(RIGHT(TEXT(B370, "dd/mm/yyyy"),4),"_",VLOOKUP(todoOsGrenaisNormalizado!$P370, Campeonatos!$A$2:$B$24,2, FALSE)))</f>
        <v>1942_CIT</v>
      </c>
      <c r="P370" s="1" t="s">
        <v>306</v>
      </c>
      <c r="Q370" s="1" t="s">
        <v>393</v>
      </c>
      <c r="R370" s="1"/>
      <c r="S370" s="1" t="s">
        <v>463</v>
      </c>
      <c r="T370" s="1"/>
    </row>
    <row r="371" spans="1:20" x14ac:dyDescent="0.25">
      <c r="A371" s="1">
        <v>72</v>
      </c>
      <c r="B371" s="5">
        <v>15450</v>
      </c>
      <c r="C371" s="1" t="s">
        <v>586</v>
      </c>
      <c r="D371" s="3" t="str">
        <f t="shared" si="51"/>
        <v>Grêmio</v>
      </c>
      <c r="E371" s="3" t="str">
        <f t="shared" si="52"/>
        <v>1</v>
      </c>
      <c r="F371" s="3" t="str">
        <f t="shared" si="55"/>
        <v>1</v>
      </c>
      <c r="G371" s="3" t="str">
        <f t="shared" si="56"/>
        <v/>
      </c>
      <c r="H371" s="3" t="str">
        <f t="shared" si="58"/>
        <v xml:space="preserve"> 1 x 1 </v>
      </c>
      <c r="I371" s="3" t="str">
        <f t="shared" si="53"/>
        <v>Internacional</v>
      </c>
      <c r="J371" s="3" t="str">
        <f t="shared" si="50"/>
        <v>1</v>
      </c>
      <c r="K371" s="3" t="str">
        <f t="shared" si="54"/>
        <v>1</v>
      </c>
      <c r="L371" s="3" t="str">
        <f t="shared" si="57"/>
        <v/>
      </c>
      <c r="M371" s="3"/>
      <c r="N371" s="3"/>
      <c r="O371" s="3" t="str">
        <f>IF(P371="Amistoso", "AMISTOSO", _xlfn.CONCAT(RIGHT(TEXT(B371, "dd/mm/yyyy"),4),"_",VLOOKUP(todoOsGrenaisNormalizado!$P371, Campeonatos!$A$2:$B$24,2, FALSE)))</f>
        <v>1942_CIT</v>
      </c>
      <c r="P371" s="1" t="s">
        <v>306</v>
      </c>
      <c r="Q371" s="1" t="s">
        <v>412</v>
      </c>
      <c r="R371" s="1"/>
      <c r="S371" s="1" t="s">
        <v>464</v>
      </c>
      <c r="T371" s="1"/>
    </row>
    <row r="372" spans="1:20" x14ac:dyDescent="0.25">
      <c r="A372" s="1">
        <v>71</v>
      </c>
      <c r="B372" s="5">
        <v>15352</v>
      </c>
      <c r="C372" s="1" t="s">
        <v>586</v>
      </c>
      <c r="D372" s="3" t="str">
        <f t="shared" si="51"/>
        <v>Grêmio</v>
      </c>
      <c r="E372" s="3" t="str">
        <f t="shared" si="52"/>
        <v>1</v>
      </c>
      <c r="F372" s="3" t="str">
        <f t="shared" si="55"/>
        <v>1</v>
      </c>
      <c r="G372" s="3" t="str">
        <f t="shared" si="56"/>
        <v/>
      </c>
      <c r="H372" s="3" t="str">
        <f t="shared" si="58"/>
        <v xml:space="preserve"> 1 x 1 </v>
      </c>
      <c r="I372" s="3" t="str">
        <f t="shared" si="53"/>
        <v>Internacional</v>
      </c>
      <c r="J372" s="3" t="str">
        <f t="shared" si="50"/>
        <v>1</v>
      </c>
      <c r="K372" s="3" t="str">
        <f t="shared" si="54"/>
        <v>1</v>
      </c>
      <c r="L372" s="3" t="str">
        <f t="shared" si="57"/>
        <v/>
      </c>
      <c r="M372" s="3"/>
      <c r="N372" s="3"/>
      <c r="O372" s="3" t="str">
        <f>IF(P372="Amistoso", "AMISTOSO", _xlfn.CONCAT(RIGHT(TEXT(B372, "dd/mm/yyyy"),4),"_",VLOOKUP(todoOsGrenaisNormalizado!$P372, Campeonatos!$A$2:$B$24,2, FALSE)))</f>
        <v>1942_CIT</v>
      </c>
      <c r="P372" s="1" t="s">
        <v>306</v>
      </c>
      <c r="Q372" s="1" t="s">
        <v>412</v>
      </c>
      <c r="R372" s="1"/>
      <c r="S372" s="1" t="s">
        <v>465</v>
      </c>
      <c r="T372" s="1"/>
    </row>
    <row r="373" spans="1:20" ht="30" x14ac:dyDescent="0.25">
      <c r="A373" s="1">
        <v>70</v>
      </c>
      <c r="B373" s="5">
        <v>15268</v>
      </c>
      <c r="C373" s="1" t="s">
        <v>12</v>
      </c>
      <c r="D373" s="3" t="str">
        <f t="shared" si="51"/>
        <v>Grêmio</v>
      </c>
      <c r="E373" s="3" t="str">
        <f t="shared" si="52"/>
        <v>2</v>
      </c>
      <c r="F373" s="3" t="str">
        <f t="shared" si="55"/>
        <v>2</v>
      </c>
      <c r="G373" s="3" t="str">
        <f t="shared" si="56"/>
        <v/>
      </c>
      <c r="H373" s="3" t="str">
        <f t="shared" si="58"/>
        <v xml:space="preserve"> 2 x 1 </v>
      </c>
      <c r="I373" s="3" t="str">
        <f t="shared" si="53"/>
        <v>Internacional</v>
      </c>
      <c r="J373" s="3" t="str">
        <f t="shared" si="50"/>
        <v>1</v>
      </c>
      <c r="K373" s="3" t="str">
        <f t="shared" si="54"/>
        <v>1</v>
      </c>
      <c r="L373" s="3" t="str">
        <f t="shared" si="57"/>
        <v/>
      </c>
      <c r="M373" s="3"/>
      <c r="N373" s="3"/>
      <c r="O373" s="3" t="str">
        <f>IF(P373="Amistoso", "AMISTOSO", _xlfn.CONCAT(RIGHT(TEXT(B373, "dd/mm/yyyy"),4),"_",VLOOKUP(todoOsGrenaisNormalizado!$P373, Campeonatos!$A$2:$B$24,2, FALSE)))</f>
        <v>1941_CIT</v>
      </c>
      <c r="P373" s="1" t="s">
        <v>306</v>
      </c>
      <c r="Q373" s="1" t="s">
        <v>393</v>
      </c>
      <c r="R373" s="1"/>
      <c r="S373" s="1" t="s">
        <v>466</v>
      </c>
      <c r="T373" s="1"/>
    </row>
    <row r="374" spans="1:20" ht="30" x14ac:dyDescent="0.25">
      <c r="A374" s="1">
        <v>69</v>
      </c>
      <c r="B374" s="5">
        <v>15205</v>
      </c>
      <c r="C374" s="1" t="s">
        <v>614</v>
      </c>
      <c r="D374" s="3" t="str">
        <f t="shared" si="51"/>
        <v>Internacional</v>
      </c>
      <c r="E374" s="3" t="str">
        <f t="shared" si="52"/>
        <v>3</v>
      </c>
      <c r="F374" s="3" t="str">
        <f t="shared" si="55"/>
        <v>3</v>
      </c>
      <c r="G374" s="3" t="str">
        <f t="shared" si="56"/>
        <v/>
      </c>
      <c r="H374" s="3" t="str">
        <f t="shared" si="58"/>
        <v xml:space="preserve"> 3 x 0 </v>
      </c>
      <c r="I374" s="3" t="str">
        <f t="shared" si="53"/>
        <v>Grêmio</v>
      </c>
      <c r="J374" s="3" t="str">
        <f t="shared" si="50"/>
        <v>0</v>
      </c>
      <c r="K374" s="3" t="str">
        <f t="shared" si="54"/>
        <v>0</v>
      </c>
      <c r="L374" s="3" t="str">
        <f t="shared" si="57"/>
        <v/>
      </c>
      <c r="M374" s="3"/>
      <c r="N374" s="3"/>
      <c r="O374" s="3" t="str">
        <f>IF(P374="Amistoso", "AMISTOSO", _xlfn.CONCAT(RIGHT(TEXT(B374, "dd/mm/yyyy"),4),"_",VLOOKUP(todoOsGrenaisNormalizado!$P374, Campeonatos!$A$2:$B$24,2, FALSE)))</f>
        <v>1941_CIT</v>
      </c>
      <c r="P374" s="1" t="s">
        <v>306</v>
      </c>
      <c r="Q374" s="1" t="s">
        <v>325</v>
      </c>
      <c r="R374" s="1"/>
      <c r="S374" s="1" t="s">
        <v>467</v>
      </c>
      <c r="T374" s="1"/>
    </row>
    <row r="375" spans="1:20" ht="45" x14ac:dyDescent="0.25">
      <c r="A375" s="1">
        <v>68</v>
      </c>
      <c r="B375" s="5">
        <v>15121</v>
      </c>
      <c r="C375" s="1" t="s">
        <v>605</v>
      </c>
      <c r="D375" s="3" t="str">
        <f t="shared" si="51"/>
        <v>Grêmio</v>
      </c>
      <c r="E375" s="3" t="str">
        <f t="shared" si="52"/>
        <v>2</v>
      </c>
      <c r="F375" s="3" t="str">
        <f t="shared" si="55"/>
        <v>2</v>
      </c>
      <c r="G375" s="3" t="str">
        <f t="shared" si="56"/>
        <v/>
      </c>
      <c r="H375" s="3" t="str">
        <f t="shared" si="58"/>
        <v xml:space="preserve"> 2 x 3 </v>
      </c>
      <c r="I375" s="3" t="str">
        <f t="shared" si="53"/>
        <v>Internacional</v>
      </c>
      <c r="J375" s="3" t="str">
        <f t="shared" si="50"/>
        <v>3</v>
      </c>
      <c r="K375" s="3" t="str">
        <f t="shared" si="54"/>
        <v>3</v>
      </c>
      <c r="L375" s="3" t="str">
        <f t="shared" si="57"/>
        <v/>
      </c>
      <c r="M375" s="3"/>
      <c r="N375" s="3"/>
      <c r="O375" s="3" t="str">
        <f>IF(P375="Amistoso", "AMISTOSO", _xlfn.CONCAT(RIGHT(TEXT(B375, "dd/mm/yyyy"),4),"_",VLOOKUP(todoOsGrenaisNormalizado!$P375, Campeonatos!$A$2:$B$24,2, FALSE)))</f>
        <v>AMISTOSO</v>
      </c>
      <c r="P375" s="1" t="s">
        <v>200</v>
      </c>
      <c r="Q375" s="1" t="s">
        <v>412</v>
      </c>
      <c r="R375" s="1"/>
      <c r="S375" s="1" t="s">
        <v>468</v>
      </c>
      <c r="T375" s="1"/>
    </row>
    <row r="376" spans="1:20" ht="30" x14ac:dyDescent="0.25">
      <c r="A376" s="1">
        <v>67</v>
      </c>
      <c r="B376" s="5">
        <v>15114</v>
      </c>
      <c r="C376" s="1" t="s">
        <v>580</v>
      </c>
      <c r="D376" s="3" t="str">
        <f t="shared" si="51"/>
        <v>Grêmio</v>
      </c>
      <c r="E376" s="3" t="str">
        <f t="shared" si="52"/>
        <v>2</v>
      </c>
      <c r="F376" s="3" t="str">
        <f t="shared" si="55"/>
        <v>2</v>
      </c>
      <c r="G376" s="3" t="str">
        <f t="shared" si="56"/>
        <v/>
      </c>
      <c r="H376" s="3" t="str">
        <f t="shared" si="58"/>
        <v xml:space="preserve"> 2 x 2 </v>
      </c>
      <c r="I376" s="3" t="str">
        <f t="shared" si="53"/>
        <v>Internacional</v>
      </c>
      <c r="J376" s="3" t="str">
        <f t="shared" si="50"/>
        <v>2</v>
      </c>
      <c r="K376" s="3" t="str">
        <f t="shared" si="54"/>
        <v>2</v>
      </c>
      <c r="L376" s="3" t="str">
        <f t="shared" si="57"/>
        <v/>
      </c>
      <c r="M376" s="3"/>
      <c r="N376" s="3"/>
      <c r="O376" s="3" t="str">
        <f>IF(P376="Amistoso", "AMISTOSO", _xlfn.CONCAT(RIGHT(TEXT(B376, "dd/mm/yyyy"),4),"_",VLOOKUP(todoOsGrenaisNormalizado!$P376, Campeonatos!$A$2:$B$24,2, FALSE)))</f>
        <v>AMISTOSO</v>
      </c>
      <c r="P376" s="1" t="s">
        <v>200</v>
      </c>
      <c r="Q376" s="1" t="s">
        <v>412</v>
      </c>
      <c r="R376" s="1"/>
      <c r="S376" s="1" t="s">
        <v>469</v>
      </c>
      <c r="T376" s="1"/>
    </row>
    <row r="377" spans="1:20" ht="45" x14ac:dyDescent="0.25">
      <c r="A377" s="1">
        <v>66</v>
      </c>
      <c r="B377" s="5">
        <v>14913</v>
      </c>
      <c r="C377" s="1" t="s">
        <v>611</v>
      </c>
      <c r="D377" s="3" t="str">
        <f t="shared" si="51"/>
        <v>Grêmio</v>
      </c>
      <c r="E377" s="3" t="str">
        <f t="shared" si="52"/>
        <v>3</v>
      </c>
      <c r="F377" s="3" t="str">
        <f t="shared" si="55"/>
        <v>3</v>
      </c>
      <c r="G377" s="3" t="str">
        <f t="shared" si="56"/>
        <v/>
      </c>
      <c r="H377" s="3" t="str">
        <f t="shared" si="58"/>
        <v xml:space="preserve"> 3 x 4 </v>
      </c>
      <c r="I377" s="3" t="str">
        <f t="shared" si="53"/>
        <v>Internacional</v>
      </c>
      <c r="J377" s="3" t="str">
        <f t="shared" si="50"/>
        <v>4</v>
      </c>
      <c r="K377" s="3" t="str">
        <f t="shared" si="54"/>
        <v>4</v>
      </c>
      <c r="L377" s="3" t="str">
        <f t="shared" si="57"/>
        <v/>
      </c>
      <c r="M377" s="3"/>
      <c r="N377" s="3"/>
      <c r="O377" s="3" t="str">
        <f>IF(P377="Amistoso", "AMISTOSO", _xlfn.CONCAT(RIGHT(TEXT(B377, "dd/mm/yyyy"),4),"_",VLOOKUP(todoOsGrenaisNormalizado!$P377, Campeonatos!$A$2:$B$24,2, FALSE)))</f>
        <v>1940_CIT</v>
      </c>
      <c r="P377" s="1" t="s">
        <v>306</v>
      </c>
      <c r="Q377" s="1" t="s">
        <v>412</v>
      </c>
      <c r="R377" s="1"/>
      <c r="S377" s="1" t="s">
        <v>470</v>
      </c>
      <c r="T377" s="1"/>
    </row>
    <row r="378" spans="1:20" ht="45" x14ac:dyDescent="0.25">
      <c r="A378" s="1">
        <v>65</v>
      </c>
      <c r="B378" s="5">
        <v>14799</v>
      </c>
      <c r="C378" s="1" t="s">
        <v>620</v>
      </c>
      <c r="D378" s="3" t="str">
        <f t="shared" si="51"/>
        <v>Internacional</v>
      </c>
      <c r="E378" s="3" t="str">
        <f t="shared" si="52"/>
        <v>2</v>
      </c>
      <c r="F378" s="3" t="str">
        <f t="shared" si="55"/>
        <v>2</v>
      </c>
      <c r="G378" s="3" t="str">
        <f t="shared" si="56"/>
        <v/>
      </c>
      <c r="H378" s="3" t="str">
        <f t="shared" si="58"/>
        <v xml:space="preserve"> 2 x 5 </v>
      </c>
      <c r="I378" s="3" t="str">
        <f t="shared" si="53"/>
        <v>Grêmio</v>
      </c>
      <c r="J378" s="3" t="str">
        <f t="shared" si="50"/>
        <v>5</v>
      </c>
      <c r="K378" s="3" t="str">
        <f t="shared" si="54"/>
        <v>5</v>
      </c>
      <c r="L378" s="3" t="str">
        <f t="shared" si="57"/>
        <v/>
      </c>
      <c r="M378" s="3"/>
      <c r="N378" s="3"/>
      <c r="O378" s="3" t="str">
        <f>IF(P378="Amistoso", "AMISTOSO", _xlfn.CONCAT(RIGHT(TEXT(B378, "dd/mm/yyyy"),4),"_",VLOOKUP(todoOsGrenaisNormalizado!$P378, Campeonatos!$A$2:$B$24,2, FALSE)))</f>
        <v>1940_CIT</v>
      </c>
      <c r="P378" s="1" t="s">
        <v>306</v>
      </c>
      <c r="Q378" s="1" t="s">
        <v>325</v>
      </c>
      <c r="R378" s="1"/>
      <c r="S378" s="1" t="s">
        <v>471</v>
      </c>
      <c r="T378" s="1"/>
    </row>
    <row r="379" spans="1:20" ht="30" x14ac:dyDescent="0.25">
      <c r="A379" s="1">
        <v>64</v>
      </c>
      <c r="B379" s="5">
        <v>14729</v>
      </c>
      <c r="C379" s="1" t="s">
        <v>605</v>
      </c>
      <c r="D379" s="3" t="str">
        <f t="shared" si="51"/>
        <v>Grêmio</v>
      </c>
      <c r="E379" s="3" t="str">
        <f t="shared" si="52"/>
        <v>2</v>
      </c>
      <c r="F379" s="3" t="str">
        <f t="shared" si="55"/>
        <v>2</v>
      </c>
      <c r="G379" s="3" t="str">
        <f t="shared" si="56"/>
        <v/>
      </c>
      <c r="H379" s="3" t="str">
        <f t="shared" si="58"/>
        <v xml:space="preserve"> 2 x 3 </v>
      </c>
      <c r="I379" s="3" t="str">
        <f t="shared" si="53"/>
        <v>Internacional</v>
      </c>
      <c r="J379" s="3" t="str">
        <f t="shared" si="50"/>
        <v>3</v>
      </c>
      <c r="K379" s="3" t="str">
        <f t="shared" si="54"/>
        <v>3</v>
      </c>
      <c r="L379" s="3" t="str">
        <f t="shared" si="57"/>
        <v/>
      </c>
      <c r="M379" s="3"/>
      <c r="N379" s="3"/>
      <c r="O379" s="3" t="str">
        <f>IF(P379="Amistoso", "AMISTOSO", _xlfn.CONCAT(RIGHT(TEXT(B379, "dd/mm/yyyy"),4),"_",VLOOKUP(todoOsGrenaisNormalizado!$P379, Campeonatos!$A$2:$B$24,2, FALSE)))</f>
        <v>1940_CIT</v>
      </c>
      <c r="P379" s="1" t="s">
        <v>306</v>
      </c>
      <c r="Q379" s="1" t="s">
        <v>393</v>
      </c>
      <c r="R379" s="1"/>
      <c r="S379" s="1" t="s">
        <v>472</v>
      </c>
      <c r="T379" s="1"/>
    </row>
    <row r="380" spans="1:20" ht="45" x14ac:dyDescent="0.25">
      <c r="A380" s="1">
        <v>63</v>
      </c>
      <c r="B380" s="5">
        <v>14654</v>
      </c>
      <c r="C380" s="1" t="s">
        <v>621</v>
      </c>
      <c r="D380" s="3" t="str">
        <f t="shared" si="51"/>
        <v>Internacional</v>
      </c>
      <c r="E380" s="3" t="str">
        <f t="shared" si="52"/>
        <v>2</v>
      </c>
      <c r="F380" s="3" t="str">
        <f t="shared" si="55"/>
        <v>2</v>
      </c>
      <c r="G380" s="3" t="str">
        <f t="shared" si="56"/>
        <v/>
      </c>
      <c r="H380" s="3" t="str">
        <f t="shared" si="58"/>
        <v xml:space="preserve"> 2 x 4 </v>
      </c>
      <c r="I380" s="3" t="str">
        <f t="shared" si="53"/>
        <v>Grêmio</v>
      </c>
      <c r="J380" s="3" t="str">
        <f t="shared" si="50"/>
        <v>4</v>
      </c>
      <c r="K380" s="3" t="str">
        <f t="shared" si="54"/>
        <v>4</v>
      </c>
      <c r="L380" s="3" t="str">
        <f t="shared" si="57"/>
        <v/>
      </c>
      <c r="M380" s="3"/>
      <c r="N380" s="3"/>
      <c r="O380" s="3" t="str">
        <f>IF(P380="Amistoso", "AMISTOSO", _xlfn.CONCAT(RIGHT(TEXT(B380, "dd/mm/yyyy"),4),"_",VLOOKUP(todoOsGrenaisNormalizado!$P380, Campeonatos!$A$2:$B$24,2, FALSE)))</f>
        <v>1940_CIT</v>
      </c>
      <c r="P380" s="1" t="s">
        <v>306</v>
      </c>
      <c r="Q380" s="1" t="s">
        <v>325</v>
      </c>
      <c r="R380" s="1"/>
      <c r="S380" s="1" t="s">
        <v>473</v>
      </c>
      <c r="T380" s="1"/>
    </row>
    <row r="381" spans="1:20" ht="45" x14ac:dyDescent="0.25">
      <c r="A381" s="1">
        <v>62</v>
      </c>
      <c r="B381" s="5">
        <v>14614</v>
      </c>
      <c r="C381" s="1" t="s">
        <v>622</v>
      </c>
      <c r="D381" s="3" t="str">
        <f t="shared" si="51"/>
        <v>Grêmio</v>
      </c>
      <c r="E381" s="3" t="str">
        <f t="shared" si="52"/>
        <v>1</v>
      </c>
      <c r="F381" s="3" t="str">
        <f t="shared" si="55"/>
        <v>1</v>
      </c>
      <c r="G381" s="3" t="str">
        <f t="shared" si="56"/>
        <v/>
      </c>
      <c r="H381" s="3" t="str">
        <f t="shared" si="58"/>
        <v xml:space="preserve"> 1 x 6 </v>
      </c>
      <c r="I381" s="3" t="str">
        <f t="shared" si="53"/>
        <v>Internacional</v>
      </c>
      <c r="J381" s="3" t="str">
        <f t="shared" si="50"/>
        <v>6</v>
      </c>
      <c r="K381" s="3" t="str">
        <f t="shared" si="54"/>
        <v>6</v>
      </c>
      <c r="L381" s="3" t="str">
        <f t="shared" si="57"/>
        <v/>
      </c>
      <c r="M381" s="3"/>
      <c r="N381" s="3"/>
      <c r="O381" s="3" t="str">
        <f>IF(P381="Amistoso", "AMISTOSO", _xlfn.CONCAT(RIGHT(TEXT(B381, "dd/mm/yyyy"),4),"_",VLOOKUP(todoOsGrenaisNormalizado!$P381, Campeonatos!$A$2:$B$24,2, FALSE)))</f>
        <v>AMISTOSO</v>
      </c>
      <c r="P381" s="1" t="s">
        <v>200</v>
      </c>
      <c r="Q381" s="1" t="s">
        <v>393</v>
      </c>
      <c r="R381" s="1"/>
      <c r="S381" s="1" t="s">
        <v>474</v>
      </c>
      <c r="T381" s="1"/>
    </row>
    <row r="382" spans="1:20" ht="30" x14ac:dyDescent="0.25">
      <c r="A382" s="1">
        <v>61</v>
      </c>
      <c r="B382" s="5">
        <v>14535</v>
      </c>
      <c r="C382" s="1" t="s">
        <v>585</v>
      </c>
      <c r="D382" s="3" t="str">
        <f t="shared" si="51"/>
        <v>Grêmio</v>
      </c>
      <c r="E382" s="3" t="str">
        <f t="shared" si="52"/>
        <v>1</v>
      </c>
      <c r="F382" s="3" t="str">
        <f t="shared" si="55"/>
        <v>1</v>
      </c>
      <c r="G382" s="3" t="str">
        <f t="shared" si="56"/>
        <v/>
      </c>
      <c r="H382" s="3" t="str">
        <f t="shared" si="58"/>
        <v xml:space="preserve"> 1 x 2 </v>
      </c>
      <c r="I382" s="3" t="str">
        <f t="shared" si="53"/>
        <v>Internacional</v>
      </c>
      <c r="J382" s="3" t="str">
        <f t="shared" si="50"/>
        <v>2</v>
      </c>
      <c r="K382" s="3" t="str">
        <f t="shared" si="54"/>
        <v>2</v>
      </c>
      <c r="L382" s="3" t="str">
        <f t="shared" si="57"/>
        <v/>
      </c>
      <c r="M382" s="3"/>
      <c r="N382" s="3"/>
      <c r="O382" s="3" t="str">
        <f>IF(P382="Amistoso", "AMISTOSO", _xlfn.CONCAT(RIGHT(TEXT(B382, "dd/mm/yyyy"),4),"_",VLOOKUP(todoOsGrenaisNormalizado!$P382, Campeonatos!$A$2:$B$24,2, FALSE)))</f>
        <v>1939_CIT</v>
      </c>
      <c r="P382" s="1" t="s">
        <v>306</v>
      </c>
      <c r="Q382" s="1" t="s">
        <v>412</v>
      </c>
      <c r="R382" s="1"/>
      <c r="S382" s="1" t="s">
        <v>475</v>
      </c>
      <c r="T382" s="1"/>
    </row>
    <row r="383" spans="1:20" ht="45" x14ac:dyDescent="0.25">
      <c r="A383" s="1">
        <v>60</v>
      </c>
      <c r="B383" s="5">
        <v>14526</v>
      </c>
      <c r="C383" s="1" t="s">
        <v>589</v>
      </c>
      <c r="D383" s="3" t="str">
        <f t="shared" si="51"/>
        <v>Internacional</v>
      </c>
      <c r="E383" s="3" t="str">
        <f t="shared" si="52"/>
        <v>2</v>
      </c>
      <c r="F383" s="3" t="str">
        <f t="shared" si="55"/>
        <v>2</v>
      </c>
      <c r="G383" s="3" t="str">
        <f t="shared" si="56"/>
        <v/>
      </c>
      <c r="H383" s="3" t="str">
        <f t="shared" si="58"/>
        <v xml:space="preserve"> 2 x 3 </v>
      </c>
      <c r="I383" s="3" t="str">
        <f t="shared" si="53"/>
        <v>Grêmio</v>
      </c>
      <c r="J383" s="3" t="str">
        <f t="shared" si="50"/>
        <v>3</v>
      </c>
      <c r="K383" s="3" t="str">
        <f t="shared" si="54"/>
        <v>3</v>
      </c>
      <c r="L383" s="3" t="str">
        <f t="shared" si="57"/>
        <v/>
      </c>
      <c r="M383" s="3"/>
      <c r="N383" s="3"/>
      <c r="O383" s="3" t="str">
        <f>IF(P383="Amistoso", "AMISTOSO", _xlfn.CONCAT(RIGHT(TEXT(B383, "dd/mm/yyyy"),4),"_",VLOOKUP(todoOsGrenaisNormalizado!$P383, Campeonatos!$A$2:$B$24,2, FALSE)))</f>
        <v>1939_CIT</v>
      </c>
      <c r="P383" s="1" t="s">
        <v>306</v>
      </c>
      <c r="Q383" s="1" t="s">
        <v>325</v>
      </c>
      <c r="R383" s="1"/>
      <c r="S383" s="1" t="s">
        <v>476</v>
      </c>
      <c r="T383" s="1"/>
    </row>
    <row r="384" spans="1:20" ht="60" x14ac:dyDescent="0.25">
      <c r="A384" s="1">
        <v>59</v>
      </c>
      <c r="B384" s="5">
        <v>14470</v>
      </c>
      <c r="C384" s="1" t="s">
        <v>623</v>
      </c>
      <c r="D384" s="3" t="str">
        <f t="shared" si="51"/>
        <v>Internacional</v>
      </c>
      <c r="E384" s="3" t="str">
        <f t="shared" si="52"/>
        <v>5</v>
      </c>
      <c r="F384" s="3" t="str">
        <f t="shared" si="55"/>
        <v>5</v>
      </c>
      <c r="G384" s="3" t="str">
        <f t="shared" si="56"/>
        <v/>
      </c>
      <c r="H384" s="3" t="str">
        <f t="shared" si="58"/>
        <v xml:space="preserve"> 5 x 2 </v>
      </c>
      <c r="I384" s="3" t="str">
        <f t="shared" si="53"/>
        <v>Grêmio</v>
      </c>
      <c r="J384" s="3" t="str">
        <f t="shared" si="50"/>
        <v>2</v>
      </c>
      <c r="K384" s="3" t="str">
        <f t="shared" si="54"/>
        <v>2</v>
      </c>
      <c r="L384" s="3" t="str">
        <f t="shared" si="57"/>
        <v/>
      </c>
      <c r="M384" s="3"/>
      <c r="N384" s="3"/>
      <c r="O384" s="3" t="str">
        <f>IF(P384="Amistoso", "AMISTOSO", _xlfn.CONCAT(RIGHT(TEXT(B384, "dd/mm/yyyy"),4),"_",VLOOKUP(todoOsGrenaisNormalizado!$P384, Campeonatos!$A$2:$B$24,2, FALSE)))</f>
        <v>AMISTOSO</v>
      </c>
      <c r="P384" s="1" t="s">
        <v>200</v>
      </c>
      <c r="Q384" s="1" t="s">
        <v>325</v>
      </c>
      <c r="R384" s="1"/>
      <c r="S384" s="1" t="s">
        <v>477</v>
      </c>
      <c r="T384" s="1"/>
    </row>
    <row r="385" spans="1:20" ht="45" x14ac:dyDescent="0.25">
      <c r="A385" s="1">
        <v>58</v>
      </c>
      <c r="B385" s="5">
        <v>14446</v>
      </c>
      <c r="C385" s="1" t="s">
        <v>598</v>
      </c>
      <c r="D385" s="3" t="str">
        <f t="shared" si="51"/>
        <v>Grêmio</v>
      </c>
      <c r="E385" s="3" t="str">
        <f t="shared" si="52"/>
        <v>3</v>
      </c>
      <c r="F385" s="3" t="str">
        <f t="shared" si="55"/>
        <v>3</v>
      </c>
      <c r="G385" s="3" t="str">
        <f t="shared" si="56"/>
        <v/>
      </c>
      <c r="H385" s="3" t="str">
        <f t="shared" si="58"/>
        <v xml:space="preserve"> 3 x 3 </v>
      </c>
      <c r="I385" s="3" t="str">
        <f t="shared" si="53"/>
        <v>Internacional</v>
      </c>
      <c r="J385" s="3" t="str">
        <f t="shared" si="50"/>
        <v>3</v>
      </c>
      <c r="K385" s="3" t="str">
        <f t="shared" si="54"/>
        <v>3</v>
      </c>
      <c r="L385" s="3" t="str">
        <f t="shared" si="57"/>
        <v/>
      </c>
      <c r="M385" s="3"/>
      <c r="N385" s="3"/>
      <c r="O385" s="3" t="str">
        <f>IF(P385="Amistoso", "AMISTOSO", _xlfn.CONCAT(RIGHT(TEXT(B385, "dd/mm/yyyy"),4),"_",VLOOKUP(todoOsGrenaisNormalizado!$P385, Campeonatos!$A$2:$B$24,2, FALSE)))</f>
        <v>AMISTOSO</v>
      </c>
      <c r="P385" s="1" t="s">
        <v>200</v>
      </c>
      <c r="Q385" s="1" t="s">
        <v>393</v>
      </c>
      <c r="R385" s="1"/>
      <c r="S385" s="1" t="s">
        <v>478</v>
      </c>
      <c r="T385" s="1"/>
    </row>
    <row r="386" spans="1:20" ht="45" x14ac:dyDescent="0.25">
      <c r="A386" s="1">
        <v>57</v>
      </c>
      <c r="B386" s="5">
        <v>14393</v>
      </c>
      <c r="C386" s="1" t="s">
        <v>605</v>
      </c>
      <c r="D386" s="3" t="str">
        <f t="shared" si="51"/>
        <v>Grêmio</v>
      </c>
      <c r="E386" s="3" t="str">
        <f t="shared" si="52"/>
        <v>2</v>
      </c>
      <c r="F386" s="3" t="str">
        <f t="shared" si="55"/>
        <v>2</v>
      </c>
      <c r="G386" s="3" t="str">
        <f t="shared" si="56"/>
        <v/>
      </c>
      <c r="H386" s="3" t="str">
        <f t="shared" si="58"/>
        <v xml:space="preserve"> 2 x 3 </v>
      </c>
      <c r="I386" s="3" t="str">
        <f t="shared" si="53"/>
        <v>Internacional</v>
      </c>
      <c r="J386" s="3" t="str">
        <f t="shared" si="50"/>
        <v>3</v>
      </c>
      <c r="K386" s="3" t="str">
        <f t="shared" si="54"/>
        <v>3</v>
      </c>
      <c r="L386" s="3" t="str">
        <f t="shared" si="57"/>
        <v/>
      </c>
      <c r="M386" s="3"/>
      <c r="N386" s="3"/>
      <c r="O386" s="3" t="str">
        <f>IF(P386="Amistoso", "AMISTOSO", _xlfn.CONCAT(RIGHT(TEXT(B386, "dd/mm/yyyy"),4),"_",VLOOKUP(todoOsGrenaisNormalizado!$P386, Campeonatos!$A$2:$B$24,2, FALSE)))</f>
        <v>AMISTOSO</v>
      </c>
      <c r="P386" s="1" t="s">
        <v>200</v>
      </c>
      <c r="Q386" s="1" t="s">
        <v>412</v>
      </c>
      <c r="R386" s="1"/>
      <c r="S386" s="1" t="s">
        <v>479</v>
      </c>
      <c r="T386" s="1"/>
    </row>
    <row r="387" spans="1:20" x14ac:dyDescent="0.25">
      <c r="A387" s="1">
        <v>56</v>
      </c>
      <c r="B387" s="5">
        <v>14337</v>
      </c>
      <c r="C387" s="1" t="s">
        <v>586</v>
      </c>
      <c r="D387" s="3" t="str">
        <f t="shared" si="51"/>
        <v>Grêmio</v>
      </c>
      <c r="E387" s="3" t="str">
        <f t="shared" si="52"/>
        <v>1</v>
      </c>
      <c r="F387" s="3" t="str">
        <f t="shared" si="55"/>
        <v>1</v>
      </c>
      <c r="G387" s="3" t="str">
        <f t="shared" si="56"/>
        <v/>
      </c>
      <c r="H387" s="3" t="str">
        <f t="shared" si="58"/>
        <v xml:space="preserve"> 1 x 1 </v>
      </c>
      <c r="I387" s="3" t="str">
        <f t="shared" si="53"/>
        <v>Internacional</v>
      </c>
      <c r="J387" s="3" t="str">
        <f t="shared" ref="J387:J439" si="59">SUBSTITUTE(TRIM(RIGHT(H387, FIND("x", H387)-1)), "x", "")</f>
        <v>1</v>
      </c>
      <c r="K387" s="3" t="str">
        <f t="shared" si="54"/>
        <v>1</v>
      </c>
      <c r="L387" s="3" t="str">
        <f t="shared" si="57"/>
        <v/>
      </c>
      <c r="M387" s="3"/>
      <c r="N387" s="3"/>
      <c r="O387" s="3" t="str">
        <f>IF(P387="Amistoso", "AMISTOSO", _xlfn.CONCAT(RIGHT(TEXT(B387, "dd/mm/yyyy"),4),"_",VLOOKUP(todoOsGrenaisNormalizado!$P387, Campeonatos!$A$2:$B$24,2, FALSE)))</f>
        <v>AMISTOSO</v>
      </c>
      <c r="P387" s="1" t="s">
        <v>200</v>
      </c>
      <c r="Q387" s="1" t="s">
        <v>393</v>
      </c>
      <c r="R387" s="1"/>
      <c r="S387" s="1" t="s">
        <v>480</v>
      </c>
      <c r="T387" s="1"/>
    </row>
    <row r="388" spans="1:20" ht="45" x14ac:dyDescent="0.25">
      <c r="A388" s="1">
        <v>55</v>
      </c>
      <c r="B388" s="5">
        <v>14185</v>
      </c>
      <c r="C388" s="1" t="s">
        <v>624</v>
      </c>
      <c r="D388" s="3" t="str">
        <f t="shared" ref="D388:D442" si="60">IF(FIND("Internacional",C388, 1)&lt;FIND("Grêmio",C388, 1), "Internacional", "Grêmio")</f>
        <v>Grêmio</v>
      </c>
      <c r="E388" s="3" t="str">
        <f t="shared" ref="E388:E442" si="61">TRIM(LEFT(H388, FIND("x", H388)-1))</f>
        <v>0</v>
      </c>
      <c r="F388" s="3" t="str">
        <f t="shared" si="55"/>
        <v>0</v>
      </c>
      <c r="G388" s="3" t="str">
        <f t="shared" si="56"/>
        <v/>
      </c>
      <c r="H388" s="3" t="str">
        <f t="shared" si="58"/>
        <v xml:space="preserve"> 0 x 6 </v>
      </c>
      <c r="I388" s="3" t="str">
        <f t="shared" ref="I388:I442" si="62">IF(FIND("Internacional",C388, 1)&gt;FIND("Grêmio",C388, 1), "Internacional", "Grêmio")</f>
        <v>Internacional</v>
      </c>
      <c r="J388" s="3" t="str">
        <f t="shared" si="59"/>
        <v>6</v>
      </c>
      <c r="K388" s="3" t="str">
        <f t="shared" ref="K388:K443" si="63">SUBSTITUTE(J388,_xlfn.CONCAT("(",L388,")"), "")</f>
        <v>6</v>
      </c>
      <c r="L388" s="3" t="str">
        <f t="shared" si="57"/>
        <v/>
      </c>
      <c r="M388" s="3"/>
      <c r="N388" s="3"/>
      <c r="O388" s="3" t="str">
        <f>IF(P388="Amistoso", "AMISTOSO", _xlfn.CONCAT(RIGHT(TEXT(B388, "dd/mm/yyyy"),4),"_",VLOOKUP(todoOsGrenaisNormalizado!$P388, Campeonatos!$A$2:$B$24,2, FALSE)))</f>
        <v>AMISTOSO</v>
      </c>
      <c r="P388" s="1" t="s">
        <v>200</v>
      </c>
      <c r="Q388" s="1" t="s">
        <v>412</v>
      </c>
      <c r="R388" s="1"/>
      <c r="S388" s="1" t="s">
        <v>481</v>
      </c>
      <c r="T388" s="1" t="s">
        <v>482</v>
      </c>
    </row>
    <row r="389" spans="1:20" ht="60" x14ac:dyDescent="0.25">
      <c r="A389" s="1">
        <v>54</v>
      </c>
      <c r="B389" s="5">
        <v>14155</v>
      </c>
      <c r="C389" s="1" t="s">
        <v>625</v>
      </c>
      <c r="D389" s="3" t="str">
        <f t="shared" si="60"/>
        <v>Internacional</v>
      </c>
      <c r="E389" s="3" t="str">
        <f t="shared" si="61"/>
        <v>3</v>
      </c>
      <c r="F389" s="3" t="str">
        <f t="shared" si="55"/>
        <v>3</v>
      </c>
      <c r="G389" s="3" t="str">
        <f t="shared" si="56"/>
        <v/>
      </c>
      <c r="H389" s="3" t="str">
        <f t="shared" si="58"/>
        <v xml:space="preserve"> 3 x 4 </v>
      </c>
      <c r="I389" s="3" t="str">
        <f t="shared" si="62"/>
        <v>Grêmio</v>
      </c>
      <c r="J389" s="3" t="str">
        <f t="shared" si="59"/>
        <v>4</v>
      </c>
      <c r="K389" s="3" t="str">
        <f t="shared" si="63"/>
        <v>4</v>
      </c>
      <c r="L389" s="3" t="str">
        <f t="shared" si="57"/>
        <v/>
      </c>
      <c r="M389" s="3"/>
      <c r="N389" s="3"/>
      <c r="O389" s="3" t="str">
        <f>IF(P389="Amistoso", "AMISTOSO", _xlfn.CONCAT(RIGHT(TEXT(B389, "dd/mm/yyyy"),4),"_",VLOOKUP(todoOsGrenaisNormalizado!$P389, Campeonatos!$A$2:$B$24,2, FALSE)))</f>
        <v>AMISTOSO</v>
      </c>
      <c r="P389" s="1" t="s">
        <v>200</v>
      </c>
      <c r="Q389" s="1" t="s">
        <v>325</v>
      </c>
      <c r="R389" s="1"/>
      <c r="S389" s="1" t="s">
        <v>483</v>
      </c>
      <c r="T389" s="1"/>
    </row>
    <row r="390" spans="1:20" ht="60" x14ac:dyDescent="0.25">
      <c r="A390" s="1">
        <v>53</v>
      </c>
      <c r="B390" s="5">
        <v>14037</v>
      </c>
      <c r="C390" s="1" t="s">
        <v>626</v>
      </c>
      <c r="D390" s="3" t="str">
        <f t="shared" si="60"/>
        <v>Grêmio</v>
      </c>
      <c r="E390" s="3" t="str">
        <f t="shared" si="61"/>
        <v>4</v>
      </c>
      <c r="F390" s="3" t="str">
        <f t="shared" si="55"/>
        <v>4</v>
      </c>
      <c r="G390" s="3" t="str">
        <f t="shared" si="56"/>
        <v/>
      </c>
      <c r="H390" s="3" t="str">
        <f t="shared" si="58"/>
        <v xml:space="preserve"> 4 x 4 </v>
      </c>
      <c r="I390" s="3" t="str">
        <f t="shared" si="62"/>
        <v>Internacional</v>
      </c>
      <c r="J390" s="3" t="str">
        <f t="shared" si="59"/>
        <v>4</v>
      </c>
      <c r="K390" s="3" t="str">
        <f t="shared" si="63"/>
        <v>4</v>
      </c>
      <c r="L390" s="3" t="str">
        <f t="shared" si="57"/>
        <v/>
      </c>
      <c r="M390" s="3"/>
      <c r="N390" s="3"/>
      <c r="O390" s="3" t="str">
        <f>IF(P390="Amistoso", "AMISTOSO", _xlfn.CONCAT(RIGHT(TEXT(B390, "dd/mm/yyyy"),4),"_",VLOOKUP(todoOsGrenaisNormalizado!$P390, Campeonatos!$A$2:$B$24,2, FALSE)))</f>
        <v>AMISTOSO</v>
      </c>
      <c r="P390" s="1" t="s">
        <v>200</v>
      </c>
      <c r="Q390" s="1" t="s">
        <v>412</v>
      </c>
      <c r="R390" s="1"/>
      <c r="S390" s="1" t="s">
        <v>484</v>
      </c>
      <c r="T390" s="1" t="s">
        <v>485</v>
      </c>
    </row>
    <row r="391" spans="1:20" ht="45" x14ac:dyDescent="0.25">
      <c r="A391" s="1">
        <v>52</v>
      </c>
      <c r="B391" s="5">
        <v>14008</v>
      </c>
      <c r="C391" s="1" t="s">
        <v>597</v>
      </c>
      <c r="D391" s="3" t="str">
        <f t="shared" si="60"/>
        <v>Internacional</v>
      </c>
      <c r="E391" s="3" t="str">
        <f t="shared" si="61"/>
        <v>1</v>
      </c>
      <c r="F391" s="3" t="str">
        <f t="shared" si="55"/>
        <v>1</v>
      </c>
      <c r="G391" s="3" t="str">
        <f t="shared" si="56"/>
        <v/>
      </c>
      <c r="H391" s="3" t="str">
        <f t="shared" si="58"/>
        <v xml:space="preserve"> 1 x 3 </v>
      </c>
      <c r="I391" s="3" t="str">
        <f t="shared" si="62"/>
        <v>Grêmio</v>
      </c>
      <c r="J391" s="3" t="str">
        <f t="shared" si="59"/>
        <v>3</v>
      </c>
      <c r="K391" s="3" t="str">
        <f t="shared" si="63"/>
        <v>3</v>
      </c>
      <c r="L391" s="3" t="str">
        <f t="shared" si="57"/>
        <v/>
      </c>
      <c r="M391" s="3"/>
      <c r="N391" s="3"/>
      <c r="O391" s="3" t="str">
        <f>IF(P391="Amistoso", "AMISTOSO", _xlfn.CONCAT(RIGHT(TEXT(B391, "dd/mm/yyyy"),4),"_",VLOOKUP(todoOsGrenaisNormalizado!$P391, Campeonatos!$A$2:$B$24,2, FALSE)))</f>
        <v>1938_CIT</v>
      </c>
      <c r="P391" s="1" t="s">
        <v>306</v>
      </c>
      <c r="Q391" s="1" t="s">
        <v>325</v>
      </c>
      <c r="R391" s="1"/>
      <c r="S391" s="1" t="s">
        <v>486</v>
      </c>
      <c r="T391" s="1"/>
    </row>
    <row r="392" spans="1:20" ht="60" x14ac:dyDescent="0.25">
      <c r="A392" s="1">
        <v>51</v>
      </c>
      <c r="B392" s="5">
        <v>13861</v>
      </c>
      <c r="C392" s="1" t="s">
        <v>625</v>
      </c>
      <c r="D392" s="3" t="str">
        <f t="shared" si="60"/>
        <v>Internacional</v>
      </c>
      <c r="E392" s="3" t="str">
        <f t="shared" si="61"/>
        <v>3</v>
      </c>
      <c r="F392" s="3" t="str">
        <f t="shared" si="55"/>
        <v>3</v>
      </c>
      <c r="G392" s="3" t="str">
        <f t="shared" si="56"/>
        <v/>
      </c>
      <c r="H392" s="3" t="str">
        <f t="shared" si="58"/>
        <v xml:space="preserve"> 3 x 4 </v>
      </c>
      <c r="I392" s="3" t="str">
        <f t="shared" si="62"/>
        <v>Grêmio</v>
      </c>
      <c r="J392" s="3" t="str">
        <f t="shared" si="59"/>
        <v>4</v>
      </c>
      <c r="K392" s="3" t="str">
        <f t="shared" si="63"/>
        <v>4</v>
      </c>
      <c r="L392" s="3" t="str">
        <f t="shared" si="57"/>
        <v/>
      </c>
      <c r="M392" s="3"/>
      <c r="N392" s="3"/>
      <c r="O392" s="3" t="str">
        <f>IF(P392="Amistoso", "AMISTOSO", _xlfn.CONCAT(RIGHT(TEXT(B392, "dd/mm/yyyy"),4),"_",VLOOKUP(todoOsGrenaisNormalizado!$P392, Campeonatos!$A$2:$B$24,2, FALSE)))</f>
        <v>1937_CIT</v>
      </c>
      <c r="P392" s="1" t="s">
        <v>306</v>
      </c>
      <c r="Q392" s="1" t="s">
        <v>325</v>
      </c>
      <c r="R392" s="1"/>
      <c r="S392" s="1" t="s">
        <v>487</v>
      </c>
      <c r="T392" s="1"/>
    </row>
    <row r="393" spans="1:20" x14ac:dyDescent="0.25">
      <c r="A393" s="1">
        <v>50</v>
      </c>
      <c r="B393" s="5">
        <v>13840</v>
      </c>
      <c r="C393" s="1" t="s">
        <v>572</v>
      </c>
      <c r="D393" s="3" t="str">
        <f t="shared" si="60"/>
        <v>Grêmio</v>
      </c>
      <c r="E393" s="3" t="str">
        <f t="shared" si="61"/>
        <v>2</v>
      </c>
      <c r="F393" s="3" t="str">
        <f t="shared" si="55"/>
        <v>2</v>
      </c>
      <c r="G393" s="3" t="str">
        <f t="shared" si="56"/>
        <v/>
      </c>
      <c r="H393" s="3" t="str">
        <f t="shared" si="58"/>
        <v xml:space="preserve"> 2 x 0 </v>
      </c>
      <c r="I393" s="3" t="str">
        <f t="shared" si="62"/>
        <v>Internacional</v>
      </c>
      <c r="J393" s="3" t="str">
        <f t="shared" si="59"/>
        <v>0</v>
      </c>
      <c r="K393" s="3" t="str">
        <f t="shared" si="63"/>
        <v>0</v>
      </c>
      <c r="L393" s="3" t="str">
        <f t="shared" si="57"/>
        <v/>
      </c>
      <c r="M393" s="3"/>
      <c r="N393" s="3"/>
      <c r="O393" s="3" t="str">
        <f>IF(P393="Amistoso", "AMISTOSO", _xlfn.CONCAT(RIGHT(TEXT(B393, "dd/mm/yyyy"),4),"_",VLOOKUP(todoOsGrenaisNormalizado!$P393, Campeonatos!$A$2:$B$24,2, FALSE)))</f>
        <v>AMISTOSO</v>
      </c>
      <c r="P393" s="1" t="s">
        <v>200</v>
      </c>
      <c r="Q393" s="1" t="s">
        <v>412</v>
      </c>
      <c r="R393" s="1"/>
      <c r="S393" s="1" t="s">
        <v>488</v>
      </c>
      <c r="T393" s="1"/>
    </row>
    <row r="394" spans="1:20" ht="30" x14ac:dyDescent="0.25">
      <c r="A394" s="1">
        <v>49</v>
      </c>
      <c r="B394" s="5">
        <v>13819</v>
      </c>
      <c r="C394" s="1" t="s">
        <v>12</v>
      </c>
      <c r="D394" s="3" t="str">
        <f t="shared" si="60"/>
        <v>Grêmio</v>
      </c>
      <c r="E394" s="3" t="str">
        <f t="shared" si="61"/>
        <v>2</v>
      </c>
      <c r="F394" s="3" t="str">
        <f t="shared" si="55"/>
        <v>2</v>
      </c>
      <c r="G394" s="3" t="str">
        <f t="shared" si="56"/>
        <v/>
      </c>
      <c r="H394" s="3" t="str">
        <f t="shared" si="58"/>
        <v xml:space="preserve"> 2 x 1 </v>
      </c>
      <c r="I394" s="3" t="str">
        <f t="shared" si="62"/>
        <v>Internacional</v>
      </c>
      <c r="J394" s="3" t="str">
        <f t="shared" si="59"/>
        <v>1</v>
      </c>
      <c r="K394" s="3" t="str">
        <f t="shared" si="63"/>
        <v>1</v>
      </c>
      <c r="L394" s="3" t="str">
        <f t="shared" si="57"/>
        <v/>
      </c>
      <c r="M394" s="3"/>
      <c r="N394" s="3"/>
      <c r="O394" s="3" t="str">
        <f>IF(P394="Amistoso", "AMISTOSO", _xlfn.CONCAT(RIGHT(TEXT(B394, "dd/mm/yyyy"),4),"_",VLOOKUP(todoOsGrenaisNormalizado!$P394, Campeonatos!$A$2:$B$24,2, FALSE)))</f>
        <v>1937_CIT</v>
      </c>
      <c r="P394" s="1" t="s">
        <v>306</v>
      </c>
      <c r="Q394" s="1" t="s">
        <v>393</v>
      </c>
      <c r="R394" s="1"/>
      <c r="S394" s="1" t="s">
        <v>489</v>
      </c>
      <c r="T394" s="1"/>
    </row>
    <row r="395" spans="1:20" x14ac:dyDescent="0.25">
      <c r="A395" s="1">
        <v>48</v>
      </c>
      <c r="B395" s="5">
        <v>13455</v>
      </c>
      <c r="C395" s="1" t="s">
        <v>600</v>
      </c>
      <c r="D395" s="3" t="str">
        <f t="shared" si="60"/>
        <v>Grêmio</v>
      </c>
      <c r="E395" s="3" t="str">
        <f t="shared" si="61"/>
        <v>0</v>
      </c>
      <c r="F395" s="3" t="str">
        <f t="shared" si="55"/>
        <v>0</v>
      </c>
      <c r="G395" s="3" t="str">
        <f t="shared" si="56"/>
        <v/>
      </c>
      <c r="H395" s="3" t="str">
        <f t="shared" si="58"/>
        <v xml:space="preserve"> 0 x 2 </v>
      </c>
      <c r="I395" s="3" t="str">
        <f t="shared" si="62"/>
        <v>Internacional</v>
      </c>
      <c r="J395" s="3" t="str">
        <f t="shared" si="59"/>
        <v>2</v>
      </c>
      <c r="K395" s="3" t="str">
        <f t="shared" si="63"/>
        <v>2</v>
      </c>
      <c r="L395" s="3" t="str">
        <f t="shared" si="57"/>
        <v/>
      </c>
      <c r="M395" s="3"/>
      <c r="N395" s="3"/>
      <c r="O395" s="3" t="str">
        <f>IF(P395="Amistoso", "AMISTOSO", _xlfn.CONCAT(RIGHT(TEXT(B395, "dd/mm/yyyy"),4),"_",VLOOKUP(todoOsGrenaisNormalizado!$P395, Campeonatos!$A$2:$B$24,2, FALSE)))</f>
        <v>1936_CIT</v>
      </c>
      <c r="P395" s="1" t="s">
        <v>306</v>
      </c>
      <c r="Q395" s="1" t="s">
        <v>325</v>
      </c>
      <c r="R395" s="1"/>
      <c r="S395" s="1" t="s">
        <v>490</v>
      </c>
      <c r="T395" s="1"/>
    </row>
    <row r="396" spans="1:20" ht="30" x14ac:dyDescent="0.25">
      <c r="A396" s="1">
        <v>47</v>
      </c>
      <c r="B396" s="5">
        <v>13392</v>
      </c>
      <c r="C396" s="1" t="s">
        <v>5</v>
      </c>
      <c r="D396" s="3" t="str">
        <f t="shared" si="60"/>
        <v>Internacional</v>
      </c>
      <c r="E396" s="3" t="str">
        <f t="shared" si="61"/>
        <v>3</v>
      </c>
      <c r="F396" s="3" t="str">
        <f t="shared" si="55"/>
        <v>3</v>
      </c>
      <c r="G396" s="3" t="str">
        <f t="shared" si="56"/>
        <v/>
      </c>
      <c r="H396" s="3" t="str">
        <f t="shared" si="58"/>
        <v xml:space="preserve"> 3 x 2 </v>
      </c>
      <c r="I396" s="3" t="str">
        <f t="shared" si="62"/>
        <v>Grêmio</v>
      </c>
      <c r="J396" s="3" t="str">
        <f t="shared" si="59"/>
        <v>2</v>
      </c>
      <c r="K396" s="3" t="str">
        <f t="shared" si="63"/>
        <v>2</v>
      </c>
      <c r="L396" s="3" t="str">
        <f t="shared" si="57"/>
        <v/>
      </c>
      <c r="M396" s="3"/>
      <c r="N396" s="3"/>
      <c r="O396" s="3" t="str">
        <f>IF(P396="Amistoso", "AMISTOSO", _xlfn.CONCAT(RIGHT(TEXT(B396, "dd/mm/yyyy"),4),"_",VLOOKUP(todoOsGrenaisNormalizado!$P396, Campeonatos!$A$2:$B$24,2, FALSE)))</f>
        <v>1936_CIT</v>
      </c>
      <c r="P396" s="1" t="s">
        <v>306</v>
      </c>
      <c r="Q396" s="1" t="s">
        <v>325</v>
      </c>
      <c r="R396" s="1"/>
      <c r="S396" s="1" t="s">
        <v>491</v>
      </c>
      <c r="T396" s="1"/>
    </row>
    <row r="397" spans="1:20" x14ac:dyDescent="0.25">
      <c r="A397" s="1">
        <v>46</v>
      </c>
      <c r="B397" s="5">
        <v>13224</v>
      </c>
      <c r="C397" s="1" t="s">
        <v>586</v>
      </c>
      <c r="D397" s="3" t="str">
        <f t="shared" si="60"/>
        <v>Grêmio</v>
      </c>
      <c r="E397" s="3" t="str">
        <f t="shared" si="61"/>
        <v>1</v>
      </c>
      <c r="F397" s="3" t="str">
        <f t="shared" si="55"/>
        <v>1</v>
      </c>
      <c r="G397" s="3" t="str">
        <f t="shared" si="56"/>
        <v/>
      </c>
      <c r="H397" s="3" t="str">
        <f t="shared" si="58"/>
        <v xml:space="preserve"> 1 x 1 </v>
      </c>
      <c r="I397" s="3" t="str">
        <f t="shared" si="62"/>
        <v>Internacional</v>
      </c>
      <c r="J397" s="3" t="str">
        <f t="shared" si="59"/>
        <v>1</v>
      </c>
      <c r="K397" s="3" t="str">
        <f t="shared" si="63"/>
        <v>1</v>
      </c>
      <c r="L397" s="3" t="str">
        <f t="shared" si="57"/>
        <v/>
      </c>
      <c r="M397" s="3"/>
      <c r="N397" s="3"/>
      <c r="O397" s="3" t="str">
        <f>IF(P397="Amistoso", "AMISTOSO", _xlfn.CONCAT(RIGHT(TEXT(B397, "dd/mm/yyyy"),4),"_",VLOOKUP(todoOsGrenaisNormalizado!$P397, Campeonatos!$A$2:$B$24,2, FALSE)))</f>
        <v>AMISTOSO</v>
      </c>
      <c r="P397" s="1" t="s">
        <v>200</v>
      </c>
      <c r="Q397" s="1" t="s">
        <v>412</v>
      </c>
      <c r="R397" s="1"/>
      <c r="S397" s="1" t="s">
        <v>492</v>
      </c>
      <c r="T397" s="1"/>
    </row>
    <row r="398" spans="1:20" ht="30" x14ac:dyDescent="0.25">
      <c r="A398" s="1">
        <v>45</v>
      </c>
      <c r="B398" s="5">
        <v>13049</v>
      </c>
      <c r="C398" s="1" t="s">
        <v>572</v>
      </c>
      <c r="D398" s="3" t="str">
        <f t="shared" si="60"/>
        <v>Grêmio</v>
      </c>
      <c r="E398" s="3" t="str">
        <f t="shared" si="61"/>
        <v>2</v>
      </c>
      <c r="F398" s="3" t="str">
        <f t="shared" si="55"/>
        <v>2</v>
      </c>
      <c r="G398" s="3" t="str">
        <f t="shared" si="56"/>
        <v/>
      </c>
      <c r="H398" s="3" t="str">
        <f t="shared" si="58"/>
        <v xml:space="preserve"> 2 x 0 </v>
      </c>
      <c r="I398" s="3" t="str">
        <f t="shared" si="62"/>
        <v>Internacional</v>
      </c>
      <c r="J398" s="3" t="str">
        <f t="shared" si="59"/>
        <v>0</v>
      </c>
      <c r="K398" s="3" t="str">
        <f t="shared" si="63"/>
        <v>0</v>
      </c>
      <c r="L398" s="3" t="str">
        <f t="shared" si="57"/>
        <v/>
      </c>
      <c r="M398" s="3"/>
      <c r="N398" s="3"/>
      <c r="O398" s="3" t="str">
        <f>IF(P398="Amistoso", "AMISTOSO", _xlfn.CONCAT(RIGHT(TEXT(B398, "dd/mm/yyyy"),4),"_",VLOOKUP(todoOsGrenaisNormalizado!$P398, Campeonatos!$A$2:$B$24,2, FALSE)))</f>
        <v>1935_CIT</v>
      </c>
      <c r="P398" s="1" t="s">
        <v>493</v>
      </c>
      <c r="Q398" s="1" t="s">
        <v>393</v>
      </c>
      <c r="R398" s="1"/>
      <c r="S398" s="1" t="s">
        <v>494</v>
      </c>
      <c r="T398" s="1" t="s">
        <v>495</v>
      </c>
    </row>
    <row r="399" spans="1:20" x14ac:dyDescent="0.25">
      <c r="A399" s="1">
        <v>44</v>
      </c>
      <c r="B399" s="5">
        <v>12993</v>
      </c>
      <c r="C399" s="1" t="s">
        <v>573</v>
      </c>
      <c r="D399" s="3" t="str">
        <f t="shared" si="60"/>
        <v>Internacional</v>
      </c>
      <c r="E399" s="3" t="str">
        <f t="shared" si="61"/>
        <v>1</v>
      </c>
      <c r="F399" s="3" t="str">
        <f t="shared" si="55"/>
        <v>1</v>
      </c>
      <c r="G399" s="3" t="str">
        <f t="shared" si="56"/>
        <v/>
      </c>
      <c r="H399" s="3" t="str">
        <f t="shared" si="58"/>
        <v xml:space="preserve"> 1 x 1 </v>
      </c>
      <c r="I399" s="3" t="str">
        <f t="shared" si="62"/>
        <v>Grêmio</v>
      </c>
      <c r="J399" s="3" t="str">
        <f t="shared" si="59"/>
        <v>1</v>
      </c>
      <c r="K399" s="3" t="str">
        <f t="shared" si="63"/>
        <v>1</v>
      </c>
      <c r="L399" s="3" t="str">
        <f t="shared" si="57"/>
        <v/>
      </c>
      <c r="M399" s="3"/>
      <c r="N399" s="3"/>
      <c r="O399" s="3" t="str">
        <f>IF(P399="Amistoso", "AMISTOSO", _xlfn.CONCAT(RIGHT(TEXT(B399, "dd/mm/yyyy"),4),"_",VLOOKUP(todoOsGrenaisNormalizado!$P399, Campeonatos!$A$2:$B$24,2, FALSE)))</f>
        <v>1935_CIT</v>
      </c>
      <c r="P399" s="1" t="s">
        <v>306</v>
      </c>
      <c r="Q399" s="1" t="s">
        <v>325</v>
      </c>
      <c r="R399" s="1"/>
      <c r="S399" s="1" t="s">
        <v>496</v>
      </c>
      <c r="T399" s="1" t="s">
        <v>497</v>
      </c>
    </row>
    <row r="400" spans="1:20" x14ac:dyDescent="0.25">
      <c r="A400" s="1">
        <v>43</v>
      </c>
      <c r="B400" s="5">
        <v>12713</v>
      </c>
      <c r="C400" s="1" t="s">
        <v>585</v>
      </c>
      <c r="D400" s="3" t="str">
        <f t="shared" si="60"/>
        <v>Grêmio</v>
      </c>
      <c r="E400" s="3" t="str">
        <f t="shared" si="61"/>
        <v>1</v>
      </c>
      <c r="F400" s="3" t="str">
        <f t="shared" si="55"/>
        <v>1</v>
      </c>
      <c r="G400" s="3" t="str">
        <f t="shared" si="56"/>
        <v/>
      </c>
      <c r="H400" s="3" t="str">
        <f t="shared" si="58"/>
        <v xml:space="preserve"> 1 x 2 </v>
      </c>
      <c r="I400" s="3" t="str">
        <f t="shared" si="62"/>
        <v>Internacional</v>
      </c>
      <c r="J400" s="3" t="str">
        <f t="shared" si="59"/>
        <v>2</v>
      </c>
      <c r="K400" s="3" t="str">
        <f t="shared" si="63"/>
        <v>2</v>
      </c>
      <c r="L400" s="3" t="str">
        <f t="shared" si="57"/>
        <v/>
      </c>
      <c r="M400" s="3"/>
      <c r="N400" s="3"/>
      <c r="O400" s="3" t="str">
        <f>IF(P400="Amistoso", "AMISTOSO", _xlfn.CONCAT(RIGHT(TEXT(B400, "dd/mm/yyyy"),4),"_",VLOOKUP(todoOsGrenaisNormalizado!$P400, Campeonatos!$A$2:$B$24,2, FALSE)))</f>
        <v>1934_CIT</v>
      </c>
      <c r="P400" s="1" t="s">
        <v>306</v>
      </c>
      <c r="Q400" s="1" t="s">
        <v>393</v>
      </c>
      <c r="R400" s="1"/>
      <c r="S400" s="1" t="s">
        <v>498</v>
      </c>
      <c r="T400" s="1" t="s">
        <v>499</v>
      </c>
    </row>
    <row r="401" spans="1:20" ht="60" x14ac:dyDescent="0.25">
      <c r="A401" s="1">
        <v>42</v>
      </c>
      <c r="B401" s="5">
        <v>12594</v>
      </c>
      <c r="C401" s="1" t="s">
        <v>627</v>
      </c>
      <c r="D401" s="3" t="str">
        <f t="shared" si="60"/>
        <v>Internacional</v>
      </c>
      <c r="E401" s="3" t="str">
        <f t="shared" si="61"/>
        <v>4</v>
      </c>
      <c r="F401" s="3" t="str">
        <f t="shared" si="55"/>
        <v>4</v>
      </c>
      <c r="G401" s="3" t="str">
        <f t="shared" si="56"/>
        <v/>
      </c>
      <c r="H401" s="3" t="str">
        <f t="shared" si="58"/>
        <v xml:space="preserve"> 4 x 3 </v>
      </c>
      <c r="I401" s="3" t="str">
        <f t="shared" si="62"/>
        <v>Grêmio</v>
      </c>
      <c r="J401" s="3" t="str">
        <f t="shared" si="59"/>
        <v>3</v>
      </c>
      <c r="K401" s="3" t="str">
        <f t="shared" si="63"/>
        <v>3</v>
      </c>
      <c r="L401" s="3" t="str">
        <f t="shared" si="57"/>
        <v/>
      </c>
      <c r="M401" s="3"/>
      <c r="N401" s="3"/>
      <c r="O401" s="3" t="str">
        <f>IF(P401="Amistoso", "AMISTOSO", _xlfn.CONCAT(RIGHT(TEXT(B401, "dd/mm/yyyy"),4),"_",VLOOKUP(todoOsGrenaisNormalizado!$P401, Campeonatos!$A$2:$B$24,2, FALSE)))</f>
        <v>1934_CIT</v>
      </c>
      <c r="P401" s="1" t="s">
        <v>306</v>
      </c>
      <c r="Q401" s="1" t="s">
        <v>325</v>
      </c>
      <c r="R401" s="1"/>
      <c r="S401" s="1" t="s">
        <v>500</v>
      </c>
      <c r="T401" s="1"/>
    </row>
    <row r="402" spans="1:20" ht="45" x14ac:dyDescent="0.25">
      <c r="A402" s="1">
        <v>41</v>
      </c>
      <c r="B402" s="5">
        <v>12279</v>
      </c>
      <c r="C402" s="1" t="s">
        <v>599</v>
      </c>
      <c r="D402" s="3" t="str">
        <f t="shared" si="60"/>
        <v>Grêmio</v>
      </c>
      <c r="E402" s="3" t="str">
        <f t="shared" si="61"/>
        <v>3</v>
      </c>
      <c r="F402" s="3" t="str">
        <f t="shared" si="55"/>
        <v>3</v>
      </c>
      <c r="G402" s="3" t="str">
        <f t="shared" si="56"/>
        <v/>
      </c>
      <c r="H402" s="3" t="str">
        <f t="shared" si="58"/>
        <v xml:space="preserve"> 3 x 2 </v>
      </c>
      <c r="I402" s="3" t="str">
        <f t="shared" si="62"/>
        <v>Internacional</v>
      </c>
      <c r="J402" s="3" t="str">
        <f t="shared" si="59"/>
        <v>2</v>
      </c>
      <c r="K402" s="3" t="str">
        <f t="shared" si="63"/>
        <v>2</v>
      </c>
      <c r="L402" s="3" t="str">
        <f t="shared" si="57"/>
        <v/>
      </c>
      <c r="M402" s="3"/>
      <c r="N402" s="3"/>
      <c r="O402" s="3" t="str">
        <f>IF(P402="Amistoso", "AMISTOSO", _xlfn.CONCAT(RIGHT(TEXT(B402, "dd/mm/yyyy"),4),"_",VLOOKUP(todoOsGrenaisNormalizado!$P402, Campeonatos!$A$2:$B$24,2, FALSE)))</f>
        <v>1933_CIT</v>
      </c>
      <c r="P402" s="1" t="s">
        <v>306</v>
      </c>
      <c r="Q402" s="1" t="s">
        <v>393</v>
      </c>
      <c r="R402" s="1"/>
      <c r="S402" s="1" t="s">
        <v>501</v>
      </c>
      <c r="T402" s="1"/>
    </row>
    <row r="403" spans="1:20" ht="60" x14ac:dyDescent="0.25">
      <c r="A403" s="1">
        <v>40</v>
      </c>
      <c r="B403" s="5">
        <v>12153</v>
      </c>
      <c r="C403" s="1" t="s">
        <v>606</v>
      </c>
      <c r="D403" s="3" t="str">
        <f t="shared" si="60"/>
        <v>Grêmio</v>
      </c>
      <c r="E403" s="3" t="str">
        <f t="shared" si="61"/>
        <v>5</v>
      </c>
      <c r="F403" s="3" t="str">
        <f t="shared" si="55"/>
        <v>5</v>
      </c>
      <c r="G403" s="3" t="str">
        <f t="shared" si="56"/>
        <v/>
      </c>
      <c r="H403" s="3" t="str">
        <f t="shared" si="58"/>
        <v xml:space="preserve"> 5 x 3 </v>
      </c>
      <c r="I403" s="3" t="str">
        <f t="shared" si="62"/>
        <v>Internacional</v>
      </c>
      <c r="J403" s="3" t="str">
        <f t="shared" si="59"/>
        <v>3</v>
      </c>
      <c r="K403" s="3" t="str">
        <f t="shared" si="63"/>
        <v>3</v>
      </c>
      <c r="L403" s="3" t="str">
        <f t="shared" si="57"/>
        <v/>
      </c>
      <c r="M403" s="3"/>
      <c r="N403" s="3"/>
      <c r="O403" s="3" t="str">
        <f>IF(P403="Amistoso", "AMISTOSO", _xlfn.CONCAT(RIGHT(TEXT(B403, "dd/mm/yyyy"),4),"_",VLOOKUP(todoOsGrenaisNormalizado!$P403, Campeonatos!$A$2:$B$24,2, FALSE)))</f>
        <v>1933_CIT</v>
      </c>
      <c r="P403" s="1" t="s">
        <v>306</v>
      </c>
      <c r="Q403" s="1" t="s">
        <v>393</v>
      </c>
      <c r="R403" s="1"/>
      <c r="S403" s="1" t="s">
        <v>502</v>
      </c>
      <c r="T403" s="1"/>
    </row>
    <row r="404" spans="1:20" x14ac:dyDescent="0.25">
      <c r="A404" s="1">
        <v>39</v>
      </c>
      <c r="B404" s="5">
        <v>11992</v>
      </c>
      <c r="C404" s="1" t="s">
        <v>571</v>
      </c>
      <c r="D404" s="3" t="str">
        <f t="shared" si="60"/>
        <v>Internacional</v>
      </c>
      <c r="E404" s="3" t="str">
        <f t="shared" si="61"/>
        <v>0</v>
      </c>
      <c r="F404" s="3" t="str">
        <f t="shared" si="55"/>
        <v>0</v>
      </c>
      <c r="G404" s="3" t="str">
        <f t="shared" si="56"/>
        <v/>
      </c>
      <c r="H404" s="3" t="str">
        <f t="shared" si="58"/>
        <v xml:space="preserve"> 0 x 1 </v>
      </c>
      <c r="I404" s="3" t="str">
        <f t="shared" si="62"/>
        <v>Grêmio</v>
      </c>
      <c r="J404" s="3" t="str">
        <f t="shared" si="59"/>
        <v>1</v>
      </c>
      <c r="K404" s="3" t="str">
        <f t="shared" si="63"/>
        <v>1</v>
      </c>
      <c r="L404" s="3" t="str">
        <f t="shared" si="57"/>
        <v/>
      </c>
      <c r="M404" s="3"/>
      <c r="N404" s="3"/>
      <c r="O404" s="3" t="str">
        <f>IF(P404="Amistoso", "AMISTOSO", _xlfn.CONCAT(RIGHT(TEXT(B404, "dd/mm/yyyy"),4),"_",VLOOKUP(todoOsGrenaisNormalizado!$P404, Campeonatos!$A$2:$B$24,2, FALSE)))</f>
        <v>1932_CIT</v>
      </c>
      <c r="P404" s="1" t="s">
        <v>306</v>
      </c>
      <c r="Q404" s="1" t="s">
        <v>325</v>
      </c>
      <c r="R404" s="1"/>
      <c r="S404" s="1" t="s">
        <v>503</v>
      </c>
      <c r="T404" s="1"/>
    </row>
    <row r="405" spans="1:20" x14ac:dyDescent="0.25">
      <c r="A405" s="1">
        <v>38</v>
      </c>
      <c r="B405" s="5">
        <v>11880</v>
      </c>
      <c r="C405" s="1" t="s">
        <v>572</v>
      </c>
      <c r="D405" s="3" t="str">
        <f t="shared" si="60"/>
        <v>Grêmio</v>
      </c>
      <c r="E405" s="3" t="str">
        <f t="shared" si="61"/>
        <v>2</v>
      </c>
      <c r="F405" s="3" t="str">
        <f t="shared" si="55"/>
        <v>2</v>
      </c>
      <c r="G405" s="3" t="str">
        <f t="shared" si="56"/>
        <v/>
      </c>
      <c r="H405" s="3" t="str">
        <f t="shared" si="58"/>
        <v xml:space="preserve"> 2 x 0 </v>
      </c>
      <c r="I405" s="3" t="str">
        <f t="shared" si="62"/>
        <v>Internacional</v>
      </c>
      <c r="J405" s="3" t="str">
        <f t="shared" si="59"/>
        <v>0</v>
      </c>
      <c r="K405" s="3" t="str">
        <f t="shared" si="63"/>
        <v>0</v>
      </c>
      <c r="L405" s="3" t="str">
        <f t="shared" si="57"/>
        <v/>
      </c>
      <c r="M405" s="3"/>
      <c r="N405" s="3"/>
      <c r="O405" s="3" t="str">
        <f>IF(P405="Amistoso", "AMISTOSO", _xlfn.CONCAT(RIGHT(TEXT(B405, "dd/mm/yyyy"),4),"_",VLOOKUP(todoOsGrenaisNormalizado!$P405, Campeonatos!$A$2:$B$24,2, FALSE)))</f>
        <v>1932_CIT</v>
      </c>
      <c r="P405" s="1" t="s">
        <v>306</v>
      </c>
      <c r="Q405" s="1" t="s">
        <v>393</v>
      </c>
      <c r="R405" s="1"/>
      <c r="S405" s="1" t="s">
        <v>504</v>
      </c>
      <c r="T405" s="1"/>
    </row>
    <row r="406" spans="1:20" ht="30" x14ac:dyDescent="0.25">
      <c r="A406" s="1">
        <v>37</v>
      </c>
      <c r="B406" s="5">
        <v>11614</v>
      </c>
      <c r="C406" s="1" t="s">
        <v>12</v>
      </c>
      <c r="D406" s="3" t="str">
        <f t="shared" si="60"/>
        <v>Grêmio</v>
      </c>
      <c r="E406" s="3" t="str">
        <f t="shared" si="61"/>
        <v>2</v>
      </c>
      <c r="F406" s="3" t="str">
        <f t="shared" si="55"/>
        <v>2</v>
      </c>
      <c r="G406" s="3" t="str">
        <f t="shared" si="56"/>
        <v/>
      </c>
      <c r="H406" s="3" t="str">
        <f t="shared" si="58"/>
        <v xml:space="preserve"> 2 x 1 </v>
      </c>
      <c r="I406" s="3" t="str">
        <f t="shared" si="62"/>
        <v>Internacional</v>
      </c>
      <c r="J406" s="3" t="str">
        <f t="shared" si="59"/>
        <v>1</v>
      </c>
      <c r="K406" s="3" t="str">
        <f t="shared" si="63"/>
        <v>1</v>
      </c>
      <c r="L406" s="3" t="str">
        <f t="shared" si="57"/>
        <v/>
      </c>
      <c r="M406" s="3"/>
      <c r="N406" s="3"/>
      <c r="O406" s="3" t="str">
        <f>IF(P406="Amistoso", "AMISTOSO", _xlfn.CONCAT(RIGHT(TEXT(B406, "dd/mm/yyyy"),4),"_",VLOOKUP(todoOsGrenaisNormalizado!$P406, Campeonatos!$A$2:$B$24,2, FALSE)))</f>
        <v>1931_CIT</v>
      </c>
      <c r="P406" s="1" t="s">
        <v>306</v>
      </c>
      <c r="Q406" s="1" t="s">
        <v>393</v>
      </c>
      <c r="R406" s="1"/>
      <c r="S406" s="1" t="s">
        <v>505</v>
      </c>
      <c r="T406" s="1"/>
    </row>
    <row r="407" spans="1:20" x14ac:dyDescent="0.25">
      <c r="A407" s="1">
        <v>36</v>
      </c>
      <c r="B407" s="5">
        <v>11532</v>
      </c>
      <c r="C407" s="1" t="s">
        <v>572</v>
      </c>
      <c r="D407" s="3" t="str">
        <f t="shared" si="60"/>
        <v>Grêmio</v>
      </c>
      <c r="E407" s="3" t="str">
        <f t="shared" si="61"/>
        <v>2</v>
      </c>
      <c r="F407" s="3" t="str">
        <f t="shared" si="55"/>
        <v>2</v>
      </c>
      <c r="G407" s="3" t="str">
        <f t="shared" si="56"/>
        <v/>
      </c>
      <c r="H407" s="3" t="str">
        <f t="shared" si="58"/>
        <v xml:space="preserve"> 2 x 0 </v>
      </c>
      <c r="I407" s="3" t="str">
        <f t="shared" si="62"/>
        <v>Internacional</v>
      </c>
      <c r="J407" s="3" t="str">
        <f t="shared" si="59"/>
        <v>0</v>
      </c>
      <c r="K407" s="3" t="str">
        <f t="shared" si="63"/>
        <v>0</v>
      </c>
      <c r="L407" s="3" t="str">
        <f t="shared" si="57"/>
        <v/>
      </c>
      <c r="M407" s="3"/>
      <c r="N407" s="3"/>
      <c r="O407" s="3" t="str">
        <f>IF(P407="Amistoso", "AMISTOSO", _xlfn.CONCAT(RIGHT(TEXT(B407, "dd/mm/yyyy"),4),"_",VLOOKUP(todoOsGrenaisNormalizado!$P407, Campeonatos!$A$2:$B$24,2, FALSE)))</f>
        <v>AMISTOSO</v>
      </c>
      <c r="P407" s="1" t="s">
        <v>200</v>
      </c>
      <c r="Q407" s="1" t="s">
        <v>393</v>
      </c>
      <c r="R407" s="1"/>
      <c r="S407" s="1" t="s">
        <v>506</v>
      </c>
      <c r="T407" s="1" t="s">
        <v>507</v>
      </c>
    </row>
    <row r="408" spans="1:20" x14ac:dyDescent="0.25">
      <c r="A408" s="1">
        <v>35</v>
      </c>
      <c r="B408" s="5">
        <v>11439</v>
      </c>
      <c r="C408" s="1" t="s">
        <v>19</v>
      </c>
      <c r="D408" s="3" t="str">
        <f t="shared" si="60"/>
        <v>Internacional</v>
      </c>
      <c r="E408" s="3" t="str">
        <f t="shared" si="61"/>
        <v>1</v>
      </c>
      <c r="F408" s="3" t="str">
        <f t="shared" ref="F408:F442" si="64">SUBSTITUTE(E408,_xlfn.CONCAT("(",G408,")"), "")</f>
        <v>1</v>
      </c>
      <c r="G408" s="3" t="str">
        <f t="shared" ref="G408:G442" si="65">IF(IFERROR(SEARCH("(", $E408), 0)&gt;0, SUBSTITUTE(RIGHT($E408,FIND("(",$E408)), ")", ""), "")</f>
        <v/>
      </c>
      <c r="H408" s="3" t="str">
        <f t="shared" si="58"/>
        <v xml:space="preserve"> 1 x 0 </v>
      </c>
      <c r="I408" s="3" t="str">
        <f t="shared" si="62"/>
        <v>Grêmio</v>
      </c>
      <c r="J408" s="3" t="str">
        <f t="shared" si="59"/>
        <v>0</v>
      </c>
      <c r="K408" s="3" t="str">
        <f t="shared" si="63"/>
        <v>0</v>
      </c>
      <c r="L408" s="3" t="str">
        <f t="shared" ref="L408:L443" si="66">IF(IFERROR(SEARCH("(", $J408), 0)&gt;0, SUBSTITUTE(LEFT($J408,FIND(")",$J408)-1), "(", ""),  "")</f>
        <v/>
      </c>
      <c r="M408" s="3"/>
      <c r="N408" s="3"/>
      <c r="O408" s="3" t="str">
        <f>IF(P408="Amistoso", "AMISTOSO", _xlfn.CONCAT(RIGHT(TEXT(B408, "dd/mm/yyyy"),4),"_",VLOOKUP(todoOsGrenaisNormalizado!$P408, Campeonatos!$A$2:$B$24,2, FALSE)))</f>
        <v>1931_CIT</v>
      </c>
      <c r="P408" s="1" t="s">
        <v>306</v>
      </c>
      <c r="Q408" s="1" t="s">
        <v>325</v>
      </c>
      <c r="R408" s="1"/>
      <c r="S408" s="1" t="s">
        <v>508</v>
      </c>
      <c r="T408" s="1"/>
    </row>
    <row r="409" spans="1:20" x14ac:dyDescent="0.25">
      <c r="A409" s="1">
        <v>34</v>
      </c>
      <c r="B409" s="5">
        <v>11397</v>
      </c>
      <c r="C409" s="1" t="s">
        <v>614</v>
      </c>
      <c r="D409" s="3" t="str">
        <f t="shared" si="60"/>
        <v>Internacional</v>
      </c>
      <c r="E409" s="3" t="str">
        <f t="shared" si="61"/>
        <v>3</v>
      </c>
      <c r="F409" s="3" t="str">
        <f t="shared" si="64"/>
        <v>3</v>
      </c>
      <c r="G409" s="3" t="str">
        <f t="shared" si="65"/>
        <v/>
      </c>
      <c r="H409" s="3" t="str">
        <f t="shared" si="58"/>
        <v xml:space="preserve"> 3 x 0 </v>
      </c>
      <c r="I409" s="3" t="str">
        <f t="shared" si="62"/>
        <v>Grêmio</v>
      </c>
      <c r="J409" s="3" t="str">
        <f t="shared" si="59"/>
        <v>0</v>
      </c>
      <c r="K409" s="3" t="str">
        <f t="shared" si="63"/>
        <v>0</v>
      </c>
      <c r="L409" s="3" t="str">
        <f t="shared" si="66"/>
        <v/>
      </c>
      <c r="M409" s="3"/>
      <c r="N409" s="3"/>
      <c r="O409" s="3" t="str">
        <f>IF(P409="Amistoso", "AMISTOSO", _xlfn.CONCAT(RIGHT(TEXT(B409, "dd/mm/yyyy"),4),"_",VLOOKUP(todoOsGrenaisNormalizado!$P409, Campeonatos!$A$2:$B$24,2, FALSE)))</f>
        <v>AMISTOSO</v>
      </c>
      <c r="P409" s="1" t="s">
        <v>200</v>
      </c>
      <c r="Q409" s="1" t="s">
        <v>325</v>
      </c>
      <c r="R409" s="1"/>
      <c r="S409" s="1" t="s">
        <v>509</v>
      </c>
      <c r="T409" s="1" t="s">
        <v>510</v>
      </c>
    </row>
    <row r="410" spans="1:20" ht="30" x14ac:dyDescent="0.25">
      <c r="A410" s="1">
        <v>33</v>
      </c>
      <c r="B410" s="5">
        <v>11215</v>
      </c>
      <c r="C410" s="1" t="s">
        <v>586</v>
      </c>
      <c r="D410" s="3" t="str">
        <f t="shared" si="60"/>
        <v>Grêmio</v>
      </c>
      <c r="E410" s="3" t="str">
        <f t="shared" si="61"/>
        <v>1</v>
      </c>
      <c r="F410" s="3" t="str">
        <f t="shared" si="64"/>
        <v>1</v>
      </c>
      <c r="G410" s="3" t="str">
        <f t="shared" si="65"/>
        <v/>
      </c>
      <c r="H410" s="3" t="str">
        <f t="shared" ref="H410:H442" si="67">SUBSTITUTE(SUBSTITUTE(C410, "Internacional", ""), "Grêmio", "")</f>
        <v xml:space="preserve"> 1 x 1 </v>
      </c>
      <c r="I410" s="3" t="str">
        <f t="shared" si="62"/>
        <v>Internacional</v>
      </c>
      <c r="J410" s="3" t="str">
        <f t="shared" si="59"/>
        <v>1</v>
      </c>
      <c r="K410" s="3" t="str">
        <f t="shared" si="63"/>
        <v>1</v>
      </c>
      <c r="L410" s="3" t="str">
        <f t="shared" si="66"/>
        <v/>
      </c>
      <c r="M410" s="3"/>
      <c r="N410" s="3"/>
      <c r="O410" s="3" t="str">
        <f>IF(P410="Amistoso", "AMISTOSO", _xlfn.CONCAT(RIGHT(TEXT(B410, "dd/mm/yyyy"),4),"_",VLOOKUP(todoOsGrenaisNormalizado!$P410, Campeonatos!$A$2:$B$24,2, FALSE)))</f>
        <v>1930_CIT</v>
      </c>
      <c r="P410" s="1" t="s">
        <v>306</v>
      </c>
      <c r="Q410" s="1" t="s">
        <v>511</v>
      </c>
      <c r="R410" s="1"/>
      <c r="S410" s="1" t="s">
        <v>512</v>
      </c>
      <c r="T410" s="1"/>
    </row>
    <row r="411" spans="1:20" ht="30" x14ac:dyDescent="0.25">
      <c r="A411" s="1">
        <v>32</v>
      </c>
      <c r="B411" s="5">
        <v>11082</v>
      </c>
      <c r="C411" s="1" t="s">
        <v>9</v>
      </c>
      <c r="D411" s="3" t="str">
        <f t="shared" si="60"/>
        <v>Grêmio</v>
      </c>
      <c r="E411" s="3" t="str">
        <f t="shared" si="61"/>
        <v>3</v>
      </c>
      <c r="F411" s="3" t="str">
        <f t="shared" si="64"/>
        <v>3</v>
      </c>
      <c r="G411" s="3" t="str">
        <f t="shared" si="65"/>
        <v/>
      </c>
      <c r="H411" s="3" t="str">
        <f t="shared" si="67"/>
        <v xml:space="preserve"> 3 x 1 </v>
      </c>
      <c r="I411" s="3" t="str">
        <f t="shared" si="62"/>
        <v>Internacional</v>
      </c>
      <c r="J411" s="3" t="str">
        <f t="shared" si="59"/>
        <v>1</v>
      </c>
      <c r="K411" s="3" t="str">
        <f t="shared" si="63"/>
        <v>1</v>
      </c>
      <c r="L411" s="3" t="str">
        <f t="shared" si="66"/>
        <v/>
      </c>
      <c r="M411" s="3"/>
      <c r="N411" s="3"/>
      <c r="O411" s="3" t="str">
        <f>IF(P411="Amistoso", "AMISTOSO", _xlfn.CONCAT(RIGHT(TEXT(B411, "dd/mm/yyyy"),4),"_",VLOOKUP(todoOsGrenaisNormalizado!$P411, Campeonatos!$A$2:$B$24,2, FALSE)))</f>
        <v>1930_CIT</v>
      </c>
      <c r="P411" s="1" t="s">
        <v>306</v>
      </c>
      <c r="Q411" s="1" t="s">
        <v>393</v>
      </c>
      <c r="R411" s="1"/>
      <c r="S411" s="1" t="s">
        <v>513</v>
      </c>
      <c r="T411" s="1"/>
    </row>
    <row r="412" spans="1:20" ht="30" x14ac:dyDescent="0.25">
      <c r="A412" s="1">
        <v>31</v>
      </c>
      <c r="B412" s="5">
        <v>10907</v>
      </c>
      <c r="C412" s="1" t="s">
        <v>12</v>
      </c>
      <c r="D412" s="3" t="str">
        <f t="shared" si="60"/>
        <v>Grêmio</v>
      </c>
      <c r="E412" s="3" t="str">
        <f t="shared" si="61"/>
        <v>2</v>
      </c>
      <c r="F412" s="3" t="str">
        <f t="shared" si="64"/>
        <v>2</v>
      </c>
      <c r="G412" s="3" t="str">
        <f t="shared" si="65"/>
        <v/>
      </c>
      <c r="H412" s="3" t="str">
        <f t="shared" si="67"/>
        <v xml:space="preserve"> 2 x 1 </v>
      </c>
      <c r="I412" s="3" t="str">
        <f t="shared" si="62"/>
        <v>Internacional</v>
      </c>
      <c r="J412" s="3" t="str">
        <f t="shared" si="59"/>
        <v>1</v>
      </c>
      <c r="K412" s="3" t="str">
        <f t="shared" si="63"/>
        <v>1</v>
      </c>
      <c r="L412" s="3" t="str">
        <f t="shared" si="66"/>
        <v/>
      </c>
      <c r="M412" s="3"/>
      <c r="N412" s="3"/>
      <c r="O412" s="3" t="str">
        <f>IF(P412="Amistoso", "AMISTOSO", _xlfn.CONCAT(RIGHT(TEXT(B412, "dd/mm/yyyy"),4),"_",VLOOKUP(todoOsGrenaisNormalizado!$P412, Campeonatos!$A$2:$B$24,2, FALSE)))</f>
        <v>1929_CIT</v>
      </c>
      <c r="P412" s="1" t="s">
        <v>306</v>
      </c>
      <c r="Q412" s="1" t="s">
        <v>393</v>
      </c>
      <c r="R412" s="1"/>
      <c r="S412" s="1" t="s">
        <v>514</v>
      </c>
      <c r="T412" s="1"/>
    </row>
    <row r="413" spans="1:20" ht="45" x14ac:dyDescent="0.25">
      <c r="A413" s="1">
        <v>30</v>
      </c>
      <c r="B413" s="5">
        <v>10788</v>
      </c>
      <c r="C413" s="1" t="s">
        <v>616</v>
      </c>
      <c r="D413" s="3" t="str">
        <f t="shared" si="60"/>
        <v>Internacional</v>
      </c>
      <c r="E413" s="3" t="str">
        <f t="shared" si="61"/>
        <v>4</v>
      </c>
      <c r="F413" s="3" t="str">
        <f t="shared" si="64"/>
        <v>4</v>
      </c>
      <c r="G413" s="3" t="str">
        <f t="shared" si="65"/>
        <v/>
      </c>
      <c r="H413" s="3" t="str">
        <f t="shared" si="67"/>
        <v xml:space="preserve"> 4 x 2 </v>
      </c>
      <c r="I413" s="3" t="str">
        <f t="shared" si="62"/>
        <v>Grêmio</v>
      </c>
      <c r="J413" s="3" t="str">
        <f t="shared" si="59"/>
        <v>2</v>
      </c>
      <c r="K413" s="3" t="str">
        <f t="shared" si="63"/>
        <v>2</v>
      </c>
      <c r="L413" s="3" t="str">
        <f t="shared" si="66"/>
        <v/>
      </c>
      <c r="M413" s="3"/>
      <c r="N413" s="3"/>
      <c r="O413" s="3" t="str">
        <f>IF(P413="Amistoso", "AMISTOSO", _xlfn.CONCAT(RIGHT(TEXT(B413, "dd/mm/yyyy"),4),"_",VLOOKUP(todoOsGrenaisNormalizado!$P413, Campeonatos!$A$2:$B$24,2, FALSE)))</f>
        <v>1929_CIT</v>
      </c>
      <c r="P413" s="1" t="s">
        <v>306</v>
      </c>
      <c r="Q413" s="1" t="s">
        <v>515</v>
      </c>
      <c r="R413" s="1"/>
      <c r="S413" s="1" t="s">
        <v>516</v>
      </c>
      <c r="T413" s="1"/>
    </row>
    <row r="414" spans="1:20" ht="30" x14ac:dyDescent="0.25">
      <c r="A414" s="1">
        <v>29</v>
      </c>
      <c r="B414" s="5">
        <v>10739</v>
      </c>
      <c r="C414" s="1" t="s">
        <v>12</v>
      </c>
      <c r="D414" s="3" t="str">
        <f t="shared" si="60"/>
        <v>Grêmio</v>
      </c>
      <c r="E414" s="3" t="str">
        <f t="shared" si="61"/>
        <v>2</v>
      </c>
      <c r="F414" s="3" t="str">
        <f t="shared" si="64"/>
        <v>2</v>
      </c>
      <c r="G414" s="3" t="str">
        <f t="shared" si="65"/>
        <v/>
      </c>
      <c r="H414" s="3" t="str">
        <f t="shared" si="67"/>
        <v xml:space="preserve"> 2 x 1 </v>
      </c>
      <c r="I414" s="3" t="str">
        <f t="shared" si="62"/>
        <v>Internacional</v>
      </c>
      <c r="J414" s="3" t="str">
        <f t="shared" si="59"/>
        <v>1</v>
      </c>
      <c r="K414" s="3" t="str">
        <f t="shared" si="63"/>
        <v>1</v>
      </c>
      <c r="L414" s="3" t="str">
        <f t="shared" si="66"/>
        <v/>
      </c>
      <c r="M414" s="3"/>
      <c r="N414" s="3"/>
      <c r="O414" s="3" t="str">
        <f>IF(P414="Amistoso", "AMISTOSO", _xlfn.CONCAT(RIGHT(TEXT(B414, "dd/mm/yyyy"),4),"_",VLOOKUP(todoOsGrenaisNormalizado!$P414, Campeonatos!$A$2:$B$24,2, FALSE)))</f>
        <v>AMISTOSO</v>
      </c>
      <c r="P414" s="1" t="s">
        <v>200</v>
      </c>
      <c r="Q414" s="1" t="s">
        <v>393</v>
      </c>
      <c r="R414" s="1"/>
      <c r="S414" s="1" t="s">
        <v>517</v>
      </c>
      <c r="T414" s="1" t="s">
        <v>518</v>
      </c>
    </row>
    <row r="415" spans="1:20" ht="30" x14ac:dyDescent="0.25">
      <c r="A415" s="1">
        <v>28</v>
      </c>
      <c r="B415" s="5">
        <v>10551</v>
      </c>
      <c r="C415" s="1" t="s">
        <v>591</v>
      </c>
      <c r="D415" s="3" t="str">
        <f t="shared" si="60"/>
        <v>Internacional</v>
      </c>
      <c r="E415" s="3" t="str">
        <f t="shared" si="61"/>
        <v>0</v>
      </c>
      <c r="F415" s="3" t="str">
        <f t="shared" si="64"/>
        <v>0</v>
      </c>
      <c r="G415" s="3" t="str">
        <f t="shared" si="65"/>
        <v/>
      </c>
      <c r="H415" s="3" t="str">
        <f t="shared" si="67"/>
        <v xml:space="preserve"> 0 x 2 </v>
      </c>
      <c r="I415" s="3" t="str">
        <f t="shared" si="62"/>
        <v>Grêmio</v>
      </c>
      <c r="J415" s="3" t="str">
        <f t="shared" si="59"/>
        <v>2</v>
      </c>
      <c r="K415" s="3" t="str">
        <f t="shared" si="63"/>
        <v>2</v>
      </c>
      <c r="L415" s="3" t="str">
        <f t="shared" si="66"/>
        <v/>
      </c>
      <c r="M415" s="3"/>
      <c r="N415" s="3"/>
      <c r="O415" s="3" t="str">
        <f>IF(P415="Amistoso", "AMISTOSO", _xlfn.CONCAT(RIGHT(TEXT(B415, "dd/mm/yyyy"),4),"_",VLOOKUP(todoOsGrenaisNormalizado!$P415, Campeonatos!$A$2:$B$24,2, FALSE)))</f>
        <v>AMISTOSO</v>
      </c>
      <c r="P415" s="1" t="s">
        <v>200</v>
      </c>
      <c r="Q415" s="1" t="s">
        <v>515</v>
      </c>
      <c r="R415" s="1"/>
      <c r="S415" s="1" t="s">
        <v>519</v>
      </c>
      <c r="T415" s="1"/>
    </row>
    <row r="416" spans="1:20" ht="30" x14ac:dyDescent="0.25">
      <c r="A416" s="1">
        <v>27</v>
      </c>
      <c r="B416" s="5">
        <v>10466</v>
      </c>
      <c r="C416" s="1" t="s">
        <v>580</v>
      </c>
      <c r="D416" s="3" t="str">
        <f t="shared" si="60"/>
        <v>Grêmio</v>
      </c>
      <c r="E416" s="3" t="str">
        <f t="shared" si="61"/>
        <v>2</v>
      </c>
      <c r="F416" s="3" t="str">
        <f t="shared" si="64"/>
        <v>2</v>
      </c>
      <c r="G416" s="3" t="str">
        <f t="shared" si="65"/>
        <v/>
      </c>
      <c r="H416" s="3" t="str">
        <f t="shared" si="67"/>
        <v xml:space="preserve"> 2 x 2 </v>
      </c>
      <c r="I416" s="3" t="str">
        <f t="shared" si="62"/>
        <v>Internacional</v>
      </c>
      <c r="J416" s="3" t="str">
        <f t="shared" si="59"/>
        <v>2</v>
      </c>
      <c r="K416" s="3" t="str">
        <f t="shared" si="63"/>
        <v>2</v>
      </c>
      <c r="L416" s="3" t="str">
        <f t="shared" si="66"/>
        <v/>
      </c>
      <c r="M416" s="3"/>
      <c r="N416" s="3"/>
      <c r="O416" s="3" t="str">
        <f>IF(P416="Amistoso", "AMISTOSO", _xlfn.CONCAT(RIGHT(TEXT(B416, "dd/mm/yyyy"),4),"_",VLOOKUP(todoOsGrenaisNormalizado!$P416, Campeonatos!$A$2:$B$24,2, FALSE)))</f>
        <v>1928_CIT</v>
      </c>
      <c r="P416" s="1" t="s">
        <v>306</v>
      </c>
      <c r="Q416" s="1" t="s">
        <v>393</v>
      </c>
      <c r="R416" s="1"/>
      <c r="S416" s="1" t="s">
        <v>520</v>
      </c>
      <c r="T416" s="1"/>
    </row>
    <row r="417" spans="1:20" ht="45" x14ac:dyDescent="0.25">
      <c r="A417" s="1">
        <v>26</v>
      </c>
      <c r="B417" s="5">
        <v>10389</v>
      </c>
      <c r="C417" s="1" t="s">
        <v>589</v>
      </c>
      <c r="D417" s="3" t="str">
        <f t="shared" si="60"/>
        <v>Internacional</v>
      </c>
      <c r="E417" s="3" t="str">
        <f t="shared" si="61"/>
        <v>2</v>
      </c>
      <c r="F417" s="3" t="str">
        <f t="shared" si="64"/>
        <v>2</v>
      </c>
      <c r="G417" s="3" t="str">
        <f t="shared" si="65"/>
        <v/>
      </c>
      <c r="H417" s="3" t="str">
        <f t="shared" si="67"/>
        <v xml:space="preserve"> 2 x 3 </v>
      </c>
      <c r="I417" s="3" t="str">
        <f t="shared" si="62"/>
        <v>Grêmio</v>
      </c>
      <c r="J417" s="3" t="str">
        <f t="shared" si="59"/>
        <v>3</v>
      </c>
      <c r="K417" s="3" t="str">
        <f t="shared" si="63"/>
        <v>3</v>
      </c>
      <c r="L417" s="3" t="str">
        <f t="shared" si="66"/>
        <v/>
      </c>
      <c r="M417" s="3"/>
      <c r="N417" s="3"/>
      <c r="O417" s="3" t="str">
        <f>IF(P417="Amistoso", "AMISTOSO", _xlfn.CONCAT(RIGHT(TEXT(B417, "dd/mm/yyyy"),4),"_",VLOOKUP(todoOsGrenaisNormalizado!$P417, Campeonatos!$A$2:$B$24,2, FALSE)))</f>
        <v>1928_CIT</v>
      </c>
      <c r="P417" s="1" t="s">
        <v>306</v>
      </c>
      <c r="Q417" s="1" t="s">
        <v>515</v>
      </c>
      <c r="R417" s="1"/>
      <c r="S417" s="1" t="s">
        <v>521</v>
      </c>
      <c r="T417" s="1"/>
    </row>
    <row r="418" spans="1:20" ht="30" x14ac:dyDescent="0.25">
      <c r="A418" s="1">
        <v>25</v>
      </c>
      <c r="B418" s="5">
        <v>10025</v>
      </c>
      <c r="C418" s="1" t="s">
        <v>593</v>
      </c>
      <c r="D418" s="3" t="str">
        <f t="shared" si="60"/>
        <v>Grêmio</v>
      </c>
      <c r="E418" s="3" t="str">
        <f t="shared" si="61"/>
        <v>1</v>
      </c>
      <c r="F418" s="3" t="str">
        <f t="shared" si="64"/>
        <v>1</v>
      </c>
      <c r="G418" s="3" t="str">
        <f t="shared" si="65"/>
        <v/>
      </c>
      <c r="H418" s="3" t="str">
        <f t="shared" si="67"/>
        <v xml:space="preserve"> 1 x 3 </v>
      </c>
      <c r="I418" s="3" t="str">
        <f t="shared" si="62"/>
        <v>Internacional</v>
      </c>
      <c r="J418" s="3" t="str">
        <f t="shared" si="59"/>
        <v>3</v>
      </c>
      <c r="K418" s="3" t="str">
        <f t="shared" si="63"/>
        <v>3</v>
      </c>
      <c r="L418" s="3" t="str">
        <f t="shared" si="66"/>
        <v/>
      </c>
      <c r="M418" s="3"/>
      <c r="N418" s="3"/>
      <c r="O418" s="3" t="str">
        <f>IF(P418="Amistoso", "AMISTOSO", _xlfn.CONCAT(RIGHT(TEXT(B418, "dd/mm/yyyy"),4),"_",VLOOKUP(todoOsGrenaisNormalizado!$P418, Campeonatos!$A$2:$B$24,2, FALSE)))</f>
        <v>1927_CIT</v>
      </c>
      <c r="P418" s="1" t="s">
        <v>306</v>
      </c>
      <c r="Q418" s="1" t="s">
        <v>393</v>
      </c>
      <c r="R418" s="1"/>
      <c r="S418" s="1" t="s">
        <v>522</v>
      </c>
      <c r="T418" s="1"/>
    </row>
    <row r="419" spans="1:20" ht="30" x14ac:dyDescent="0.25">
      <c r="A419" s="1">
        <v>24</v>
      </c>
      <c r="B419" s="5">
        <v>9990</v>
      </c>
      <c r="C419" s="1" t="s">
        <v>5</v>
      </c>
      <c r="D419" s="3" t="str">
        <f t="shared" si="60"/>
        <v>Internacional</v>
      </c>
      <c r="E419" s="3" t="str">
        <f t="shared" si="61"/>
        <v>3</v>
      </c>
      <c r="F419" s="3" t="str">
        <f t="shared" si="64"/>
        <v>3</v>
      </c>
      <c r="G419" s="3" t="str">
        <f t="shared" si="65"/>
        <v/>
      </c>
      <c r="H419" s="3" t="str">
        <f t="shared" si="67"/>
        <v xml:space="preserve"> 3 x 2 </v>
      </c>
      <c r="I419" s="3" t="str">
        <f t="shared" si="62"/>
        <v>Grêmio</v>
      </c>
      <c r="J419" s="3" t="str">
        <f t="shared" si="59"/>
        <v>2</v>
      </c>
      <c r="K419" s="3" t="str">
        <f t="shared" si="63"/>
        <v>2</v>
      </c>
      <c r="L419" s="3" t="str">
        <f t="shared" si="66"/>
        <v/>
      </c>
      <c r="M419" s="3"/>
      <c r="N419" s="3"/>
      <c r="O419" s="3" t="str">
        <f>IF(P419="Amistoso", "AMISTOSO", _xlfn.CONCAT(RIGHT(TEXT(B419, "dd/mm/yyyy"),4),"_",VLOOKUP(todoOsGrenaisNormalizado!$P419, Campeonatos!$A$2:$B$24,2, FALSE)))</f>
        <v>1927_CIT</v>
      </c>
      <c r="P419" s="1" t="s">
        <v>306</v>
      </c>
      <c r="Q419" s="1" t="s">
        <v>515</v>
      </c>
      <c r="R419" s="1"/>
      <c r="S419" s="1" t="s">
        <v>523</v>
      </c>
      <c r="T419" s="1"/>
    </row>
    <row r="420" spans="1:20" ht="60" x14ac:dyDescent="0.25">
      <c r="A420" s="1">
        <v>23</v>
      </c>
      <c r="B420" s="5">
        <v>9815</v>
      </c>
      <c r="C420" s="1" t="s">
        <v>615</v>
      </c>
      <c r="D420" s="3" t="str">
        <f t="shared" si="60"/>
        <v>Grêmio</v>
      </c>
      <c r="E420" s="3" t="str">
        <f t="shared" si="61"/>
        <v>4</v>
      </c>
      <c r="F420" s="3" t="str">
        <f t="shared" si="64"/>
        <v>4</v>
      </c>
      <c r="G420" s="3" t="str">
        <f t="shared" si="65"/>
        <v/>
      </c>
      <c r="H420" s="3" t="str">
        <f t="shared" si="67"/>
        <v xml:space="preserve"> 4 x 3 </v>
      </c>
      <c r="I420" s="3" t="str">
        <f t="shared" si="62"/>
        <v>Internacional</v>
      </c>
      <c r="J420" s="3" t="str">
        <f t="shared" si="59"/>
        <v>3</v>
      </c>
      <c r="K420" s="3" t="str">
        <f t="shared" si="63"/>
        <v>3</v>
      </c>
      <c r="L420" s="3" t="str">
        <f t="shared" si="66"/>
        <v/>
      </c>
      <c r="M420" s="3"/>
      <c r="N420" s="3"/>
      <c r="O420" s="3" t="str">
        <f>IF(P420="Amistoso", "AMISTOSO", _xlfn.CONCAT(RIGHT(TEXT(B420, "dd/mm/yyyy"),4),"_",VLOOKUP(todoOsGrenaisNormalizado!$P420, Campeonatos!$A$2:$B$24,2, FALSE)))</f>
        <v>1926_CIT</v>
      </c>
      <c r="P420" s="1" t="s">
        <v>306</v>
      </c>
      <c r="Q420" s="1" t="s">
        <v>393</v>
      </c>
      <c r="R420" s="1"/>
      <c r="S420" s="1" t="s">
        <v>524</v>
      </c>
      <c r="T420" s="1"/>
    </row>
    <row r="421" spans="1:20" ht="45" x14ac:dyDescent="0.25">
      <c r="A421" s="1">
        <v>22</v>
      </c>
      <c r="B421" s="5">
        <v>9675</v>
      </c>
      <c r="C421" s="1" t="s">
        <v>628</v>
      </c>
      <c r="D421" s="3" t="str">
        <f t="shared" si="60"/>
        <v>Internacional</v>
      </c>
      <c r="E421" s="3" t="str">
        <f t="shared" si="61"/>
        <v>1</v>
      </c>
      <c r="F421" s="3" t="str">
        <f t="shared" si="64"/>
        <v>1</v>
      </c>
      <c r="G421" s="3" t="str">
        <f t="shared" si="65"/>
        <v/>
      </c>
      <c r="H421" s="3" t="str">
        <f t="shared" si="67"/>
        <v xml:space="preserve"> 1 x 4 </v>
      </c>
      <c r="I421" s="3" t="str">
        <f t="shared" si="62"/>
        <v>Grêmio</v>
      </c>
      <c r="J421" s="3" t="str">
        <f t="shared" si="59"/>
        <v>4</v>
      </c>
      <c r="K421" s="3" t="str">
        <f t="shared" si="63"/>
        <v>4</v>
      </c>
      <c r="L421" s="3" t="str">
        <f t="shared" si="66"/>
        <v/>
      </c>
      <c r="M421" s="3"/>
      <c r="N421" s="3"/>
      <c r="O421" s="3" t="str">
        <f>IF(P421="Amistoso", "AMISTOSO", _xlfn.CONCAT(RIGHT(TEXT(B421, "dd/mm/yyyy"),4),"_",VLOOKUP(todoOsGrenaisNormalizado!$P421, Campeonatos!$A$2:$B$24,2, FALSE)))</f>
        <v>1926_CIT</v>
      </c>
      <c r="P421" s="1" t="s">
        <v>306</v>
      </c>
      <c r="Q421" s="1" t="s">
        <v>515</v>
      </c>
      <c r="R421" s="1"/>
      <c r="S421" s="1" t="s">
        <v>525</v>
      </c>
      <c r="T421" s="1" t="s">
        <v>526</v>
      </c>
    </row>
    <row r="422" spans="1:20" ht="30" x14ac:dyDescent="0.25">
      <c r="A422" s="1">
        <v>21</v>
      </c>
      <c r="B422" s="5">
        <v>9416</v>
      </c>
      <c r="C422" s="1" t="s">
        <v>587</v>
      </c>
      <c r="D422" s="3" t="str">
        <f t="shared" si="60"/>
        <v>Internacional</v>
      </c>
      <c r="E422" s="3" t="str">
        <f t="shared" si="61"/>
        <v>2</v>
      </c>
      <c r="F422" s="3" t="str">
        <f t="shared" si="64"/>
        <v>2</v>
      </c>
      <c r="G422" s="3" t="str">
        <f t="shared" si="65"/>
        <v/>
      </c>
      <c r="H422" s="3" t="str">
        <f t="shared" si="67"/>
        <v xml:space="preserve"> 2 x 2 </v>
      </c>
      <c r="I422" s="3" t="str">
        <f t="shared" si="62"/>
        <v>Grêmio</v>
      </c>
      <c r="J422" s="3" t="str">
        <f t="shared" si="59"/>
        <v>2</v>
      </c>
      <c r="K422" s="3" t="str">
        <f t="shared" si="63"/>
        <v>2</v>
      </c>
      <c r="L422" s="3" t="str">
        <f t="shared" si="66"/>
        <v/>
      </c>
      <c r="M422" s="3"/>
      <c r="N422" s="3"/>
      <c r="O422" s="3" t="str">
        <f>IF(P422="Amistoso", "AMISTOSO", _xlfn.CONCAT(RIGHT(TEXT(B422, "dd/mm/yyyy"),4),"_",VLOOKUP(todoOsGrenaisNormalizado!$P422, Campeonatos!$A$2:$B$24,2, FALSE)))</f>
        <v>1925_CIT</v>
      </c>
      <c r="P422" s="1" t="s">
        <v>306</v>
      </c>
      <c r="Q422" s="1" t="s">
        <v>511</v>
      </c>
      <c r="R422" s="1"/>
      <c r="S422" s="1" t="s">
        <v>527</v>
      </c>
      <c r="T422" s="1"/>
    </row>
    <row r="423" spans="1:20" ht="45" x14ac:dyDescent="0.25">
      <c r="A423" s="1">
        <v>20</v>
      </c>
      <c r="B423" s="5">
        <v>9276</v>
      </c>
      <c r="C423" s="1" t="s">
        <v>598</v>
      </c>
      <c r="D423" s="3" t="str">
        <f t="shared" si="60"/>
        <v>Grêmio</v>
      </c>
      <c r="E423" s="3" t="str">
        <f t="shared" si="61"/>
        <v>3</v>
      </c>
      <c r="F423" s="3" t="str">
        <f t="shared" si="64"/>
        <v>3</v>
      </c>
      <c r="G423" s="3" t="str">
        <f t="shared" si="65"/>
        <v/>
      </c>
      <c r="H423" s="3" t="str">
        <f t="shared" si="67"/>
        <v xml:space="preserve"> 3 x 3 </v>
      </c>
      <c r="I423" s="3" t="str">
        <f t="shared" si="62"/>
        <v>Internacional</v>
      </c>
      <c r="J423" s="3" t="str">
        <f t="shared" si="59"/>
        <v>3</v>
      </c>
      <c r="K423" s="3" t="str">
        <f t="shared" si="63"/>
        <v>3</v>
      </c>
      <c r="L423" s="3" t="str">
        <f t="shared" si="66"/>
        <v/>
      </c>
      <c r="M423" s="3"/>
      <c r="N423" s="3"/>
      <c r="O423" s="3" t="str">
        <f>IF(P423="Amistoso", "AMISTOSO", _xlfn.CONCAT(RIGHT(TEXT(B423, "dd/mm/yyyy"),4),"_",VLOOKUP(todoOsGrenaisNormalizado!$P423, Campeonatos!$A$2:$B$24,2, FALSE)))</f>
        <v>1925_CIT</v>
      </c>
      <c r="P423" s="1" t="s">
        <v>306</v>
      </c>
      <c r="Q423" s="1" t="s">
        <v>393</v>
      </c>
      <c r="R423" s="1"/>
      <c r="S423" s="1" t="s">
        <v>528</v>
      </c>
      <c r="T423" s="1" t="s">
        <v>529</v>
      </c>
    </row>
    <row r="424" spans="1:20" ht="30" x14ac:dyDescent="0.25">
      <c r="A424" s="1">
        <v>19</v>
      </c>
      <c r="B424" s="5">
        <v>9083</v>
      </c>
      <c r="C424" s="1" t="s">
        <v>582</v>
      </c>
      <c r="D424" s="3" t="str">
        <f t="shared" si="60"/>
        <v>Internacional</v>
      </c>
      <c r="E424" s="3" t="str">
        <f t="shared" si="61"/>
        <v>2</v>
      </c>
      <c r="F424" s="3" t="str">
        <f t="shared" si="64"/>
        <v>2</v>
      </c>
      <c r="G424" s="3" t="str">
        <f t="shared" si="65"/>
        <v/>
      </c>
      <c r="H424" s="3" t="str">
        <f t="shared" si="67"/>
        <v xml:space="preserve"> 2 x 1 </v>
      </c>
      <c r="I424" s="3" t="str">
        <f t="shared" si="62"/>
        <v>Grêmio</v>
      </c>
      <c r="J424" s="3" t="str">
        <f t="shared" si="59"/>
        <v>1</v>
      </c>
      <c r="K424" s="3" t="str">
        <f t="shared" si="63"/>
        <v>1</v>
      </c>
      <c r="L424" s="3" t="str">
        <f t="shared" si="66"/>
        <v/>
      </c>
      <c r="M424" s="3"/>
      <c r="N424" s="3"/>
      <c r="O424" s="3" t="str">
        <f>IF(P424="Amistoso", "AMISTOSO", _xlfn.CONCAT(RIGHT(TEXT(B424, "dd/mm/yyyy"),4),"_",VLOOKUP(todoOsGrenaisNormalizado!$P424, Campeonatos!$A$2:$B$24,2, FALSE)))</f>
        <v>AMISTOSO</v>
      </c>
      <c r="P424" s="1" t="s">
        <v>200</v>
      </c>
      <c r="Q424" s="1" t="s">
        <v>515</v>
      </c>
      <c r="R424" s="1"/>
      <c r="S424" s="1" t="s">
        <v>530</v>
      </c>
      <c r="T424" s="1"/>
    </row>
    <row r="425" spans="1:20" ht="45" x14ac:dyDescent="0.25">
      <c r="A425" s="1">
        <v>18</v>
      </c>
      <c r="B425" s="5">
        <v>8884</v>
      </c>
      <c r="C425" s="1" t="s">
        <v>615</v>
      </c>
      <c r="D425" s="3" t="str">
        <f t="shared" si="60"/>
        <v>Grêmio</v>
      </c>
      <c r="E425" s="3" t="str">
        <f t="shared" si="61"/>
        <v>4</v>
      </c>
      <c r="F425" s="3" t="str">
        <f t="shared" si="64"/>
        <v>4</v>
      </c>
      <c r="G425" s="3" t="str">
        <f t="shared" si="65"/>
        <v/>
      </c>
      <c r="H425" s="3" t="str">
        <f t="shared" si="67"/>
        <v xml:space="preserve"> 4 x 3 </v>
      </c>
      <c r="I425" s="3" t="str">
        <f t="shared" si="62"/>
        <v>Internacional</v>
      </c>
      <c r="J425" s="3" t="str">
        <f t="shared" si="59"/>
        <v>3</v>
      </c>
      <c r="K425" s="3" t="str">
        <f t="shared" si="63"/>
        <v>3</v>
      </c>
      <c r="L425" s="3" t="str">
        <f t="shared" si="66"/>
        <v/>
      </c>
      <c r="M425" s="3"/>
      <c r="N425" s="3"/>
      <c r="O425" s="3" t="str">
        <f>IF(P425="Amistoso", "AMISTOSO", _xlfn.CONCAT(RIGHT(TEXT(B425, "dd/mm/yyyy"),4),"_",VLOOKUP(todoOsGrenaisNormalizado!$P425, Campeonatos!$A$2:$B$24,2, FALSE)))</f>
        <v>AMISTOSO</v>
      </c>
      <c r="P425" s="1" t="s">
        <v>200</v>
      </c>
      <c r="Q425" s="1" t="s">
        <v>393</v>
      </c>
      <c r="R425" s="1"/>
      <c r="S425" s="1" t="s">
        <v>531</v>
      </c>
      <c r="T425" s="1"/>
    </row>
    <row r="426" spans="1:20" ht="30" x14ac:dyDescent="0.25">
      <c r="A426" s="1">
        <v>17</v>
      </c>
      <c r="B426" s="5">
        <v>8706</v>
      </c>
      <c r="C426" s="1" t="s">
        <v>571</v>
      </c>
      <c r="D426" s="3" t="str">
        <f t="shared" si="60"/>
        <v>Internacional</v>
      </c>
      <c r="E426" s="3" t="str">
        <f t="shared" si="61"/>
        <v>0</v>
      </c>
      <c r="F426" s="3" t="str">
        <f t="shared" si="64"/>
        <v>0</v>
      </c>
      <c r="G426" s="3" t="str">
        <f t="shared" si="65"/>
        <v/>
      </c>
      <c r="H426" s="3" t="str">
        <f t="shared" si="67"/>
        <v xml:space="preserve"> 0 x 1 </v>
      </c>
      <c r="I426" s="3" t="str">
        <f t="shared" si="62"/>
        <v>Grêmio</v>
      </c>
      <c r="J426" s="3" t="str">
        <f t="shared" si="59"/>
        <v>1</v>
      </c>
      <c r="K426" s="3" t="str">
        <f t="shared" si="63"/>
        <v>1</v>
      </c>
      <c r="L426" s="3" t="str">
        <f t="shared" si="66"/>
        <v/>
      </c>
      <c r="M426" s="3"/>
      <c r="N426" s="3"/>
      <c r="O426" s="3" t="str">
        <f>IF(P426="Amistoso", "AMISTOSO", _xlfn.CONCAT(RIGHT(TEXT(B426, "dd/mm/yyyy"),4),"_",VLOOKUP(todoOsGrenaisNormalizado!$P426, Campeonatos!$A$2:$B$24,2, FALSE)))</f>
        <v>AMISTOSO</v>
      </c>
      <c r="P426" s="1" t="s">
        <v>200</v>
      </c>
      <c r="Q426" s="1" t="s">
        <v>515</v>
      </c>
      <c r="R426" s="1"/>
      <c r="S426" s="1" t="s">
        <v>532</v>
      </c>
      <c r="T426" s="1" t="s">
        <v>533</v>
      </c>
    </row>
    <row r="427" spans="1:20" ht="45" x14ac:dyDescent="0.25">
      <c r="A427" s="1">
        <v>16</v>
      </c>
      <c r="B427" s="5">
        <v>8667</v>
      </c>
      <c r="C427" s="1" t="s">
        <v>599</v>
      </c>
      <c r="D427" s="3" t="str">
        <f t="shared" si="60"/>
        <v>Grêmio</v>
      </c>
      <c r="E427" s="3" t="str">
        <f t="shared" si="61"/>
        <v>3</v>
      </c>
      <c r="F427" s="3" t="str">
        <f t="shared" si="64"/>
        <v>3</v>
      </c>
      <c r="G427" s="3" t="str">
        <f t="shared" si="65"/>
        <v/>
      </c>
      <c r="H427" s="3" t="str">
        <f t="shared" si="67"/>
        <v xml:space="preserve"> 3 x 2 </v>
      </c>
      <c r="I427" s="3" t="str">
        <f t="shared" si="62"/>
        <v>Internacional</v>
      </c>
      <c r="J427" s="3" t="str">
        <f t="shared" si="59"/>
        <v>2</v>
      </c>
      <c r="K427" s="3" t="str">
        <f t="shared" si="63"/>
        <v>2</v>
      </c>
      <c r="L427" s="3" t="str">
        <f t="shared" si="66"/>
        <v/>
      </c>
      <c r="M427" s="3"/>
      <c r="N427" s="3"/>
      <c r="O427" s="3" t="str">
        <f>IF(P427="Amistoso", "AMISTOSO", _xlfn.CONCAT(RIGHT(TEXT(B427, "dd/mm/yyyy"),4),"_",VLOOKUP(todoOsGrenaisNormalizado!$P427, Campeonatos!$A$2:$B$24,2, FALSE)))</f>
        <v>AMISTOSO</v>
      </c>
      <c r="P427" s="1" t="s">
        <v>200</v>
      </c>
      <c r="Q427" s="1" t="s">
        <v>393</v>
      </c>
      <c r="R427" s="1"/>
      <c r="S427" s="1" t="s">
        <v>534</v>
      </c>
      <c r="T427" s="1"/>
    </row>
    <row r="428" spans="1:20" ht="30" x14ac:dyDescent="0.25">
      <c r="A428" s="1">
        <v>15</v>
      </c>
      <c r="B428" s="5">
        <v>7540</v>
      </c>
      <c r="C428" s="1" t="s">
        <v>12</v>
      </c>
      <c r="D428" s="3" t="str">
        <f t="shared" si="60"/>
        <v>Grêmio</v>
      </c>
      <c r="E428" s="3" t="str">
        <f t="shared" si="61"/>
        <v>2</v>
      </c>
      <c r="F428" s="3" t="str">
        <f t="shared" si="64"/>
        <v>2</v>
      </c>
      <c r="G428" s="3" t="str">
        <f t="shared" si="65"/>
        <v/>
      </c>
      <c r="H428" s="3" t="str">
        <f t="shared" si="67"/>
        <v xml:space="preserve"> 2 x 1 </v>
      </c>
      <c r="I428" s="3" t="str">
        <f t="shared" si="62"/>
        <v>Internacional</v>
      </c>
      <c r="J428" s="3" t="str">
        <f t="shared" si="59"/>
        <v>1</v>
      </c>
      <c r="K428" s="3" t="str">
        <f t="shared" si="63"/>
        <v>1</v>
      </c>
      <c r="L428" s="3" t="str">
        <f t="shared" si="66"/>
        <v/>
      </c>
      <c r="M428" s="3"/>
      <c r="N428" s="3"/>
      <c r="O428" s="3" t="str">
        <f>IF(P428="Amistoso", "AMISTOSO", _xlfn.CONCAT(RIGHT(TEXT(B428, "dd/mm/yyyy"),4),"_",VLOOKUP(todoOsGrenaisNormalizado!$P428, Campeonatos!$A$2:$B$24,2, FALSE)))</f>
        <v>1920_CIT</v>
      </c>
      <c r="P428" s="1" t="s">
        <v>306</v>
      </c>
      <c r="Q428" s="1" t="s">
        <v>393</v>
      </c>
      <c r="R428" s="1"/>
      <c r="S428" s="1" t="s">
        <v>535</v>
      </c>
      <c r="T428" s="1"/>
    </row>
    <row r="429" spans="1:20" ht="45" x14ac:dyDescent="0.25">
      <c r="A429" s="1">
        <v>14</v>
      </c>
      <c r="B429" s="5">
        <v>7428</v>
      </c>
      <c r="C429" s="1" t="s">
        <v>628</v>
      </c>
      <c r="D429" s="3" t="str">
        <f t="shared" si="60"/>
        <v>Internacional</v>
      </c>
      <c r="E429" s="3" t="str">
        <f t="shared" si="61"/>
        <v>1</v>
      </c>
      <c r="F429" s="3" t="str">
        <f t="shared" si="64"/>
        <v>1</v>
      </c>
      <c r="G429" s="3" t="str">
        <f t="shared" si="65"/>
        <v/>
      </c>
      <c r="H429" s="3" t="str">
        <f t="shared" si="67"/>
        <v xml:space="preserve"> 1 x 4 </v>
      </c>
      <c r="I429" s="3" t="str">
        <f t="shared" si="62"/>
        <v>Grêmio</v>
      </c>
      <c r="J429" s="3" t="str">
        <f t="shared" si="59"/>
        <v>4</v>
      </c>
      <c r="K429" s="3" t="str">
        <f t="shared" si="63"/>
        <v>4</v>
      </c>
      <c r="L429" s="3" t="str">
        <f t="shared" si="66"/>
        <v/>
      </c>
      <c r="M429" s="3"/>
      <c r="N429" s="3"/>
      <c r="O429" s="3" t="str">
        <f>IF(P429="Amistoso", "AMISTOSO", _xlfn.CONCAT(RIGHT(TEXT(B429, "dd/mm/yyyy"),4),"_",VLOOKUP(todoOsGrenaisNormalizado!$P429, Campeonatos!$A$2:$B$24,2, FALSE)))</f>
        <v>1920_CIT</v>
      </c>
      <c r="P429" s="1" t="s">
        <v>306</v>
      </c>
      <c r="Q429" s="1" t="s">
        <v>515</v>
      </c>
      <c r="R429" s="1"/>
      <c r="S429" s="1" t="s">
        <v>536</v>
      </c>
      <c r="T429" s="1"/>
    </row>
    <row r="430" spans="1:20" ht="30" x14ac:dyDescent="0.25">
      <c r="A430" s="1">
        <v>13</v>
      </c>
      <c r="B430" s="5">
        <v>7197</v>
      </c>
      <c r="C430" s="1" t="s">
        <v>599</v>
      </c>
      <c r="D430" s="3" t="str">
        <f t="shared" si="60"/>
        <v>Grêmio</v>
      </c>
      <c r="E430" s="3" t="str">
        <f t="shared" si="61"/>
        <v>3</v>
      </c>
      <c r="F430" s="3" t="str">
        <f t="shared" si="64"/>
        <v>3</v>
      </c>
      <c r="G430" s="3" t="str">
        <f t="shared" si="65"/>
        <v/>
      </c>
      <c r="H430" s="3" t="str">
        <f t="shared" si="67"/>
        <v xml:space="preserve"> 3 x 2 </v>
      </c>
      <c r="I430" s="3" t="str">
        <f t="shared" si="62"/>
        <v>Internacional</v>
      </c>
      <c r="J430" s="3" t="str">
        <f t="shared" si="59"/>
        <v>2</v>
      </c>
      <c r="K430" s="3" t="str">
        <f t="shared" si="63"/>
        <v>2</v>
      </c>
      <c r="L430" s="3" t="str">
        <f t="shared" si="66"/>
        <v/>
      </c>
      <c r="M430" s="3"/>
      <c r="N430" s="3"/>
      <c r="O430" s="3" t="str">
        <f>IF(P430="Amistoso", "AMISTOSO", _xlfn.CONCAT(RIGHT(TEXT(B430, "dd/mm/yyyy"),4),"_",VLOOKUP(todoOsGrenaisNormalizado!$P430, Campeonatos!$A$2:$B$24,2, FALSE)))</f>
        <v>1919_CIT</v>
      </c>
      <c r="P430" s="1" t="s">
        <v>306</v>
      </c>
      <c r="Q430" s="1" t="s">
        <v>393</v>
      </c>
      <c r="R430" s="1"/>
      <c r="S430" s="1" t="s">
        <v>537</v>
      </c>
      <c r="T430" s="1"/>
    </row>
    <row r="431" spans="1:20" ht="30" x14ac:dyDescent="0.25">
      <c r="A431" s="1">
        <v>12</v>
      </c>
      <c r="B431" s="5">
        <v>7141</v>
      </c>
      <c r="C431" s="1" t="s">
        <v>577</v>
      </c>
      <c r="D431" s="3" t="str">
        <f t="shared" si="60"/>
        <v>Internacional</v>
      </c>
      <c r="E431" s="3" t="str">
        <f t="shared" si="61"/>
        <v>2</v>
      </c>
      <c r="F431" s="3" t="str">
        <f t="shared" si="64"/>
        <v>2</v>
      </c>
      <c r="G431" s="3" t="str">
        <f t="shared" si="65"/>
        <v/>
      </c>
      <c r="H431" s="3" t="str">
        <f t="shared" si="67"/>
        <v xml:space="preserve"> 2 x 0 </v>
      </c>
      <c r="I431" s="3" t="str">
        <f t="shared" si="62"/>
        <v>Grêmio</v>
      </c>
      <c r="J431" s="3" t="str">
        <f t="shared" si="59"/>
        <v>0</v>
      </c>
      <c r="K431" s="3" t="str">
        <f t="shared" si="63"/>
        <v>0</v>
      </c>
      <c r="L431" s="3" t="str">
        <f t="shared" si="66"/>
        <v/>
      </c>
      <c r="M431" s="3"/>
      <c r="N431" s="3"/>
      <c r="O431" s="3" t="str">
        <f>IF(P431="Amistoso", "AMISTOSO", _xlfn.CONCAT(RIGHT(TEXT(B431, "dd/mm/yyyy"),4),"_",VLOOKUP(todoOsGrenaisNormalizado!$P431, Campeonatos!$A$2:$B$24,2, FALSE)))</f>
        <v>1919_CIT</v>
      </c>
      <c r="P431" s="1" t="s">
        <v>306</v>
      </c>
      <c r="Q431" s="1" t="s">
        <v>515</v>
      </c>
      <c r="R431" s="1"/>
      <c r="S431" s="1" t="s">
        <v>538</v>
      </c>
      <c r="T431" s="1" t="s">
        <v>539</v>
      </c>
    </row>
    <row r="432" spans="1:20" ht="45" x14ac:dyDescent="0.25">
      <c r="A432" s="1">
        <v>11</v>
      </c>
      <c r="B432" s="5">
        <v>6791</v>
      </c>
      <c r="C432" s="1" t="s">
        <v>592</v>
      </c>
      <c r="D432" s="3" t="str">
        <f t="shared" si="60"/>
        <v>Grêmio</v>
      </c>
      <c r="E432" s="3" t="str">
        <f t="shared" si="61"/>
        <v>1</v>
      </c>
      <c r="F432" s="3" t="str">
        <f t="shared" si="64"/>
        <v>1</v>
      </c>
      <c r="G432" s="3" t="str">
        <f t="shared" si="65"/>
        <v/>
      </c>
      <c r="H432" s="3" t="str">
        <f t="shared" si="67"/>
        <v xml:space="preserve"> 1 x 0 </v>
      </c>
      <c r="I432" s="3" t="str">
        <f t="shared" si="62"/>
        <v>Internacional</v>
      </c>
      <c r="J432" s="3" t="str">
        <f t="shared" si="59"/>
        <v>0</v>
      </c>
      <c r="K432" s="3" t="str">
        <f t="shared" si="63"/>
        <v>0</v>
      </c>
      <c r="L432" s="3" t="str">
        <f t="shared" si="66"/>
        <v/>
      </c>
      <c r="M432" s="3"/>
      <c r="N432" s="3"/>
      <c r="O432" s="3" t="str">
        <f>IF(P432="Amistoso", "AMISTOSO", _xlfn.CONCAT(RIGHT(TEXT(B432, "dd/mm/yyyy"),4),"_",VLOOKUP(todoOsGrenaisNormalizado!$P432, Campeonatos!$A$2:$B$24,2, FALSE)))</f>
        <v>1918_CIT</v>
      </c>
      <c r="P432" s="1" t="s">
        <v>306</v>
      </c>
      <c r="Q432" s="1" t="s">
        <v>393</v>
      </c>
      <c r="R432" s="1"/>
      <c r="S432" s="1" t="s">
        <v>540</v>
      </c>
      <c r="T432" s="1" t="s">
        <v>569</v>
      </c>
    </row>
    <row r="433" spans="1:20" ht="60" x14ac:dyDescent="0.25">
      <c r="A433" s="1">
        <v>10</v>
      </c>
      <c r="B433" s="5">
        <v>6705</v>
      </c>
      <c r="C433" s="1" t="s">
        <v>629</v>
      </c>
      <c r="D433" s="3" t="str">
        <f t="shared" si="60"/>
        <v>Internacional</v>
      </c>
      <c r="E433" s="3" t="str">
        <f t="shared" si="61"/>
        <v>5</v>
      </c>
      <c r="F433" s="3" t="str">
        <f t="shared" si="64"/>
        <v>5</v>
      </c>
      <c r="G433" s="3" t="str">
        <f t="shared" si="65"/>
        <v/>
      </c>
      <c r="H433" s="3" t="str">
        <f t="shared" si="67"/>
        <v xml:space="preserve"> 5 x 3 </v>
      </c>
      <c r="I433" s="3" t="str">
        <f t="shared" si="62"/>
        <v>Grêmio</v>
      </c>
      <c r="J433" s="3" t="str">
        <f t="shared" si="59"/>
        <v>3</v>
      </c>
      <c r="K433" s="3" t="str">
        <f t="shared" si="63"/>
        <v>3</v>
      </c>
      <c r="L433" s="3" t="str">
        <f t="shared" si="66"/>
        <v/>
      </c>
      <c r="M433" s="3"/>
      <c r="N433" s="3"/>
      <c r="O433" s="3" t="str">
        <f>IF(P433="Amistoso", "AMISTOSO", _xlfn.CONCAT(RIGHT(TEXT(B433, "dd/mm/yyyy"),4),"_",VLOOKUP(todoOsGrenaisNormalizado!$P433, Campeonatos!$A$2:$B$24,2, FALSE)))</f>
        <v>1918_CIT</v>
      </c>
      <c r="P433" s="1" t="s">
        <v>306</v>
      </c>
      <c r="Q433" s="1" t="s">
        <v>515</v>
      </c>
      <c r="R433" s="1"/>
      <c r="S433" s="1" t="s">
        <v>541</v>
      </c>
      <c r="T433" s="1"/>
    </row>
    <row r="434" spans="1:20" ht="30" x14ac:dyDescent="0.25">
      <c r="A434" s="1">
        <v>9</v>
      </c>
      <c r="B434" s="5">
        <v>6147</v>
      </c>
      <c r="C434" s="1" t="s">
        <v>605</v>
      </c>
      <c r="D434" s="3" t="str">
        <f t="shared" si="60"/>
        <v>Grêmio</v>
      </c>
      <c r="E434" s="3" t="str">
        <f t="shared" si="61"/>
        <v>2</v>
      </c>
      <c r="F434" s="3" t="str">
        <f t="shared" si="64"/>
        <v>2</v>
      </c>
      <c r="G434" s="3" t="str">
        <f t="shared" si="65"/>
        <v/>
      </c>
      <c r="H434" s="3" t="str">
        <f t="shared" si="67"/>
        <v xml:space="preserve"> 2 x 3 </v>
      </c>
      <c r="I434" s="3" t="str">
        <f t="shared" si="62"/>
        <v>Internacional</v>
      </c>
      <c r="J434" s="3" t="str">
        <f t="shared" si="59"/>
        <v>3</v>
      </c>
      <c r="K434" s="3" t="str">
        <f t="shared" si="63"/>
        <v>3</v>
      </c>
      <c r="L434" s="3" t="str">
        <f t="shared" si="66"/>
        <v/>
      </c>
      <c r="M434" s="3"/>
      <c r="N434" s="3"/>
      <c r="O434" s="3" t="str">
        <f>IF(P434="Amistoso", "AMISTOSO", _xlfn.CONCAT(RIGHT(TEXT(B434, "dd/mm/yyyy"),4),"_",VLOOKUP(todoOsGrenaisNormalizado!$P434, Campeonatos!$A$2:$B$24,2, FALSE)))</f>
        <v>1916_CIT</v>
      </c>
      <c r="P434" s="1" t="s">
        <v>306</v>
      </c>
      <c r="Q434" s="1" t="s">
        <v>393</v>
      </c>
      <c r="R434" s="1"/>
      <c r="S434" s="1" t="s">
        <v>542</v>
      </c>
      <c r="T434" s="1"/>
    </row>
    <row r="435" spans="1:20" ht="45" x14ac:dyDescent="0.25">
      <c r="A435" s="1">
        <v>8</v>
      </c>
      <c r="B435" s="5">
        <v>6056</v>
      </c>
      <c r="C435" s="1" t="s">
        <v>630</v>
      </c>
      <c r="D435" s="3" t="str">
        <f t="shared" si="60"/>
        <v>Internacional</v>
      </c>
      <c r="E435" s="3" t="str">
        <f t="shared" si="61"/>
        <v>6</v>
      </c>
      <c r="F435" s="3" t="str">
        <f t="shared" si="64"/>
        <v>6</v>
      </c>
      <c r="G435" s="3" t="str">
        <f t="shared" si="65"/>
        <v/>
      </c>
      <c r="H435" s="3" t="str">
        <f t="shared" si="67"/>
        <v xml:space="preserve"> 6 x 1 </v>
      </c>
      <c r="I435" s="3" t="str">
        <f t="shared" si="62"/>
        <v>Grêmio</v>
      </c>
      <c r="J435" s="3" t="str">
        <f t="shared" si="59"/>
        <v>1</v>
      </c>
      <c r="K435" s="3" t="str">
        <f t="shared" si="63"/>
        <v>1</v>
      </c>
      <c r="L435" s="3" t="str">
        <f t="shared" si="66"/>
        <v/>
      </c>
      <c r="M435" s="3"/>
      <c r="N435" s="3"/>
      <c r="O435" s="3" t="str">
        <f>IF(P435="Amistoso", "AMISTOSO", _xlfn.CONCAT(RIGHT(TEXT(B435, "dd/mm/yyyy"),4),"_",VLOOKUP(todoOsGrenaisNormalizado!$P435, Campeonatos!$A$2:$B$24,2, FALSE)))</f>
        <v>1916_CIT</v>
      </c>
      <c r="P435" s="1" t="s">
        <v>306</v>
      </c>
      <c r="Q435" s="1" t="s">
        <v>515</v>
      </c>
      <c r="R435" s="1"/>
      <c r="S435" s="1" t="s">
        <v>543</v>
      </c>
      <c r="T435" s="1"/>
    </row>
    <row r="436" spans="1:20" ht="30" x14ac:dyDescent="0.25">
      <c r="A436" s="1">
        <v>7</v>
      </c>
      <c r="B436" s="5">
        <v>5783</v>
      </c>
      <c r="C436" s="1" t="s">
        <v>596</v>
      </c>
      <c r="D436" s="3" t="str">
        <f t="shared" si="60"/>
        <v>Grêmio</v>
      </c>
      <c r="E436" s="3" t="str">
        <f t="shared" si="61"/>
        <v>1</v>
      </c>
      <c r="F436" s="3" t="str">
        <f t="shared" si="64"/>
        <v>1</v>
      </c>
      <c r="G436" s="3" t="str">
        <f t="shared" si="65"/>
        <v/>
      </c>
      <c r="H436" s="3" t="str">
        <f t="shared" si="67"/>
        <v xml:space="preserve"> 1 x 4 </v>
      </c>
      <c r="I436" s="3" t="str">
        <f t="shared" si="62"/>
        <v>Internacional</v>
      </c>
      <c r="J436" s="3" t="str">
        <f t="shared" si="59"/>
        <v>4</v>
      </c>
      <c r="K436" s="3" t="str">
        <f t="shared" si="63"/>
        <v>4</v>
      </c>
      <c r="L436" s="3" t="str">
        <f t="shared" si="66"/>
        <v/>
      </c>
      <c r="M436" s="3"/>
      <c r="N436" s="3"/>
      <c r="O436" s="3" t="str">
        <f>IF(P436="Amistoso", "AMISTOSO", _xlfn.CONCAT(RIGHT(TEXT(B436, "dd/mm/yyyy"),4),"_",VLOOKUP(todoOsGrenaisNormalizado!$P436, Campeonatos!$A$2:$B$24,2, FALSE)))</f>
        <v>AMISTOSO</v>
      </c>
      <c r="P436" s="1" t="s">
        <v>200</v>
      </c>
      <c r="Q436" s="1" t="s">
        <v>393</v>
      </c>
      <c r="R436" s="1"/>
      <c r="S436" s="1" t="s">
        <v>544</v>
      </c>
      <c r="T436" s="1" t="s">
        <v>545</v>
      </c>
    </row>
    <row r="437" spans="1:20" ht="30" x14ac:dyDescent="0.25">
      <c r="A437" s="1">
        <v>6</v>
      </c>
      <c r="B437" s="5">
        <v>4908</v>
      </c>
      <c r="C437" s="1" t="s">
        <v>579</v>
      </c>
      <c r="D437" s="3" t="str">
        <f t="shared" si="60"/>
        <v>Internacional</v>
      </c>
      <c r="E437" s="3" t="str">
        <f t="shared" si="61"/>
        <v>1</v>
      </c>
      <c r="F437" s="3" t="str">
        <f t="shared" si="64"/>
        <v>1</v>
      </c>
      <c r="G437" s="3" t="str">
        <f t="shared" si="65"/>
        <v/>
      </c>
      <c r="H437" s="3" t="str">
        <f t="shared" si="67"/>
        <v xml:space="preserve"> 1 x 2 </v>
      </c>
      <c r="I437" s="3" t="str">
        <f t="shared" si="62"/>
        <v>Grêmio</v>
      </c>
      <c r="J437" s="3" t="str">
        <f t="shared" si="59"/>
        <v>2</v>
      </c>
      <c r="K437" s="3" t="str">
        <f t="shared" si="63"/>
        <v>2</v>
      </c>
      <c r="L437" s="3" t="str">
        <f t="shared" si="66"/>
        <v/>
      </c>
      <c r="M437" s="3"/>
      <c r="N437" s="3"/>
      <c r="O437" s="3" t="str">
        <f>IF(P437="Amistoso", "AMISTOSO", _xlfn.CONCAT(RIGHT(TEXT(B437, "dd/mm/yyyy"),4),"_",VLOOKUP(todoOsGrenaisNormalizado!$P437, Campeonatos!$A$2:$B$24,2, FALSE)))</f>
        <v>1913_CIT</v>
      </c>
      <c r="P437" s="1" t="s">
        <v>306</v>
      </c>
      <c r="Q437" s="1" t="s">
        <v>515</v>
      </c>
      <c r="R437" s="1"/>
      <c r="S437" s="1" t="s">
        <v>546</v>
      </c>
      <c r="T437" s="1"/>
    </row>
    <row r="438" spans="1:20" ht="30" x14ac:dyDescent="0.25">
      <c r="A438" s="1">
        <v>5</v>
      </c>
      <c r="B438" s="5">
        <v>4642</v>
      </c>
      <c r="C438" s="1" t="s">
        <v>12</v>
      </c>
      <c r="D438" s="3" t="str">
        <f t="shared" si="60"/>
        <v>Grêmio</v>
      </c>
      <c r="E438" s="3" t="str">
        <f t="shared" si="61"/>
        <v>2</v>
      </c>
      <c r="F438" s="3" t="str">
        <f t="shared" si="64"/>
        <v>2</v>
      </c>
      <c r="G438" s="3" t="str">
        <f t="shared" si="65"/>
        <v/>
      </c>
      <c r="H438" s="3" t="str">
        <f t="shared" si="67"/>
        <v xml:space="preserve"> 2 x 1 </v>
      </c>
      <c r="I438" s="3" t="str">
        <f t="shared" si="62"/>
        <v>Internacional</v>
      </c>
      <c r="J438" s="3" t="str">
        <f t="shared" si="59"/>
        <v>1</v>
      </c>
      <c r="K438" s="3" t="str">
        <f t="shared" si="63"/>
        <v>1</v>
      </c>
      <c r="L438" s="3" t="str">
        <f t="shared" si="66"/>
        <v/>
      </c>
      <c r="M438" s="3"/>
      <c r="N438" s="3"/>
      <c r="O438" s="3" t="str">
        <f>IF(P438="Amistoso", "AMISTOSO", _xlfn.CONCAT(RIGHT(TEXT(B438, "dd/mm/yyyy"),4),"_",VLOOKUP(todoOsGrenaisNormalizado!$P438, Campeonatos!$A$2:$B$24,2, FALSE)))</f>
        <v>1912_CIT</v>
      </c>
      <c r="P438" s="1" t="s">
        <v>306</v>
      </c>
      <c r="Q438" s="1" t="s">
        <v>393</v>
      </c>
      <c r="R438" s="1"/>
      <c r="S438" s="1" t="s">
        <v>547</v>
      </c>
      <c r="T438" s="1"/>
    </row>
    <row r="439" spans="1:20" ht="30" x14ac:dyDescent="0.25">
      <c r="A439" s="1">
        <v>4</v>
      </c>
      <c r="B439" s="5">
        <v>4558</v>
      </c>
      <c r="C439" s="1" t="s">
        <v>631</v>
      </c>
      <c r="D439" s="3" t="str">
        <f t="shared" si="60"/>
        <v>Grêmio</v>
      </c>
      <c r="E439" s="3" t="str">
        <f t="shared" si="61"/>
        <v>6</v>
      </c>
      <c r="F439" s="3" t="str">
        <f t="shared" si="64"/>
        <v>6</v>
      </c>
      <c r="G439" s="3" t="str">
        <f t="shared" si="65"/>
        <v/>
      </c>
      <c r="H439" s="3" t="str">
        <f t="shared" si="67"/>
        <v xml:space="preserve"> 6 x 0 </v>
      </c>
      <c r="I439" s="3" t="str">
        <f t="shared" si="62"/>
        <v>Internacional</v>
      </c>
      <c r="J439" s="3" t="str">
        <f t="shared" si="59"/>
        <v>0</v>
      </c>
      <c r="K439" s="3" t="str">
        <f t="shared" si="63"/>
        <v>0</v>
      </c>
      <c r="L439" s="3" t="str">
        <f t="shared" si="66"/>
        <v/>
      </c>
      <c r="M439" s="3"/>
      <c r="N439" s="3"/>
      <c r="O439" s="3" t="str">
        <f>IF(P439="Amistoso", "AMISTOSO", _xlfn.CONCAT(RIGHT(TEXT(B439, "dd/mm/yyyy"),4),"_",VLOOKUP(todoOsGrenaisNormalizado!$P439, Campeonatos!$A$2:$B$24,2, FALSE)))</f>
        <v>1912_CIT</v>
      </c>
      <c r="P439" s="1" t="s">
        <v>306</v>
      </c>
      <c r="Q439" s="1" t="s">
        <v>393</v>
      </c>
      <c r="R439" s="1"/>
      <c r="S439" s="1" t="s">
        <v>548</v>
      </c>
      <c r="T439" s="1" t="s">
        <v>549</v>
      </c>
    </row>
    <row r="440" spans="1:20" ht="60" x14ac:dyDescent="0.25">
      <c r="A440" s="1">
        <v>3</v>
      </c>
      <c r="B440" s="5">
        <v>4187</v>
      </c>
      <c r="C440" s="1" t="s">
        <v>632</v>
      </c>
      <c r="D440" s="3" t="str">
        <f t="shared" si="60"/>
        <v>Grêmio</v>
      </c>
      <c r="E440" s="3" t="str">
        <f t="shared" si="61"/>
        <v>10</v>
      </c>
      <c r="F440" s="3" t="str">
        <f t="shared" si="64"/>
        <v>10</v>
      </c>
      <c r="G440" s="3" t="str">
        <f t="shared" si="65"/>
        <v/>
      </c>
      <c r="H440" s="3" t="str">
        <f t="shared" si="67"/>
        <v xml:space="preserve"> 10 x 1 </v>
      </c>
      <c r="I440" s="3" t="str">
        <f t="shared" si="62"/>
        <v>Internacional</v>
      </c>
      <c r="J440" s="3" t="str">
        <f>SUBSTITUTE(TRIM(RIGHT(H440, FIND("x", H440)-1)), "x", "")</f>
        <v xml:space="preserve"> 1</v>
      </c>
      <c r="K440" s="3" t="str">
        <f t="shared" si="63"/>
        <v xml:space="preserve"> 1</v>
      </c>
      <c r="L440" s="3" t="str">
        <f t="shared" si="66"/>
        <v/>
      </c>
      <c r="M440" s="3"/>
      <c r="N440" s="3"/>
      <c r="O440" s="3" t="str">
        <f>IF(P440="Amistoso", "AMISTOSO", _xlfn.CONCAT(RIGHT(TEXT(B440, "dd/mm/yyyy"),4),"_",VLOOKUP(todoOsGrenaisNormalizado!$P440, Campeonatos!$A$2:$B$24,2, FALSE)))</f>
        <v>1911_CIT</v>
      </c>
      <c r="P440" s="1" t="s">
        <v>306</v>
      </c>
      <c r="Q440" s="1" t="s">
        <v>550</v>
      </c>
      <c r="R440" s="1"/>
      <c r="S440" s="1" t="s">
        <v>551</v>
      </c>
      <c r="T440" s="1" t="s">
        <v>549</v>
      </c>
    </row>
    <row r="441" spans="1:20" ht="45" x14ac:dyDescent="0.25">
      <c r="A441" s="1">
        <v>2</v>
      </c>
      <c r="B441" s="5">
        <v>3851</v>
      </c>
      <c r="C441" s="1" t="s">
        <v>581</v>
      </c>
      <c r="D441" s="3" t="str">
        <f t="shared" si="60"/>
        <v>Grêmio</v>
      </c>
      <c r="E441" s="3" t="str">
        <f t="shared" si="61"/>
        <v>5</v>
      </c>
      <c r="F441" s="3" t="str">
        <f t="shared" si="64"/>
        <v>5</v>
      </c>
      <c r="G441" s="3" t="str">
        <f t="shared" si="65"/>
        <v/>
      </c>
      <c r="H441" s="3" t="str">
        <f t="shared" si="67"/>
        <v xml:space="preserve"> 5 x 0 </v>
      </c>
      <c r="I441" s="3" t="str">
        <f t="shared" si="62"/>
        <v>Internacional</v>
      </c>
      <c r="J441" s="3" t="str">
        <f t="shared" ref="J441:J443" si="68">SUBSTITUTE(TRIM(RIGHT(H441, FIND("x", H441)-1)), "x", "")</f>
        <v>0</v>
      </c>
      <c r="K441" s="3" t="str">
        <f t="shared" si="63"/>
        <v>0</v>
      </c>
      <c r="L441" s="3" t="str">
        <f t="shared" si="66"/>
        <v/>
      </c>
      <c r="M441" s="3"/>
      <c r="N441" s="3"/>
      <c r="O441" s="3" t="str">
        <f>IF(P441="Amistoso", "AMISTOSO", _xlfn.CONCAT(RIGHT(TEXT(B441, "dd/mm/yyyy"),4),"_",VLOOKUP(todoOsGrenaisNormalizado!$P441, Campeonatos!$A$2:$B$24,2, FALSE)))</f>
        <v>1910_CIT</v>
      </c>
      <c r="P441" s="1" t="s">
        <v>306</v>
      </c>
      <c r="Q441" s="1" t="s">
        <v>393</v>
      </c>
      <c r="R441" s="1"/>
      <c r="S441" s="1" t="s">
        <v>552</v>
      </c>
      <c r="T441" s="1"/>
    </row>
    <row r="442" spans="1:20" ht="75" x14ac:dyDescent="0.25">
      <c r="A442" s="1">
        <v>1</v>
      </c>
      <c r="B442" s="5">
        <v>3487</v>
      </c>
      <c r="C442" s="1" t="s">
        <v>633</v>
      </c>
      <c r="D442" s="3" t="str">
        <f t="shared" si="60"/>
        <v>Grêmio</v>
      </c>
      <c r="E442" s="3" t="str">
        <f t="shared" si="61"/>
        <v>10</v>
      </c>
      <c r="F442" s="3" t="str">
        <f t="shared" si="64"/>
        <v>10</v>
      </c>
      <c r="G442" s="3" t="str">
        <f t="shared" si="65"/>
        <v/>
      </c>
      <c r="H442" s="3" t="str">
        <f t="shared" si="67"/>
        <v xml:space="preserve"> 10 x 0 </v>
      </c>
      <c r="I442" s="3" t="str">
        <f t="shared" si="62"/>
        <v>Internacional</v>
      </c>
      <c r="J442" s="3" t="str">
        <f t="shared" si="68"/>
        <v xml:space="preserve"> 0</v>
      </c>
      <c r="K442" s="3" t="str">
        <f t="shared" si="63"/>
        <v xml:space="preserve"> 0</v>
      </c>
      <c r="L442" s="3" t="str">
        <f t="shared" si="66"/>
        <v/>
      </c>
      <c r="M442" s="3"/>
      <c r="N442" s="3"/>
      <c r="O442" s="3" t="str">
        <f>IF(P442="Amistoso", "AMISTOSO", _xlfn.CONCAT(RIGHT(TEXT(B442, "dd/mm/yyyy"),4),"_",VLOOKUP(todoOsGrenaisNormalizado!$P442, Campeonatos!$A$2:$B$24,2, FALSE)))</f>
        <v>AMISTOSO</v>
      </c>
      <c r="P442" s="1" t="s">
        <v>200</v>
      </c>
      <c r="Q442" s="1" t="s">
        <v>393</v>
      </c>
      <c r="R442" s="1"/>
      <c r="S442" s="1" t="s">
        <v>553</v>
      </c>
      <c r="T442" s="1" t="s">
        <v>554</v>
      </c>
    </row>
    <row r="443" spans="1:20" x14ac:dyDescent="0.25">
      <c r="J443" s="3"/>
      <c r="K443" s="3"/>
      <c r="L443" s="3" t="str">
        <f t="shared" si="66"/>
        <v/>
      </c>
    </row>
  </sheetData>
  <autoFilter ref="A2:T442" xr:uid="{2FF9B25D-D7EC-43AD-84B5-4746A63FE487}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091E2-E29B-4212-A9B0-4642E105B4E1}">
  <dimension ref="A1"/>
  <sheetViews>
    <sheetView workbookViewId="0"/>
  </sheetViews>
  <sheetFormatPr defaultRowHeight="15" x14ac:dyDescent="0.25"/>
  <sheetData>
    <row r="1" spans="1:1" x14ac:dyDescent="0.25">
      <c r="A1" t="s">
        <v>665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C0BFA-39E5-4DFE-85AA-B49490D97F23}">
  <dimension ref="A1:B24"/>
  <sheetViews>
    <sheetView workbookViewId="0">
      <selection activeCell="B19" sqref="B19"/>
    </sheetView>
  </sheetViews>
  <sheetFormatPr defaultRowHeight="15" x14ac:dyDescent="0.25"/>
  <cols>
    <col min="1" max="1" width="36.28515625" customWidth="1"/>
    <col min="4" max="4" width="55.7109375" customWidth="1"/>
    <col min="5" max="6" width="11.140625" customWidth="1"/>
    <col min="7" max="8" width="61.140625" customWidth="1"/>
    <col min="9" max="10" width="24.140625" customWidth="1"/>
    <col min="11" max="11" width="15" customWidth="1"/>
  </cols>
  <sheetData>
    <row r="1" spans="1:2" x14ac:dyDescent="0.25">
      <c r="A1" s="4" t="s">
        <v>2</v>
      </c>
      <c r="B1" t="s">
        <v>638</v>
      </c>
    </row>
    <row r="2" spans="1:2" x14ac:dyDescent="0.25">
      <c r="A2" s="1" t="s">
        <v>6</v>
      </c>
      <c r="B2" t="s">
        <v>639</v>
      </c>
    </row>
    <row r="3" spans="1:2" x14ac:dyDescent="0.25">
      <c r="A3" s="1" t="s">
        <v>13</v>
      </c>
      <c r="B3" t="s">
        <v>641</v>
      </c>
    </row>
    <row r="4" spans="1:2" x14ac:dyDescent="0.25">
      <c r="A4" s="1" t="s">
        <v>30</v>
      </c>
      <c r="B4" t="s">
        <v>642</v>
      </c>
    </row>
    <row r="5" spans="1:2" x14ac:dyDescent="0.25">
      <c r="A5" s="1" t="s">
        <v>40</v>
      </c>
      <c r="B5" t="s">
        <v>639</v>
      </c>
    </row>
    <row r="6" spans="1:2" x14ac:dyDescent="0.25">
      <c r="A6" s="1" t="s">
        <v>50</v>
      </c>
      <c r="B6" t="s">
        <v>641</v>
      </c>
    </row>
    <row r="7" spans="1:2" x14ac:dyDescent="0.25">
      <c r="A7" s="1" t="s">
        <v>52</v>
      </c>
      <c r="B7" t="s">
        <v>639</v>
      </c>
    </row>
    <row r="8" spans="1:2" x14ac:dyDescent="0.25">
      <c r="A8" s="1" t="s">
        <v>54</v>
      </c>
      <c r="B8" t="s">
        <v>641</v>
      </c>
    </row>
    <row r="9" spans="1:2" x14ac:dyDescent="0.25">
      <c r="A9" s="1" t="s">
        <v>114</v>
      </c>
      <c r="B9" t="s">
        <v>641</v>
      </c>
    </row>
    <row r="10" spans="1:2" x14ac:dyDescent="0.25">
      <c r="A10" s="1" t="s">
        <v>118</v>
      </c>
      <c r="B10" t="s">
        <v>641</v>
      </c>
    </row>
    <row r="11" spans="1:2" x14ac:dyDescent="0.25">
      <c r="A11" s="1" t="s">
        <v>126</v>
      </c>
      <c r="B11" t="s">
        <v>643</v>
      </c>
    </row>
    <row r="12" spans="1:2" x14ac:dyDescent="0.25">
      <c r="A12" s="1" t="s">
        <v>129</v>
      </c>
      <c r="B12" t="s">
        <v>643</v>
      </c>
    </row>
    <row r="13" spans="1:2" x14ac:dyDescent="0.25">
      <c r="A13" s="1" t="s">
        <v>137</v>
      </c>
      <c r="B13" t="s">
        <v>641</v>
      </c>
    </row>
    <row r="14" spans="1:2" x14ac:dyDescent="0.25">
      <c r="A14" s="1" t="s">
        <v>143</v>
      </c>
      <c r="B14" t="s">
        <v>643</v>
      </c>
    </row>
    <row r="15" spans="1:2" x14ac:dyDescent="0.25">
      <c r="A15" s="1" t="s">
        <v>159</v>
      </c>
      <c r="B15" t="s">
        <v>644</v>
      </c>
    </row>
    <row r="16" spans="1:2" x14ac:dyDescent="0.25">
      <c r="A16" s="1" t="s">
        <v>166</v>
      </c>
      <c r="B16" t="s">
        <v>645</v>
      </c>
    </row>
    <row r="17" spans="1:2" x14ac:dyDescent="0.25">
      <c r="A17" s="1" t="s">
        <v>173</v>
      </c>
      <c r="B17" t="s">
        <v>647</v>
      </c>
    </row>
    <row r="18" spans="1:2" x14ac:dyDescent="0.25">
      <c r="A18" s="1" t="s">
        <v>196</v>
      </c>
      <c r="B18" t="s">
        <v>648</v>
      </c>
    </row>
    <row r="19" spans="1:2" x14ac:dyDescent="0.25">
      <c r="A19" s="1" t="s">
        <v>200</v>
      </c>
      <c r="B19" t="s">
        <v>640</v>
      </c>
    </row>
    <row r="20" spans="1:2" x14ac:dyDescent="0.25">
      <c r="A20" s="1" t="s">
        <v>306</v>
      </c>
      <c r="B20" t="s">
        <v>649</v>
      </c>
    </row>
    <row r="21" spans="1:2" x14ac:dyDescent="0.25">
      <c r="A21" s="1" t="s">
        <v>319</v>
      </c>
      <c r="B21" t="s">
        <v>650</v>
      </c>
    </row>
    <row r="22" spans="1:2" ht="30" x14ac:dyDescent="0.25">
      <c r="A22" s="1" t="s">
        <v>356</v>
      </c>
      <c r="B22" t="s">
        <v>646</v>
      </c>
    </row>
    <row r="23" spans="1:2" ht="30" x14ac:dyDescent="0.25">
      <c r="A23" s="1" t="s">
        <v>361</v>
      </c>
      <c r="B23" t="s">
        <v>649</v>
      </c>
    </row>
    <row r="24" spans="1:2" ht="30" x14ac:dyDescent="0.25">
      <c r="A24" s="1" t="s">
        <v>493</v>
      </c>
      <c r="B24" t="s">
        <v>649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303C1-3423-46EA-B475-BBBF83D88468}">
  <sheetPr filterMode="1"/>
  <dimension ref="A1:F195"/>
  <sheetViews>
    <sheetView workbookViewId="0">
      <selection activeCell="B7" sqref="B7"/>
    </sheetView>
  </sheetViews>
  <sheetFormatPr defaultRowHeight="15" x14ac:dyDescent="0.25"/>
  <cols>
    <col min="1" max="1" width="53.85546875" bestFit="1" customWidth="1"/>
    <col min="2" max="2" width="12" customWidth="1"/>
  </cols>
  <sheetData>
    <row r="1" spans="1:6" x14ac:dyDescent="0.25">
      <c r="A1" s="6" t="s">
        <v>872</v>
      </c>
      <c r="B1" t="s">
        <v>673</v>
      </c>
      <c r="C1" t="str">
        <f t="shared" ref="C1:C32" si="0">"', '"</f>
        <v>', '</v>
      </c>
      <c r="D1" t="str">
        <f t="shared" ref="D1:D32" si="1">_xlfn.CONCAT(F1, " ", LEFT(B1,4))</f>
        <v>Brasileirão 2023</v>
      </c>
      <c r="E1" t="str">
        <f t="shared" ref="E1:E32" si="2">"');"</f>
        <v>');</v>
      </c>
      <c r="F1" t="s">
        <v>6</v>
      </c>
    </row>
    <row r="2" spans="1:6" x14ac:dyDescent="0.25">
      <c r="A2" s="6" t="s">
        <v>872</v>
      </c>
      <c r="B2" t="s">
        <v>674</v>
      </c>
      <c r="C2" t="str">
        <f t="shared" si="0"/>
        <v>', '</v>
      </c>
      <c r="D2" t="str">
        <f t="shared" si="1"/>
        <v>Gauchão 2023</v>
      </c>
      <c r="E2" t="str">
        <f t="shared" si="2"/>
        <v>');</v>
      </c>
      <c r="F2" t="s">
        <v>13</v>
      </c>
    </row>
    <row r="3" spans="1:6" x14ac:dyDescent="0.25">
      <c r="A3" s="6" t="s">
        <v>872</v>
      </c>
      <c r="B3" t="s">
        <v>675</v>
      </c>
      <c r="C3" t="str">
        <f t="shared" si="0"/>
        <v>', '</v>
      </c>
      <c r="D3" t="str">
        <f t="shared" si="1"/>
        <v>Gauchão 2022</v>
      </c>
      <c r="E3" t="str">
        <f t="shared" si="2"/>
        <v>');</v>
      </c>
      <c r="F3" t="s">
        <v>13</v>
      </c>
    </row>
    <row r="4" spans="1:6" hidden="1" x14ac:dyDescent="0.25">
      <c r="A4" s="6" t="s">
        <v>872</v>
      </c>
      <c r="B4" t="s">
        <v>676</v>
      </c>
      <c r="C4" t="str">
        <f t="shared" si="0"/>
        <v>', '</v>
      </c>
      <c r="D4" t="str">
        <f t="shared" si="1"/>
        <v>Brasileirão 2021</v>
      </c>
      <c r="E4" t="str">
        <f t="shared" si="2"/>
        <v>');</v>
      </c>
      <c r="F4" t="s">
        <v>6</v>
      </c>
    </row>
    <row r="5" spans="1:6" x14ac:dyDescent="0.25">
      <c r="A5" s="6" t="s">
        <v>872</v>
      </c>
      <c r="B5" t="s">
        <v>677</v>
      </c>
      <c r="C5" t="str">
        <f t="shared" si="0"/>
        <v>', '</v>
      </c>
      <c r="D5" t="str">
        <f t="shared" si="1"/>
        <v>Gauchão 2021</v>
      </c>
      <c r="E5" t="str">
        <f t="shared" si="2"/>
        <v>');</v>
      </c>
      <c r="F5" t="s">
        <v>13</v>
      </c>
    </row>
    <row r="6" spans="1:6" hidden="1" x14ac:dyDescent="0.25">
      <c r="A6" s="6" t="s">
        <v>872</v>
      </c>
      <c r="B6" t="s">
        <v>678</v>
      </c>
      <c r="C6" t="str">
        <f t="shared" si="0"/>
        <v>', '</v>
      </c>
      <c r="D6" t="str">
        <f t="shared" si="1"/>
        <v>Brasileirão 2020</v>
      </c>
      <c r="E6" t="str">
        <f t="shared" si="2"/>
        <v>');</v>
      </c>
      <c r="F6" t="s">
        <v>6</v>
      </c>
    </row>
    <row r="7" spans="1:6" x14ac:dyDescent="0.25">
      <c r="A7" s="6" t="s">
        <v>872</v>
      </c>
      <c r="B7" t="s">
        <v>679</v>
      </c>
      <c r="C7" t="str">
        <f t="shared" si="0"/>
        <v>', '</v>
      </c>
      <c r="D7" t="str">
        <f t="shared" si="1"/>
        <v>Libertadores 2020</v>
      </c>
      <c r="E7" t="str">
        <f t="shared" si="2"/>
        <v>');</v>
      </c>
      <c r="F7" t="s">
        <v>30</v>
      </c>
    </row>
    <row r="8" spans="1:6" x14ac:dyDescent="0.25">
      <c r="A8" s="6" t="s">
        <v>872</v>
      </c>
      <c r="B8" t="s">
        <v>680</v>
      </c>
      <c r="C8" t="str">
        <f t="shared" si="0"/>
        <v>', '</v>
      </c>
      <c r="D8" t="str">
        <f t="shared" si="1"/>
        <v>Gauchão 2020</v>
      </c>
      <c r="E8" t="str">
        <f t="shared" si="2"/>
        <v>');</v>
      </c>
      <c r="F8" t="s">
        <v>13</v>
      </c>
    </row>
    <row r="9" spans="1:6" hidden="1" x14ac:dyDescent="0.25">
      <c r="A9" s="6" t="s">
        <v>872</v>
      </c>
      <c r="B9" t="s">
        <v>681</v>
      </c>
      <c r="C9" t="str">
        <f t="shared" si="0"/>
        <v>', '</v>
      </c>
      <c r="D9" t="str">
        <f t="shared" si="1"/>
        <v>Brasileirão 2019</v>
      </c>
      <c r="E9" t="str">
        <f t="shared" si="2"/>
        <v>');</v>
      </c>
      <c r="F9" t="s">
        <v>6</v>
      </c>
    </row>
    <row r="10" spans="1:6" x14ac:dyDescent="0.25">
      <c r="A10" s="6" t="s">
        <v>872</v>
      </c>
      <c r="B10" t="s">
        <v>682</v>
      </c>
      <c r="C10" t="str">
        <f t="shared" si="0"/>
        <v>', '</v>
      </c>
      <c r="D10" t="str">
        <f t="shared" si="1"/>
        <v>Gauchão 2019</v>
      </c>
      <c r="E10" t="str">
        <f t="shared" si="2"/>
        <v>');</v>
      </c>
      <c r="F10" t="s">
        <v>13</v>
      </c>
    </row>
    <row r="11" spans="1:6" hidden="1" x14ac:dyDescent="0.25">
      <c r="A11" s="6" t="s">
        <v>872</v>
      </c>
      <c r="B11" t="s">
        <v>683</v>
      </c>
      <c r="C11" t="str">
        <f t="shared" si="0"/>
        <v>', '</v>
      </c>
      <c r="D11" t="str">
        <f t="shared" si="1"/>
        <v>Brasileirão 2018</v>
      </c>
      <c r="E11" t="str">
        <f t="shared" si="2"/>
        <v>');</v>
      </c>
      <c r="F11" t="s">
        <v>6</v>
      </c>
    </row>
    <row r="12" spans="1:6" x14ac:dyDescent="0.25">
      <c r="A12" s="6" t="s">
        <v>872</v>
      </c>
      <c r="B12" t="s">
        <v>684</v>
      </c>
      <c r="C12" t="str">
        <f t="shared" si="0"/>
        <v>', '</v>
      </c>
      <c r="D12" t="str">
        <f t="shared" si="1"/>
        <v>Gauchão 2018</v>
      </c>
      <c r="E12" t="str">
        <f t="shared" si="2"/>
        <v>');</v>
      </c>
      <c r="F12" t="s">
        <v>13</v>
      </c>
    </row>
    <row r="13" spans="1:6" x14ac:dyDescent="0.25">
      <c r="A13" s="6" t="s">
        <v>872</v>
      </c>
      <c r="B13" t="s">
        <v>685</v>
      </c>
      <c r="C13" t="str">
        <f t="shared" si="0"/>
        <v>', '</v>
      </c>
      <c r="D13" t="str">
        <f t="shared" si="1"/>
        <v>Gauchão 2017</v>
      </c>
      <c r="E13" t="str">
        <f t="shared" si="2"/>
        <v>');</v>
      </c>
      <c r="F13" t="s">
        <v>13</v>
      </c>
    </row>
    <row r="14" spans="1:6" hidden="1" x14ac:dyDescent="0.25">
      <c r="A14" s="6" t="s">
        <v>872</v>
      </c>
      <c r="B14" t="s">
        <v>686</v>
      </c>
      <c r="C14" t="str">
        <f t="shared" si="0"/>
        <v>', '</v>
      </c>
      <c r="D14" t="str">
        <f t="shared" si="1"/>
        <v>Brasileirão 2016</v>
      </c>
      <c r="E14" t="str">
        <f t="shared" si="2"/>
        <v>');</v>
      </c>
      <c r="F14" t="s">
        <v>6</v>
      </c>
    </row>
    <row r="15" spans="1:6" x14ac:dyDescent="0.25">
      <c r="A15" s="6" t="s">
        <v>872</v>
      </c>
      <c r="B15" t="s">
        <v>687</v>
      </c>
      <c r="C15" t="str">
        <f t="shared" si="0"/>
        <v>', '</v>
      </c>
      <c r="D15" t="str">
        <f t="shared" si="1"/>
        <v>Gauchão 2016</v>
      </c>
      <c r="E15" t="str">
        <f t="shared" si="2"/>
        <v>');</v>
      </c>
      <c r="F15" t="s">
        <v>13</v>
      </c>
    </row>
    <row r="16" spans="1:6" hidden="1" x14ac:dyDescent="0.25">
      <c r="A16" s="6" t="s">
        <v>872</v>
      </c>
      <c r="B16" t="s">
        <v>688</v>
      </c>
      <c r="C16" t="str">
        <f t="shared" si="0"/>
        <v>', '</v>
      </c>
      <c r="D16" t="str">
        <f t="shared" si="1"/>
        <v>Brasileirão 2015</v>
      </c>
      <c r="E16" t="str">
        <f t="shared" si="2"/>
        <v>');</v>
      </c>
      <c r="F16" t="s">
        <v>6</v>
      </c>
    </row>
    <row r="17" spans="1:6" x14ac:dyDescent="0.25">
      <c r="A17" s="6" t="s">
        <v>872</v>
      </c>
      <c r="B17" t="s">
        <v>689</v>
      </c>
      <c r="C17" t="str">
        <f t="shared" si="0"/>
        <v>', '</v>
      </c>
      <c r="D17" t="str">
        <f t="shared" si="1"/>
        <v>Gauchão 2015</v>
      </c>
      <c r="E17" t="str">
        <f t="shared" si="2"/>
        <v>');</v>
      </c>
      <c r="F17" t="s">
        <v>13</v>
      </c>
    </row>
    <row r="18" spans="1:6" hidden="1" x14ac:dyDescent="0.25">
      <c r="A18" s="6" t="s">
        <v>872</v>
      </c>
      <c r="B18" t="s">
        <v>690</v>
      </c>
      <c r="C18" t="str">
        <f t="shared" si="0"/>
        <v>', '</v>
      </c>
      <c r="D18" t="str">
        <f t="shared" si="1"/>
        <v>Brasileirão 2014</v>
      </c>
      <c r="E18" t="str">
        <f t="shared" si="2"/>
        <v>');</v>
      </c>
      <c r="F18" t="s">
        <v>6</v>
      </c>
    </row>
    <row r="19" spans="1:6" x14ac:dyDescent="0.25">
      <c r="A19" s="6" t="s">
        <v>872</v>
      </c>
      <c r="B19" t="s">
        <v>691</v>
      </c>
      <c r="C19" t="str">
        <f t="shared" si="0"/>
        <v>', '</v>
      </c>
      <c r="D19" t="str">
        <f t="shared" si="1"/>
        <v>Gauchão 2014</v>
      </c>
      <c r="E19" t="str">
        <f t="shared" si="2"/>
        <v>');</v>
      </c>
      <c r="F19" t="s">
        <v>13</v>
      </c>
    </row>
    <row r="20" spans="1:6" hidden="1" x14ac:dyDescent="0.25">
      <c r="A20" s="6" t="s">
        <v>872</v>
      </c>
      <c r="B20" t="s">
        <v>692</v>
      </c>
      <c r="C20" t="str">
        <f t="shared" si="0"/>
        <v>', '</v>
      </c>
      <c r="D20" t="str">
        <f t="shared" si="1"/>
        <v>Brasileirão 2013</v>
      </c>
      <c r="E20" t="str">
        <f t="shared" si="2"/>
        <v>');</v>
      </c>
      <c r="F20" t="s">
        <v>6</v>
      </c>
    </row>
    <row r="21" spans="1:6" x14ac:dyDescent="0.25">
      <c r="A21" s="6" t="s">
        <v>872</v>
      </c>
      <c r="B21" t="s">
        <v>693</v>
      </c>
      <c r="C21" t="str">
        <f t="shared" si="0"/>
        <v>', '</v>
      </c>
      <c r="D21" t="str">
        <f t="shared" si="1"/>
        <v>Gauchão 2013</v>
      </c>
      <c r="E21" t="str">
        <f t="shared" si="2"/>
        <v>');</v>
      </c>
      <c r="F21" t="s">
        <v>13</v>
      </c>
    </row>
    <row r="22" spans="1:6" hidden="1" x14ac:dyDescent="0.25">
      <c r="A22" s="6" t="s">
        <v>872</v>
      </c>
      <c r="B22" t="s">
        <v>694</v>
      </c>
      <c r="C22" t="str">
        <f t="shared" si="0"/>
        <v>', '</v>
      </c>
      <c r="D22" t="str">
        <f t="shared" si="1"/>
        <v>Brasileirão 2012</v>
      </c>
      <c r="E22" t="str">
        <f t="shared" si="2"/>
        <v>');</v>
      </c>
      <c r="F22" t="s">
        <v>6</v>
      </c>
    </row>
    <row r="23" spans="1:6" x14ac:dyDescent="0.25">
      <c r="A23" s="6" t="s">
        <v>872</v>
      </c>
      <c r="B23" t="s">
        <v>695</v>
      </c>
      <c r="C23" t="str">
        <f t="shared" si="0"/>
        <v>', '</v>
      </c>
      <c r="D23" t="str">
        <f t="shared" si="1"/>
        <v>Gauchão 2012</v>
      </c>
      <c r="E23" t="str">
        <f t="shared" si="2"/>
        <v>');</v>
      </c>
      <c r="F23" t="s">
        <v>13</v>
      </c>
    </row>
    <row r="24" spans="1:6" hidden="1" x14ac:dyDescent="0.25">
      <c r="A24" s="6" t="s">
        <v>872</v>
      </c>
      <c r="B24" t="s">
        <v>696</v>
      </c>
      <c r="C24" t="str">
        <f t="shared" si="0"/>
        <v>', '</v>
      </c>
      <c r="D24" t="str">
        <f t="shared" si="1"/>
        <v>Brasileirão 2011</v>
      </c>
      <c r="E24" t="str">
        <f t="shared" si="2"/>
        <v>');</v>
      </c>
      <c r="F24" t="s">
        <v>6</v>
      </c>
    </row>
    <row r="25" spans="1:6" x14ac:dyDescent="0.25">
      <c r="A25" s="6" t="s">
        <v>872</v>
      </c>
      <c r="B25" t="s">
        <v>697</v>
      </c>
      <c r="C25" t="str">
        <f t="shared" si="0"/>
        <v>', '</v>
      </c>
      <c r="D25" t="str">
        <f t="shared" si="1"/>
        <v>Gauchão 2011</v>
      </c>
      <c r="E25" t="str">
        <f t="shared" si="2"/>
        <v>');</v>
      </c>
      <c r="F25" t="s">
        <v>13</v>
      </c>
    </row>
    <row r="26" spans="1:6" hidden="1" x14ac:dyDescent="0.25">
      <c r="A26" s="6" t="s">
        <v>872</v>
      </c>
      <c r="B26" t="s">
        <v>698</v>
      </c>
      <c r="C26" t="str">
        <f t="shared" si="0"/>
        <v>', '</v>
      </c>
      <c r="D26" t="str">
        <f t="shared" si="1"/>
        <v>Brasileirão 2010</v>
      </c>
      <c r="E26" t="str">
        <f t="shared" si="2"/>
        <v>');</v>
      </c>
      <c r="F26" t="s">
        <v>6</v>
      </c>
    </row>
    <row r="27" spans="1:6" x14ac:dyDescent="0.25">
      <c r="A27" s="6" t="s">
        <v>872</v>
      </c>
      <c r="B27" t="s">
        <v>699</v>
      </c>
      <c r="C27" t="str">
        <f t="shared" si="0"/>
        <v>', '</v>
      </c>
      <c r="D27" t="str">
        <f t="shared" si="1"/>
        <v>Gauchão 2010</v>
      </c>
      <c r="E27" t="str">
        <f t="shared" si="2"/>
        <v>');</v>
      </c>
      <c r="F27" t="s">
        <v>13</v>
      </c>
    </row>
    <row r="28" spans="1:6" hidden="1" x14ac:dyDescent="0.25">
      <c r="A28" s="6" t="s">
        <v>872</v>
      </c>
      <c r="B28" t="s">
        <v>700</v>
      </c>
      <c r="C28" t="str">
        <f t="shared" si="0"/>
        <v>', '</v>
      </c>
      <c r="D28" t="str">
        <f t="shared" si="1"/>
        <v>Brasileirão 2009</v>
      </c>
      <c r="E28" t="str">
        <f t="shared" si="2"/>
        <v>');</v>
      </c>
      <c r="F28" t="s">
        <v>6</v>
      </c>
    </row>
    <row r="29" spans="1:6" x14ac:dyDescent="0.25">
      <c r="A29" s="6" t="s">
        <v>872</v>
      </c>
      <c r="B29" t="s">
        <v>701</v>
      </c>
      <c r="C29" t="str">
        <f t="shared" si="0"/>
        <v>', '</v>
      </c>
      <c r="D29" t="str">
        <f t="shared" si="1"/>
        <v>Gauchão 2009</v>
      </c>
      <c r="E29" t="str">
        <f t="shared" si="2"/>
        <v>');</v>
      </c>
      <c r="F29" t="s">
        <v>13</v>
      </c>
    </row>
    <row r="30" spans="1:6" hidden="1" x14ac:dyDescent="0.25">
      <c r="A30" s="6" t="s">
        <v>872</v>
      </c>
      <c r="B30" t="s">
        <v>702</v>
      </c>
      <c r="C30" t="str">
        <f t="shared" si="0"/>
        <v>', '</v>
      </c>
      <c r="D30" t="str">
        <f t="shared" si="1"/>
        <v>Brasileirão 2008</v>
      </c>
      <c r="E30" t="str">
        <f t="shared" si="2"/>
        <v>');</v>
      </c>
      <c r="F30" t="s">
        <v>6</v>
      </c>
    </row>
    <row r="31" spans="1:6" x14ac:dyDescent="0.25">
      <c r="A31" s="6" t="s">
        <v>872</v>
      </c>
      <c r="B31" t="s">
        <v>703</v>
      </c>
      <c r="C31" t="str">
        <f t="shared" si="0"/>
        <v>', '</v>
      </c>
      <c r="D31" t="str">
        <f t="shared" si="1"/>
        <v>Copa Sul-Americana 2008</v>
      </c>
      <c r="E31" t="str">
        <f t="shared" si="2"/>
        <v>');</v>
      </c>
      <c r="F31" t="s">
        <v>126</v>
      </c>
    </row>
    <row r="32" spans="1:6" hidden="1" x14ac:dyDescent="0.25">
      <c r="A32" s="6" t="s">
        <v>872</v>
      </c>
      <c r="B32" t="s">
        <v>704</v>
      </c>
      <c r="C32" t="str">
        <f t="shared" si="0"/>
        <v>', '</v>
      </c>
      <c r="D32" t="str">
        <f t="shared" si="1"/>
        <v>Brasileirão 2007</v>
      </c>
      <c r="E32" t="str">
        <f t="shared" si="2"/>
        <v>');</v>
      </c>
      <c r="F32" t="s">
        <v>6</v>
      </c>
    </row>
    <row r="33" spans="1:6" hidden="1" x14ac:dyDescent="0.25">
      <c r="A33" s="6" t="s">
        <v>872</v>
      </c>
      <c r="B33" t="s">
        <v>705</v>
      </c>
      <c r="C33" t="str">
        <f t="shared" ref="C33:C64" si="3">"', '"</f>
        <v>', '</v>
      </c>
      <c r="D33" t="str">
        <f t="shared" ref="D33:D64" si="4">_xlfn.CONCAT(F33, " ", LEFT(B33,4))</f>
        <v>Brasileirão 2006</v>
      </c>
      <c r="E33" t="str">
        <f t="shared" ref="E33:E64" si="5">"');"</f>
        <v>');</v>
      </c>
      <c r="F33" t="s">
        <v>6</v>
      </c>
    </row>
    <row r="34" spans="1:6" x14ac:dyDescent="0.25">
      <c r="A34" s="6" t="s">
        <v>872</v>
      </c>
      <c r="B34" t="s">
        <v>706</v>
      </c>
      <c r="C34" t="str">
        <f t="shared" si="3"/>
        <v>', '</v>
      </c>
      <c r="D34" t="str">
        <f t="shared" si="4"/>
        <v>Gauchão 2006</v>
      </c>
      <c r="E34" t="str">
        <f t="shared" si="5"/>
        <v>');</v>
      </c>
      <c r="F34" t="s">
        <v>13</v>
      </c>
    </row>
    <row r="35" spans="1:6" hidden="1" x14ac:dyDescent="0.25">
      <c r="A35" s="6" t="s">
        <v>872</v>
      </c>
      <c r="B35" t="s">
        <v>707</v>
      </c>
      <c r="C35" t="str">
        <f t="shared" si="3"/>
        <v>', '</v>
      </c>
      <c r="D35" t="str">
        <f t="shared" si="4"/>
        <v>Brasileirão 2004</v>
      </c>
      <c r="E35" t="str">
        <f t="shared" si="5"/>
        <v>');</v>
      </c>
      <c r="F35" t="s">
        <v>6</v>
      </c>
    </row>
    <row r="36" spans="1:6" x14ac:dyDescent="0.25">
      <c r="A36" s="6" t="s">
        <v>872</v>
      </c>
      <c r="B36" t="s">
        <v>708</v>
      </c>
      <c r="C36" t="str">
        <f t="shared" si="3"/>
        <v>', '</v>
      </c>
      <c r="D36" t="str">
        <f t="shared" si="4"/>
        <v>Copa Sul-Americana 2004</v>
      </c>
      <c r="E36" t="str">
        <f t="shared" si="5"/>
        <v>');</v>
      </c>
      <c r="F36" t="s">
        <v>126</v>
      </c>
    </row>
    <row r="37" spans="1:6" x14ac:dyDescent="0.25">
      <c r="A37" s="6" t="s">
        <v>872</v>
      </c>
      <c r="B37" t="s">
        <v>709</v>
      </c>
      <c r="C37" t="str">
        <f t="shared" si="3"/>
        <v>', '</v>
      </c>
      <c r="D37" t="str">
        <f t="shared" si="4"/>
        <v>Gauchão 2004</v>
      </c>
      <c r="E37" t="str">
        <f t="shared" si="5"/>
        <v>');</v>
      </c>
      <c r="F37" t="s">
        <v>13</v>
      </c>
    </row>
    <row r="38" spans="1:6" hidden="1" x14ac:dyDescent="0.25">
      <c r="A38" s="6" t="s">
        <v>872</v>
      </c>
      <c r="B38" t="s">
        <v>710</v>
      </c>
      <c r="C38" t="str">
        <f t="shared" si="3"/>
        <v>', '</v>
      </c>
      <c r="D38" t="str">
        <f t="shared" si="4"/>
        <v>Brasileirão 2003</v>
      </c>
      <c r="E38" t="str">
        <f t="shared" si="5"/>
        <v>');</v>
      </c>
      <c r="F38" t="s">
        <v>6</v>
      </c>
    </row>
    <row r="39" spans="1:6" x14ac:dyDescent="0.25">
      <c r="A39" s="6" t="s">
        <v>872</v>
      </c>
      <c r="B39" t="s">
        <v>711</v>
      </c>
      <c r="C39" t="str">
        <f t="shared" si="3"/>
        <v>', '</v>
      </c>
      <c r="D39" t="str">
        <f t="shared" si="4"/>
        <v>Gauchão 2003</v>
      </c>
      <c r="E39" t="str">
        <f t="shared" si="5"/>
        <v>');</v>
      </c>
      <c r="F39" t="s">
        <v>13</v>
      </c>
    </row>
    <row r="40" spans="1:6" hidden="1" x14ac:dyDescent="0.25">
      <c r="A40" s="6" t="s">
        <v>872</v>
      </c>
      <c r="B40" t="s">
        <v>712</v>
      </c>
      <c r="C40" t="str">
        <f t="shared" si="3"/>
        <v>', '</v>
      </c>
      <c r="D40" t="str">
        <f t="shared" si="4"/>
        <v>Brasileirão 2002</v>
      </c>
      <c r="E40" t="str">
        <f t="shared" si="5"/>
        <v>');</v>
      </c>
      <c r="F40" t="s">
        <v>6</v>
      </c>
    </row>
    <row r="41" spans="1:6" x14ac:dyDescent="0.25">
      <c r="A41" s="6" t="s">
        <v>872</v>
      </c>
      <c r="B41" t="s">
        <v>713</v>
      </c>
      <c r="C41" t="str">
        <f t="shared" si="3"/>
        <v>', '</v>
      </c>
      <c r="D41" t="str">
        <f t="shared" si="4"/>
        <v>Copa Sul-Minas 2002</v>
      </c>
      <c r="E41" t="str">
        <f t="shared" si="5"/>
        <v>');</v>
      </c>
      <c r="F41" t="s">
        <v>159</v>
      </c>
    </row>
    <row r="42" spans="1:6" hidden="1" x14ac:dyDescent="0.25">
      <c r="A42" s="6" t="s">
        <v>872</v>
      </c>
      <c r="B42" t="s">
        <v>714</v>
      </c>
      <c r="C42" t="str">
        <f t="shared" si="3"/>
        <v>', '</v>
      </c>
      <c r="D42" t="str">
        <f t="shared" si="4"/>
        <v>Brasileirão 2001</v>
      </c>
      <c r="E42" t="str">
        <f t="shared" si="5"/>
        <v>');</v>
      </c>
      <c r="F42" t="s">
        <v>6</v>
      </c>
    </row>
    <row r="43" spans="1:6" x14ac:dyDescent="0.25">
      <c r="A43" s="6" t="s">
        <v>872</v>
      </c>
      <c r="B43" t="s">
        <v>715</v>
      </c>
      <c r="C43" t="str">
        <f t="shared" si="3"/>
        <v>', '</v>
      </c>
      <c r="D43" t="str">
        <f t="shared" si="4"/>
        <v>Gauchão 2001</v>
      </c>
      <c r="E43" t="str">
        <f t="shared" si="5"/>
        <v>');</v>
      </c>
      <c r="F43" t="s">
        <v>13</v>
      </c>
    </row>
    <row r="44" spans="1:6" hidden="1" x14ac:dyDescent="0.25">
      <c r="A44" s="6" t="s">
        <v>872</v>
      </c>
      <c r="B44" t="s">
        <v>716</v>
      </c>
      <c r="C44" t="str">
        <f t="shared" si="3"/>
        <v>', '</v>
      </c>
      <c r="D44" t="str">
        <f t="shared" si="4"/>
        <v>Brasileirão 2000</v>
      </c>
      <c r="E44" t="str">
        <f t="shared" si="5"/>
        <v>');</v>
      </c>
      <c r="F44" t="s">
        <v>6</v>
      </c>
    </row>
    <row r="45" spans="1:6" x14ac:dyDescent="0.25">
      <c r="A45" s="6" t="s">
        <v>872</v>
      </c>
      <c r="B45" t="s">
        <v>717</v>
      </c>
      <c r="C45" t="str">
        <f t="shared" si="3"/>
        <v>', '</v>
      </c>
      <c r="D45" t="str">
        <f t="shared" si="4"/>
        <v>Gauchão 2000</v>
      </c>
      <c r="E45" t="str">
        <f t="shared" si="5"/>
        <v>');</v>
      </c>
      <c r="F45" t="s">
        <v>13</v>
      </c>
    </row>
    <row r="46" spans="1:6" x14ac:dyDescent="0.25">
      <c r="A46" s="6" t="s">
        <v>872</v>
      </c>
      <c r="B46" t="s">
        <v>718</v>
      </c>
      <c r="C46" t="str">
        <f t="shared" si="3"/>
        <v>', '</v>
      </c>
      <c r="D46" t="str">
        <f t="shared" si="4"/>
        <v>Seletiva Libertadores 1999</v>
      </c>
      <c r="E46" t="str">
        <f t="shared" si="5"/>
        <v>');</v>
      </c>
      <c r="F46" t="s">
        <v>166</v>
      </c>
    </row>
    <row r="47" spans="1:6" x14ac:dyDescent="0.25">
      <c r="A47" s="6" t="s">
        <v>872</v>
      </c>
      <c r="B47" t="s">
        <v>719</v>
      </c>
      <c r="C47" t="str">
        <f t="shared" si="3"/>
        <v>', '</v>
      </c>
      <c r="D47" t="str">
        <f t="shared" si="4"/>
        <v>Brasileirão 1999</v>
      </c>
      <c r="E47" t="str">
        <f t="shared" si="5"/>
        <v>');</v>
      </c>
      <c r="F47" t="s">
        <v>6</v>
      </c>
    </row>
    <row r="48" spans="1:6" x14ac:dyDescent="0.25">
      <c r="A48" s="6" t="s">
        <v>872</v>
      </c>
      <c r="B48" t="s">
        <v>720</v>
      </c>
      <c r="C48" t="str">
        <f t="shared" si="3"/>
        <v>', '</v>
      </c>
      <c r="D48" t="str">
        <f t="shared" si="4"/>
        <v>Gauchão 1999</v>
      </c>
      <c r="E48" t="str">
        <f t="shared" si="5"/>
        <v>');</v>
      </c>
      <c r="F48" t="s">
        <v>13</v>
      </c>
    </row>
    <row r="49" spans="1:6" x14ac:dyDescent="0.25">
      <c r="A49" s="6" t="s">
        <v>872</v>
      </c>
      <c r="B49" t="s">
        <v>721</v>
      </c>
      <c r="C49" t="str">
        <f t="shared" si="3"/>
        <v>', '</v>
      </c>
      <c r="D49" t="str">
        <f t="shared" si="4"/>
        <v>Copa Sul 1999</v>
      </c>
      <c r="E49" t="str">
        <f t="shared" si="5"/>
        <v>');</v>
      </c>
      <c r="F49" t="s">
        <v>173</v>
      </c>
    </row>
    <row r="50" spans="1:6" x14ac:dyDescent="0.25">
      <c r="A50" s="6" t="s">
        <v>872</v>
      </c>
      <c r="B50" t="s">
        <v>722</v>
      </c>
      <c r="C50" t="str">
        <f t="shared" si="3"/>
        <v>', '</v>
      </c>
      <c r="D50" t="str">
        <f t="shared" si="4"/>
        <v>Brasileirão 1998</v>
      </c>
      <c r="E50" t="str">
        <f t="shared" si="5"/>
        <v>');</v>
      </c>
      <c r="F50" t="s">
        <v>6</v>
      </c>
    </row>
    <row r="51" spans="1:6" x14ac:dyDescent="0.25">
      <c r="A51" s="6" t="s">
        <v>872</v>
      </c>
      <c r="B51" t="s">
        <v>723</v>
      </c>
      <c r="C51" t="str">
        <f t="shared" si="3"/>
        <v>', '</v>
      </c>
      <c r="D51" t="str">
        <f t="shared" si="4"/>
        <v>Brasileirão 1997</v>
      </c>
      <c r="E51" t="str">
        <f t="shared" si="5"/>
        <v>');</v>
      </c>
      <c r="F51" t="s">
        <v>6</v>
      </c>
    </row>
    <row r="52" spans="1:6" x14ac:dyDescent="0.25">
      <c r="A52" s="6" t="s">
        <v>872</v>
      </c>
      <c r="B52" t="s">
        <v>724</v>
      </c>
      <c r="C52" t="str">
        <f t="shared" si="3"/>
        <v>', '</v>
      </c>
      <c r="D52" t="str">
        <f t="shared" si="4"/>
        <v>Gauchão 1997</v>
      </c>
      <c r="E52" t="str">
        <f t="shared" si="5"/>
        <v>');</v>
      </c>
      <c r="F52" t="s">
        <v>13</v>
      </c>
    </row>
    <row r="53" spans="1:6" x14ac:dyDescent="0.25">
      <c r="A53" s="6" t="s">
        <v>872</v>
      </c>
      <c r="B53" t="s">
        <v>725</v>
      </c>
      <c r="C53" t="str">
        <f t="shared" si="3"/>
        <v>', '</v>
      </c>
      <c r="D53" t="str">
        <f t="shared" si="4"/>
        <v>Brasileirão 1996</v>
      </c>
      <c r="E53" t="str">
        <f t="shared" si="5"/>
        <v>');</v>
      </c>
      <c r="F53" t="s">
        <v>6</v>
      </c>
    </row>
    <row r="54" spans="1:6" x14ac:dyDescent="0.25">
      <c r="A54" s="6" t="s">
        <v>872</v>
      </c>
      <c r="B54" t="s">
        <v>726</v>
      </c>
      <c r="C54" t="str">
        <f t="shared" si="3"/>
        <v>', '</v>
      </c>
      <c r="D54" t="str">
        <f t="shared" si="4"/>
        <v>Gauchão 1996</v>
      </c>
      <c r="E54" t="str">
        <f t="shared" si="5"/>
        <v>');</v>
      </c>
      <c r="F54" t="s">
        <v>13</v>
      </c>
    </row>
    <row r="55" spans="1:6" x14ac:dyDescent="0.25">
      <c r="A55" s="6" t="s">
        <v>872</v>
      </c>
      <c r="B55" t="s">
        <v>727</v>
      </c>
      <c r="C55" t="str">
        <f t="shared" si="3"/>
        <v>', '</v>
      </c>
      <c r="D55" t="str">
        <f t="shared" si="4"/>
        <v>Brasileirão 1995</v>
      </c>
      <c r="E55" t="str">
        <f t="shared" si="5"/>
        <v>');</v>
      </c>
      <c r="F55" t="s">
        <v>6</v>
      </c>
    </row>
    <row r="56" spans="1:6" x14ac:dyDescent="0.25">
      <c r="A56" s="6" t="s">
        <v>872</v>
      </c>
      <c r="B56" t="s">
        <v>728</v>
      </c>
      <c r="C56" t="str">
        <f t="shared" si="3"/>
        <v>', '</v>
      </c>
      <c r="D56" t="str">
        <f t="shared" si="4"/>
        <v>Gauchão 1995</v>
      </c>
      <c r="E56" t="str">
        <f t="shared" si="5"/>
        <v>');</v>
      </c>
      <c r="F56" t="s">
        <v>13</v>
      </c>
    </row>
    <row r="57" spans="1:6" x14ac:dyDescent="0.25">
      <c r="A57" s="6" t="s">
        <v>872</v>
      </c>
      <c r="B57" t="s">
        <v>729</v>
      </c>
      <c r="C57" t="str">
        <f t="shared" si="3"/>
        <v>', '</v>
      </c>
      <c r="D57" t="str">
        <f t="shared" si="4"/>
        <v>Gauchão 1994</v>
      </c>
      <c r="E57" t="str">
        <f t="shared" si="5"/>
        <v>');</v>
      </c>
      <c r="F57" t="s">
        <v>13</v>
      </c>
    </row>
    <row r="58" spans="1:6" x14ac:dyDescent="0.25">
      <c r="A58" s="6" t="s">
        <v>872</v>
      </c>
      <c r="B58" t="s">
        <v>730</v>
      </c>
      <c r="C58" t="str">
        <f t="shared" si="3"/>
        <v>', '</v>
      </c>
      <c r="D58" t="str">
        <f t="shared" si="4"/>
        <v>Brasileirão 1994</v>
      </c>
      <c r="E58" t="str">
        <f t="shared" si="5"/>
        <v>');</v>
      </c>
      <c r="F58" t="s">
        <v>6</v>
      </c>
    </row>
    <row r="59" spans="1:6" x14ac:dyDescent="0.25">
      <c r="A59" s="6" t="s">
        <v>872</v>
      </c>
      <c r="B59" t="s">
        <v>731</v>
      </c>
      <c r="C59" t="str">
        <f t="shared" si="3"/>
        <v>', '</v>
      </c>
      <c r="D59" t="str">
        <f t="shared" si="4"/>
        <v>Gauchão 1993</v>
      </c>
      <c r="E59" t="str">
        <f t="shared" si="5"/>
        <v>');</v>
      </c>
      <c r="F59" t="s">
        <v>13</v>
      </c>
    </row>
    <row r="60" spans="1:6" x14ac:dyDescent="0.25">
      <c r="A60" s="6" t="s">
        <v>872</v>
      </c>
      <c r="B60" t="s">
        <v>732</v>
      </c>
      <c r="C60" t="str">
        <f t="shared" si="3"/>
        <v>', '</v>
      </c>
      <c r="D60" t="str">
        <f t="shared" si="4"/>
        <v>Gauchão 1992</v>
      </c>
      <c r="E60" t="str">
        <f t="shared" si="5"/>
        <v>');</v>
      </c>
      <c r="F60" t="s">
        <v>13</v>
      </c>
    </row>
    <row r="61" spans="1:6" hidden="1" x14ac:dyDescent="0.25">
      <c r="A61" s="6" t="s">
        <v>872</v>
      </c>
      <c r="B61" t="s">
        <v>733</v>
      </c>
      <c r="C61" t="str">
        <f t="shared" si="3"/>
        <v>', '</v>
      </c>
      <c r="D61" t="str">
        <f t="shared" si="4"/>
        <v>Copa do Brasil 1992</v>
      </c>
      <c r="E61" t="str">
        <f t="shared" si="5"/>
        <v>');</v>
      </c>
      <c r="F61" t="s">
        <v>196</v>
      </c>
    </row>
    <row r="62" spans="1:6" x14ac:dyDescent="0.25">
      <c r="A62" s="6" t="s">
        <v>872</v>
      </c>
      <c r="B62" t="s">
        <v>734</v>
      </c>
      <c r="C62" t="str">
        <f t="shared" si="3"/>
        <v>', '</v>
      </c>
      <c r="D62" t="str">
        <f t="shared" si="4"/>
        <v>Amistoso 1992</v>
      </c>
      <c r="E62" t="str">
        <f t="shared" si="5"/>
        <v>');</v>
      </c>
      <c r="F62" t="s">
        <v>200</v>
      </c>
    </row>
    <row r="63" spans="1:6" x14ac:dyDescent="0.25">
      <c r="A63" s="6" t="s">
        <v>872</v>
      </c>
      <c r="B63" t="s">
        <v>735</v>
      </c>
      <c r="C63" t="str">
        <f t="shared" si="3"/>
        <v>', '</v>
      </c>
      <c r="D63" t="str">
        <f t="shared" si="4"/>
        <v>Gauchão 1991</v>
      </c>
      <c r="E63" t="str">
        <f t="shared" si="5"/>
        <v>');</v>
      </c>
      <c r="F63" t="s">
        <v>13</v>
      </c>
    </row>
    <row r="64" spans="1:6" x14ac:dyDescent="0.25">
      <c r="A64" s="6" t="s">
        <v>872</v>
      </c>
      <c r="B64" t="s">
        <v>736</v>
      </c>
      <c r="C64" t="str">
        <f t="shared" si="3"/>
        <v>', '</v>
      </c>
      <c r="D64" t="str">
        <f t="shared" si="4"/>
        <v>Brasileirão 1991</v>
      </c>
      <c r="E64" t="str">
        <f t="shared" si="5"/>
        <v>');</v>
      </c>
      <c r="F64" t="s">
        <v>6</v>
      </c>
    </row>
    <row r="65" spans="1:6" x14ac:dyDescent="0.25">
      <c r="A65" s="6" t="s">
        <v>872</v>
      </c>
      <c r="B65" t="s">
        <v>737</v>
      </c>
      <c r="C65" t="str">
        <f t="shared" ref="C65:C96" si="6">"', '"</f>
        <v>', '</v>
      </c>
      <c r="D65" t="str">
        <f t="shared" ref="D65:D96" si="7">_xlfn.CONCAT(F65, " ", LEFT(B65,4))</f>
        <v>Brasileirão 1990</v>
      </c>
      <c r="E65" t="str">
        <f t="shared" ref="E65:E96" si="8">"');"</f>
        <v>');</v>
      </c>
      <c r="F65" t="s">
        <v>6</v>
      </c>
    </row>
    <row r="66" spans="1:6" x14ac:dyDescent="0.25">
      <c r="A66" s="6" t="s">
        <v>872</v>
      </c>
      <c r="B66" t="s">
        <v>738</v>
      </c>
      <c r="C66" t="str">
        <f t="shared" si="6"/>
        <v>', '</v>
      </c>
      <c r="D66" t="str">
        <f t="shared" si="7"/>
        <v>Gauchão 1990</v>
      </c>
      <c r="E66" t="str">
        <f t="shared" si="8"/>
        <v>');</v>
      </c>
      <c r="F66" t="s">
        <v>13</v>
      </c>
    </row>
    <row r="67" spans="1:6" x14ac:dyDescent="0.25">
      <c r="A67" s="6" t="s">
        <v>872</v>
      </c>
      <c r="B67" t="s">
        <v>739</v>
      </c>
      <c r="C67" t="str">
        <f t="shared" si="6"/>
        <v>', '</v>
      </c>
      <c r="D67" t="str">
        <f t="shared" si="7"/>
        <v>Brasileirão 1989</v>
      </c>
      <c r="E67" t="str">
        <f t="shared" si="8"/>
        <v>');</v>
      </c>
      <c r="F67" t="s">
        <v>6</v>
      </c>
    </row>
    <row r="68" spans="1:6" x14ac:dyDescent="0.25">
      <c r="A68" s="6" t="s">
        <v>872</v>
      </c>
      <c r="B68" t="s">
        <v>740</v>
      </c>
      <c r="C68" t="str">
        <f t="shared" si="6"/>
        <v>', '</v>
      </c>
      <c r="D68" t="str">
        <f t="shared" si="7"/>
        <v>Gauchão 1989</v>
      </c>
      <c r="E68" t="str">
        <f t="shared" si="8"/>
        <v>');</v>
      </c>
      <c r="F68" t="s">
        <v>13</v>
      </c>
    </row>
    <row r="69" spans="1:6" x14ac:dyDescent="0.25">
      <c r="A69" s="6" t="s">
        <v>872</v>
      </c>
      <c r="B69" t="s">
        <v>741</v>
      </c>
      <c r="C69" t="str">
        <f t="shared" si="6"/>
        <v>', '</v>
      </c>
      <c r="D69" t="str">
        <f t="shared" si="7"/>
        <v>Brasileirão 1988</v>
      </c>
      <c r="E69" t="str">
        <f t="shared" si="8"/>
        <v>');</v>
      </c>
      <c r="F69" t="s">
        <v>6</v>
      </c>
    </row>
    <row r="70" spans="1:6" x14ac:dyDescent="0.25">
      <c r="A70" s="6" t="s">
        <v>872</v>
      </c>
      <c r="B70" t="s">
        <v>742</v>
      </c>
      <c r="C70" t="str">
        <f t="shared" si="6"/>
        <v>', '</v>
      </c>
      <c r="D70" t="str">
        <f t="shared" si="7"/>
        <v>Gauchão 1988</v>
      </c>
      <c r="E70" t="str">
        <f t="shared" si="8"/>
        <v>');</v>
      </c>
      <c r="F70" t="s">
        <v>13</v>
      </c>
    </row>
    <row r="71" spans="1:6" x14ac:dyDescent="0.25">
      <c r="A71" s="6" t="s">
        <v>872</v>
      </c>
      <c r="B71" t="s">
        <v>743</v>
      </c>
      <c r="C71" t="str">
        <f t="shared" si="6"/>
        <v>', '</v>
      </c>
      <c r="D71" t="str">
        <f t="shared" si="7"/>
        <v>Brasileirão 1987</v>
      </c>
      <c r="E71" t="str">
        <f t="shared" si="8"/>
        <v>');</v>
      </c>
      <c r="F71" t="s">
        <v>6</v>
      </c>
    </row>
    <row r="72" spans="1:6" x14ac:dyDescent="0.25">
      <c r="A72" s="6" t="s">
        <v>872</v>
      </c>
      <c r="B72" t="s">
        <v>744</v>
      </c>
      <c r="C72" t="str">
        <f t="shared" si="6"/>
        <v>', '</v>
      </c>
      <c r="D72" t="str">
        <f t="shared" si="7"/>
        <v>Gauchão 1987</v>
      </c>
      <c r="E72" t="str">
        <f t="shared" si="8"/>
        <v>');</v>
      </c>
      <c r="F72" t="s">
        <v>13</v>
      </c>
    </row>
    <row r="73" spans="1:6" x14ac:dyDescent="0.25">
      <c r="A73" s="6" t="s">
        <v>872</v>
      </c>
      <c r="B73" t="s">
        <v>745</v>
      </c>
      <c r="C73" t="str">
        <f t="shared" si="6"/>
        <v>', '</v>
      </c>
      <c r="D73" t="str">
        <f t="shared" si="7"/>
        <v>Gauchão 1986</v>
      </c>
      <c r="E73" t="str">
        <f t="shared" si="8"/>
        <v>');</v>
      </c>
      <c r="F73" t="s">
        <v>13</v>
      </c>
    </row>
    <row r="74" spans="1:6" x14ac:dyDescent="0.25">
      <c r="A74" s="6" t="s">
        <v>872</v>
      </c>
      <c r="B74" t="s">
        <v>746</v>
      </c>
      <c r="C74" t="str">
        <f t="shared" si="6"/>
        <v>', '</v>
      </c>
      <c r="D74" t="str">
        <f t="shared" si="7"/>
        <v>Gauchão 1985</v>
      </c>
      <c r="E74" t="str">
        <f t="shared" si="8"/>
        <v>');</v>
      </c>
      <c r="F74" t="s">
        <v>13</v>
      </c>
    </row>
    <row r="75" spans="1:6" x14ac:dyDescent="0.25">
      <c r="A75" s="6" t="s">
        <v>872</v>
      </c>
      <c r="B75" t="s">
        <v>747</v>
      </c>
      <c r="C75" t="str">
        <f t="shared" si="6"/>
        <v>', '</v>
      </c>
      <c r="D75" t="str">
        <f t="shared" si="7"/>
        <v>Brasileirão 1985</v>
      </c>
      <c r="E75" t="str">
        <f t="shared" si="8"/>
        <v>');</v>
      </c>
      <c r="F75" t="s">
        <v>6</v>
      </c>
    </row>
    <row r="76" spans="1:6" x14ac:dyDescent="0.25">
      <c r="A76" s="6" t="s">
        <v>872</v>
      </c>
      <c r="B76" t="s">
        <v>748</v>
      </c>
      <c r="C76" t="str">
        <f t="shared" si="6"/>
        <v>', '</v>
      </c>
      <c r="D76" t="str">
        <f t="shared" si="7"/>
        <v>Gauchão 1984</v>
      </c>
      <c r="E76" t="str">
        <f t="shared" si="8"/>
        <v>');</v>
      </c>
      <c r="F76" t="s">
        <v>13</v>
      </c>
    </row>
    <row r="77" spans="1:6" hidden="1" x14ac:dyDescent="0.25">
      <c r="A77" s="6" t="s">
        <v>872</v>
      </c>
      <c r="B77" t="s">
        <v>749</v>
      </c>
      <c r="C77" t="str">
        <f t="shared" si="6"/>
        <v>', '</v>
      </c>
      <c r="D77" t="str">
        <f t="shared" si="7"/>
        <v>Amistoso 1984</v>
      </c>
      <c r="E77" t="str">
        <f t="shared" si="8"/>
        <v>');</v>
      </c>
      <c r="F77" t="s">
        <v>200</v>
      </c>
    </row>
    <row r="78" spans="1:6" x14ac:dyDescent="0.25">
      <c r="A78" s="6" t="s">
        <v>872</v>
      </c>
      <c r="B78" t="s">
        <v>750</v>
      </c>
      <c r="C78" t="str">
        <f t="shared" si="6"/>
        <v>', '</v>
      </c>
      <c r="D78" t="str">
        <f t="shared" si="7"/>
        <v>Gauchão 1983</v>
      </c>
      <c r="E78" t="str">
        <f t="shared" si="8"/>
        <v>');</v>
      </c>
      <c r="F78" t="s">
        <v>13</v>
      </c>
    </row>
    <row r="79" spans="1:6" x14ac:dyDescent="0.25">
      <c r="A79" s="6" t="s">
        <v>872</v>
      </c>
      <c r="B79" t="s">
        <v>751</v>
      </c>
      <c r="C79" t="str">
        <f t="shared" si="6"/>
        <v>', '</v>
      </c>
      <c r="D79" t="str">
        <f t="shared" si="7"/>
        <v>Gauchão 1982</v>
      </c>
      <c r="E79" t="str">
        <f t="shared" si="8"/>
        <v>');</v>
      </c>
      <c r="F79" t="s">
        <v>13</v>
      </c>
    </row>
    <row r="80" spans="1:6" x14ac:dyDescent="0.25">
      <c r="A80" s="6" t="s">
        <v>872</v>
      </c>
      <c r="B80" t="s">
        <v>752</v>
      </c>
      <c r="C80" t="str">
        <f t="shared" si="6"/>
        <v>', '</v>
      </c>
      <c r="D80" t="str">
        <f t="shared" si="7"/>
        <v>Gauchão 1981</v>
      </c>
      <c r="E80" t="str">
        <f t="shared" si="8"/>
        <v>');</v>
      </c>
      <c r="F80" t="s">
        <v>13</v>
      </c>
    </row>
    <row r="81" spans="1:6" x14ac:dyDescent="0.25">
      <c r="A81" s="6" t="s">
        <v>872</v>
      </c>
      <c r="B81" t="s">
        <v>753</v>
      </c>
      <c r="C81" t="str">
        <f t="shared" si="6"/>
        <v>', '</v>
      </c>
      <c r="D81" t="str">
        <f t="shared" si="7"/>
        <v>Gauchão 1980</v>
      </c>
      <c r="E81" t="str">
        <f t="shared" si="8"/>
        <v>');</v>
      </c>
      <c r="F81" t="s">
        <v>13</v>
      </c>
    </row>
    <row r="82" spans="1:6" x14ac:dyDescent="0.25">
      <c r="A82" s="6" t="s">
        <v>872</v>
      </c>
      <c r="B82" t="s">
        <v>754</v>
      </c>
      <c r="C82" t="str">
        <f t="shared" si="6"/>
        <v>', '</v>
      </c>
      <c r="D82" t="str">
        <f t="shared" si="7"/>
        <v>Brasileirão 1979</v>
      </c>
      <c r="E82" t="str">
        <f t="shared" si="8"/>
        <v>');</v>
      </c>
      <c r="F82" t="s">
        <v>6</v>
      </c>
    </row>
    <row r="83" spans="1:6" x14ac:dyDescent="0.25">
      <c r="A83" s="6" t="s">
        <v>872</v>
      </c>
      <c r="B83" t="s">
        <v>755</v>
      </c>
      <c r="C83" t="str">
        <f t="shared" si="6"/>
        <v>', '</v>
      </c>
      <c r="D83" t="str">
        <f t="shared" si="7"/>
        <v>Gauchão 1979</v>
      </c>
      <c r="E83" t="str">
        <f t="shared" si="8"/>
        <v>');</v>
      </c>
      <c r="F83" t="s">
        <v>13</v>
      </c>
    </row>
    <row r="84" spans="1:6" x14ac:dyDescent="0.25">
      <c r="A84" s="6" t="s">
        <v>872</v>
      </c>
      <c r="B84" t="s">
        <v>756</v>
      </c>
      <c r="C84" t="str">
        <f t="shared" si="6"/>
        <v>', '</v>
      </c>
      <c r="D84" t="str">
        <f t="shared" si="7"/>
        <v>Gauchão 1978</v>
      </c>
      <c r="E84" t="str">
        <f t="shared" si="8"/>
        <v>');</v>
      </c>
      <c r="F84" t="s">
        <v>13</v>
      </c>
    </row>
    <row r="85" spans="1:6" x14ac:dyDescent="0.25">
      <c r="A85" s="6" t="s">
        <v>872</v>
      </c>
      <c r="B85" t="s">
        <v>757</v>
      </c>
      <c r="C85" t="str">
        <f t="shared" si="6"/>
        <v>', '</v>
      </c>
      <c r="D85" t="str">
        <f t="shared" si="7"/>
        <v>Brasileirão 1978</v>
      </c>
      <c r="E85" t="str">
        <f t="shared" si="8"/>
        <v>');</v>
      </c>
      <c r="F85" t="s">
        <v>6</v>
      </c>
    </row>
    <row r="86" spans="1:6" x14ac:dyDescent="0.25">
      <c r="A86" s="6" t="s">
        <v>872</v>
      </c>
      <c r="B86" t="s">
        <v>758</v>
      </c>
      <c r="C86" t="str">
        <f t="shared" si="6"/>
        <v>', '</v>
      </c>
      <c r="D86" t="str">
        <f t="shared" si="7"/>
        <v>Brasileirão 1977</v>
      </c>
      <c r="E86" t="str">
        <f t="shared" si="8"/>
        <v>');</v>
      </c>
      <c r="F86" t="s">
        <v>6</v>
      </c>
    </row>
    <row r="87" spans="1:6" x14ac:dyDescent="0.25">
      <c r="A87" s="6" t="s">
        <v>872</v>
      </c>
      <c r="B87" t="s">
        <v>759</v>
      </c>
      <c r="C87" t="str">
        <f t="shared" si="6"/>
        <v>', '</v>
      </c>
      <c r="D87" t="str">
        <f t="shared" si="7"/>
        <v>Gauchão 1977</v>
      </c>
      <c r="E87" t="str">
        <f t="shared" si="8"/>
        <v>');</v>
      </c>
      <c r="F87" t="s">
        <v>13</v>
      </c>
    </row>
    <row r="88" spans="1:6" x14ac:dyDescent="0.25">
      <c r="A88" s="6" t="s">
        <v>872</v>
      </c>
      <c r="B88" t="s">
        <v>760</v>
      </c>
      <c r="C88" t="str">
        <f t="shared" si="6"/>
        <v>', '</v>
      </c>
      <c r="D88" t="str">
        <f t="shared" si="7"/>
        <v>Brasileirão 1976</v>
      </c>
      <c r="E88" t="str">
        <f t="shared" si="8"/>
        <v>');</v>
      </c>
      <c r="F88" t="s">
        <v>6</v>
      </c>
    </row>
    <row r="89" spans="1:6" x14ac:dyDescent="0.25">
      <c r="A89" s="6" t="s">
        <v>872</v>
      </c>
      <c r="B89" t="s">
        <v>761</v>
      </c>
      <c r="C89" t="str">
        <f t="shared" si="6"/>
        <v>', '</v>
      </c>
      <c r="D89" t="str">
        <f t="shared" si="7"/>
        <v>Gauchão 1976</v>
      </c>
      <c r="E89" t="str">
        <f t="shared" si="8"/>
        <v>');</v>
      </c>
      <c r="F89" t="s">
        <v>13</v>
      </c>
    </row>
    <row r="90" spans="1:6" x14ac:dyDescent="0.25">
      <c r="A90" s="6" t="s">
        <v>872</v>
      </c>
      <c r="B90" t="s">
        <v>762</v>
      </c>
      <c r="C90" t="str">
        <f t="shared" si="6"/>
        <v>', '</v>
      </c>
      <c r="D90" t="str">
        <f t="shared" si="7"/>
        <v>Brasileirão 1975</v>
      </c>
      <c r="E90" t="str">
        <f t="shared" si="8"/>
        <v>');</v>
      </c>
      <c r="F90" t="s">
        <v>6</v>
      </c>
    </row>
    <row r="91" spans="1:6" x14ac:dyDescent="0.25">
      <c r="A91" s="6" t="s">
        <v>872</v>
      </c>
      <c r="B91" t="s">
        <v>763</v>
      </c>
      <c r="C91" t="str">
        <f t="shared" si="6"/>
        <v>', '</v>
      </c>
      <c r="D91" t="str">
        <f t="shared" si="7"/>
        <v>Gauchão 1975</v>
      </c>
      <c r="E91" t="str">
        <f t="shared" si="8"/>
        <v>');</v>
      </c>
      <c r="F91" t="s">
        <v>13</v>
      </c>
    </row>
    <row r="92" spans="1:6" hidden="1" x14ac:dyDescent="0.25">
      <c r="A92" s="6" t="s">
        <v>872</v>
      </c>
      <c r="B92" t="s">
        <v>764</v>
      </c>
      <c r="C92" t="str">
        <f t="shared" si="6"/>
        <v>', '</v>
      </c>
      <c r="D92" t="str">
        <f t="shared" si="7"/>
        <v>Amistoso 1975</v>
      </c>
      <c r="E92" t="str">
        <f t="shared" si="8"/>
        <v>');</v>
      </c>
      <c r="F92" t="s">
        <v>200</v>
      </c>
    </row>
    <row r="93" spans="1:6" x14ac:dyDescent="0.25">
      <c r="A93" s="6" t="s">
        <v>872</v>
      </c>
      <c r="B93" t="s">
        <v>765</v>
      </c>
      <c r="C93" t="str">
        <f t="shared" si="6"/>
        <v>', '</v>
      </c>
      <c r="D93" t="str">
        <f t="shared" si="7"/>
        <v>Gauchão 1974</v>
      </c>
      <c r="E93" t="str">
        <f t="shared" si="8"/>
        <v>');</v>
      </c>
      <c r="F93" t="s">
        <v>13</v>
      </c>
    </row>
    <row r="94" spans="1:6" x14ac:dyDescent="0.25">
      <c r="A94" s="6" t="s">
        <v>872</v>
      </c>
      <c r="B94" t="s">
        <v>766</v>
      </c>
      <c r="C94" t="str">
        <f t="shared" si="6"/>
        <v>', '</v>
      </c>
      <c r="D94" t="str">
        <f t="shared" si="7"/>
        <v>Brasileirão 1974</v>
      </c>
      <c r="E94" t="str">
        <f t="shared" si="8"/>
        <v>');</v>
      </c>
      <c r="F94" t="s">
        <v>6</v>
      </c>
    </row>
    <row r="95" spans="1:6" x14ac:dyDescent="0.25">
      <c r="A95" s="6" t="s">
        <v>872</v>
      </c>
      <c r="B95" t="s">
        <v>767</v>
      </c>
      <c r="C95" t="str">
        <f t="shared" si="6"/>
        <v>', '</v>
      </c>
      <c r="D95" t="str">
        <f t="shared" si="7"/>
        <v>Brasileirão 1973</v>
      </c>
      <c r="E95" t="str">
        <f t="shared" si="8"/>
        <v>');</v>
      </c>
      <c r="F95" t="s">
        <v>6</v>
      </c>
    </row>
    <row r="96" spans="1:6" x14ac:dyDescent="0.25">
      <c r="A96" s="6" t="s">
        <v>872</v>
      </c>
      <c r="B96" t="s">
        <v>768</v>
      </c>
      <c r="C96" t="str">
        <f t="shared" si="6"/>
        <v>', '</v>
      </c>
      <c r="D96" t="str">
        <f t="shared" si="7"/>
        <v>Gauchão 1973</v>
      </c>
      <c r="E96" t="str">
        <f t="shared" si="8"/>
        <v>');</v>
      </c>
      <c r="F96" t="s">
        <v>13</v>
      </c>
    </row>
    <row r="97" spans="1:6" x14ac:dyDescent="0.25">
      <c r="A97" s="6" t="s">
        <v>872</v>
      </c>
      <c r="B97" t="s">
        <v>769</v>
      </c>
      <c r="C97" t="str">
        <f t="shared" ref="C97:C128" si="9">"', '"</f>
        <v>', '</v>
      </c>
      <c r="D97" t="str">
        <f t="shared" ref="D97:D128" si="10">_xlfn.CONCAT(F97, " ", LEFT(B97,4))</f>
        <v>Brasileirão 1972</v>
      </c>
      <c r="E97" t="str">
        <f t="shared" ref="E97:E128" si="11">"');"</f>
        <v>');</v>
      </c>
      <c r="F97" t="s">
        <v>6</v>
      </c>
    </row>
    <row r="98" spans="1:6" x14ac:dyDescent="0.25">
      <c r="A98" s="6" t="s">
        <v>872</v>
      </c>
      <c r="B98" t="s">
        <v>770</v>
      </c>
      <c r="C98" t="str">
        <f t="shared" si="9"/>
        <v>', '</v>
      </c>
      <c r="D98" t="str">
        <f t="shared" si="10"/>
        <v>Citadino 1972</v>
      </c>
      <c r="E98" t="str">
        <f t="shared" si="11"/>
        <v>');</v>
      </c>
      <c r="F98" t="s">
        <v>868</v>
      </c>
    </row>
    <row r="99" spans="1:6" x14ac:dyDescent="0.25">
      <c r="A99" s="6" t="s">
        <v>872</v>
      </c>
      <c r="B99" t="s">
        <v>771</v>
      </c>
      <c r="C99" t="str">
        <f t="shared" si="9"/>
        <v>', '</v>
      </c>
      <c r="D99" t="str">
        <f t="shared" si="10"/>
        <v>Gauchão 1972</v>
      </c>
      <c r="E99" t="str">
        <f t="shared" si="11"/>
        <v>');</v>
      </c>
      <c r="F99" t="s">
        <v>13</v>
      </c>
    </row>
    <row r="100" spans="1:6" hidden="1" x14ac:dyDescent="0.25">
      <c r="A100" s="6" t="s">
        <v>872</v>
      </c>
      <c r="B100" t="s">
        <v>772</v>
      </c>
      <c r="C100" t="str">
        <f t="shared" si="9"/>
        <v>', '</v>
      </c>
      <c r="D100" t="str">
        <f t="shared" si="10"/>
        <v>Amistoso 1972</v>
      </c>
      <c r="E100" t="str">
        <f t="shared" si="11"/>
        <v>');</v>
      </c>
      <c r="F100" t="s">
        <v>200</v>
      </c>
    </row>
    <row r="101" spans="1:6" x14ac:dyDescent="0.25">
      <c r="A101" s="6" t="s">
        <v>872</v>
      </c>
      <c r="B101" t="s">
        <v>773</v>
      </c>
      <c r="C101" t="str">
        <f t="shared" si="9"/>
        <v>', '</v>
      </c>
      <c r="D101" t="str">
        <f t="shared" si="10"/>
        <v>Brasileirão 1971</v>
      </c>
      <c r="E101" t="str">
        <f t="shared" si="11"/>
        <v>');</v>
      </c>
      <c r="F101" t="s">
        <v>6</v>
      </c>
    </row>
    <row r="102" spans="1:6" x14ac:dyDescent="0.25">
      <c r="A102" s="6" t="s">
        <v>872</v>
      </c>
      <c r="B102" t="s">
        <v>774</v>
      </c>
      <c r="C102" t="str">
        <f t="shared" si="9"/>
        <v>', '</v>
      </c>
      <c r="D102" t="str">
        <f t="shared" si="10"/>
        <v>Gauchão 1971</v>
      </c>
      <c r="E102" t="str">
        <f t="shared" si="11"/>
        <v>');</v>
      </c>
      <c r="F102" t="s">
        <v>13</v>
      </c>
    </row>
    <row r="103" spans="1:6" hidden="1" x14ac:dyDescent="0.25">
      <c r="A103" s="6" t="s">
        <v>872</v>
      </c>
      <c r="B103" t="s">
        <v>775</v>
      </c>
      <c r="C103" t="str">
        <f t="shared" si="9"/>
        <v>', '</v>
      </c>
      <c r="D103" t="str">
        <f t="shared" si="10"/>
        <v>Amistoso 1971</v>
      </c>
      <c r="E103" t="str">
        <f t="shared" si="11"/>
        <v>');</v>
      </c>
      <c r="F103" t="s">
        <v>200</v>
      </c>
    </row>
    <row r="104" spans="1:6" x14ac:dyDescent="0.25">
      <c r="A104" s="6" t="s">
        <v>872</v>
      </c>
      <c r="B104" t="s">
        <v>776</v>
      </c>
      <c r="C104" t="str">
        <f t="shared" si="9"/>
        <v>', '</v>
      </c>
      <c r="D104" t="str">
        <f t="shared" si="10"/>
        <v>Torneio Roberto Gomes Pedrosa 1970</v>
      </c>
      <c r="E104" t="str">
        <f t="shared" si="11"/>
        <v>');</v>
      </c>
      <c r="F104" t="s">
        <v>870</v>
      </c>
    </row>
    <row r="105" spans="1:6" x14ac:dyDescent="0.25">
      <c r="A105" s="6" t="s">
        <v>872</v>
      </c>
      <c r="B105" t="s">
        <v>777</v>
      </c>
      <c r="C105" t="str">
        <f t="shared" si="9"/>
        <v>', '</v>
      </c>
      <c r="D105" t="str">
        <f t="shared" si="10"/>
        <v>Gauchão 1970</v>
      </c>
      <c r="E105" t="str">
        <f t="shared" si="11"/>
        <v>');</v>
      </c>
      <c r="F105" t="s">
        <v>13</v>
      </c>
    </row>
    <row r="106" spans="1:6" hidden="1" x14ac:dyDescent="0.25">
      <c r="A106" s="6" t="s">
        <v>872</v>
      </c>
      <c r="B106" t="s">
        <v>778</v>
      </c>
      <c r="C106" t="str">
        <f t="shared" si="9"/>
        <v>', '</v>
      </c>
      <c r="D106" t="str">
        <f t="shared" si="10"/>
        <v>Amistoso 1970</v>
      </c>
      <c r="E106" t="str">
        <f t="shared" si="11"/>
        <v>');</v>
      </c>
      <c r="F106" t="s">
        <v>200</v>
      </c>
    </row>
    <row r="107" spans="1:6" x14ac:dyDescent="0.25">
      <c r="A107" s="6" t="s">
        <v>872</v>
      </c>
      <c r="B107" t="s">
        <v>779</v>
      </c>
      <c r="C107" t="str">
        <f t="shared" si="9"/>
        <v>', '</v>
      </c>
      <c r="D107" t="str">
        <f t="shared" si="10"/>
        <v>Gauchão 1969</v>
      </c>
      <c r="E107" t="str">
        <f t="shared" si="11"/>
        <v>');</v>
      </c>
      <c r="F107" t="s">
        <v>13</v>
      </c>
    </row>
    <row r="108" spans="1:6" x14ac:dyDescent="0.25">
      <c r="A108" s="6" t="s">
        <v>872</v>
      </c>
      <c r="B108" t="s">
        <v>780</v>
      </c>
      <c r="C108" t="str">
        <f t="shared" si="9"/>
        <v>', '</v>
      </c>
      <c r="D108" t="str">
        <f t="shared" si="10"/>
        <v>Torneio Roberto Gomes Pedrosa 1969</v>
      </c>
      <c r="E108" t="str">
        <f t="shared" si="11"/>
        <v>');</v>
      </c>
      <c r="F108" t="s">
        <v>870</v>
      </c>
    </row>
    <row r="109" spans="1:6" hidden="1" x14ac:dyDescent="0.25">
      <c r="A109" s="6" t="s">
        <v>872</v>
      </c>
      <c r="B109" t="s">
        <v>781</v>
      </c>
      <c r="C109" t="str">
        <f t="shared" si="9"/>
        <v>', '</v>
      </c>
      <c r="D109" t="str">
        <f t="shared" si="10"/>
        <v>Amistoso 1969</v>
      </c>
      <c r="E109" t="str">
        <f t="shared" si="11"/>
        <v>');</v>
      </c>
      <c r="F109" t="s">
        <v>200</v>
      </c>
    </row>
    <row r="110" spans="1:6" x14ac:dyDescent="0.25">
      <c r="A110" s="6" t="s">
        <v>872</v>
      </c>
      <c r="B110" t="s">
        <v>782</v>
      </c>
      <c r="C110" t="str">
        <f t="shared" si="9"/>
        <v>', '</v>
      </c>
      <c r="D110" t="str">
        <f t="shared" si="10"/>
        <v>Torneio Roberto Gomes Pedrosa 1968</v>
      </c>
      <c r="E110" t="str">
        <f t="shared" si="11"/>
        <v>');</v>
      </c>
      <c r="F110" t="s">
        <v>870</v>
      </c>
    </row>
    <row r="111" spans="1:6" x14ac:dyDescent="0.25">
      <c r="A111" s="6" t="s">
        <v>872</v>
      </c>
      <c r="B111" t="s">
        <v>783</v>
      </c>
      <c r="C111" t="str">
        <f t="shared" si="9"/>
        <v>', '</v>
      </c>
      <c r="D111" t="str">
        <f t="shared" si="10"/>
        <v>Gauchão 1968</v>
      </c>
      <c r="E111" t="str">
        <f t="shared" si="11"/>
        <v>');</v>
      </c>
      <c r="F111" t="s">
        <v>13</v>
      </c>
    </row>
    <row r="112" spans="1:6" x14ac:dyDescent="0.25">
      <c r="A112" s="6" t="s">
        <v>872</v>
      </c>
      <c r="B112" t="s">
        <v>784</v>
      </c>
      <c r="C112" t="str">
        <f t="shared" si="9"/>
        <v>', '</v>
      </c>
      <c r="D112" t="str">
        <f t="shared" si="10"/>
        <v>Gauchão 1967</v>
      </c>
      <c r="E112" t="str">
        <f t="shared" si="11"/>
        <v>');</v>
      </c>
      <c r="F112" t="s">
        <v>13</v>
      </c>
    </row>
    <row r="113" spans="1:6" x14ac:dyDescent="0.25">
      <c r="A113" s="6" t="s">
        <v>872</v>
      </c>
      <c r="B113" t="s">
        <v>785</v>
      </c>
      <c r="C113" t="str">
        <f t="shared" si="9"/>
        <v>', '</v>
      </c>
      <c r="D113" t="str">
        <f t="shared" si="10"/>
        <v>Torneio Roberto Gomes Pedrosa 1967</v>
      </c>
      <c r="E113" t="str">
        <f t="shared" si="11"/>
        <v>');</v>
      </c>
      <c r="F113" t="s">
        <v>870</v>
      </c>
    </row>
    <row r="114" spans="1:6" x14ac:dyDescent="0.25">
      <c r="A114" s="6" t="s">
        <v>872</v>
      </c>
      <c r="B114" t="s">
        <v>786</v>
      </c>
      <c r="C114" t="str">
        <f t="shared" si="9"/>
        <v>', '</v>
      </c>
      <c r="D114" t="str">
        <f t="shared" si="10"/>
        <v>Gauchão 1966</v>
      </c>
      <c r="E114" t="str">
        <f t="shared" si="11"/>
        <v>');</v>
      </c>
      <c r="F114" t="s">
        <v>13</v>
      </c>
    </row>
    <row r="115" spans="1:6" x14ac:dyDescent="0.25">
      <c r="A115" s="6" t="s">
        <v>872</v>
      </c>
      <c r="B115" t="s">
        <v>787</v>
      </c>
      <c r="C115" t="str">
        <f t="shared" si="9"/>
        <v>', '</v>
      </c>
      <c r="D115" t="str">
        <f t="shared" si="10"/>
        <v>Gauchão 1965</v>
      </c>
      <c r="E115" t="str">
        <f t="shared" si="11"/>
        <v>');</v>
      </c>
      <c r="F115" t="s">
        <v>13</v>
      </c>
    </row>
    <row r="116" spans="1:6" hidden="1" x14ac:dyDescent="0.25">
      <c r="A116" s="6" t="s">
        <v>872</v>
      </c>
      <c r="B116" t="s">
        <v>788</v>
      </c>
      <c r="C116" t="str">
        <f t="shared" si="9"/>
        <v>', '</v>
      </c>
      <c r="D116" t="str">
        <f t="shared" si="10"/>
        <v>Amistoso 1965</v>
      </c>
      <c r="E116" t="str">
        <f t="shared" si="11"/>
        <v>');</v>
      </c>
      <c r="F116" t="s">
        <v>200</v>
      </c>
    </row>
    <row r="117" spans="1:6" hidden="1" x14ac:dyDescent="0.25">
      <c r="A117" s="6" t="s">
        <v>872</v>
      </c>
      <c r="B117" t="s">
        <v>789</v>
      </c>
      <c r="C117" t="str">
        <f t="shared" si="9"/>
        <v>', '</v>
      </c>
      <c r="D117" t="str">
        <f t="shared" si="10"/>
        <v>Amistoso 1964</v>
      </c>
      <c r="E117" t="str">
        <f t="shared" si="11"/>
        <v>');</v>
      </c>
      <c r="F117" t="s">
        <v>200</v>
      </c>
    </row>
    <row r="118" spans="1:6" x14ac:dyDescent="0.25">
      <c r="A118" s="6" t="s">
        <v>872</v>
      </c>
      <c r="B118" t="s">
        <v>790</v>
      </c>
      <c r="C118" t="str">
        <f t="shared" si="9"/>
        <v>', '</v>
      </c>
      <c r="D118" t="str">
        <f t="shared" si="10"/>
        <v>Gauchão 1964</v>
      </c>
      <c r="E118" t="str">
        <f t="shared" si="11"/>
        <v>');</v>
      </c>
      <c r="F118" t="s">
        <v>13</v>
      </c>
    </row>
    <row r="119" spans="1:6" x14ac:dyDescent="0.25">
      <c r="A119" s="6" t="s">
        <v>872</v>
      </c>
      <c r="B119" t="s">
        <v>791</v>
      </c>
      <c r="C119" t="str">
        <f t="shared" si="9"/>
        <v>', '</v>
      </c>
      <c r="D119" t="str">
        <f t="shared" si="10"/>
        <v>Gauchão 1963</v>
      </c>
      <c r="E119" t="str">
        <f t="shared" si="11"/>
        <v>');</v>
      </c>
      <c r="F119" t="s">
        <v>13</v>
      </c>
    </row>
    <row r="120" spans="1:6" hidden="1" x14ac:dyDescent="0.25">
      <c r="A120" s="6" t="s">
        <v>872</v>
      </c>
      <c r="B120" t="s">
        <v>792</v>
      </c>
      <c r="C120" t="str">
        <f t="shared" si="9"/>
        <v>', '</v>
      </c>
      <c r="D120" t="str">
        <f t="shared" si="10"/>
        <v>Amistoso 1963</v>
      </c>
      <c r="E120" t="str">
        <f t="shared" si="11"/>
        <v>');</v>
      </c>
      <c r="F120" t="s">
        <v>200</v>
      </c>
    </row>
    <row r="121" spans="1:6" x14ac:dyDescent="0.25">
      <c r="A121" s="6" t="s">
        <v>872</v>
      </c>
      <c r="B121" t="s">
        <v>793</v>
      </c>
      <c r="C121" t="str">
        <f t="shared" si="9"/>
        <v>', '</v>
      </c>
      <c r="D121" t="str">
        <f t="shared" si="10"/>
        <v>Gauchão 1962</v>
      </c>
      <c r="E121" t="str">
        <f t="shared" si="11"/>
        <v>');</v>
      </c>
      <c r="F121" t="s">
        <v>13</v>
      </c>
    </row>
    <row r="122" spans="1:6" hidden="1" x14ac:dyDescent="0.25">
      <c r="A122" s="6" t="s">
        <v>872</v>
      </c>
      <c r="B122" t="s">
        <v>794</v>
      </c>
      <c r="C122" t="str">
        <f t="shared" si="9"/>
        <v>', '</v>
      </c>
      <c r="D122" t="str">
        <f t="shared" si="10"/>
        <v>Amistoso 1962</v>
      </c>
      <c r="E122" t="str">
        <f t="shared" si="11"/>
        <v>');</v>
      </c>
      <c r="F122" t="s">
        <v>200</v>
      </c>
    </row>
    <row r="123" spans="1:6" x14ac:dyDescent="0.25">
      <c r="A123" s="6" t="s">
        <v>872</v>
      </c>
      <c r="B123" t="s">
        <v>795</v>
      </c>
      <c r="C123" t="str">
        <f t="shared" si="9"/>
        <v>', '</v>
      </c>
      <c r="D123" t="str">
        <f t="shared" si="10"/>
        <v>Campeonato Sul-Brasileiro de Futebol 1962</v>
      </c>
      <c r="E123" t="str">
        <f t="shared" si="11"/>
        <v>');</v>
      </c>
      <c r="F123" t="s">
        <v>871</v>
      </c>
    </row>
    <row r="124" spans="1:6" x14ac:dyDescent="0.25">
      <c r="A124" s="6" t="s">
        <v>872</v>
      </c>
      <c r="B124" t="s">
        <v>796</v>
      </c>
      <c r="C124" t="str">
        <f t="shared" si="9"/>
        <v>', '</v>
      </c>
      <c r="D124" t="str">
        <f t="shared" si="10"/>
        <v>Gauchão 1961</v>
      </c>
      <c r="E124" t="str">
        <f t="shared" si="11"/>
        <v>');</v>
      </c>
      <c r="F124" t="s">
        <v>13</v>
      </c>
    </row>
    <row r="125" spans="1:6" x14ac:dyDescent="0.25">
      <c r="A125" s="6" t="s">
        <v>872</v>
      </c>
      <c r="B125" t="s">
        <v>797</v>
      </c>
      <c r="C125" t="str">
        <f t="shared" si="9"/>
        <v>', '</v>
      </c>
      <c r="D125" t="str">
        <f t="shared" si="10"/>
        <v>Campeonato Citadino de Porto Alegre 1960</v>
      </c>
      <c r="E125" t="str">
        <f t="shared" si="11"/>
        <v>');</v>
      </c>
      <c r="F125" t="s">
        <v>869</v>
      </c>
    </row>
    <row r="126" spans="1:6" hidden="1" x14ac:dyDescent="0.25">
      <c r="A126" s="6" t="s">
        <v>872</v>
      </c>
      <c r="B126" t="s">
        <v>798</v>
      </c>
      <c r="C126" t="str">
        <f t="shared" si="9"/>
        <v>', '</v>
      </c>
      <c r="D126" t="str">
        <f t="shared" si="10"/>
        <v>Amistoso 1960</v>
      </c>
      <c r="E126" t="str">
        <f t="shared" si="11"/>
        <v>');</v>
      </c>
      <c r="F126" t="s">
        <v>200</v>
      </c>
    </row>
    <row r="127" spans="1:6" x14ac:dyDescent="0.25">
      <c r="A127" s="6" t="s">
        <v>872</v>
      </c>
      <c r="B127" t="s">
        <v>799</v>
      </c>
      <c r="C127" t="str">
        <f t="shared" si="9"/>
        <v>', '</v>
      </c>
      <c r="D127" t="str">
        <f t="shared" si="10"/>
        <v>Campeonato Citadino de Porto Alegre 1959</v>
      </c>
      <c r="E127" t="str">
        <f t="shared" si="11"/>
        <v>');</v>
      </c>
      <c r="F127" t="s">
        <v>869</v>
      </c>
    </row>
    <row r="128" spans="1:6" hidden="1" x14ac:dyDescent="0.25">
      <c r="A128" s="6" t="s">
        <v>872</v>
      </c>
      <c r="B128" t="s">
        <v>800</v>
      </c>
      <c r="C128" t="str">
        <f t="shared" si="9"/>
        <v>', '</v>
      </c>
      <c r="D128" t="str">
        <f t="shared" si="10"/>
        <v>Amistoso 1959</v>
      </c>
      <c r="E128" t="str">
        <f t="shared" si="11"/>
        <v>');</v>
      </c>
      <c r="F128" t="s">
        <v>200</v>
      </c>
    </row>
    <row r="129" spans="1:6" x14ac:dyDescent="0.25">
      <c r="A129" s="6" t="s">
        <v>872</v>
      </c>
      <c r="B129" t="s">
        <v>801</v>
      </c>
      <c r="C129" t="str">
        <f t="shared" ref="C129:C160" si="12">"', '"</f>
        <v>', '</v>
      </c>
      <c r="D129" t="str">
        <f t="shared" ref="D129:D160" si="13">_xlfn.CONCAT(F129, " ", LEFT(B129,4))</f>
        <v>Campeonato Citadino de Porto Alegre 1958</v>
      </c>
      <c r="E129" t="str">
        <f t="shared" ref="E129:E160" si="14">"');"</f>
        <v>');</v>
      </c>
      <c r="F129" t="s">
        <v>869</v>
      </c>
    </row>
    <row r="130" spans="1:6" x14ac:dyDescent="0.25">
      <c r="A130" s="6" t="s">
        <v>872</v>
      </c>
      <c r="B130" t="s">
        <v>802</v>
      </c>
      <c r="C130" t="str">
        <f t="shared" si="12"/>
        <v>', '</v>
      </c>
      <c r="D130" t="str">
        <f t="shared" si="13"/>
        <v>Campeonato Citadino de Porto Alegre 1957</v>
      </c>
      <c r="E130" t="str">
        <f t="shared" si="14"/>
        <v>');</v>
      </c>
      <c r="F130" t="s">
        <v>869</v>
      </c>
    </row>
    <row r="131" spans="1:6" x14ac:dyDescent="0.25">
      <c r="A131" s="6" t="s">
        <v>872</v>
      </c>
      <c r="B131" t="s">
        <v>803</v>
      </c>
      <c r="C131" t="str">
        <f t="shared" si="12"/>
        <v>', '</v>
      </c>
      <c r="D131" t="str">
        <f t="shared" si="13"/>
        <v>Campeonato Citadino de Porto Alegre 1956</v>
      </c>
      <c r="E131" t="str">
        <f t="shared" si="14"/>
        <v>');</v>
      </c>
      <c r="F131" t="s">
        <v>869</v>
      </c>
    </row>
    <row r="132" spans="1:6" x14ac:dyDescent="0.25">
      <c r="A132" s="6" t="s">
        <v>872</v>
      </c>
      <c r="B132" t="s">
        <v>804</v>
      </c>
      <c r="C132" t="str">
        <f t="shared" si="12"/>
        <v>', '</v>
      </c>
      <c r="D132" t="str">
        <f t="shared" si="13"/>
        <v>Campeonato Citadino de Porto Alegre 1955</v>
      </c>
      <c r="E132" t="str">
        <f t="shared" si="14"/>
        <v>');</v>
      </c>
      <c r="F132" t="s">
        <v>869</v>
      </c>
    </row>
    <row r="133" spans="1:6" hidden="1" x14ac:dyDescent="0.25">
      <c r="A133" s="6" t="s">
        <v>872</v>
      </c>
      <c r="B133" t="s">
        <v>805</v>
      </c>
      <c r="C133" t="str">
        <f t="shared" si="12"/>
        <v>', '</v>
      </c>
      <c r="D133" t="str">
        <f t="shared" si="13"/>
        <v>Amistoso 1955</v>
      </c>
      <c r="E133" t="str">
        <f t="shared" si="14"/>
        <v>');</v>
      </c>
      <c r="F133" t="s">
        <v>200</v>
      </c>
    </row>
    <row r="134" spans="1:6" x14ac:dyDescent="0.25">
      <c r="A134" s="6" t="s">
        <v>872</v>
      </c>
      <c r="B134" t="s">
        <v>806</v>
      </c>
      <c r="C134" t="str">
        <f t="shared" si="12"/>
        <v>', '</v>
      </c>
      <c r="D134" t="str">
        <f t="shared" si="13"/>
        <v>Campeonato Citadino de Porto Alegre 1954</v>
      </c>
      <c r="E134" t="str">
        <f t="shared" si="14"/>
        <v>');</v>
      </c>
      <c r="F134" t="s">
        <v>869</v>
      </c>
    </row>
    <row r="135" spans="1:6" hidden="1" x14ac:dyDescent="0.25">
      <c r="A135" s="6" t="s">
        <v>872</v>
      </c>
      <c r="B135" t="s">
        <v>807</v>
      </c>
      <c r="C135" t="str">
        <f t="shared" si="12"/>
        <v>', '</v>
      </c>
      <c r="D135" t="str">
        <f t="shared" si="13"/>
        <v>Amistoso 1954</v>
      </c>
      <c r="E135" t="str">
        <f t="shared" si="14"/>
        <v>');</v>
      </c>
      <c r="F135" t="s">
        <v>200</v>
      </c>
    </row>
    <row r="136" spans="1:6" x14ac:dyDescent="0.25">
      <c r="A136" s="6" t="s">
        <v>872</v>
      </c>
      <c r="B136" t="s">
        <v>808</v>
      </c>
      <c r="C136" t="str">
        <f t="shared" si="12"/>
        <v>', '</v>
      </c>
      <c r="D136" t="str">
        <f t="shared" si="13"/>
        <v>Campeonato Citadino de Porto Alegre 1953</v>
      </c>
      <c r="E136" t="str">
        <f t="shared" si="14"/>
        <v>');</v>
      </c>
      <c r="F136" t="s">
        <v>869</v>
      </c>
    </row>
    <row r="137" spans="1:6" x14ac:dyDescent="0.25">
      <c r="A137" s="6" t="s">
        <v>872</v>
      </c>
      <c r="B137" t="s">
        <v>809</v>
      </c>
      <c r="C137" t="str">
        <f t="shared" si="12"/>
        <v>', '</v>
      </c>
      <c r="D137" t="str">
        <f t="shared" si="13"/>
        <v>Campeonato Citadino de Porto Alegre 1952</v>
      </c>
      <c r="E137" t="str">
        <f t="shared" si="14"/>
        <v>');</v>
      </c>
      <c r="F137" t="s">
        <v>869</v>
      </c>
    </row>
    <row r="138" spans="1:6" hidden="1" x14ac:dyDescent="0.25">
      <c r="A138" s="6" t="s">
        <v>872</v>
      </c>
      <c r="B138" t="s">
        <v>810</v>
      </c>
      <c r="C138" t="str">
        <f t="shared" si="12"/>
        <v>', '</v>
      </c>
      <c r="D138" t="str">
        <f t="shared" si="13"/>
        <v>Amistoso 1952</v>
      </c>
      <c r="E138" t="str">
        <f t="shared" si="14"/>
        <v>');</v>
      </c>
      <c r="F138" t="s">
        <v>200</v>
      </c>
    </row>
    <row r="139" spans="1:6" x14ac:dyDescent="0.25">
      <c r="A139" s="6" t="s">
        <v>872</v>
      </c>
      <c r="B139" t="s">
        <v>811</v>
      </c>
      <c r="C139" t="str">
        <f t="shared" si="12"/>
        <v>', '</v>
      </c>
      <c r="D139" t="str">
        <f t="shared" si="13"/>
        <v>Campeonato Citadino de Porto Alegre 1951</v>
      </c>
      <c r="E139" t="str">
        <f t="shared" si="14"/>
        <v>');</v>
      </c>
      <c r="F139" t="s">
        <v>869</v>
      </c>
    </row>
    <row r="140" spans="1:6" hidden="1" x14ac:dyDescent="0.25">
      <c r="A140" s="6" t="s">
        <v>872</v>
      </c>
      <c r="B140" t="s">
        <v>812</v>
      </c>
      <c r="C140" t="str">
        <f t="shared" si="12"/>
        <v>', '</v>
      </c>
      <c r="D140" t="str">
        <f t="shared" si="13"/>
        <v>Amistoso 1951</v>
      </c>
      <c r="E140" t="str">
        <f t="shared" si="14"/>
        <v>');</v>
      </c>
      <c r="F140" t="s">
        <v>200</v>
      </c>
    </row>
    <row r="141" spans="1:6" x14ac:dyDescent="0.25">
      <c r="A141" s="6" t="s">
        <v>872</v>
      </c>
      <c r="B141" t="s">
        <v>813</v>
      </c>
      <c r="C141" t="str">
        <f t="shared" si="12"/>
        <v>', '</v>
      </c>
      <c r="D141" t="str">
        <f t="shared" si="13"/>
        <v>Campeonato Citadino de Porto Alegre 1950</v>
      </c>
      <c r="E141" t="str">
        <f t="shared" si="14"/>
        <v>');</v>
      </c>
      <c r="F141" t="s">
        <v>869</v>
      </c>
    </row>
    <row r="142" spans="1:6" hidden="1" x14ac:dyDescent="0.25">
      <c r="A142" s="6" t="s">
        <v>872</v>
      </c>
      <c r="B142" t="s">
        <v>814</v>
      </c>
      <c r="C142" t="str">
        <f t="shared" si="12"/>
        <v>', '</v>
      </c>
      <c r="D142" t="str">
        <f t="shared" si="13"/>
        <v>Amistoso 1950</v>
      </c>
      <c r="E142" t="str">
        <f t="shared" si="14"/>
        <v>');</v>
      </c>
      <c r="F142" t="s">
        <v>200</v>
      </c>
    </row>
    <row r="143" spans="1:6" x14ac:dyDescent="0.25">
      <c r="A143" s="6" t="s">
        <v>872</v>
      </c>
      <c r="B143" t="s">
        <v>815</v>
      </c>
      <c r="C143" t="str">
        <f t="shared" si="12"/>
        <v>', '</v>
      </c>
      <c r="D143" t="str">
        <f t="shared" si="13"/>
        <v>Campeonato Citadino de Porto Alegre 1949</v>
      </c>
      <c r="E143" t="str">
        <f t="shared" si="14"/>
        <v>');</v>
      </c>
      <c r="F143" t="s">
        <v>869</v>
      </c>
    </row>
    <row r="144" spans="1:6" hidden="1" x14ac:dyDescent="0.25">
      <c r="A144" s="6" t="s">
        <v>872</v>
      </c>
      <c r="B144" t="s">
        <v>816</v>
      </c>
      <c r="C144" t="str">
        <f t="shared" si="12"/>
        <v>', '</v>
      </c>
      <c r="D144" t="str">
        <f t="shared" si="13"/>
        <v>Amistoso 1949</v>
      </c>
      <c r="E144" t="str">
        <f t="shared" si="14"/>
        <v>');</v>
      </c>
      <c r="F144" t="s">
        <v>200</v>
      </c>
    </row>
    <row r="145" spans="1:6" hidden="1" x14ac:dyDescent="0.25">
      <c r="A145" s="6" t="s">
        <v>872</v>
      </c>
      <c r="B145" t="s">
        <v>817</v>
      </c>
      <c r="C145" t="str">
        <f t="shared" si="12"/>
        <v>', '</v>
      </c>
      <c r="D145" t="str">
        <f t="shared" si="13"/>
        <v>Amistoso 1948</v>
      </c>
      <c r="E145" t="str">
        <f t="shared" si="14"/>
        <v>');</v>
      </c>
      <c r="F145" t="s">
        <v>200</v>
      </c>
    </row>
    <row r="146" spans="1:6" x14ac:dyDescent="0.25">
      <c r="A146" s="6" t="s">
        <v>872</v>
      </c>
      <c r="B146" t="s">
        <v>818</v>
      </c>
      <c r="C146" t="str">
        <f t="shared" si="12"/>
        <v>', '</v>
      </c>
      <c r="D146" t="str">
        <f t="shared" si="13"/>
        <v>Campeonato Citadino de Porto Alegre 1948</v>
      </c>
      <c r="E146" t="str">
        <f t="shared" si="14"/>
        <v>');</v>
      </c>
      <c r="F146" t="s">
        <v>869</v>
      </c>
    </row>
    <row r="147" spans="1:6" x14ac:dyDescent="0.25">
      <c r="A147" s="6" t="s">
        <v>872</v>
      </c>
      <c r="B147" t="s">
        <v>819</v>
      </c>
      <c r="C147" t="str">
        <f t="shared" si="12"/>
        <v>', '</v>
      </c>
      <c r="D147" t="str">
        <f t="shared" si="13"/>
        <v>Campeonato Citadino de Porto Alegre 1947</v>
      </c>
      <c r="E147" t="str">
        <f t="shared" si="14"/>
        <v>');</v>
      </c>
      <c r="F147" t="s">
        <v>869</v>
      </c>
    </row>
    <row r="148" spans="1:6" hidden="1" x14ac:dyDescent="0.25">
      <c r="A148" s="6" t="s">
        <v>872</v>
      </c>
      <c r="B148" t="s">
        <v>820</v>
      </c>
      <c r="C148" t="str">
        <f t="shared" si="12"/>
        <v>', '</v>
      </c>
      <c r="D148" t="str">
        <f t="shared" si="13"/>
        <v>Amistoso 1947</v>
      </c>
      <c r="E148" t="str">
        <f t="shared" si="14"/>
        <v>');</v>
      </c>
      <c r="F148" t="s">
        <v>200</v>
      </c>
    </row>
    <row r="149" spans="1:6" x14ac:dyDescent="0.25">
      <c r="A149" s="6" t="s">
        <v>872</v>
      </c>
      <c r="B149" t="s">
        <v>821</v>
      </c>
      <c r="C149" t="str">
        <f t="shared" si="12"/>
        <v>', '</v>
      </c>
      <c r="D149" t="str">
        <f t="shared" si="13"/>
        <v>Campeonato Citadino de Porto Alegre 1946</v>
      </c>
      <c r="E149" t="str">
        <f t="shared" si="14"/>
        <v>');</v>
      </c>
      <c r="F149" t="s">
        <v>869</v>
      </c>
    </row>
    <row r="150" spans="1:6" hidden="1" x14ac:dyDescent="0.25">
      <c r="A150" s="6" t="s">
        <v>872</v>
      </c>
      <c r="B150" t="s">
        <v>822</v>
      </c>
      <c r="C150" t="str">
        <f t="shared" si="12"/>
        <v>', '</v>
      </c>
      <c r="D150" t="str">
        <f t="shared" si="13"/>
        <v>Amistoso 1946</v>
      </c>
      <c r="E150" t="str">
        <f t="shared" si="14"/>
        <v>');</v>
      </c>
      <c r="F150" t="s">
        <v>200</v>
      </c>
    </row>
    <row r="151" spans="1:6" x14ac:dyDescent="0.25">
      <c r="A151" s="6" t="s">
        <v>872</v>
      </c>
      <c r="B151" t="s">
        <v>823</v>
      </c>
      <c r="C151" t="str">
        <f t="shared" si="12"/>
        <v>', '</v>
      </c>
      <c r="D151" t="str">
        <f t="shared" si="13"/>
        <v>Campeonato Citadino de Porto Alegre 1945</v>
      </c>
      <c r="E151" t="str">
        <f t="shared" si="14"/>
        <v>');</v>
      </c>
      <c r="F151" t="s">
        <v>869</v>
      </c>
    </row>
    <row r="152" spans="1:6" hidden="1" x14ac:dyDescent="0.25">
      <c r="A152" s="6" t="s">
        <v>872</v>
      </c>
      <c r="B152" t="s">
        <v>824</v>
      </c>
      <c r="C152" t="str">
        <f t="shared" si="12"/>
        <v>', '</v>
      </c>
      <c r="D152" t="str">
        <f t="shared" si="13"/>
        <v>Amistoso 1945</v>
      </c>
      <c r="E152" t="str">
        <f t="shared" si="14"/>
        <v>');</v>
      </c>
      <c r="F152" t="s">
        <v>200</v>
      </c>
    </row>
    <row r="153" spans="1:6" x14ac:dyDescent="0.25">
      <c r="A153" s="6" t="s">
        <v>872</v>
      </c>
      <c r="B153" t="s">
        <v>825</v>
      </c>
      <c r="C153" t="str">
        <f t="shared" si="12"/>
        <v>', '</v>
      </c>
      <c r="D153" t="str">
        <f t="shared" si="13"/>
        <v>Campeonato Citadino de Porto Alegre 1944</v>
      </c>
      <c r="E153" t="str">
        <f t="shared" si="14"/>
        <v>');</v>
      </c>
      <c r="F153" t="s">
        <v>869</v>
      </c>
    </row>
    <row r="154" spans="1:6" hidden="1" x14ac:dyDescent="0.25">
      <c r="A154" s="6" t="s">
        <v>872</v>
      </c>
      <c r="B154" t="s">
        <v>826</v>
      </c>
      <c r="C154" t="str">
        <f t="shared" si="12"/>
        <v>', '</v>
      </c>
      <c r="D154" t="str">
        <f t="shared" si="13"/>
        <v>Amistoso 1944</v>
      </c>
      <c r="E154" t="str">
        <f t="shared" si="14"/>
        <v>');</v>
      </c>
      <c r="F154" t="s">
        <v>200</v>
      </c>
    </row>
    <row r="155" spans="1:6" x14ac:dyDescent="0.25">
      <c r="A155" s="6" t="s">
        <v>872</v>
      </c>
      <c r="B155" t="s">
        <v>827</v>
      </c>
      <c r="C155" t="str">
        <f t="shared" si="12"/>
        <v>', '</v>
      </c>
      <c r="D155" t="str">
        <f t="shared" si="13"/>
        <v>Campeonato Citadino de Porto Alegre 1943</v>
      </c>
      <c r="E155" t="str">
        <f t="shared" si="14"/>
        <v>');</v>
      </c>
      <c r="F155" t="s">
        <v>869</v>
      </c>
    </row>
    <row r="156" spans="1:6" hidden="1" x14ac:dyDescent="0.25">
      <c r="A156" s="6" t="s">
        <v>872</v>
      </c>
      <c r="B156" t="s">
        <v>828</v>
      </c>
      <c r="C156" t="str">
        <f t="shared" si="12"/>
        <v>', '</v>
      </c>
      <c r="D156" t="str">
        <f t="shared" si="13"/>
        <v>Amistoso 1943</v>
      </c>
      <c r="E156" t="str">
        <f t="shared" si="14"/>
        <v>');</v>
      </c>
      <c r="F156" t="s">
        <v>200</v>
      </c>
    </row>
    <row r="157" spans="1:6" x14ac:dyDescent="0.25">
      <c r="A157" s="6" t="s">
        <v>872</v>
      </c>
      <c r="B157" t="s">
        <v>829</v>
      </c>
      <c r="C157" t="str">
        <f t="shared" si="12"/>
        <v>', '</v>
      </c>
      <c r="D157" t="str">
        <f t="shared" si="13"/>
        <v>Campeonato Citadino de Porto Alegre 1942</v>
      </c>
      <c r="E157" t="str">
        <f t="shared" si="14"/>
        <v>');</v>
      </c>
      <c r="F157" t="s">
        <v>869</v>
      </c>
    </row>
    <row r="158" spans="1:6" x14ac:dyDescent="0.25">
      <c r="A158" s="6" t="s">
        <v>872</v>
      </c>
      <c r="B158" t="s">
        <v>830</v>
      </c>
      <c r="C158" t="str">
        <f t="shared" si="12"/>
        <v>', '</v>
      </c>
      <c r="D158" t="str">
        <f t="shared" si="13"/>
        <v>Campeonato Citadino de Porto Alegre 1941</v>
      </c>
      <c r="E158" t="str">
        <f t="shared" si="14"/>
        <v>');</v>
      </c>
      <c r="F158" t="s">
        <v>869</v>
      </c>
    </row>
    <row r="159" spans="1:6" hidden="1" x14ac:dyDescent="0.25">
      <c r="A159" s="6" t="s">
        <v>872</v>
      </c>
      <c r="B159" t="s">
        <v>831</v>
      </c>
      <c r="C159" t="str">
        <f t="shared" si="12"/>
        <v>', '</v>
      </c>
      <c r="D159" t="str">
        <f t="shared" si="13"/>
        <v>Amistoso 1941</v>
      </c>
      <c r="E159" t="str">
        <f t="shared" si="14"/>
        <v>');</v>
      </c>
      <c r="F159" t="s">
        <v>200</v>
      </c>
    </row>
    <row r="160" spans="1:6" x14ac:dyDescent="0.25">
      <c r="A160" s="6" t="s">
        <v>872</v>
      </c>
      <c r="B160" t="s">
        <v>832</v>
      </c>
      <c r="C160" t="str">
        <f t="shared" si="12"/>
        <v>', '</v>
      </c>
      <c r="D160" t="str">
        <f t="shared" si="13"/>
        <v>Campeonato Citadino de Porto Alegre 1940</v>
      </c>
      <c r="E160" t="str">
        <f t="shared" si="14"/>
        <v>');</v>
      </c>
      <c r="F160" t="s">
        <v>869</v>
      </c>
    </row>
    <row r="161" spans="1:6" hidden="1" x14ac:dyDescent="0.25">
      <c r="A161" s="6" t="s">
        <v>872</v>
      </c>
      <c r="B161" t="s">
        <v>833</v>
      </c>
      <c r="C161" t="str">
        <f t="shared" ref="C161:C195" si="15">"', '"</f>
        <v>', '</v>
      </c>
      <c r="D161" t="str">
        <f t="shared" ref="D161:D195" si="16">_xlfn.CONCAT(F161, " ", LEFT(B161,4))</f>
        <v>Amistoso 1940</v>
      </c>
      <c r="E161" t="str">
        <f t="shared" ref="E161:E195" si="17">"');"</f>
        <v>');</v>
      </c>
      <c r="F161" t="s">
        <v>200</v>
      </c>
    </row>
    <row r="162" spans="1:6" x14ac:dyDescent="0.25">
      <c r="A162" s="6" t="s">
        <v>872</v>
      </c>
      <c r="B162" t="s">
        <v>834</v>
      </c>
      <c r="C162" t="str">
        <f t="shared" si="15"/>
        <v>', '</v>
      </c>
      <c r="D162" t="str">
        <f t="shared" si="16"/>
        <v>Campeonato Citadino de Porto Alegre 1939</v>
      </c>
      <c r="E162" t="str">
        <f t="shared" si="17"/>
        <v>');</v>
      </c>
      <c r="F162" t="s">
        <v>869</v>
      </c>
    </row>
    <row r="163" spans="1:6" hidden="1" x14ac:dyDescent="0.25">
      <c r="A163" s="6" t="s">
        <v>872</v>
      </c>
      <c r="B163" t="s">
        <v>835</v>
      </c>
      <c r="C163" t="str">
        <f t="shared" si="15"/>
        <v>', '</v>
      </c>
      <c r="D163" t="str">
        <f t="shared" si="16"/>
        <v>Amistoso 1939</v>
      </c>
      <c r="E163" t="str">
        <f t="shared" si="17"/>
        <v>');</v>
      </c>
      <c r="F163" t="s">
        <v>200</v>
      </c>
    </row>
    <row r="164" spans="1:6" hidden="1" x14ac:dyDescent="0.25">
      <c r="A164" s="6" t="s">
        <v>872</v>
      </c>
      <c r="B164" t="s">
        <v>836</v>
      </c>
      <c r="C164" t="str">
        <f t="shared" si="15"/>
        <v>', '</v>
      </c>
      <c r="D164" t="str">
        <f t="shared" si="16"/>
        <v>Amistoso 1938</v>
      </c>
      <c r="E164" t="str">
        <f t="shared" si="17"/>
        <v>');</v>
      </c>
      <c r="F164" t="s">
        <v>200</v>
      </c>
    </row>
    <row r="165" spans="1:6" x14ac:dyDescent="0.25">
      <c r="A165" s="6" t="s">
        <v>872</v>
      </c>
      <c r="B165" t="s">
        <v>837</v>
      </c>
      <c r="C165" t="str">
        <f t="shared" si="15"/>
        <v>', '</v>
      </c>
      <c r="D165" t="str">
        <f t="shared" si="16"/>
        <v>Campeonato Citadino de Porto Alegre 1938</v>
      </c>
      <c r="E165" t="str">
        <f t="shared" si="17"/>
        <v>');</v>
      </c>
      <c r="F165" t="s">
        <v>869</v>
      </c>
    </row>
    <row r="166" spans="1:6" x14ac:dyDescent="0.25">
      <c r="A166" s="6" t="s">
        <v>872</v>
      </c>
      <c r="B166" t="s">
        <v>838</v>
      </c>
      <c r="C166" t="str">
        <f t="shared" si="15"/>
        <v>', '</v>
      </c>
      <c r="D166" t="str">
        <f t="shared" si="16"/>
        <v>Campeonato Citadino de Porto Alegre 1937</v>
      </c>
      <c r="E166" t="str">
        <f t="shared" si="17"/>
        <v>');</v>
      </c>
      <c r="F166" t="s">
        <v>869</v>
      </c>
    </row>
    <row r="167" spans="1:6" hidden="1" x14ac:dyDescent="0.25">
      <c r="A167" s="6" t="s">
        <v>872</v>
      </c>
      <c r="B167" t="s">
        <v>839</v>
      </c>
      <c r="C167" t="str">
        <f t="shared" si="15"/>
        <v>', '</v>
      </c>
      <c r="D167" t="str">
        <f t="shared" si="16"/>
        <v>Amistoso 1937</v>
      </c>
      <c r="E167" t="str">
        <f t="shared" si="17"/>
        <v>');</v>
      </c>
      <c r="F167" t="s">
        <v>200</v>
      </c>
    </row>
    <row r="168" spans="1:6" x14ac:dyDescent="0.25">
      <c r="A168" s="6" t="s">
        <v>872</v>
      </c>
      <c r="B168" t="s">
        <v>840</v>
      </c>
      <c r="C168" t="str">
        <f t="shared" si="15"/>
        <v>', '</v>
      </c>
      <c r="D168" t="str">
        <f t="shared" si="16"/>
        <v>Campeonato Citadino de Porto Alegre 1936</v>
      </c>
      <c r="E168" t="str">
        <f t="shared" si="17"/>
        <v>');</v>
      </c>
      <c r="F168" t="s">
        <v>869</v>
      </c>
    </row>
    <row r="169" spans="1:6" hidden="1" x14ac:dyDescent="0.25">
      <c r="A169" s="6" t="s">
        <v>872</v>
      </c>
      <c r="B169" t="s">
        <v>841</v>
      </c>
      <c r="C169" t="str">
        <f t="shared" si="15"/>
        <v>', '</v>
      </c>
      <c r="D169" t="str">
        <f t="shared" si="16"/>
        <v>Amistoso 1936</v>
      </c>
      <c r="E169" t="str">
        <f t="shared" si="17"/>
        <v>');</v>
      </c>
      <c r="F169" t="s">
        <v>200</v>
      </c>
    </row>
    <row r="170" spans="1:6" x14ac:dyDescent="0.25">
      <c r="A170" s="6" t="s">
        <v>872</v>
      </c>
      <c r="B170" t="s">
        <v>842</v>
      </c>
      <c r="C170" t="str">
        <f t="shared" si="15"/>
        <v>', '</v>
      </c>
      <c r="D170" t="str">
        <f t="shared" si="16"/>
        <v>Campeonato Citadino de Porto Alegre 1935</v>
      </c>
      <c r="E170" t="str">
        <f t="shared" si="17"/>
        <v>');</v>
      </c>
      <c r="F170" t="s">
        <v>869</v>
      </c>
    </row>
    <row r="171" spans="1:6" x14ac:dyDescent="0.25">
      <c r="A171" s="6" t="s">
        <v>872</v>
      </c>
      <c r="B171" t="s">
        <v>843</v>
      </c>
      <c r="C171" t="str">
        <f t="shared" si="15"/>
        <v>', '</v>
      </c>
      <c r="D171" t="str">
        <f t="shared" si="16"/>
        <v>Campeonato Citadino de Porto Alegre 1934</v>
      </c>
      <c r="E171" t="str">
        <f t="shared" si="17"/>
        <v>');</v>
      </c>
      <c r="F171" t="s">
        <v>869</v>
      </c>
    </row>
    <row r="172" spans="1:6" x14ac:dyDescent="0.25">
      <c r="A172" s="6" t="s">
        <v>872</v>
      </c>
      <c r="B172" t="s">
        <v>844</v>
      </c>
      <c r="C172" t="str">
        <f t="shared" si="15"/>
        <v>', '</v>
      </c>
      <c r="D172" t="str">
        <f t="shared" si="16"/>
        <v>Campeonato Citadino de Porto Alegre 1933</v>
      </c>
      <c r="E172" t="str">
        <f t="shared" si="17"/>
        <v>');</v>
      </c>
      <c r="F172" t="s">
        <v>869</v>
      </c>
    </row>
    <row r="173" spans="1:6" x14ac:dyDescent="0.25">
      <c r="A173" s="6" t="s">
        <v>872</v>
      </c>
      <c r="B173" t="s">
        <v>845</v>
      </c>
      <c r="C173" t="str">
        <f t="shared" si="15"/>
        <v>', '</v>
      </c>
      <c r="D173" t="str">
        <f t="shared" si="16"/>
        <v>Campeonato Citadino de Porto Alegre 1932</v>
      </c>
      <c r="E173" t="str">
        <f t="shared" si="17"/>
        <v>');</v>
      </c>
      <c r="F173" t="s">
        <v>869</v>
      </c>
    </row>
    <row r="174" spans="1:6" x14ac:dyDescent="0.25">
      <c r="A174" s="6" t="s">
        <v>872</v>
      </c>
      <c r="B174" t="s">
        <v>846</v>
      </c>
      <c r="C174" t="str">
        <f t="shared" si="15"/>
        <v>', '</v>
      </c>
      <c r="D174" t="str">
        <f t="shared" si="16"/>
        <v>Campeonato Citadino de Porto Alegre 1931</v>
      </c>
      <c r="E174" t="str">
        <f t="shared" si="17"/>
        <v>');</v>
      </c>
      <c r="F174" t="s">
        <v>869</v>
      </c>
    </row>
    <row r="175" spans="1:6" hidden="1" x14ac:dyDescent="0.25">
      <c r="A175" s="6" t="s">
        <v>872</v>
      </c>
      <c r="B175" t="s">
        <v>847</v>
      </c>
      <c r="C175" t="str">
        <f t="shared" si="15"/>
        <v>', '</v>
      </c>
      <c r="D175" t="str">
        <f t="shared" si="16"/>
        <v>Amistoso 1931</v>
      </c>
      <c r="E175" t="str">
        <f t="shared" si="17"/>
        <v>');</v>
      </c>
      <c r="F175" t="s">
        <v>200</v>
      </c>
    </row>
    <row r="176" spans="1:6" x14ac:dyDescent="0.25">
      <c r="A176" s="6" t="s">
        <v>872</v>
      </c>
      <c r="B176" t="s">
        <v>848</v>
      </c>
      <c r="C176" t="str">
        <f t="shared" si="15"/>
        <v>', '</v>
      </c>
      <c r="D176" t="str">
        <f t="shared" si="16"/>
        <v>Campeonato Citadino de Porto Alegre 1930</v>
      </c>
      <c r="E176" t="str">
        <f t="shared" si="17"/>
        <v>');</v>
      </c>
      <c r="F176" t="s">
        <v>869</v>
      </c>
    </row>
    <row r="177" spans="1:6" x14ac:dyDescent="0.25">
      <c r="A177" s="6" t="s">
        <v>872</v>
      </c>
      <c r="B177" t="s">
        <v>849</v>
      </c>
      <c r="C177" t="str">
        <f t="shared" si="15"/>
        <v>', '</v>
      </c>
      <c r="D177" t="str">
        <f t="shared" si="16"/>
        <v>Campeonato Citadino de Porto Alegre 1929</v>
      </c>
      <c r="E177" t="str">
        <f t="shared" si="17"/>
        <v>');</v>
      </c>
      <c r="F177" t="s">
        <v>869</v>
      </c>
    </row>
    <row r="178" spans="1:6" hidden="1" x14ac:dyDescent="0.25">
      <c r="A178" s="6" t="s">
        <v>872</v>
      </c>
      <c r="B178" t="s">
        <v>850</v>
      </c>
      <c r="C178" t="str">
        <f t="shared" si="15"/>
        <v>', '</v>
      </c>
      <c r="D178" t="str">
        <f t="shared" si="16"/>
        <v>Amistoso 1929</v>
      </c>
      <c r="E178" t="str">
        <f t="shared" si="17"/>
        <v>');</v>
      </c>
      <c r="F178" t="s">
        <v>200</v>
      </c>
    </row>
    <row r="179" spans="1:6" hidden="1" x14ac:dyDescent="0.25">
      <c r="A179" s="6" t="s">
        <v>872</v>
      </c>
      <c r="B179" t="s">
        <v>851</v>
      </c>
      <c r="C179" t="str">
        <f t="shared" si="15"/>
        <v>', '</v>
      </c>
      <c r="D179" t="str">
        <f t="shared" si="16"/>
        <v>Amistoso 1928</v>
      </c>
      <c r="E179" t="str">
        <f t="shared" si="17"/>
        <v>');</v>
      </c>
      <c r="F179" t="s">
        <v>200</v>
      </c>
    </row>
    <row r="180" spans="1:6" x14ac:dyDescent="0.25">
      <c r="A180" s="6" t="s">
        <v>872</v>
      </c>
      <c r="B180" t="s">
        <v>852</v>
      </c>
      <c r="C180" t="str">
        <f t="shared" si="15"/>
        <v>', '</v>
      </c>
      <c r="D180" t="str">
        <f t="shared" si="16"/>
        <v>Campeonato Citadino de Porto Alegre 1928</v>
      </c>
      <c r="E180" t="str">
        <f t="shared" si="17"/>
        <v>');</v>
      </c>
      <c r="F180" t="s">
        <v>869</v>
      </c>
    </row>
    <row r="181" spans="1:6" x14ac:dyDescent="0.25">
      <c r="A181" s="6" t="s">
        <v>872</v>
      </c>
      <c r="B181" t="s">
        <v>853</v>
      </c>
      <c r="C181" t="str">
        <f t="shared" si="15"/>
        <v>', '</v>
      </c>
      <c r="D181" t="str">
        <f t="shared" si="16"/>
        <v>Campeonato Citadino de Porto Alegre 1927</v>
      </c>
      <c r="E181" t="str">
        <f t="shared" si="17"/>
        <v>');</v>
      </c>
      <c r="F181" t="s">
        <v>869</v>
      </c>
    </row>
    <row r="182" spans="1:6" x14ac:dyDescent="0.25">
      <c r="A182" s="6" t="s">
        <v>872</v>
      </c>
      <c r="B182" t="s">
        <v>854</v>
      </c>
      <c r="C182" t="str">
        <f t="shared" si="15"/>
        <v>', '</v>
      </c>
      <c r="D182" t="str">
        <f t="shared" si="16"/>
        <v>Campeonato Citadino de Porto Alegre 1926</v>
      </c>
      <c r="E182" t="str">
        <f t="shared" si="17"/>
        <v>');</v>
      </c>
      <c r="F182" t="s">
        <v>869</v>
      </c>
    </row>
    <row r="183" spans="1:6" x14ac:dyDescent="0.25">
      <c r="A183" s="6" t="s">
        <v>872</v>
      </c>
      <c r="B183" t="s">
        <v>855</v>
      </c>
      <c r="C183" t="str">
        <f t="shared" si="15"/>
        <v>', '</v>
      </c>
      <c r="D183" t="str">
        <f t="shared" si="16"/>
        <v>Campeonato Citadino de Porto Alegre 1925</v>
      </c>
      <c r="E183" t="str">
        <f t="shared" si="17"/>
        <v>');</v>
      </c>
      <c r="F183" t="s">
        <v>869</v>
      </c>
    </row>
    <row r="184" spans="1:6" hidden="1" x14ac:dyDescent="0.25">
      <c r="A184" s="6" t="s">
        <v>872</v>
      </c>
      <c r="B184" t="s">
        <v>856</v>
      </c>
      <c r="C184" t="str">
        <f t="shared" si="15"/>
        <v>', '</v>
      </c>
      <c r="D184" t="str">
        <f t="shared" si="16"/>
        <v>Amistoso 1924</v>
      </c>
      <c r="E184" t="str">
        <f t="shared" si="17"/>
        <v>');</v>
      </c>
      <c r="F184" t="s">
        <v>200</v>
      </c>
    </row>
    <row r="185" spans="1:6" hidden="1" x14ac:dyDescent="0.25">
      <c r="A185" s="6" t="s">
        <v>872</v>
      </c>
      <c r="B185" t="s">
        <v>857</v>
      </c>
      <c r="C185" t="str">
        <f t="shared" si="15"/>
        <v>', '</v>
      </c>
      <c r="D185" t="str">
        <f t="shared" si="16"/>
        <v>Amistoso 1923</v>
      </c>
      <c r="E185" t="str">
        <f t="shared" si="17"/>
        <v>');</v>
      </c>
      <c r="F185" t="s">
        <v>200</v>
      </c>
    </row>
    <row r="186" spans="1:6" x14ac:dyDescent="0.25">
      <c r="A186" s="6" t="s">
        <v>872</v>
      </c>
      <c r="B186" t="s">
        <v>858</v>
      </c>
      <c r="C186" t="str">
        <f t="shared" si="15"/>
        <v>', '</v>
      </c>
      <c r="D186" t="str">
        <f t="shared" si="16"/>
        <v>Campeonato Citadino de Porto Alegre 1920</v>
      </c>
      <c r="E186" t="str">
        <f t="shared" si="17"/>
        <v>');</v>
      </c>
      <c r="F186" t="s">
        <v>869</v>
      </c>
    </row>
    <row r="187" spans="1:6" x14ac:dyDescent="0.25">
      <c r="A187" s="6" t="s">
        <v>872</v>
      </c>
      <c r="B187" t="s">
        <v>859</v>
      </c>
      <c r="C187" t="str">
        <f t="shared" si="15"/>
        <v>', '</v>
      </c>
      <c r="D187" t="str">
        <f t="shared" si="16"/>
        <v>Campeonato Citadino de Porto Alegre 1919</v>
      </c>
      <c r="E187" t="str">
        <f t="shared" si="17"/>
        <v>');</v>
      </c>
      <c r="F187" t="s">
        <v>869</v>
      </c>
    </row>
    <row r="188" spans="1:6" x14ac:dyDescent="0.25">
      <c r="A188" s="6" t="s">
        <v>872</v>
      </c>
      <c r="B188" t="s">
        <v>860</v>
      </c>
      <c r="C188" t="str">
        <f t="shared" si="15"/>
        <v>', '</v>
      </c>
      <c r="D188" t="str">
        <f t="shared" si="16"/>
        <v>Campeonato Citadino de Porto Alegre 1918</v>
      </c>
      <c r="E188" t="str">
        <f t="shared" si="17"/>
        <v>');</v>
      </c>
      <c r="F188" t="s">
        <v>869</v>
      </c>
    </row>
    <row r="189" spans="1:6" x14ac:dyDescent="0.25">
      <c r="A189" s="6" t="s">
        <v>872</v>
      </c>
      <c r="B189" t="s">
        <v>861</v>
      </c>
      <c r="C189" t="str">
        <f t="shared" si="15"/>
        <v>', '</v>
      </c>
      <c r="D189" t="str">
        <f t="shared" si="16"/>
        <v>Campeonato Citadino de Porto Alegre 1916</v>
      </c>
      <c r="E189" t="str">
        <f t="shared" si="17"/>
        <v>');</v>
      </c>
      <c r="F189" t="s">
        <v>869</v>
      </c>
    </row>
    <row r="190" spans="1:6" hidden="1" x14ac:dyDescent="0.25">
      <c r="A190" s="6" t="s">
        <v>872</v>
      </c>
      <c r="B190" t="s">
        <v>862</v>
      </c>
      <c r="C190" t="str">
        <f t="shared" si="15"/>
        <v>', '</v>
      </c>
      <c r="D190" t="str">
        <f t="shared" si="16"/>
        <v>Amistoso 1915</v>
      </c>
      <c r="E190" t="str">
        <f t="shared" si="17"/>
        <v>');</v>
      </c>
      <c r="F190" t="s">
        <v>200</v>
      </c>
    </row>
    <row r="191" spans="1:6" x14ac:dyDescent="0.25">
      <c r="A191" s="6" t="s">
        <v>872</v>
      </c>
      <c r="B191" t="s">
        <v>863</v>
      </c>
      <c r="C191" t="str">
        <f t="shared" si="15"/>
        <v>', '</v>
      </c>
      <c r="D191" t="str">
        <f t="shared" si="16"/>
        <v>Campeonato Citadino de Porto Alegre 1913</v>
      </c>
      <c r="E191" t="str">
        <f t="shared" si="17"/>
        <v>');</v>
      </c>
      <c r="F191" t="s">
        <v>869</v>
      </c>
    </row>
    <row r="192" spans="1:6" x14ac:dyDescent="0.25">
      <c r="A192" s="6" t="s">
        <v>872</v>
      </c>
      <c r="B192" t="s">
        <v>864</v>
      </c>
      <c r="C192" t="str">
        <f t="shared" si="15"/>
        <v>', '</v>
      </c>
      <c r="D192" t="str">
        <f t="shared" si="16"/>
        <v>Campeonato Citadino de Porto Alegre 1912</v>
      </c>
      <c r="E192" t="str">
        <f t="shared" si="17"/>
        <v>');</v>
      </c>
      <c r="F192" t="s">
        <v>869</v>
      </c>
    </row>
    <row r="193" spans="1:6" x14ac:dyDescent="0.25">
      <c r="A193" s="6" t="s">
        <v>872</v>
      </c>
      <c r="B193" t="s">
        <v>865</v>
      </c>
      <c r="C193" t="str">
        <f t="shared" si="15"/>
        <v>', '</v>
      </c>
      <c r="D193" t="str">
        <f t="shared" si="16"/>
        <v>Campeonato Citadino de Porto Alegre 1911</v>
      </c>
      <c r="E193" t="str">
        <f t="shared" si="17"/>
        <v>');</v>
      </c>
      <c r="F193" t="s">
        <v>869</v>
      </c>
    </row>
    <row r="194" spans="1:6" x14ac:dyDescent="0.25">
      <c r="A194" s="6" t="s">
        <v>872</v>
      </c>
      <c r="B194" t="s">
        <v>866</v>
      </c>
      <c r="C194" t="str">
        <f t="shared" si="15"/>
        <v>', '</v>
      </c>
      <c r="D194" t="str">
        <f t="shared" si="16"/>
        <v>Campeonato Citadino de Porto Alegre 1910</v>
      </c>
      <c r="E194" t="str">
        <f t="shared" si="17"/>
        <v>');</v>
      </c>
      <c r="F194" t="s">
        <v>869</v>
      </c>
    </row>
    <row r="195" spans="1:6" hidden="1" x14ac:dyDescent="0.25">
      <c r="A195" s="6" t="s">
        <v>872</v>
      </c>
      <c r="B195" t="s">
        <v>867</v>
      </c>
      <c r="C195" t="str">
        <f t="shared" si="15"/>
        <v>', '</v>
      </c>
      <c r="D195" t="str">
        <f t="shared" si="16"/>
        <v>Amistoso 1909</v>
      </c>
      <c r="E195" t="str">
        <f t="shared" si="17"/>
        <v>');</v>
      </c>
      <c r="F195" t="s">
        <v>200</v>
      </c>
    </row>
  </sheetData>
  <autoFilter ref="A1:F195" xr:uid="{29E303C1-3423-46EA-B475-BBBF83D88468}">
    <filterColumn colId="3">
      <filters>
        <filter val="Amistoso 1992"/>
        <filter val="Brasileirão 1971"/>
        <filter val="Brasileirão 1972"/>
        <filter val="Brasileirão 1973"/>
        <filter val="Brasileirão 1974"/>
        <filter val="Brasileirão 1975"/>
        <filter val="Brasileirão 1976"/>
        <filter val="Brasileirão 1977"/>
        <filter val="Brasileirão 1978"/>
        <filter val="Brasileirão 1979"/>
        <filter val="Brasileirão 1985"/>
        <filter val="Brasileirão 1987"/>
        <filter val="Brasileirão 1988"/>
        <filter val="Brasileirão 1989"/>
        <filter val="Brasileirão 1990"/>
        <filter val="Brasileirão 1991"/>
        <filter val="Brasileirão 1994"/>
        <filter val="Brasileirão 1995"/>
        <filter val="Brasileirão 1996"/>
        <filter val="Brasileirão 1997"/>
        <filter val="Brasileirão 1998"/>
        <filter val="Brasileirão 1999"/>
        <filter val="Campeonato Citadino de Porto Alegre 1910"/>
        <filter val="Campeonato Citadino de Porto Alegre 1911"/>
        <filter val="Campeonato Citadino de Porto Alegre 1912"/>
        <filter val="Campeonato Citadino de Porto Alegre 1913"/>
        <filter val="Campeonato Citadino de Porto Alegre 1916"/>
        <filter val="Campeonato Citadino de Porto Alegre 1918"/>
        <filter val="Campeonato Citadino de Porto Alegre 1919"/>
        <filter val="Campeonato Citadino de Porto Alegre 1920"/>
        <filter val="Campeonato Citadino de Porto Alegre 1925"/>
        <filter val="Campeonato Citadino de Porto Alegre 1926"/>
        <filter val="Campeonato Citadino de Porto Alegre 1927"/>
        <filter val="Campeonato Citadino de Porto Alegre 1928"/>
        <filter val="Campeonato Citadino de Porto Alegre 1929"/>
        <filter val="Campeonato Citadino de Porto Alegre 1930"/>
        <filter val="Campeonato Citadino de Porto Alegre 1931"/>
        <filter val="Campeonato Citadino de Porto Alegre 1932"/>
        <filter val="Campeonato Citadino de Porto Alegre 1933"/>
        <filter val="Campeonato Citadino de Porto Alegre 1934"/>
        <filter val="Campeonato Citadino de Porto Alegre 1935"/>
        <filter val="Campeonato Citadino de Porto Alegre 1936"/>
        <filter val="Campeonato Citadino de Porto Alegre 1937"/>
        <filter val="Campeonato Citadino de Porto Alegre 1938"/>
        <filter val="Campeonato Citadino de Porto Alegre 1939"/>
        <filter val="Campeonato Citadino de Porto Alegre 1940"/>
        <filter val="Campeonato Citadino de Porto Alegre 1941"/>
        <filter val="Campeonato Citadino de Porto Alegre 1942"/>
        <filter val="Campeonato Citadino de Porto Alegre 1943"/>
        <filter val="Campeonato Citadino de Porto Alegre 1944"/>
        <filter val="Campeonato Citadino de Porto Alegre 1945"/>
        <filter val="Campeonato Citadino de Porto Alegre 1946"/>
        <filter val="Campeonato Citadino de Porto Alegre 1947"/>
        <filter val="Campeonato Citadino de Porto Alegre 1948"/>
        <filter val="Campeonato Citadino de Porto Alegre 1949"/>
        <filter val="Campeonato Citadino de Porto Alegre 1950"/>
        <filter val="Campeonato Citadino de Porto Alegre 1951"/>
        <filter val="Campeonato Citadino de Porto Alegre 1952"/>
        <filter val="Campeonato Citadino de Porto Alegre 1953"/>
        <filter val="Campeonato Citadino de Porto Alegre 1954"/>
        <filter val="Campeonato Citadino de Porto Alegre 1955"/>
        <filter val="Campeonato Citadino de Porto Alegre 1956"/>
        <filter val="Campeonato Citadino de Porto Alegre 1957"/>
        <filter val="Campeonato Citadino de Porto Alegre 1958"/>
        <filter val="Campeonato Citadino de Porto Alegre 1959"/>
        <filter val="Campeonato Citadino de Porto Alegre 1960"/>
        <filter val="Campeonato Sul-Brasileiro de Futebol 1962"/>
        <filter val="Citadino 1972"/>
        <filter val="Copa Sul 1999"/>
        <filter val="Copa Sul-Americana 2004"/>
        <filter val="Copa Sul-Americana 2008"/>
        <filter val="Copa Sul-Minas 2002"/>
        <filter val="Gauchão 1961"/>
        <filter val="Gauchão 1962"/>
        <filter val="Gauchão 1963"/>
        <filter val="Gauchão 1964"/>
        <filter val="Gauchão 1965"/>
        <filter val="Gauchão 1966"/>
        <filter val="Gauchão 1967"/>
        <filter val="Gauchão 1968"/>
        <filter val="Gauchão 1969"/>
        <filter val="Gauchão 1970"/>
        <filter val="Gauchão 1971"/>
        <filter val="Gauchão 1972"/>
        <filter val="Gauchão 1973"/>
        <filter val="Gauchão 1974"/>
        <filter val="Gauchão 1975"/>
        <filter val="Gauchão 1976"/>
        <filter val="Gauchão 1977"/>
        <filter val="Gauchão 1978"/>
        <filter val="Gauchão 1979"/>
        <filter val="Gauchão 1980"/>
        <filter val="Gauchão 1981"/>
        <filter val="Gauchão 1982"/>
        <filter val="Gauchão 1983"/>
        <filter val="Gauchão 1984"/>
        <filter val="Gauchão 1985"/>
        <filter val="Gauchão 1986"/>
        <filter val="Gauchão 1987"/>
        <filter val="Gauchão 1988"/>
        <filter val="Gauchão 1989"/>
        <filter val="Gauchão 1990"/>
        <filter val="Gauchão 1991"/>
        <filter val="Gauchão 1992"/>
        <filter val="Gauchão 1993"/>
        <filter val="Gauchão 1994"/>
        <filter val="Gauchão 1995"/>
        <filter val="Gauchão 1996"/>
        <filter val="Gauchão 1997"/>
        <filter val="Gauchão 1999"/>
        <filter val="Gauchão 2000"/>
        <filter val="Gauchão 2001"/>
        <filter val="Gauchão 2003"/>
        <filter val="Gauchão 2004"/>
        <filter val="Gauchão 2006"/>
        <filter val="Gauchão 2009"/>
        <filter val="Gauchão 2010"/>
        <filter val="Gauchão 2011"/>
        <filter val="Gauchão 2012"/>
        <filter val="Gauchão 2013"/>
        <filter val="Gauchão 2014"/>
        <filter val="Gauchão 2015"/>
        <filter val="Gauchão 2016"/>
        <filter val="Gauchão 2017"/>
        <filter val="Gauchão 2018"/>
        <filter val="Gauchão 2019"/>
        <filter val="Gauchão 2020"/>
        <filter val="Gauchão 2021"/>
        <filter val="Gauchão 2022"/>
        <filter val="Gauchão 2023"/>
        <filter val="Libertadores 2020"/>
        <filter val="Seletiva Libertadores 1999"/>
        <filter val="Torneio Roberto Gomes Pedrosa 1967"/>
        <filter val="Torneio Roberto Gomes Pedrosa 1968"/>
        <filter val="Torneio Roberto Gomes Pedrosa 1969"/>
        <filter val="Torneio Roberto Gomes Pedrosa 1970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DFA83-C9DC-40F5-8036-9F6424F9CE2D}">
  <dimension ref="A1:B28"/>
  <sheetViews>
    <sheetView workbookViewId="0">
      <selection activeCell="B16" sqref="B16"/>
    </sheetView>
  </sheetViews>
  <sheetFormatPr defaultRowHeight="15" x14ac:dyDescent="0.25"/>
  <cols>
    <col min="1" max="1" width="56.5703125" customWidth="1"/>
    <col min="2" max="2" width="47.42578125" customWidth="1"/>
  </cols>
  <sheetData>
    <row r="1" spans="1:2" x14ac:dyDescent="0.25">
      <c r="A1" s="4" t="s">
        <v>3</v>
      </c>
      <c r="B1" t="s">
        <v>660</v>
      </c>
    </row>
    <row r="2" spans="1:2" x14ac:dyDescent="0.25">
      <c r="A2" s="1" t="s">
        <v>7</v>
      </c>
      <c r="B2" s="1" t="s">
        <v>7</v>
      </c>
    </row>
    <row r="3" spans="1:2" x14ac:dyDescent="0.25">
      <c r="A3" s="1" t="s">
        <v>10</v>
      </c>
      <c r="B3" s="1" t="s">
        <v>10</v>
      </c>
    </row>
    <row r="4" spans="1:2" x14ac:dyDescent="0.25">
      <c r="A4" s="1" t="s">
        <v>34</v>
      </c>
      <c r="B4" s="1" t="s">
        <v>66</v>
      </c>
    </row>
    <row r="5" spans="1:2" x14ac:dyDescent="0.25">
      <c r="A5" s="1" t="s">
        <v>66</v>
      </c>
      <c r="B5" s="1" t="s">
        <v>66</v>
      </c>
    </row>
    <row r="6" spans="1:2" x14ac:dyDescent="0.25">
      <c r="A6" s="1" t="s">
        <v>76</v>
      </c>
      <c r="B6" s="1" t="s">
        <v>651</v>
      </c>
    </row>
    <row r="7" spans="1:2" x14ac:dyDescent="0.25">
      <c r="A7" s="1" t="s">
        <v>79</v>
      </c>
      <c r="B7" s="1" t="s">
        <v>652</v>
      </c>
    </row>
    <row r="8" spans="1:2" x14ac:dyDescent="0.25">
      <c r="A8" s="1" t="s">
        <v>97</v>
      </c>
      <c r="B8" s="1"/>
    </row>
    <row r="9" spans="1:2" x14ac:dyDescent="0.25">
      <c r="A9" s="1" t="s">
        <v>107</v>
      </c>
      <c r="B9" s="1" t="s">
        <v>651</v>
      </c>
    </row>
    <row r="10" spans="1:2" x14ac:dyDescent="0.25">
      <c r="A10" s="1" t="s">
        <v>121</v>
      </c>
      <c r="B10" s="1" t="s">
        <v>651</v>
      </c>
    </row>
    <row r="11" spans="1:2" x14ac:dyDescent="0.25">
      <c r="A11" s="1" t="s">
        <v>149</v>
      </c>
      <c r="B11" s="1" t="s">
        <v>655</v>
      </c>
    </row>
    <row r="12" spans="1:2" x14ac:dyDescent="0.25">
      <c r="A12" s="1" t="s">
        <v>201</v>
      </c>
      <c r="B12" s="1" t="s">
        <v>651</v>
      </c>
    </row>
    <row r="13" spans="1:2" x14ac:dyDescent="0.25">
      <c r="A13" s="1"/>
      <c r="B13" s="1"/>
    </row>
    <row r="14" spans="1:2" x14ac:dyDescent="0.25">
      <c r="A14" s="1" t="s">
        <v>325</v>
      </c>
      <c r="B14" s="1" t="s">
        <v>659</v>
      </c>
    </row>
    <row r="15" spans="1:2" x14ac:dyDescent="0.25">
      <c r="A15" s="1" t="s">
        <v>333</v>
      </c>
      <c r="B15" s="1" t="s">
        <v>653</v>
      </c>
    </row>
    <row r="16" spans="1:2" x14ac:dyDescent="0.25">
      <c r="A16" s="1" t="s">
        <v>343</v>
      </c>
      <c r="B16" s="1" t="s">
        <v>654</v>
      </c>
    </row>
    <row r="17" spans="1:2" x14ac:dyDescent="0.25">
      <c r="A17" s="1" t="s">
        <v>353</v>
      </c>
      <c r="B17" s="1" t="s">
        <v>654</v>
      </c>
    </row>
    <row r="18" spans="1:2" x14ac:dyDescent="0.25">
      <c r="A18" s="1" t="s">
        <v>388</v>
      </c>
      <c r="B18" s="1" t="s">
        <v>655</v>
      </c>
    </row>
    <row r="19" spans="1:2" x14ac:dyDescent="0.25">
      <c r="A19" s="1" t="s">
        <v>393</v>
      </c>
      <c r="B19" s="1" t="s">
        <v>654</v>
      </c>
    </row>
    <row r="20" spans="1:2" x14ac:dyDescent="0.25">
      <c r="A20" s="1" t="s">
        <v>397</v>
      </c>
      <c r="B20" s="1" t="s">
        <v>654</v>
      </c>
    </row>
    <row r="21" spans="1:2" x14ac:dyDescent="0.25">
      <c r="A21" s="1" t="s">
        <v>412</v>
      </c>
      <c r="B21" s="1" t="s">
        <v>654</v>
      </c>
    </row>
    <row r="22" spans="1:2" x14ac:dyDescent="0.25">
      <c r="A22" s="1" t="s">
        <v>441</v>
      </c>
      <c r="B22" s="1" t="s">
        <v>654</v>
      </c>
    </row>
    <row r="23" spans="1:2" x14ac:dyDescent="0.25">
      <c r="A23" s="1" t="s">
        <v>511</v>
      </c>
      <c r="B23" s="1" t="s">
        <v>657</v>
      </c>
    </row>
    <row r="24" spans="1:2" x14ac:dyDescent="0.25">
      <c r="A24" s="1" t="s">
        <v>515</v>
      </c>
      <c r="B24" s="1" t="s">
        <v>658</v>
      </c>
    </row>
    <row r="25" spans="1:2" x14ac:dyDescent="0.25">
      <c r="A25" s="1" t="s">
        <v>550</v>
      </c>
      <c r="B25" s="1" t="s">
        <v>656</v>
      </c>
    </row>
    <row r="26" spans="1:2" x14ac:dyDescent="0.25">
      <c r="B26" s="1"/>
    </row>
    <row r="27" spans="1:2" x14ac:dyDescent="0.25">
      <c r="B27" s="1"/>
    </row>
    <row r="28" spans="1:2" x14ac:dyDescent="0.25">
      <c r="B28" s="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todoOsGrenaisNormalizado</vt:lpstr>
      <vt:lpstr>Fontes</vt:lpstr>
      <vt:lpstr>Campeonatos</vt:lpstr>
      <vt:lpstr>Sheet5</vt:lpstr>
      <vt:lpstr>Estadios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Fleck,  (Eduardo)</dc:creator>
  <cp:lastModifiedBy>Fleck,  (Eduardo)</cp:lastModifiedBy>
  <dcterms:created xsi:type="dcterms:W3CDTF">2023-11-06T17:12:43Z</dcterms:created>
  <dcterms:modified xsi:type="dcterms:W3CDTF">2023-11-07T16:52:49Z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dca945d-f3c1-4d25-a63f-c5a06d106e9c_Enabled">
    <vt:lpwstr>true</vt:lpwstr>
  </property>
  <property fmtid="{D5CDD505-2E9C-101B-9397-08002B2CF9AE}" pid="3" name="MSIP_Label_ddca945d-f3c1-4d25-a63f-c5a06d106e9c_SetDate">
    <vt:lpwstr>2023-11-06T17:27:29Z</vt:lpwstr>
  </property>
  <property fmtid="{D5CDD505-2E9C-101B-9397-08002B2CF9AE}" pid="4" name="MSIP_Label_ddca945d-f3c1-4d25-a63f-c5a06d106e9c_Method">
    <vt:lpwstr>Standard</vt:lpwstr>
  </property>
  <property fmtid="{D5CDD505-2E9C-101B-9397-08002B2CF9AE}" pid="5" name="MSIP_Label_ddca945d-f3c1-4d25-a63f-c5a06d106e9c_Name">
    <vt:lpwstr>Internal</vt:lpwstr>
  </property>
  <property fmtid="{D5CDD505-2E9C-101B-9397-08002B2CF9AE}" pid="6" name="MSIP_Label_ddca945d-f3c1-4d25-a63f-c5a06d106e9c_SiteId">
    <vt:lpwstr>fed95e69-8d73-43fe-affb-a7d85ede36fb</vt:lpwstr>
  </property>
  <property fmtid="{D5CDD505-2E9C-101B-9397-08002B2CF9AE}" pid="7" name="MSIP_Label_ddca945d-f3c1-4d25-a63f-c5a06d106e9c_ActionId">
    <vt:lpwstr>7b3da928-2f59-4108-95bc-3a6b58199da1</vt:lpwstr>
  </property>
  <property fmtid="{D5CDD505-2E9C-101B-9397-08002B2CF9AE}" pid="8" name="MSIP_Label_ddca945d-f3c1-4d25-a63f-c5a06d106e9c_ContentBits">
    <vt:lpwstr>0</vt:lpwstr>
  </property>
</Properties>
</file>