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psolr\Documents\Edu\Pessoal\Curso Excel\"/>
    </mc:Choice>
  </mc:AlternateContent>
  <xr:revisionPtr revIDLastSave="0" documentId="13_ncr:1_{30A8154F-9F18-4534-8564-08602F466ACD}" xr6:coauthVersionLast="47" xr6:coauthVersionMax="47" xr10:uidLastSave="{00000000-0000-0000-0000-000000000000}"/>
  <bookViews>
    <workbookView xWindow="-120" yWindow="-120" windowWidth="20730" windowHeight="11040" tabRatio="0" xr2:uid="{00000000-000D-0000-FFFF-FFFF00000000}"/>
  </bookViews>
  <sheets>
    <sheet name="e g" sheetId="1" r:id="rId1"/>
    <sheet name="Planilha1" sheetId="2" r:id="rId2"/>
  </sheets>
  <definedNames>
    <definedName name="aporte">'e g'!$D$14</definedName>
    <definedName name="patrimonio">'e g'!$D$17</definedName>
    <definedName name="qtd_anos">'e g'!$D$15</definedName>
    <definedName name="rendimento_carteira">'e g'!$D$10</definedName>
    <definedName name="salario">'e g'!$D$9</definedName>
    <definedName name="sugestao_investimento">'e g'!$D$11</definedName>
    <definedName name="taxa_mensal">'e g'!$D$16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D36" i="1" s="1"/>
  <c r="C37" i="1"/>
  <c r="C32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9" i="1"/>
  <c r="D33" i="1" s="1"/>
  <c r="D17" i="1"/>
  <c r="D18" i="1" s="1"/>
  <c r="D11" i="1"/>
  <c r="C22" i="1"/>
  <c r="D22" i="1" s="1"/>
  <c r="C23" i="1"/>
  <c r="D23" i="1" s="1"/>
  <c r="C24" i="1"/>
  <c r="D24" i="1" s="1"/>
  <c r="C25" i="1"/>
  <c r="D25" i="1" s="1"/>
  <c r="C21" i="1"/>
  <c r="D21" i="1" s="1"/>
  <c r="D34" i="1" l="1"/>
  <c r="D32" i="1"/>
  <c r="D37" i="1"/>
  <c r="D38" i="1" s="1"/>
  <c r="D35" i="1"/>
</calcChain>
</file>

<file path=xl/sharedStrings.xml><?xml version="1.0" encoding="utf-8"?>
<sst xmlns="http://schemas.openxmlformats.org/spreadsheetml/2006/main" count="69" uniqueCount="34">
  <si>
    <t>Quanto devo investir por mês?</t>
  </si>
  <si>
    <t>Por quantos anos preciso investir?</t>
  </si>
  <si>
    <t>Qual a taxa de rendimento mensal?</t>
  </si>
  <si>
    <t>Quanto de patrimônio acumulado terei?</t>
  </si>
  <si>
    <t>INVESTIMENTO MENSAL</t>
  </si>
  <si>
    <t>Quanto terei de dividendos mensais?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</si>
  <si>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</si>
  <si>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</si>
  <si>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</si>
  <si>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</si>
  <si>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</si>
  <si>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</si>
  <si>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</si>
  <si>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CONFIGURAÇÕES</t>
  </si>
  <si>
    <t>Perfil</t>
  </si>
  <si>
    <t>Agressivo</t>
  </si>
  <si>
    <t>Moderado</t>
  </si>
  <si>
    <t>Conservador</t>
  </si>
  <si>
    <t>Valor a ser investido por mês</t>
  </si>
  <si>
    <t>PERFIL</t>
  </si>
  <si>
    <t>CENÁRIOS</t>
  </si>
  <si>
    <t>DIVIDENDOS</t>
  </si>
  <si>
    <t>FOF'S</t>
  </si>
  <si>
    <t>PAPEL</t>
  </si>
  <si>
    <t>TIJOLO</t>
  </si>
  <si>
    <t>HÍBRIDOS</t>
  </si>
  <si>
    <t>DESENVOLVIMENTO</t>
  </si>
  <si>
    <t>HOTELARIA</t>
  </si>
  <si>
    <t>TIPOS DE FII</t>
  </si>
  <si>
    <t>PERCENTUAL SUGERIDO</t>
  </si>
  <si>
    <t>VALORES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</si>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</sst>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5" formatCode="0.000%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Segoe UI Semilight"/>
      <family val="2"/>
    </font>
    <font>
      <sz val="12"/>
      <color theme="1"/>
      <name val="Segoe UI Semilight"/>
      <family val="2"/>
    </font>
    <font>
      <sz val="11"/>
      <color theme="1"/>
      <name val="Segoe UI Semilight"/>
      <family val="2"/>
    </font>
    <font>
      <sz val="20"/>
      <color theme="0"/>
      <name val="Segoe UI Semilight"/>
      <family val="2"/>
    </font>
    <font>
      <b/>
      <sz val="11"/>
      <color theme="1"/>
      <name val="Segoe UI Semilight"/>
      <family val="2"/>
    </font>
    <font>
      <b/>
      <sz val="12"/>
      <color theme="1"/>
      <name val="Segoe UI Semilight"/>
      <family val="2"/>
    </font>
    <font>
      <sz val="12"/>
      <color rgb="FF9C5700"/>
      <name val="Segoe UI Semilight"/>
      <family val="2"/>
    </font>
    <font>
      <sz val="11"/>
      <color rgb="FF9C5700"/>
      <name val="Segoe UI Semilight"/>
      <family val="2"/>
    </font>
    <font>
      <sz val="12"/>
      <color theme="0"/>
      <name val="Segoe UI Semi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thin">
        <color indexed="64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7" fontId="0" fillId="0" borderId="0" xfId="0" applyNumberForma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0" xfId="0" applyFont="1"/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/>
    <xf numFmtId="0" fontId="5" fillId="6" borderId="8" xfId="0" applyFont="1" applyFill="1" applyBorder="1" applyAlignment="1">
      <alignment horizontal="left" indent="3"/>
    </xf>
    <xf numFmtId="0" fontId="5" fillId="6" borderId="9" xfId="0" applyFont="1" applyFill="1" applyBorder="1" applyAlignment="1">
      <alignment horizontal="left" indent="3"/>
    </xf>
    <xf numFmtId="167" fontId="6" fillId="7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left" indent="3"/>
    </xf>
    <xf numFmtId="0" fontId="5" fillId="6" borderId="12" xfId="0" applyFont="1" applyFill="1" applyBorder="1" applyAlignment="1">
      <alignment horizontal="left" indent="3"/>
    </xf>
    <xf numFmtId="10" fontId="6" fillId="7" borderId="13" xfId="1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left" indent="3"/>
    </xf>
    <xf numFmtId="0" fontId="5" fillId="6" borderId="15" xfId="0" applyFont="1" applyFill="1" applyBorder="1" applyAlignment="1">
      <alignment horizontal="left" indent="3"/>
    </xf>
    <xf numFmtId="167" fontId="6" fillId="8" borderId="16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left" indent="3"/>
    </xf>
    <xf numFmtId="0" fontId="5" fillId="0" borderId="9" xfId="0" applyFont="1" applyBorder="1" applyAlignment="1">
      <alignment horizontal="left" indent="3"/>
    </xf>
    <xf numFmtId="167" fontId="8" fillId="0" borderId="17" xfId="0" applyNumberFormat="1" applyFont="1" applyBorder="1" applyAlignment="1">
      <alignment horizontal="center"/>
    </xf>
    <xf numFmtId="0" fontId="5" fillId="0" borderId="11" xfId="0" applyFont="1" applyBorder="1" applyAlignment="1">
      <alignment horizontal="left" indent="3"/>
    </xf>
    <xf numFmtId="0" fontId="5" fillId="0" borderId="12" xfId="0" applyFont="1" applyBorder="1" applyAlignment="1">
      <alignment horizontal="left" indent="3"/>
    </xf>
    <xf numFmtId="0" fontId="8" fillId="0" borderId="13" xfId="0" applyFont="1" applyBorder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0" fontId="9" fillId="6" borderId="11" xfId="0" applyFont="1" applyFill="1" applyBorder="1" applyAlignment="1">
      <alignment horizontal="left" indent="3"/>
    </xf>
    <xf numFmtId="0" fontId="9" fillId="6" borderId="12" xfId="0" applyFont="1" applyFill="1" applyBorder="1" applyAlignment="1">
      <alignment horizontal="left" indent="3"/>
    </xf>
    <xf numFmtId="8" fontId="8" fillId="6" borderId="13" xfId="0" applyNumberFormat="1" applyFont="1" applyFill="1" applyBorder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8" fontId="8" fillId="6" borderId="16" xfId="0" applyNumberFormat="1" applyFont="1" applyFill="1" applyBorder="1" applyAlignment="1">
      <alignment horizontal="center"/>
    </xf>
    <xf numFmtId="0" fontId="5" fillId="6" borderId="18" xfId="0" applyFont="1" applyFill="1" applyBorder="1" applyAlignment="1">
      <alignment horizontal="left" indent="3"/>
    </xf>
    <xf numFmtId="8" fontId="6" fillId="6" borderId="19" xfId="0" applyNumberFormat="1" applyFont="1" applyFill="1" applyBorder="1" applyAlignment="1">
      <alignment horizontal="center"/>
    </xf>
    <xf numFmtId="8" fontId="6" fillId="6" borderId="2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left" indent="3"/>
    </xf>
    <xf numFmtId="8" fontId="6" fillId="6" borderId="12" xfId="0" applyNumberFormat="1" applyFont="1" applyFill="1" applyBorder="1" applyAlignment="1">
      <alignment horizontal="center"/>
    </xf>
    <xf numFmtId="8" fontId="6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left" indent="3"/>
    </xf>
    <xf numFmtId="8" fontId="6" fillId="6" borderId="15" xfId="0" applyNumberFormat="1" applyFont="1" applyFill="1" applyBorder="1" applyAlignment="1">
      <alignment horizontal="center"/>
    </xf>
    <xf numFmtId="8" fontId="6" fillId="6" borderId="16" xfId="0" applyNumberFormat="1" applyFont="1" applyFill="1" applyBorder="1" applyAlignment="1">
      <alignment horizontal="center"/>
    </xf>
    <xf numFmtId="0" fontId="10" fillId="2" borderId="0" xfId="2" applyFont="1" applyBorder="1" applyAlignment="1">
      <alignment horizontal="left" indent="3"/>
    </xf>
    <xf numFmtId="0" fontId="11" fillId="2" borderId="0" xfId="2" applyFont="1"/>
    <xf numFmtId="0" fontId="12" fillId="3" borderId="7" xfId="0" applyFont="1" applyFill="1" applyBorder="1" applyAlignment="1">
      <alignment horizontal="center" vertical="center"/>
    </xf>
    <xf numFmtId="9" fontId="0" fillId="0" borderId="0" xfId="0" applyNumberFormat="1"/>
    <xf numFmtId="0" fontId="0" fillId="0" borderId="21" xfId="0" applyBorder="1"/>
    <xf numFmtId="0" fontId="0" fillId="0" borderId="21" xfId="0" applyBorder="1" applyAlignment="1">
      <alignment horizontal="center"/>
    </xf>
    <xf numFmtId="9" fontId="0" fillId="0" borderId="21" xfId="0" applyNumberFormat="1" applyBorder="1"/>
    <xf numFmtId="0" fontId="0" fillId="0" borderId="0" xfId="0" applyFill="1" applyBorder="1"/>
    <xf numFmtId="0" fontId="0" fillId="0" borderId="0" xfId="0" applyFill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21" xfId="0" applyFill="1" applyBorder="1"/>
    <xf numFmtId="167" fontId="0" fillId="9" borderId="22" xfId="0" applyNumberFormat="1" applyFill="1" applyBorder="1"/>
    <xf numFmtId="0" fontId="0" fillId="0" borderId="8" xfId="0" applyBorder="1" applyAlignment="1">
      <alignment horizontal="center"/>
    </xf>
    <xf numFmtId="9" fontId="0" fillId="4" borderId="9" xfId="0" applyNumberFormat="1" applyFill="1" applyBorder="1"/>
    <xf numFmtId="167" fontId="0" fillId="4" borderId="10" xfId="0" applyNumberFormat="1" applyFill="1" applyBorder="1"/>
    <xf numFmtId="0" fontId="0" fillId="0" borderId="11" xfId="0" applyBorder="1" applyAlignment="1">
      <alignment horizontal="center"/>
    </xf>
    <xf numFmtId="9" fontId="0" fillId="4" borderId="12" xfId="0" applyNumberFormat="1" applyFill="1" applyBorder="1"/>
    <xf numFmtId="167" fontId="0" fillId="4" borderId="13" xfId="0" applyNumberFormat="1" applyFill="1" applyBorder="1"/>
    <xf numFmtId="0" fontId="0" fillId="0" borderId="23" xfId="0" applyBorder="1" applyAlignment="1">
      <alignment horizontal="center"/>
    </xf>
    <xf numFmtId="9" fontId="0" fillId="4" borderId="24" xfId="0" applyNumberFormat="1" applyFill="1" applyBorder="1"/>
    <xf numFmtId="167" fontId="0" fillId="4" borderId="25" xfId="0" applyNumberFormat="1" applyFill="1" applyBorder="1"/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 g'!$B$32:$B$37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'e g'!$C$32:$C$37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B-4F52-90B7-8948BB7AA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81001413284873"/>
          <c:y val="1.5184112021688031E-2"/>
          <c:w val="0.40054414948794531"/>
          <c:h val="0.61427687256844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66675</xdr:rowOff>
    </xdr:from>
    <xdr:to>
      <xdr:col>3</xdr:col>
      <xdr:colOff>1066799</xdr:colOff>
      <xdr:row>6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5AD0915-D01B-E6F2-F258-AAEF58601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675"/>
          <a:ext cx="5924549" cy="1143000"/>
        </a:xfrm>
        <a:prstGeom prst="rect">
          <a:avLst/>
        </a:prstGeom>
      </xdr:spPr>
    </xdr:pic>
    <xdr:clientData/>
  </xdr:twoCellAnchor>
  <xdr:twoCellAnchor>
    <xdr:from>
      <xdr:col>1</xdr:col>
      <xdr:colOff>762000</xdr:colOff>
      <xdr:row>39</xdr:row>
      <xdr:rowOff>4762</xdr:rowOff>
    </xdr:from>
    <xdr:to>
      <xdr:col>2</xdr:col>
      <xdr:colOff>1409700</xdr:colOff>
      <xdr:row>50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B945C2-50DD-310A-45EB-67FDF01F9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showGridLines="0" tabSelected="1" workbookViewId="0">
      <selection activeCell="E13" sqref="E13"/>
    </sheetView>
  </sheetViews>
  <sheetFormatPr defaultColWidth="0" defaultRowHeight="15" zeroHeight="1" x14ac:dyDescent="0.25"/>
  <cols>
    <col min="1" max="1" width="4.140625" customWidth="1"/>
    <col min="2" max="2" width="44.140625" customWidth="1"/>
    <col min="3" max="3" width="28.85546875" customWidth="1"/>
    <col min="4" max="4" width="16" bestFit="1" customWidth="1"/>
    <col min="5" max="5" width="4.85546875" customWidth="1"/>
    <col min="6" max="6" width="10.7109375" hidden="1" customWidth="1"/>
    <col min="7" max="7" width="9.140625" hidden="1" customWidth="1"/>
    <col min="8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ht="15.75" thickBot="1" x14ac:dyDescent="0.3"/>
    <row r="8" spans="2:4" ht="20.25" x14ac:dyDescent="0.25">
      <c r="B8" s="4" t="s">
        <v>13</v>
      </c>
      <c r="C8" s="5"/>
      <c r="D8" s="6"/>
    </row>
    <row r="9" spans="2:4" ht="18" thickBot="1" x14ac:dyDescent="0.35">
      <c r="B9" s="14" t="s">
        <v>12</v>
      </c>
      <c r="C9" s="15"/>
      <c r="D9" s="16">
        <v>2000</v>
      </c>
    </row>
    <row r="10" spans="2:4" ht="18" thickBot="1" x14ac:dyDescent="0.35">
      <c r="B10" s="17" t="s">
        <v>11</v>
      </c>
      <c r="C10" s="18"/>
      <c r="D10" s="19">
        <v>8.8999999999999999E-3</v>
      </c>
    </row>
    <row r="11" spans="2:4" ht="18" thickBot="1" x14ac:dyDescent="0.35">
      <c r="B11" s="20" t="s">
        <v>33</v>
      </c>
      <c r="C11" s="21"/>
      <c r="D11" s="22">
        <f>D9*30%</f>
        <v>600</v>
      </c>
    </row>
    <row r="12" spans="2:4" ht="17.25" thickBot="1" x14ac:dyDescent="0.35">
      <c r="B12" s="7"/>
      <c r="C12" s="7"/>
      <c r="D12" s="7"/>
    </row>
    <row r="13" spans="2:4" ht="30" customHeight="1" x14ac:dyDescent="0.25">
      <c r="B13" s="8" t="s">
        <v>4</v>
      </c>
      <c r="C13" s="9"/>
      <c r="D13" s="10"/>
    </row>
    <row r="14" spans="2:4" ht="18" thickBot="1" x14ac:dyDescent="0.35">
      <c r="B14" s="23" t="s">
        <v>0</v>
      </c>
      <c r="C14" s="24"/>
      <c r="D14" s="25">
        <v>600</v>
      </c>
    </row>
    <row r="15" spans="2:4" ht="18" thickBot="1" x14ac:dyDescent="0.35">
      <c r="B15" s="26" t="s">
        <v>1</v>
      </c>
      <c r="C15" s="27"/>
      <c r="D15" s="28">
        <v>10</v>
      </c>
    </row>
    <row r="16" spans="2:4" ht="18" thickBot="1" x14ac:dyDescent="0.35">
      <c r="B16" s="26" t="s">
        <v>2</v>
      </c>
      <c r="C16" s="27"/>
      <c r="D16" s="29">
        <v>1.0789999999999999E-2</v>
      </c>
    </row>
    <row r="17" spans="1:4" ht="18" thickBot="1" x14ac:dyDescent="0.35">
      <c r="B17" s="30" t="s">
        <v>3</v>
      </c>
      <c r="C17" s="31"/>
      <c r="D17" s="32">
        <f>FV(taxa_mensal,qtd_anos*12,aporte*-1)</f>
        <v>145970.52751810331</v>
      </c>
    </row>
    <row r="18" spans="1:4" ht="18" thickBot="1" x14ac:dyDescent="0.35">
      <c r="B18" s="33" t="s">
        <v>5</v>
      </c>
      <c r="C18" s="34"/>
      <c r="D18" s="35">
        <f>patrimonio*$D$10</f>
        <v>1299.1376949111195</v>
      </c>
    </row>
    <row r="19" spans="1:4" ht="18" thickBot="1" x14ac:dyDescent="0.35">
      <c r="B19" s="11"/>
      <c r="C19" s="7"/>
      <c r="D19" s="7"/>
    </row>
    <row r="20" spans="1:4" ht="30.75" x14ac:dyDescent="0.55000000000000004">
      <c r="B20" s="12" t="s">
        <v>20</v>
      </c>
      <c r="C20" s="13"/>
      <c r="D20" s="47" t="s">
        <v>21</v>
      </c>
    </row>
    <row r="21" spans="1:4" ht="18" thickBot="1" x14ac:dyDescent="0.35">
      <c r="A21" s="2">
        <v>2</v>
      </c>
      <c r="B21" s="36" t="s">
        <v>6</v>
      </c>
      <c r="C21" s="37">
        <f>FV($D$16,A21*12,$D$14*-1)</f>
        <v>16336.57637858713</v>
      </c>
      <c r="D21" s="38">
        <f>C21*rendimento_carteira</f>
        <v>145.39552976942545</v>
      </c>
    </row>
    <row r="22" spans="1:4" ht="18" thickBot="1" x14ac:dyDescent="0.35">
      <c r="A22" s="2">
        <v>5</v>
      </c>
      <c r="B22" s="39" t="s">
        <v>7</v>
      </c>
      <c r="C22" s="40">
        <f>FV($D$16,A22*12,$D$14*-1)</f>
        <v>50266.148399092584</v>
      </c>
      <c r="D22" s="41">
        <f>C22*rendimento_carteira</f>
        <v>447.368720751924</v>
      </c>
    </row>
    <row r="23" spans="1:4" ht="18" thickBot="1" x14ac:dyDescent="0.35">
      <c r="A23" s="2">
        <v>10</v>
      </c>
      <c r="B23" s="39" t="s">
        <v>8</v>
      </c>
      <c r="C23" s="40">
        <f>FV($D$16,A23*12,$D$14*-1)</f>
        <v>145970.52751810331</v>
      </c>
      <c r="D23" s="41">
        <f>C23*rendimento_carteira</f>
        <v>1299.1376949111195</v>
      </c>
    </row>
    <row r="24" spans="1:4" ht="18" thickBot="1" x14ac:dyDescent="0.35">
      <c r="A24" s="2">
        <v>20</v>
      </c>
      <c r="B24" s="39" t="s">
        <v>9</v>
      </c>
      <c r="C24" s="40">
        <f>FV($D$16,A24*12,$D$14*-1)</f>
        <v>675119.04005824833</v>
      </c>
      <c r="D24" s="41">
        <f>C24*rendimento_carteira</f>
        <v>6008.5594565184101</v>
      </c>
    </row>
    <row r="25" spans="1:4" ht="18" thickBot="1" x14ac:dyDescent="0.35">
      <c r="A25" s="2">
        <v>30</v>
      </c>
      <c r="B25" s="42" t="s">
        <v>10</v>
      </c>
      <c r="C25" s="43">
        <f>FV($D$16,A25*12,$D$14*-1)</f>
        <v>2593301.7930028285</v>
      </c>
      <c r="D25" s="44">
        <f>C25*rendimento_carteira</f>
        <v>23080.385957725175</v>
      </c>
    </row>
    <row r="26" spans="1:4" x14ac:dyDescent="0.25"/>
    <row r="27" spans="1:4" x14ac:dyDescent="0.25"/>
    <row r="28" spans="1:4" ht="17.25" x14ac:dyDescent="0.3">
      <c r="B28" s="45" t="s">
        <v>19</v>
      </c>
      <c r="C28" s="46" t="s">
        <v>16</v>
      </c>
      <c r="D28" s="46"/>
    </row>
    <row r="29" spans="1:4" x14ac:dyDescent="0.25">
      <c r="B29" t="s">
        <v>18</v>
      </c>
      <c r="C29" s="3">
        <f>aporte</f>
        <v>600</v>
      </c>
    </row>
    <row r="30" spans="1:4" ht="15.75" thickBot="1" x14ac:dyDescent="0.3"/>
    <row r="31" spans="1:4" x14ac:dyDescent="0.25">
      <c r="B31" s="54" t="s">
        <v>28</v>
      </c>
      <c r="C31" s="55" t="s">
        <v>29</v>
      </c>
      <c r="D31" s="56" t="s">
        <v>30</v>
      </c>
    </row>
    <row r="32" spans="1:4" ht="15.75" thickBot="1" x14ac:dyDescent="0.3">
      <c r="B32" s="60" t="s">
        <v>23</v>
      </c>
      <c r="C32" s="61">
        <f>VLOOKUP($C$28&amp;"-"&amp;B32,Planilha1!$A:$D,4,FALSE)</f>
        <v>0.32</v>
      </c>
      <c r="D32" s="62">
        <f>C32*$C$29</f>
        <v>192</v>
      </c>
    </row>
    <row r="33" spans="2:4" ht="15.75" thickBot="1" x14ac:dyDescent="0.3">
      <c r="B33" s="63" t="s">
        <v>24</v>
      </c>
      <c r="C33" s="64">
        <f>VLOOKUP($C$28&amp;"-"&amp;B33,Planilha1!$A:$D,4,FALSE)</f>
        <v>0.35</v>
      </c>
      <c r="D33" s="65">
        <f t="shared" ref="D33:D37" si="0">C33*$C$29</f>
        <v>210</v>
      </c>
    </row>
    <row r="34" spans="2:4" ht="15.75" thickBot="1" x14ac:dyDescent="0.3">
      <c r="B34" s="63" t="s">
        <v>25</v>
      </c>
      <c r="C34" s="64">
        <f>VLOOKUP($C$28&amp;"-"&amp;B34,Planilha1!$A:$D,4,FALSE)</f>
        <v>0.08</v>
      </c>
      <c r="D34" s="65">
        <f t="shared" si="0"/>
        <v>48</v>
      </c>
    </row>
    <row r="35" spans="2:4" ht="15.75" thickBot="1" x14ac:dyDescent="0.3">
      <c r="B35" s="63" t="s">
        <v>22</v>
      </c>
      <c r="C35" s="64">
        <f>VLOOKUP($C$28&amp;"-"&amp;B35,Planilha1!$A:$D,4,FALSE)</f>
        <v>0.05</v>
      </c>
      <c r="D35" s="65">
        <f t="shared" si="0"/>
        <v>30</v>
      </c>
    </row>
    <row r="36" spans="2:4" ht="15.75" thickBot="1" x14ac:dyDescent="0.3">
      <c r="B36" s="63" t="s">
        <v>26</v>
      </c>
      <c r="C36" s="64">
        <f>VLOOKUP($C$28&amp;"-"&amp;B36,Planilha1!$A:$D,4,FALSE)</f>
        <v>0.1</v>
      </c>
      <c r="D36" s="65">
        <f t="shared" si="0"/>
        <v>60</v>
      </c>
    </row>
    <row r="37" spans="2:4" x14ac:dyDescent="0.25">
      <c r="B37" s="66" t="s">
        <v>27</v>
      </c>
      <c r="C37" s="67">
        <f>VLOOKUP($C$28&amp;"-"&amp;B37,Planilha1!$A:$D,4,FALSE)</f>
        <v>0.1</v>
      </c>
      <c r="D37" s="68">
        <f t="shared" si="0"/>
        <v>60</v>
      </c>
    </row>
    <row r="38" spans="2:4" ht="15.75" thickBot="1" x14ac:dyDescent="0.3">
      <c r="B38" s="57"/>
      <c r="C38" s="58"/>
      <c r="D38" s="59">
        <f>SUM(D32:D37)</f>
        <v>600</v>
      </c>
    </row>
    <row r="39" spans="2:4" x14ac:dyDescent="0.25"/>
    <row r="40" spans="2:4" x14ac:dyDescent="0.25"/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</sheetData>
  <mergeCells count="10">
    <mergeCell ref="B17:C17"/>
    <mergeCell ref="B18:C18"/>
    <mergeCell ref="B8:D8"/>
    <mergeCell ref="B9:C9"/>
    <mergeCell ref="B10:C10"/>
    <mergeCell ref="B11:C11"/>
    <mergeCell ref="B13:D13"/>
    <mergeCell ref="B14:C14"/>
    <mergeCell ref="B15:C15"/>
    <mergeCell ref="B16:C16"/>
  </mergeCells>
  <dataValidations disablePrompts="1" count="1">
    <dataValidation type="list" allowBlank="1" showInputMessage="1" showErrorMessage="1" sqref="C28" xr:uid="{E3796838-0E62-49E2-9844-2C9E1D059AFC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933C-B3DF-49E1-A3A7-C0EFACE2607D}">
  <dimension ref="A2:D20"/>
  <sheetViews>
    <sheetView workbookViewId="0">
      <selection activeCell="C14" sqref="C14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2" spans="1:4" x14ac:dyDescent="0.25">
      <c r="A2" t="s">
        <v>32</v>
      </c>
      <c r="B2" t="s">
        <v>14</v>
      </c>
      <c r="C2" s="53" t="s">
        <v>28</v>
      </c>
      <c r="D2" t="s">
        <v>31</v>
      </c>
    </row>
    <row r="3" spans="1:4" x14ac:dyDescent="0.25">
      <c r="A3" t="str">
        <f>B3&amp;"-"&amp;C3</f>
        <v>Conservador-PAPEL</v>
      </c>
      <c r="B3" t="s">
        <v>17</v>
      </c>
      <c r="C3" s="1" t="s">
        <v>23</v>
      </c>
      <c r="D3" s="48">
        <v>0.3</v>
      </c>
    </row>
    <row r="4" spans="1:4" x14ac:dyDescent="0.25">
      <c r="A4" t="str">
        <f t="shared" ref="A4:A20" si="0">B4&amp;"-"&amp;C4</f>
        <v>Conservador-TIJOLO</v>
      </c>
      <c r="B4" t="s">
        <v>17</v>
      </c>
      <c r="C4" s="1" t="s">
        <v>24</v>
      </c>
      <c r="D4" s="48">
        <v>0.5</v>
      </c>
    </row>
    <row r="5" spans="1:4" x14ac:dyDescent="0.25">
      <c r="A5" t="str">
        <f t="shared" si="0"/>
        <v>Conservador-HÍBRIDOS</v>
      </c>
      <c r="B5" t="s">
        <v>17</v>
      </c>
      <c r="C5" s="1" t="s">
        <v>25</v>
      </c>
      <c r="D5" s="48">
        <v>0.1</v>
      </c>
    </row>
    <row r="6" spans="1:4" x14ac:dyDescent="0.25">
      <c r="A6" t="str">
        <f t="shared" si="0"/>
        <v>Conservador-FOF'S</v>
      </c>
      <c r="B6" t="s">
        <v>17</v>
      </c>
      <c r="C6" s="1" t="s">
        <v>22</v>
      </c>
      <c r="D6" s="48">
        <v>0.1</v>
      </c>
    </row>
    <row r="7" spans="1:4" x14ac:dyDescent="0.25">
      <c r="A7" t="str">
        <f t="shared" si="0"/>
        <v>Conservador-DESENVOLVIMENTO</v>
      </c>
      <c r="B7" t="s">
        <v>17</v>
      </c>
      <c r="C7" s="1" t="s">
        <v>26</v>
      </c>
      <c r="D7" s="48">
        <v>0</v>
      </c>
    </row>
    <row r="8" spans="1:4" ht="15.75" thickBot="1" x14ac:dyDescent="0.3">
      <c r="A8" s="49" t="str">
        <f t="shared" si="0"/>
        <v>Conservador-HOTELARIA</v>
      </c>
      <c r="B8" s="49" t="s">
        <v>17</v>
      </c>
      <c r="C8" s="50" t="s">
        <v>27</v>
      </c>
      <c r="D8" s="51">
        <v>0</v>
      </c>
    </row>
    <row r="9" spans="1:4" x14ac:dyDescent="0.25">
      <c r="A9" t="str">
        <f t="shared" si="0"/>
        <v>Moderado-PAPEL</v>
      </c>
      <c r="B9" t="s">
        <v>16</v>
      </c>
      <c r="C9" s="1" t="s">
        <v>23</v>
      </c>
      <c r="D9" s="48">
        <v>0.32</v>
      </c>
    </row>
    <row r="10" spans="1:4" x14ac:dyDescent="0.25">
      <c r="A10" t="str">
        <f t="shared" si="0"/>
        <v>Moderado-TIJOLO</v>
      </c>
      <c r="B10" t="s">
        <v>16</v>
      </c>
      <c r="C10" s="1" t="s">
        <v>24</v>
      </c>
      <c r="D10" s="48">
        <v>0.35</v>
      </c>
    </row>
    <row r="11" spans="1:4" x14ac:dyDescent="0.25">
      <c r="A11" t="str">
        <f t="shared" si="0"/>
        <v>Moderado-HÍBRIDOS</v>
      </c>
      <c r="B11" t="s">
        <v>16</v>
      </c>
      <c r="C11" s="1" t="s">
        <v>25</v>
      </c>
      <c r="D11" s="48">
        <v>0.08</v>
      </c>
    </row>
    <row r="12" spans="1:4" x14ac:dyDescent="0.25">
      <c r="A12" t="str">
        <f t="shared" si="0"/>
        <v>Moderado-FOF'S</v>
      </c>
      <c r="B12" t="s">
        <v>16</v>
      </c>
      <c r="C12" s="1" t="s">
        <v>22</v>
      </c>
      <c r="D12" s="48">
        <v>0.05</v>
      </c>
    </row>
    <row r="13" spans="1:4" x14ac:dyDescent="0.25">
      <c r="A13" t="str">
        <f t="shared" si="0"/>
        <v>Moderado-DESENVOLVIMENTO</v>
      </c>
      <c r="B13" t="s">
        <v>16</v>
      </c>
      <c r="C13" s="1" t="s">
        <v>26</v>
      </c>
      <c r="D13" s="48">
        <v>0.1</v>
      </c>
    </row>
    <row r="14" spans="1:4" ht="15.75" thickBot="1" x14ac:dyDescent="0.3">
      <c r="A14" s="49" t="str">
        <f t="shared" si="0"/>
        <v>Moderado-HOTELARIA</v>
      </c>
      <c r="B14" s="49" t="s">
        <v>16</v>
      </c>
      <c r="C14" s="50" t="s">
        <v>27</v>
      </c>
      <c r="D14" s="51">
        <v>0.1</v>
      </c>
    </row>
    <row r="15" spans="1:4" x14ac:dyDescent="0.25">
      <c r="A15" t="str">
        <f t="shared" si="0"/>
        <v>Agressivo-PAPEL</v>
      </c>
      <c r="B15" s="52" t="s">
        <v>15</v>
      </c>
      <c r="C15" s="1" t="s">
        <v>23</v>
      </c>
      <c r="D15" s="48">
        <v>0.5</v>
      </c>
    </row>
    <row r="16" spans="1:4" x14ac:dyDescent="0.25">
      <c r="A16" t="str">
        <f t="shared" si="0"/>
        <v>Agressivo-TIJOLO</v>
      </c>
      <c r="B16" s="52" t="s">
        <v>15</v>
      </c>
      <c r="C16" s="1" t="s">
        <v>24</v>
      </c>
      <c r="D16" s="48">
        <v>0.1</v>
      </c>
    </row>
    <row r="17" spans="1:4" x14ac:dyDescent="0.25">
      <c r="A17" t="str">
        <f t="shared" si="0"/>
        <v>Agressivo-HÍBRIDOS</v>
      </c>
      <c r="B17" s="52" t="s">
        <v>15</v>
      </c>
      <c r="C17" s="1" t="s">
        <v>25</v>
      </c>
      <c r="D17" s="48">
        <v>0.05</v>
      </c>
    </row>
    <row r="18" spans="1:4" x14ac:dyDescent="0.25">
      <c r="A18" t="str">
        <f t="shared" si="0"/>
        <v>Agressivo-FOF'S</v>
      </c>
      <c r="B18" s="52" t="s">
        <v>15</v>
      </c>
      <c r="C18" s="1" t="s">
        <v>22</v>
      </c>
      <c r="D18" s="48">
        <v>0.05</v>
      </c>
    </row>
    <row r="19" spans="1:4" x14ac:dyDescent="0.25">
      <c r="A19" t="str">
        <f t="shared" si="0"/>
        <v>Agressivo-DESENVOLVIMENTO</v>
      </c>
      <c r="B19" s="52" t="s">
        <v>15</v>
      </c>
      <c r="C19" s="1" t="s">
        <v>26</v>
      </c>
      <c r="D19" s="48">
        <v>0.2</v>
      </c>
    </row>
    <row r="20" spans="1:4" x14ac:dyDescent="0.25">
      <c r="A20" t="str">
        <f t="shared" si="0"/>
        <v>Agressivo-HOTELARIA</v>
      </c>
      <c r="B20" s="52" t="s">
        <v>15</v>
      </c>
      <c r="C20" s="1" t="s">
        <v>27</v>
      </c>
      <c r="D20" s="4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e g</vt:lpstr>
      <vt:lpstr>Planilha1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PSOL Rio de Janeiro</dc:creator>
  <cp:lastModifiedBy>PSOL Rio de Janeiro</cp:lastModifiedBy>
  <dcterms:created xsi:type="dcterms:W3CDTF">2015-06-05T18:17:20Z</dcterms:created>
  <dcterms:modified xsi:type="dcterms:W3CDTF">2025-05-19T21:02:19Z</dcterms:modified>
</cp:coreProperties>
</file>