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psolr\Desktop\Projetos pessoais\"/>
    </mc:Choice>
  </mc:AlternateContent>
  <xr:revisionPtr revIDLastSave="0" documentId="13_ncr:1_{B2A5F383-4F08-4543-B3BB-1F67544152A6}" xr6:coauthVersionLast="47" xr6:coauthVersionMax="47" xr10:uidLastSave="{00000000-0000-0000-0000-000000000000}"/>
  <bookViews>
    <workbookView xWindow="-120" yWindow="-120" windowWidth="20730" windowHeight="11040" tabRatio="0" xr2:uid="{00000000-000D-0000-FFFF-FFFF00000000}"/>
  </bookViews>
  <sheets>
    <sheet name="e g" sheetId="1" r:id="rId1"/>
    <sheet name="Planilha1" sheetId="2" r:id="rId2"/>
  </sheets>
  <definedNames>
    <definedName name="aporte">'e g'!$D$14</definedName>
    <definedName name="patrimonio">'e g'!$D$17</definedName>
    <definedName name="qtd_anos">'e g'!$D$15</definedName>
    <definedName name="rendimento_carteira">'e g'!$D$10</definedName>
    <definedName name="salario">'e g'!$D$9</definedName>
    <definedName name="sugestao_investimento">'e g'!$D$11</definedName>
    <definedName name="taxa_mensal">'e g'!$D$16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34" i="1"/>
  <c r="C35" i="1"/>
  <c r="C36" i="1"/>
  <c r="D36" i="1" s="1"/>
  <c r="C37" i="1"/>
  <c r="C32" i="1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29" i="1"/>
  <c r="D33" i="1" s="1"/>
  <c r="D17" i="1"/>
  <c r="D18" i="1" s="1"/>
  <c r="D11" i="1"/>
  <c r="C22" i="1"/>
  <c r="D22" i="1" s="1"/>
  <c r="C23" i="1"/>
  <c r="D23" i="1" s="1"/>
  <c r="C24" i="1"/>
  <c r="D24" i="1" s="1"/>
  <c r="C25" i="1"/>
  <c r="D25" i="1" s="1"/>
  <c r="C21" i="1"/>
  <c r="D21" i="1" s="1"/>
  <c r="D34" i="1" l="1"/>
  <c r="D32" i="1"/>
  <c r="D37" i="1"/>
  <c r="D38" i="1" s="1"/>
  <c r="D35" i="1"/>
</calcChain>
</file>

<file path=xl/sharedStrings.xml><?xml version="1.0" encoding="utf-8"?>
<sst xmlns="http://schemas.openxmlformats.org/spreadsheetml/2006/main" count="69" uniqueCount="34">
  <si>
    <t>Quanto devo investir por mês?</t>
  </si>
  <si>
    <t>Por quantos anos preciso investir?</t>
  </si>
  <si>
    <t>Qual a taxa de rendimento mensal?</t>
  </si>
  <si>
    <t>Quanto de patrimônio acumulado terei?</t>
  </si>
  <si>
    <t>INVESTIMENTO MENSAL</t>
  </si>
  <si>
    <t>Quanto terei de dividendos mensais?</t>
  </si>
  <si>
    <t>Quanto em 2 anos?</t>
  </si>
  <si>
    <t>Quanto em 5 anos?</t>
  </si>
  <si>
    <t>Quanto em 10 anos?</t>
  </si>
  <si>
    <t>Quanto em 20 anos?</t>
  </si>
  <si>
    <t>Quanto em 30 anos?</t>
  </si>
  <si>
    <t>Rendimento Carteira</t>
  </si>
  <si>
    <t>Salário</t>
  </si>
  <si>
    <t>CONFIGURAÇÕES</t>
  </si>
  <si>
    <t>Perfil</t>
  </si>
  <si>
    <t>Agressivo</t>
  </si>
  <si>
    <t>Moderado</t>
  </si>
  <si>
    <t>Conservador</t>
  </si>
  <si>
    <t>Valor a ser investido por mês</t>
  </si>
  <si>
    <t>PERFIL</t>
  </si>
  <si>
    <t>CENÁRIOS</t>
  </si>
  <si>
    <t>DIVIDENDOS</t>
  </si>
  <si>
    <t>FOF'S</t>
  </si>
  <si>
    <t>PAPEL</t>
  </si>
  <si>
    <t>TIJOLO</t>
  </si>
  <si>
    <t>HÍBRIDOS</t>
  </si>
  <si>
    <t>DESENVOLVIMENTO</t>
  </si>
  <si>
    <t>HOTELARIA</t>
  </si>
  <si>
    <t>TIPOS DE FII</t>
  </si>
  <si>
    <t>PERCENTUAL SUGERIDO</t>
  </si>
  <si>
    <t>VALORES</t>
  </si>
  <si>
    <t>%</t>
  </si>
  <si>
    <t>Chave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</si>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</sst>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0.000%"/>
    <numFmt numFmtId="165" formatCode="&quot;R$&quot;\ 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Segoe UI Semilight"/>
      <family val="2"/>
    </font>
    <font>
      <sz val="12"/>
      <color theme="1"/>
      <name val="Segoe UI Semilight"/>
      <family val="2"/>
    </font>
    <font>
      <sz val="11"/>
      <color theme="1"/>
      <name val="Segoe UI Semilight"/>
      <family val="2"/>
    </font>
    <font>
      <sz val="20"/>
      <color theme="0"/>
      <name val="Segoe UI Semilight"/>
      <family val="2"/>
    </font>
    <font>
      <b/>
      <sz val="11"/>
      <color theme="1"/>
      <name val="Segoe UI Semilight"/>
      <family val="2"/>
    </font>
    <font>
      <b/>
      <sz val="12"/>
      <color theme="1"/>
      <name val="Segoe UI Semilight"/>
      <family val="2"/>
    </font>
    <font>
      <sz val="12"/>
      <color rgb="FF9C5700"/>
      <name val="Segoe UI Semilight"/>
      <family val="2"/>
    </font>
    <font>
      <sz val="11"/>
      <color rgb="FF9C5700"/>
      <name val="Segoe UI Semilight"/>
      <family val="2"/>
    </font>
    <font>
      <sz val="12"/>
      <color theme="0"/>
      <name val="Segoe UI Semilight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4659260841701"/>
      </bottom>
      <diagonal/>
    </border>
    <border>
      <left/>
      <right/>
      <top style="medium">
        <color indexed="64"/>
      </top>
      <bottom style="thin">
        <color theme="0" tint="-0.2499465926084170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/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indexed="64"/>
      </right>
      <top style="thin">
        <color indexed="64"/>
      </top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theme="0" tint="-0.2499465926084170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165" fontId="0" fillId="0" borderId="0" xfId="0" applyNumberFormat="1" applyAlignment="1">
      <alignment horizontal="center"/>
    </xf>
    <xf numFmtId="0" fontId="6" fillId="0" borderId="0" xfId="0" applyFont="1"/>
    <xf numFmtId="0" fontId="5" fillId="0" borderId="0" xfId="0" applyFont="1"/>
    <xf numFmtId="0" fontId="7" fillId="3" borderId="5" xfId="0" applyFont="1" applyFill="1" applyBorder="1" applyAlignment="1">
      <alignment vertical="center"/>
    </xf>
    <xf numFmtId="0" fontId="7" fillId="3" borderId="6" xfId="0" applyFont="1" applyFill="1" applyBorder="1"/>
    <xf numFmtId="165" fontId="6" fillId="7" borderId="10" xfId="0" applyNumberFormat="1" applyFont="1" applyFill="1" applyBorder="1" applyAlignment="1">
      <alignment horizontal="center"/>
    </xf>
    <xf numFmtId="10" fontId="6" fillId="7" borderId="13" xfId="1" applyNumberFormat="1" applyFont="1" applyFill="1" applyBorder="1" applyAlignment="1">
      <alignment horizontal="center"/>
    </xf>
    <xf numFmtId="165" fontId="6" fillId="8" borderId="16" xfId="0" applyNumberFormat="1" applyFont="1" applyFill="1" applyBorder="1" applyAlignment="1">
      <alignment horizontal="center"/>
    </xf>
    <xf numFmtId="165" fontId="8" fillId="0" borderId="17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164" fontId="8" fillId="0" borderId="13" xfId="0" applyNumberFormat="1" applyFont="1" applyBorder="1" applyAlignment="1">
      <alignment horizontal="center"/>
    </xf>
    <xf numFmtId="8" fontId="8" fillId="6" borderId="13" xfId="0" applyNumberFormat="1" applyFont="1" applyFill="1" applyBorder="1" applyAlignment="1">
      <alignment horizontal="center"/>
    </xf>
    <xf numFmtId="8" fontId="8" fillId="6" borderId="16" xfId="0" applyNumberFormat="1" applyFont="1" applyFill="1" applyBorder="1" applyAlignment="1">
      <alignment horizontal="center"/>
    </xf>
    <xf numFmtId="0" fontId="5" fillId="6" borderId="18" xfId="0" applyFont="1" applyFill="1" applyBorder="1" applyAlignment="1">
      <alignment horizontal="left" indent="3"/>
    </xf>
    <xf numFmtId="8" fontId="6" fillId="6" borderId="19" xfId="0" applyNumberFormat="1" applyFont="1" applyFill="1" applyBorder="1" applyAlignment="1">
      <alignment horizontal="center"/>
    </xf>
    <xf numFmtId="8" fontId="6" fillId="6" borderId="20" xfId="0" applyNumberFormat="1" applyFont="1" applyFill="1" applyBorder="1" applyAlignment="1">
      <alignment horizontal="center"/>
    </xf>
    <xf numFmtId="0" fontId="5" fillId="6" borderId="11" xfId="0" applyFont="1" applyFill="1" applyBorder="1" applyAlignment="1">
      <alignment horizontal="left" indent="3"/>
    </xf>
    <xf numFmtId="8" fontId="6" fillId="6" borderId="12" xfId="0" applyNumberFormat="1" applyFont="1" applyFill="1" applyBorder="1" applyAlignment="1">
      <alignment horizontal="center"/>
    </xf>
    <xf numFmtId="8" fontId="6" fillId="6" borderId="13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left" indent="3"/>
    </xf>
    <xf numFmtId="8" fontId="6" fillId="6" borderId="15" xfId="0" applyNumberFormat="1" applyFont="1" applyFill="1" applyBorder="1" applyAlignment="1">
      <alignment horizontal="center"/>
    </xf>
    <xf numFmtId="8" fontId="6" fillId="6" borderId="16" xfId="0" applyNumberFormat="1" applyFont="1" applyFill="1" applyBorder="1" applyAlignment="1">
      <alignment horizontal="center"/>
    </xf>
    <xf numFmtId="0" fontId="10" fillId="2" borderId="0" xfId="2" applyFont="1" applyBorder="1" applyAlignment="1">
      <alignment horizontal="left" indent="3"/>
    </xf>
    <xf numFmtId="0" fontId="11" fillId="2" borderId="0" xfId="2" applyFont="1"/>
    <xf numFmtId="0" fontId="12" fillId="3" borderId="7" xfId="0" applyFont="1" applyFill="1" applyBorder="1" applyAlignment="1">
      <alignment horizontal="center" vertical="center"/>
    </xf>
    <xf numFmtId="9" fontId="0" fillId="0" borderId="0" xfId="0" applyNumberFormat="1"/>
    <xf numFmtId="0" fontId="0" fillId="0" borderId="21" xfId="0" applyBorder="1"/>
    <xf numFmtId="0" fontId="0" fillId="0" borderId="21" xfId="0" applyBorder="1" applyAlignment="1">
      <alignment horizontal="center"/>
    </xf>
    <xf numFmtId="9" fontId="0" fillId="0" borderId="21" xfId="0" applyNumberFormat="1" applyBorder="1"/>
    <xf numFmtId="0" fontId="0" fillId="0" borderId="0" xfId="0" applyFill="1" applyBorder="1"/>
    <xf numFmtId="0" fontId="0" fillId="0" borderId="0" xfId="0" applyFill="1"/>
    <xf numFmtId="0" fontId="0" fillId="9" borderId="1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21" xfId="0" applyFill="1" applyBorder="1"/>
    <xf numFmtId="165" fontId="0" fillId="9" borderId="22" xfId="0" applyNumberFormat="1" applyFill="1" applyBorder="1"/>
    <xf numFmtId="0" fontId="0" fillId="0" borderId="8" xfId="0" applyBorder="1" applyAlignment="1">
      <alignment horizontal="center"/>
    </xf>
    <xf numFmtId="9" fontId="0" fillId="4" borderId="9" xfId="0" applyNumberFormat="1" applyFill="1" applyBorder="1"/>
    <xf numFmtId="165" fontId="0" fillId="4" borderId="10" xfId="0" applyNumberFormat="1" applyFill="1" applyBorder="1"/>
    <xf numFmtId="0" fontId="0" fillId="0" borderId="11" xfId="0" applyBorder="1" applyAlignment="1">
      <alignment horizontal="center"/>
    </xf>
    <xf numFmtId="9" fontId="0" fillId="4" borderId="12" xfId="0" applyNumberFormat="1" applyFill="1" applyBorder="1"/>
    <xf numFmtId="165" fontId="0" fillId="4" borderId="13" xfId="0" applyNumberFormat="1" applyFill="1" applyBorder="1"/>
    <xf numFmtId="0" fontId="0" fillId="0" borderId="23" xfId="0" applyBorder="1" applyAlignment="1">
      <alignment horizontal="center"/>
    </xf>
    <xf numFmtId="9" fontId="0" fillId="4" borderId="24" xfId="0" applyNumberFormat="1" applyFill="1" applyBorder="1"/>
    <xf numFmtId="165" fontId="0" fillId="4" borderId="25" xfId="0" applyNumberFormat="1" applyFill="1" applyBorder="1"/>
    <xf numFmtId="0" fontId="9" fillId="6" borderId="11" xfId="0" applyFont="1" applyFill="1" applyBorder="1" applyAlignment="1">
      <alignment horizontal="left" indent="3"/>
    </xf>
    <xf numFmtId="0" fontId="9" fillId="6" borderId="12" xfId="0" applyFont="1" applyFill="1" applyBorder="1" applyAlignment="1">
      <alignment horizontal="left" indent="3"/>
    </xf>
    <xf numFmtId="0" fontId="9" fillId="6" borderId="14" xfId="0" applyFont="1" applyFill="1" applyBorder="1" applyAlignment="1">
      <alignment horizontal="left" indent="3"/>
    </xf>
    <xf numFmtId="0" fontId="9" fillId="6" borderId="15" xfId="0" applyFont="1" applyFill="1" applyBorder="1" applyAlignment="1">
      <alignment horizontal="left" indent="3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indent="3"/>
    </xf>
    <xf numFmtId="0" fontId="5" fillId="6" borderId="9" xfId="0" applyFont="1" applyFill="1" applyBorder="1" applyAlignment="1">
      <alignment horizontal="left" indent="3"/>
    </xf>
    <xf numFmtId="0" fontId="5" fillId="6" borderId="11" xfId="0" applyFont="1" applyFill="1" applyBorder="1" applyAlignment="1">
      <alignment horizontal="left" indent="3"/>
    </xf>
    <xf numFmtId="0" fontId="5" fillId="6" borderId="12" xfId="0" applyFont="1" applyFill="1" applyBorder="1" applyAlignment="1">
      <alignment horizontal="left" indent="3"/>
    </xf>
    <xf numFmtId="0" fontId="5" fillId="6" borderId="14" xfId="0" applyFont="1" applyFill="1" applyBorder="1" applyAlignment="1">
      <alignment horizontal="left" indent="3"/>
    </xf>
    <xf numFmtId="0" fontId="5" fillId="6" borderId="15" xfId="0" applyFont="1" applyFill="1" applyBorder="1" applyAlignment="1">
      <alignment horizontal="left" indent="3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left" indent="3"/>
    </xf>
    <xf numFmtId="0" fontId="5" fillId="0" borderId="9" xfId="0" applyFont="1" applyBorder="1" applyAlignment="1">
      <alignment horizontal="left" indent="3"/>
    </xf>
    <xf numFmtId="0" fontId="5" fillId="0" borderId="11" xfId="0" applyFont="1" applyBorder="1" applyAlignment="1">
      <alignment horizontal="left" indent="3"/>
    </xf>
    <xf numFmtId="0" fontId="5" fillId="0" borderId="12" xfId="0" applyFont="1" applyBorder="1" applyAlignment="1">
      <alignment horizontal="left" indent="3"/>
    </xf>
  </cellXfs>
  <cellStyles count="3">
    <cellStyle name="Neutro" xfId="2" builtinId="28"/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09-4C8A-931A-56C6B845C7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09-4C8A-931A-56C6B845C7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909-4C8A-931A-56C6B845C7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909-4C8A-931A-56C6B845C7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909-4C8A-931A-56C6B845C70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909-4C8A-931A-56C6B845C70C}"/>
              </c:ext>
            </c:extLst>
          </c:dPt>
          <c:cat>
            <c:strRef>
              <c:f>'e g'!$B$32:$B$37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FOF'S</c:v>
                </c:pt>
                <c:pt idx="4">
                  <c:v>DESENVOLVIMENTO</c:v>
                </c:pt>
                <c:pt idx="5">
                  <c:v>HOTELARIA</c:v>
                </c:pt>
              </c:strCache>
            </c:strRef>
          </c:cat>
          <c:val>
            <c:numRef>
              <c:f>'e g'!$C$32:$C$37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B-4F52-90B7-8948BB7AA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681001413284873"/>
          <c:y val="1.5184112021688031E-2"/>
          <c:w val="0.40054414948794531"/>
          <c:h val="0.614276872568442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66675</xdr:rowOff>
    </xdr:from>
    <xdr:to>
      <xdr:col>3</xdr:col>
      <xdr:colOff>1066799</xdr:colOff>
      <xdr:row>6</xdr:row>
      <xdr:rowOff>66675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5AD0915-D01B-E6F2-F258-AAEF58601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66675"/>
          <a:ext cx="5924549" cy="1143000"/>
        </a:xfrm>
        <a:prstGeom prst="rect">
          <a:avLst/>
        </a:prstGeom>
      </xdr:spPr>
    </xdr:pic>
    <xdr:clientData/>
  </xdr:twoCellAnchor>
  <xdr:twoCellAnchor>
    <xdr:from>
      <xdr:col>1</xdr:col>
      <xdr:colOff>762000</xdr:colOff>
      <xdr:row>39</xdr:row>
      <xdr:rowOff>4762</xdr:rowOff>
    </xdr:from>
    <xdr:to>
      <xdr:col>2</xdr:col>
      <xdr:colOff>1409700</xdr:colOff>
      <xdr:row>50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1B945C2-50DD-310A-45EB-67FDF01F9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"/>
  <sheetViews>
    <sheetView showGridLines="0" tabSelected="1" workbookViewId="0">
      <selection activeCell="E13" sqref="E13"/>
    </sheetView>
  </sheetViews>
  <sheetFormatPr defaultColWidth="0" defaultRowHeight="15" zeroHeight="1" x14ac:dyDescent="0.25"/>
  <cols>
    <col min="1" max="1" width="4.140625" customWidth="1"/>
    <col min="2" max="2" width="44.140625" customWidth="1"/>
    <col min="3" max="3" width="28.85546875" customWidth="1"/>
    <col min="4" max="4" width="16" bestFit="1" customWidth="1"/>
    <col min="5" max="5" width="4.85546875" customWidth="1"/>
    <col min="6" max="6" width="10.7109375" hidden="1" customWidth="1"/>
    <col min="7" max="7" width="9.140625" hidden="1" customWidth="1"/>
    <col min="8" max="16384" width="9.140625" hidden="1"/>
  </cols>
  <sheetData>
    <row r="1" spans="2:4" x14ac:dyDescent="0.25"/>
    <row r="2" spans="2:4" x14ac:dyDescent="0.25"/>
    <row r="3" spans="2:4" x14ac:dyDescent="0.25"/>
    <row r="4" spans="2:4" x14ac:dyDescent="0.25"/>
    <row r="5" spans="2:4" x14ac:dyDescent="0.25"/>
    <row r="6" spans="2:4" x14ac:dyDescent="0.25"/>
    <row r="7" spans="2:4" ht="15.75" thickBot="1" x14ac:dyDescent="0.3"/>
    <row r="8" spans="2:4" ht="20.25" x14ac:dyDescent="0.25">
      <c r="B8" s="53" t="s">
        <v>13</v>
      </c>
      <c r="C8" s="54"/>
      <c r="D8" s="55"/>
    </row>
    <row r="9" spans="2:4" ht="18" thickBot="1" x14ac:dyDescent="0.35">
      <c r="B9" s="56" t="s">
        <v>12</v>
      </c>
      <c r="C9" s="57"/>
      <c r="D9" s="8">
        <v>2000</v>
      </c>
    </row>
    <row r="10" spans="2:4" ht="18" thickBot="1" x14ac:dyDescent="0.35">
      <c r="B10" s="58" t="s">
        <v>11</v>
      </c>
      <c r="C10" s="59"/>
      <c r="D10" s="9">
        <v>8.8999999999999999E-3</v>
      </c>
    </row>
    <row r="11" spans="2:4" ht="18" thickBot="1" x14ac:dyDescent="0.35">
      <c r="B11" s="60" t="s">
        <v>33</v>
      </c>
      <c r="C11" s="61"/>
      <c r="D11" s="10">
        <f>D9*30%</f>
        <v>600</v>
      </c>
    </row>
    <row r="12" spans="2:4" ht="17.25" thickBot="1" x14ac:dyDescent="0.35">
      <c r="B12" s="4"/>
      <c r="C12" s="4"/>
      <c r="D12" s="4"/>
    </row>
    <row r="13" spans="2:4" ht="30" customHeight="1" x14ac:dyDescent="0.25">
      <c r="B13" s="62" t="s">
        <v>4</v>
      </c>
      <c r="C13" s="63"/>
      <c r="D13" s="64"/>
    </row>
    <row r="14" spans="2:4" ht="18" thickBot="1" x14ac:dyDescent="0.35">
      <c r="B14" s="65" t="s">
        <v>0</v>
      </c>
      <c r="C14" s="66"/>
      <c r="D14" s="11">
        <v>600</v>
      </c>
    </row>
    <row r="15" spans="2:4" ht="18" thickBot="1" x14ac:dyDescent="0.35">
      <c r="B15" s="67" t="s">
        <v>1</v>
      </c>
      <c r="C15" s="68"/>
      <c r="D15" s="12">
        <v>10</v>
      </c>
    </row>
    <row r="16" spans="2:4" ht="18" thickBot="1" x14ac:dyDescent="0.35">
      <c r="B16" s="67" t="s">
        <v>2</v>
      </c>
      <c r="C16" s="68"/>
      <c r="D16" s="13">
        <v>1.0789999999999999E-2</v>
      </c>
    </row>
    <row r="17" spans="1:4" ht="18" thickBot="1" x14ac:dyDescent="0.35">
      <c r="B17" s="49" t="s">
        <v>3</v>
      </c>
      <c r="C17" s="50"/>
      <c r="D17" s="14">
        <f>FV(taxa_mensal,qtd_anos*12,aporte*-1)</f>
        <v>145970.52751810331</v>
      </c>
    </row>
    <row r="18" spans="1:4" ht="18" thickBot="1" x14ac:dyDescent="0.35">
      <c r="B18" s="51" t="s">
        <v>5</v>
      </c>
      <c r="C18" s="52"/>
      <c r="D18" s="15">
        <f>patrimonio*$D$10</f>
        <v>1299.1376949111195</v>
      </c>
    </row>
    <row r="19" spans="1:4" ht="18" thickBot="1" x14ac:dyDescent="0.35">
      <c r="B19" s="5"/>
      <c r="C19" s="4"/>
      <c r="D19" s="4"/>
    </row>
    <row r="20" spans="1:4" ht="30.75" x14ac:dyDescent="0.55000000000000004">
      <c r="B20" s="6" t="s">
        <v>20</v>
      </c>
      <c r="C20" s="7"/>
      <c r="D20" s="27" t="s">
        <v>21</v>
      </c>
    </row>
    <row r="21" spans="1:4" ht="18" thickBot="1" x14ac:dyDescent="0.35">
      <c r="A21" s="2">
        <v>2</v>
      </c>
      <c r="B21" s="16" t="s">
        <v>6</v>
      </c>
      <c r="C21" s="17">
        <f>FV($D$16,A21*12,$D$14*-1)</f>
        <v>16336.57637858713</v>
      </c>
      <c r="D21" s="18">
        <f>C21*rendimento_carteira</f>
        <v>145.39552976942545</v>
      </c>
    </row>
    <row r="22" spans="1:4" ht="18" thickBot="1" x14ac:dyDescent="0.35">
      <c r="A22" s="2">
        <v>5</v>
      </c>
      <c r="B22" s="19" t="s">
        <v>7</v>
      </c>
      <c r="C22" s="20">
        <f>FV($D$16,A22*12,$D$14*-1)</f>
        <v>50266.148399092584</v>
      </c>
      <c r="D22" s="21">
        <f>C22*rendimento_carteira</f>
        <v>447.368720751924</v>
      </c>
    </row>
    <row r="23" spans="1:4" ht="18" thickBot="1" x14ac:dyDescent="0.35">
      <c r="A23" s="2">
        <v>10</v>
      </c>
      <c r="B23" s="19" t="s">
        <v>8</v>
      </c>
      <c r="C23" s="20">
        <f>FV($D$16,A23*12,$D$14*-1)</f>
        <v>145970.52751810331</v>
      </c>
      <c r="D23" s="21">
        <f>C23*rendimento_carteira</f>
        <v>1299.1376949111195</v>
      </c>
    </row>
    <row r="24" spans="1:4" ht="18" thickBot="1" x14ac:dyDescent="0.35">
      <c r="A24" s="2">
        <v>20</v>
      </c>
      <c r="B24" s="19" t="s">
        <v>9</v>
      </c>
      <c r="C24" s="20">
        <f>FV($D$16,A24*12,$D$14*-1)</f>
        <v>675119.04005824833</v>
      </c>
      <c r="D24" s="21">
        <f>C24*rendimento_carteira</f>
        <v>6008.5594565184101</v>
      </c>
    </row>
    <row r="25" spans="1:4" ht="18" thickBot="1" x14ac:dyDescent="0.35">
      <c r="A25" s="2">
        <v>30</v>
      </c>
      <c r="B25" s="22" t="s">
        <v>10</v>
      </c>
      <c r="C25" s="23">
        <f>FV($D$16,A25*12,$D$14*-1)</f>
        <v>2593301.7930028285</v>
      </c>
      <c r="D25" s="24">
        <f>C25*rendimento_carteira</f>
        <v>23080.385957725175</v>
      </c>
    </row>
    <row r="26" spans="1:4" x14ac:dyDescent="0.25"/>
    <row r="27" spans="1:4" x14ac:dyDescent="0.25"/>
    <row r="28" spans="1:4" ht="17.25" x14ac:dyDescent="0.3">
      <c r="B28" s="25" t="s">
        <v>19</v>
      </c>
      <c r="C28" s="26" t="s">
        <v>16</v>
      </c>
      <c r="D28" s="26"/>
    </row>
    <row r="29" spans="1:4" x14ac:dyDescent="0.25">
      <c r="B29" t="s">
        <v>18</v>
      </c>
      <c r="C29" s="3">
        <f>aporte</f>
        <v>600</v>
      </c>
    </row>
    <row r="30" spans="1:4" ht="15.75" thickBot="1" x14ac:dyDescent="0.3"/>
    <row r="31" spans="1:4" x14ac:dyDescent="0.25">
      <c r="B31" s="34" t="s">
        <v>28</v>
      </c>
      <c r="C31" s="35" t="s">
        <v>29</v>
      </c>
      <c r="D31" s="36" t="s">
        <v>30</v>
      </c>
    </row>
    <row r="32" spans="1:4" ht="15.75" thickBot="1" x14ac:dyDescent="0.3">
      <c r="B32" s="40" t="s">
        <v>23</v>
      </c>
      <c r="C32" s="41">
        <f>VLOOKUP($C$28&amp;"-"&amp;B32,Planilha1!$A:$D,4,FALSE)</f>
        <v>0.32</v>
      </c>
      <c r="D32" s="42">
        <f>C32*$C$29</f>
        <v>192</v>
      </c>
    </row>
    <row r="33" spans="2:4" ht="15.75" thickBot="1" x14ac:dyDescent="0.3">
      <c r="B33" s="43" t="s">
        <v>24</v>
      </c>
      <c r="C33" s="44">
        <f>VLOOKUP($C$28&amp;"-"&amp;B33,Planilha1!$A:$D,4,FALSE)</f>
        <v>0.35</v>
      </c>
      <c r="D33" s="45">
        <f t="shared" ref="D33:D37" si="0">C33*$C$29</f>
        <v>210</v>
      </c>
    </row>
    <row r="34" spans="2:4" ht="15.75" thickBot="1" x14ac:dyDescent="0.3">
      <c r="B34" s="43" t="s">
        <v>25</v>
      </c>
      <c r="C34" s="44">
        <f>VLOOKUP($C$28&amp;"-"&amp;B34,Planilha1!$A:$D,4,FALSE)</f>
        <v>0.08</v>
      </c>
      <c r="D34" s="45">
        <f t="shared" si="0"/>
        <v>48</v>
      </c>
    </row>
    <row r="35" spans="2:4" ht="15.75" thickBot="1" x14ac:dyDescent="0.3">
      <c r="B35" s="43" t="s">
        <v>22</v>
      </c>
      <c r="C35" s="44">
        <f>VLOOKUP($C$28&amp;"-"&amp;B35,Planilha1!$A:$D,4,FALSE)</f>
        <v>0.05</v>
      </c>
      <c r="D35" s="45">
        <f t="shared" si="0"/>
        <v>30</v>
      </c>
    </row>
    <row r="36" spans="2:4" ht="15.75" thickBot="1" x14ac:dyDescent="0.3">
      <c r="B36" s="43" t="s">
        <v>26</v>
      </c>
      <c r="C36" s="44">
        <f>VLOOKUP($C$28&amp;"-"&amp;B36,Planilha1!$A:$D,4,FALSE)</f>
        <v>0.1</v>
      </c>
      <c r="D36" s="45">
        <f t="shared" si="0"/>
        <v>60</v>
      </c>
    </row>
    <row r="37" spans="2:4" x14ac:dyDescent="0.25">
      <c r="B37" s="46" t="s">
        <v>27</v>
      </c>
      <c r="C37" s="47">
        <f>VLOOKUP($C$28&amp;"-"&amp;B37,Planilha1!$A:$D,4,FALSE)</f>
        <v>0.1</v>
      </c>
      <c r="D37" s="48">
        <f t="shared" si="0"/>
        <v>60</v>
      </c>
    </row>
    <row r="38" spans="2:4" ht="15.75" thickBot="1" x14ac:dyDescent="0.3">
      <c r="B38" s="37"/>
      <c r="C38" s="38"/>
      <c r="D38" s="39">
        <f>SUM(D32:D37)</f>
        <v>600</v>
      </c>
    </row>
    <row r="39" spans="2:4" x14ac:dyDescent="0.25"/>
    <row r="40" spans="2:4" x14ac:dyDescent="0.25"/>
    <row r="41" spans="2:4" x14ac:dyDescent="0.25"/>
    <row r="42" spans="2:4" x14ac:dyDescent="0.25"/>
    <row r="43" spans="2:4" x14ac:dyDescent="0.25"/>
    <row r="44" spans="2:4" x14ac:dyDescent="0.25"/>
    <row r="45" spans="2:4" x14ac:dyDescent="0.25"/>
    <row r="46" spans="2:4" x14ac:dyDescent="0.25"/>
    <row r="47" spans="2:4" x14ac:dyDescent="0.25"/>
    <row r="49" customFormat="1" hidden="1" x14ac:dyDescent="0.25"/>
    <row r="50" customFormat="1" hidden="1" x14ac:dyDescent="0.25"/>
    <row r="51" customFormat="1" hidden="1" x14ac:dyDescent="0.25"/>
    <row r="52" customFormat="1" hidden="1" x14ac:dyDescent="0.25"/>
    <row r="53" customFormat="1" hidden="1" x14ac:dyDescent="0.25"/>
    <row r="54" customFormat="1" hidden="1" x14ac:dyDescent="0.25"/>
    <row r="55" customFormat="1" hidden="1" x14ac:dyDescent="0.25"/>
    <row r="56" customFormat="1" hidden="1" x14ac:dyDescent="0.25"/>
    <row r="57" customFormat="1" hidden="1" x14ac:dyDescent="0.25"/>
    <row r="58" customFormat="1" hidden="1" x14ac:dyDescent="0.25"/>
    <row r="59" customFormat="1" hidden="1" x14ac:dyDescent="0.25"/>
    <row r="60" customFormat="1" hidden="1" x14ac:dyDescent="0.25"/>
  </sheetData>
  <mergeCells count="10">
    <mergeCell ref="B17:C17"/>
    <mergeCell ref="B18:C18"/>
    <mergeCell ref="B8:D8"/>
    <mergeCell ref="B9:C9"/>
    <mergeCell ref="B10:C10"/>
    <mergeCell ref="B11:C11"/>
    <mergeCell ref="B13:D13"/>
    <mergeCell ref="B14:C14"/>
    <mergeCell ref="B15:C15"/>
    <mergeCell ref="B16:C16"/>
  </mergeCells>
  <dataValidations disablePrompts="1" count="1">
    <dataValidation type="list" allowBlank="1" showInputMessage="1" showErrorMessage="1" sqref="C28" xr:uid="{E3796838-0E62-49E2-9844-2C9E1D059AFC}">
      <formula1>"Conservador,Moderado,Agressivo"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D933C-B3DF-49E1-A3A7-C0EFACE2607D}">
  <dimension ref="A2:D20"/>
  <sheetViews>
    <sheetView workbookViewId="0">
      <selection activeCell="C14" sqref="C14"/>
    </sheetView>
  </sheetViews>
  <sheetFormatPr defaultRowHeight="15" x14ac:dyDescent="0.25"/>
  <cols>
    <col min="1" max="1" width="31.28515625" bestFit="1" customWidth="1"/>
    <col min="2" max="2" width="12.140625" bestFit="1" customWidth="1"/>
    <col min="3" max="3" width="19" bestFit="1" customWidth="1"/>
  </cols>
  <sheetData>
    <row r="2" spans="1:4" x14ac:dyDescent="0.25">
      <c r="A2" t="s">
        <v>32</v>
      </c>
      <c r="B2" t="s">
        <v>14</v>
      </c>
      <c r="C2" s="33" t="s">
        <v>28</v>
      </c>
      <c r="D2" t="s">
        <v>31</v>
      </c>
    </row>
    <row r="3" spans="1:4" x14ac:dyDescent="0.25">
      <c r="A3" t="str">
        <f>B3&amp;"-"&amp;C3</f>
        <v>Conservador-PAPEL</v>
      </c>
      <c r="B3" t="s">
        <v>17</v>
      </c>
      <c r="C3" s="1" t="s">
        <v>23</v>
      </c>
      <c r="D3" s="28">
        <v>0.3</v>
      </c>
    </row>
    <row r="4" spans="1:4" x14ac:dyDescent="0.25">
      <c r="A4" t="str">
        <f t="shared" ref="A4:A20" si="0">B4&amp;"-"&amp;C4</f>
        <v>Conservador-TIJOLO</v>
      </c>
      <c r="B4" t="s">
        <v>17</v>
      </c>
      <c r="C4" s="1" t="s">
        <v>24</v>
      </c>
      <c r="D4" s="28">
        <v>0.5</v>
      </c>
    </row>
    <row r="5" spans="1:4" x14ac:dyDescent="0.25">
      <c r="A5" t="str">
        <f t="shared" si="0"/>
        <v>Conservador-HÍBRIDOS</v>
      </c>
      <c r="B5" t="s">
        <v>17</v>
      </c>
      <c r="C5" s="1" t="s">
        <v>25</v>
      </c>
      <c r="D5" s="28">
        <v>0.1</v>
      </c>
    </row>
    <row r="6" spans="1:4" x14ac:dyDescent="0.25">
      <c r="A6" t="str">
        <f t="shared" si="0"/>
        <v>Conservador-FOF'S</v>
      </c>
      <c r="B6" t="s">
        <v>17</v>
      </c>
      <c r="C6" s="1" t="s">
        <v>22</v>
      </c>
      <c r="D6" s="28">
        <v>0.1</v>
      </c>
    </row>
    <row r="7" spans="1:4" x14ac:dyDescent="0.25">
      <c r="A7" t="str">
        <f t="shared" si="0"/>
        <v>Conservador-DESENVOLVIMENTO</v>
      </c>
      <c r="B7" t="s">
        <v>17</v>
      </c>
      <c r="C7" s="1" t="s">
        <v>26</v>
      </c>
      <c r="D7" s="28">
        <v>0</v>
      </c>
    </row>
    <row r="8" spans="1:4" ht="15.75" thickBot="1" x14ac:dyDescent="0.3">
      <c r="A8" s="29" t="str">
        <f t="shared" si="0"/>
        <v>Conservador-HOTELARIA</v>
      </c>
      <c r="B8" s="29" t="s">
        <v>17</v>
      </c>
      <c r="C8" s="30" t="s">
        <v>27</v>
      </c>
      <c r="D8" s="31">
        <v>0</v>
      </c>
    </row>
    <row r="9" spans="1:4" x14ac:dyDescent="0.25">
      <c r="A9" t="str">
        <f t="shared" si="0"/>
        <v>Moderado-PAPEL</v>
      </c>
      <c r="B9" t="s">
        <v>16</v>
      </c>
      <c r="C9" s="1" t="s">
        <v>23</v>
      </c>
      <c r="D9" s="28">
        <v>0.32</v>
      </c>
    </row>
    <row r="10" spans="1:4" x14ac:dyDescent="0.25">
      <c r="A10" t="str">
        <f t="shared" si="0"/>
        <v>Moderado-TIJOLO</v>
      </c>
      <c r="B10" t="s">
        <v>16</v>
      </c>
      <c r="C10" s="1" t="s">
        <v>24</v>
      </c>
      <c r="D10" s="28">
        <v>0.35</v>
      </c>
    </row>
    <row r="11" spans="1:4" x14ac:dyDescent="0.25">
      <c r="A11" t="str">
        <f t="shared" si="0"/>
        <v>Moderado-HÍBRIDOS</v>
      </c>
      <c r="B11" t="s">
        <v>16</v>
      </c>
      <c r="C11" s="1" t="s">
        <v>25</v>
      </c>
      <c r="D11" s="28">
        <v>0.08</v>
      </c>
    </row>
    <row r="12" spans="1:4" x14ac:dyDescent="0.25">
      <c r="A12" t="str">
        <f t="shared" si="0"/>
        <v>Moderado-FOF'S</v>
      </c>
      <c r="B12" t="s">
        <v>16</v>
      </c>
      <c r="C12" s="1" t="s">
        <v>22</v>
      </c>
      <c r="D12" s="28">
        <v>0.05</v>
      </c>
    </row>
    <row r="13" spans="1:4" x14ac:dyDescent="0.25">
      <c r="A13" t="str">
        <f t="shared" si="0"/>
        <v>Moderado-DESENVOLVIMENTO</v>
      </c>
      <c r="B13" t="s">
        <v>16</v>
      </c>
      <c r="C13" s="1" t="s">
        <v>26</v>
      </c>
      <c r="D13" s="28">
        <v>0.1</v>
      </c>
    </row>
    <row r="14" spans="1:4" ht="15.75" thickBot="1" x14ac:dyDescent="0.3">
      <c r="A14" s="29" t="str">
        <f t="shared" si="0"/>
        <v>Moderado-HOTELARIA</v>
      </c>
      <c r="B14" s="29" t="s">
        <v>16</v>
      </c>
      <c r="C14" s="30" t="s">
        <v>27</v>
      </c>
      <c r="D14" s="31">
        <v>0.1</v>
      </c>
    </row>
    <row r="15" spans="1:4" x14ac:dyDescent="0.25">
      <c r="A15" t="str">
        <f t="shared" si="0"/>
        <v>Agressivo-PAPEL</v>
      </c>
      <c r="B15" s="32" t="s">
        <v>15</v>
      </c>
      <c r="C15" s="1" t="s">
        <v>23</v>
      </c>
      <c r="D15" s="28">
        <v>0.5</v>
      </c>
    </row>
    <row r="16" spans="1:4" x14ac:dyDescent="0.25">
      <c r="A16" t="str">
        <f t="shared" si="0"/>
        <v>Agressivo-TIJOLO</v>
      </c>
      <c r="B16" s="32" t="s">
        <v>15</v>
      </c>
      <c r="C16" s="1" t="s">
        <v>24</v>
      </c>
      <c r="D16" s="28">
        <v>0.1</v>
      </c>
    </row>
    <row r="17" spans="1:4" x14ac:dyDescent="0.25">
      <c r="A17" t="str">
        <f t="shared" si="0"/>
        <v>Agressivo-HÍBRIDOS</v>
      </c>
      <c r="B17" s="32" t="s">
        <v>15</v>
      </c>
      <c r="C17" s="1" t="s">
        <v>25</v>
      </c>
      <c r="D17" s="28">
        <v>0.05</v>
      </c>
    </row>
    <row r="18" spans="1:4" x14ac:dyDescent="0.25">
      <c r="A18" t="str">
        <f t="shared" si="0"/>
        <v>Agressivo-FOF'S</v>
      </c>
      <c r="B18" s="32" t="s">
        <v>15</v>
      </c>
      <c r="C18" s="1" t="s">
        <v>22</v>
      </c>
      <c r="D18" s="28">
        <v>0.05</v>
      </c>
    </row>
    <row r="19" spans="1:4" x14ac:dyDescent="0.25">
      <c r="A19" t="str">
        <f t="shared" si="0"/>
        <v>Agressivo-DESENVOLVIMENTO</v>
      </c>
      <c r="B19" s="32" t="s">
        <v>15</v>
      </c>
      <c r="C19" s="1" t="s">
        <v>26</v>
      </c>
      <c r="D19" s="28">
        <v>0.2</v>
      </c>
    </row>
    <row r="20" spans="1:4" x14ac:dyDescent="0.25">
      <c r="A20" t="str">
        <f t="shared" si="0"/>
        <v>Agressivo-HOTELARIA</v>
      </c>
      <c r="B20" s="32" t="s">
        <v>15</v>
      </c>
      <c r="C20" s="1" t="s">
        <v>27</v>
      </c>
      <c r="D20" s="28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e g</vt:lpstr>
      <vt:lpstr>Planilha1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PSOL Rio de Janeiro</dc:creator>
  <cp:lastModifiedBy>PSOL Rio de Janeiro</cp:lastModifiedBy>
  <dcterms:created xsi:type="dcterms:W3CDTF">2015-06-05T18:17:20Z</dcterms:created>
  <dcterms:modified xsi:type="dcterms:W3CDTF">2025-05-20T16:24:56Z</dcterms:modified>
</cp:coreProperties>
</file>