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450" activeTab="7"/>
  </bookViews>
  <sheets>
    <sheet name="index" sheetId="5" r:id="rId1"/>
    <sheet name="&lt;head&gt;" sheetId="7" r:id="rId2"/>
    <sheet name="&lt;main&gt;" sheetId="9" r:id="rId3"/>
    <sheet name="&lt;head&gt;Indice" sheetId="13" r:id="rId4"/>
    <sheet name="script" sheetId="8" r:id="rId5"/>
    <sheet name="plantilla &lt;ul&gt;" sheetId="11" r:id="rId6"/>
    <sheet name="sitemap.xml" sheetId="12" r:id="rId7"/>
    <sheet name="&lt;h3&gt;" sheetId="14" r:id="rId8"/>
  </sheets>
  <definedNames>
    <definedName name="Comillas">'&lt;main&gt;'!$H$1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<sst xmlns="http://schemas.openxmlformats.org/spreadsheetml/2006/main" count="894" uniqueCount="234">
  <si>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</si>
  <si>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</si>
  <si>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</si>
  <si>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</si>
  <si>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</si>
  <si>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</si>
  <si>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</si>
  <si>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</si>
  <si>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</si>
  <si>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</si>
  <si>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</si>
  <si>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</si>
  <si>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</si>
  <si>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</si>
  <si>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</si>
  <si>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</si>
  <si>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</si>
  <si>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</si>
  <si>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</si>
  <si>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</si>
  <si>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</si>
  <si>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</si>
  <si>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</si>
  <si>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</si>
  <si>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</si>
  <si>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</si>
  <si>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</si>
  <si>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</si>
  <si>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</si>
  <si>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</si>
  <si>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</si>
  <si>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</si>
  <si>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</si>
  <si>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</si>
  <si>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</si>
  <si>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</si>
  <si>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</si>
  <si>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</si>
  <si>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</si>
  <si>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</si>
  <si>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</si>
  <si>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</si>
  <si>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</si>
  <si>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</si>
  <si>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</si>
  <si>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</si>
  <si>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</si>
  <si>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</si>
  <si>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</si>
  <si>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</si>
  <si>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</si>
  <si>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</si>
  <si>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</si>
  <si>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</si>
  <si>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</si>
  <si>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</si>
  <si>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</si>
  <si>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</si>
  <si>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</si>
  <si>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</si>
  <si>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Literales - Ing. Eduardo Herrera Forero.</t>
  </si>
  <si>
    <t>https://eduardoherreraf.github.io/cursoPython3@02_función_print.html</t>
  </si>
  <si>
    <t>Aprende sobre los literales en Python: valores fijos en el código como números, cadenas y booleanos. Descubre su sintaxis y uso en programación Python.</t>
  </si>
  <si>
    <t>&lt;meta name="tittle" content="</t>
  </si>
  <si>
    <t>&lt;meta name="twitter:card" content="summary_large_image" /&gt;</t>
  </si>
  <si>
    <t>&lt;meta name="twitter:url" content="</t>
  </si>
  <si>
    <t>Plantilla Cuerpo</t>
  </si>
  <si>
    <t>Comillas</t>
  </si>
  <si>
    <t>"</t>
  </si>
  <si>
    <t>&lt;!--  Principal  --&gt;</t>
  </si>
  <si>
    <t>&lt;div class="row col"&gt;</t>
  </si>
  <si>
    <t>&lt;main class="pt-5 col-lg-9"&gt;</t>
  </si>
  <si>
    <t>&lt;article class="row border-1 border-bottom pb-3"&gt;</t>
  </si>
  <si>
    <t>&lt;div&gt;</t>
  </si>
  <si>
    <t>titulo 1</t>
  </si>
  <si>
    <t>Literales</t>
  </si>
  <si>
    <t/>
  </si>
  <si>
    <t>Parrafo 1</t>
  </si>
  <si>
    <t>En Python 3, los literales son representaciones directas de valores que se escriben en el código fuente. Estos valores pueden ser números, cadenas de texto, booleanos, listas, etc.</t>
  </si>
  <si>
    <t>Parrafo 2</t>
  </si>
  <si>
    <t>Parrafo 3</t>
  </si>
  <si>
    <t>Parrafo 4</t>
  </si>
  <si>
    <t>Parrafo 5</t>
  </si>
  <si>
    <t>Parrafo 6</t>
  </si>
  <si>
    <t>Parrafo 7</t>
  </si>
  <si>
    <t>Parrafo 8</t>
  </si>
  <si>
    <t>Area de trabajo 1</t>
  </si>
  <si>
    <t>Introducción</t>
  </si>
  <si>
    <t>no</t>
  </si>
  <si>
    <t>areaDeTrabajo1</t>
  </si>
  <si>
    <t>introduccion</t>
  </si>
  <si>
    <t>Area de trabajo 2</t>
  </si>
  <si>
    <t>Tipos de Literales en Python</t>
  </si>
  <si>
    <t>areaDeTrabajo2</t>
  </si>
  <si>
    <t>tiposLiteralesPython</t>
  </si>
  <si>
    <t>Area de trabajo 3</t>
  </si>
  <si>
    <t>Características de los Literales</t>
  </si>
  <si>
    <t>areaDeTrabajo3</t>
  </si>
  <si>
    <t>característicasLiterales</t>
  </si>
  <si>
    <t>class="mt-5 pt-5 "&gt;</t>
  </si>
  <si>
    <t>Area de trabajo 4</t>
  </si>
  <si>
    <t>¿Por Qué Son Importantes los Literales?</t>
  </si>
  <si>
    <t>areaDeTrabajo4</t>
  </si>
  <si>
    <t>PorQueSonImportantesLiterales</t>
  </si>
  <si>
    <t>Area de trabajo 5</t>
  </si>
  <si>
    <t>areaDeTrabajo5</t>
  </si>
  <si>
    <t>&lt;/div&gt;</t>
  </si>
  <si>
    <t>&lt;/article&gt;</t>
  </si>
  <si>
    <t>&lt;/main&gt;</t>
  </si>
  <si>
    <t>&lt;!-- -------------------------------- fin principal -------------------------------- --&gt;</t>
  </si>
  <si>
    <t>&lt;!-- -------------------------------- barra lateral -------------------------------- --&gt;</t>
  </si>
  <si>
    <t>&lt;aside class="col-lg-3 d-none d-lg-block pt-5"&gt;</t>
  </si>
  <si>
    <t>&lt;h1&gt;Índice&lt;/h1&gt;</t>
  </si>
  <si>
    <t>&lt;ul class="list-unstyled"&gt;</t>
  </si>
  <si>
    <t>&lt;/ul&gt;</t>
  </si>
  <si>
    <t>&lt;/aside&gt;</t>
  </si>
  <si>
    <t>&lt;!-- -------------------------------- fin barra lateral -------------------------------- --&gt;</t>
  </si>
  <si>
    <t>&lt;!--  Principal Fin  --&gt;</t>
  </si>
  <si>
    <t>Índice de Otros Temas - Ing. Eduardo Herrera Forero.</t>
  </si>
  <si>
    <t>https://eduardoherreraf.github.io/otrosTemas.html</t>
  </si>
  <si>
    <t xml:space="preserve">Índice de Otros Temas   </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</si>
  <si>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</si>
  <si>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Respueta</t>
  </si>
  <si>
    <t>&lt;ul&gt;</t>
  </si>
  <si>
    <t>Listas (mutables):</t>
  </si>
  <si>
    <t>Tuplas (inmutables):</t>
  </si>
  <si>
    <t>&lt;li&gt;&lt;span class="fw-bold"&gt;</t>
  </si>
  <si>
    <t>Es posible imprimir objetos de diferentes tipos (números, strings, listas, etc.).</t>
  </si>
  <si>
    <t>print() convierte todos los argumentos en cadenas de texto (usando str()) antes de mostrarlos.</t>
  </si>
  <si>
    <t>En la nueva ventana, haz clic en Eliminar para borrar todos los puntos de restauración existentes en esa unidad.</t>
  </si>
  <si>
    <t>&lt;li&gt;</t>
  </si>
  <si>
    <t>ps@informacionAchivoBasico.jpg</t>
  </si>
  <si>
    <t>&lt;div class="text-center imagen"&gt;</t>
  </si>
  <si>
    <t>informacion de Achivo Basico</t>
  </si>
  <si>
    <t>&lt;img src="./images/</t>
  </si>
  <si>
    <t>" class="img-fluid" alt="</t>
  </si>
  <si>
    <t>"&gt;</t>
  </si>
  <si>
    <t xml:space="preserve">&lt;div class="text-center imagen"&gt; &lt;img src="./images/ps@panelCapas2.jpg" class="img-fluid" alt="Panel Capas"&gt; </t>
  </si>
  <si>
    <t>Cuando el sistema está funcionando bien y estable: Si no ha habido problemas recientes y el sistema está estable, puede ser seguro borrar los puntos antiguos.</t>
  </si>
  <si>
    <t>Para liberar espacio en disco: Si necesitas espacio y no te preocupa la posibilidad de restaurar el sistema a un estado anterior, borrar los puntos de restauración puede ser una opción válida.</t>
  </si>
  <si>
    <t>Fecha</t>
  </si>
  <si>
    <t>2024-10-08T06:28:04-05:00</t>
  </si>
  <si>
    <t>&lt;?xml version='1.0' encoding='UTF-8'?&gt;</t>
  </si>
  <si>
    <t>&lt;urlset xmlns='https://www.sitemaps.org/schemas/sitemap/0.9'</t>
  </si>
  <si>
    <t xml:space="preserve">  xmlns:xhtml='https://www.w3.org/1999/xhtml'&gt;</t>
  </si>
  <si>
    <t>&lt;url&gt;</t>
  </si>
  <si>
    <t>https://eduardoherreraf.github.io</t>
  </si>
  <si>
    <t>weekly</t>
  </si>
  <si>
    <t>1.0</t>
  </si>
  <si>
    <t>&lt;/url&gt;</t>
  </si>
  <si>
    <t>https://eduardoherreraf.github.io/index.html</t>
  </si>
  <si>
    <t>0.9</t>
  </si>
  <si>
    <t>&lt;!-- Páginas Índice --&gt;</t>
  </si>
  <si>
    <t>monthly</t>
  </si>
  <si>
    <t>0.7</t>
  </si>
  <si>
    <t>https://eduardoherreraf.github.io/git.html</t>
  </si>
  <si>
    <t>https://eduardoherreraf.github.io/javascript.html</t>
  </si>
  <si>
    <t>https://eduardoherreraf.github.io/photoshop.html</t>
  </si>
  <si>
    <t>&lt;!-- Bootstrap --&gt;</t>
  </si>
  <si>
    <t>https://eduardoherreraf.github.io/bootstrap@instalacion_de_bootstrap_v5_con_npm_y_parcel.html</t>
  </si>
  <si>
    <t>yearly</t>
  </si>
  <si>
    <t>0.6</t>
  </si>
  <si>
    <t>https://eduardoherreraf.github.io/bootstrap@instalacion_de_bootstrap_v5_con_npm_y_vite.html</t>
  </si>
  <si>
    <t>&lt;!-- Git / Github --&gt;</t>
  </si>
  <si>
    <t>https://eduardoherreraf.github.io/git@configuracion_inicial_GIT.html</t>
  </si>
  <si>
    <t>https://eduardoherreraf.github.io/git@introduccion_de_git_para_windows.html</t>
  </si>
  <si>
    <t>https://eduardoherreraf.github.io/git@comandos_basicos_de_consola-Terminal_CLI_para_windows.html</t>
  </si>
  <si>
    <t>https://eduardoherreraf.github.io/git@como_eliminar_el_ultimo_commit_de_git.html</t>
  </si>
  <si>
    <t>&lt;!-- Javascript --&gt;</t>
  </si>
  <si>
    <t>https://eduardoherreraf.github.io/js@como_ejecutar_un_codigo_javascript.html</t>
  </si>
  <si>
    <t>https://eduardoherreraf.github.io/js@configurar_el_entorno_de_trabajo_Javascript.html</t>
  </si>
  <si>
    <t>&lt;!-- Photoshop --&gt;</t>
  </si>
  <si>
    <t>https://eduardoherreraf.github.io/photoshop@metadata_y_exportacion.html</t>
  </si>
  <si>
    <t>https://eduardoherreraf.github.io/photoshop@filtros_licuar.html</t>
  </si>
  <si>
    <t>https://eduardoherreraf.github.io/photoshop@filtros_neurales.html</t>
  </si>
  <si>
    <t>https://eduardoherreraf.github.io/photoshop@filtros.html</t>
  </si>
  <si>
    <t>https://eduardoherreraf.github.io/photoshop@formas_y_capas.html</t>
  </si>
  <si>
    <t>https://eduardoherreraf.github.io/photoshop@textos.html</t>
  </si>
  <si>
    <t>https://eduardoherreraf.github.io/photoshop@color_y_degradados.html</t>
  </si>
  <si>
    <t>https://eduardoherreraf.github.io/photoshop@uso_de_pinceles.html</t>
  </si>
  <si>
    <t>https://eduardoherreraf.github.io/photoshop@agregar_y_quitar_objetos.html</t>
  </si>
  <si>
    <t>https://eduardoherreraf.github.io/photoshop@herramientas_de_seleccion.html</t>
  </si>
  <si>
    <t>https://eduardoherreraf.github.io/photoshop@ajuste_tono_brillo_y_saturacion.html</t>
  </si>
  <si>
    <t>https://eduardoherreraf.github.io/photoshop@trabajo_con_capas.html</t>
  </si>
  <si>
    <t>https://eduardoherreraf.github.io/photoshop@ajuste_lienzo_resolucion.html</t>
  </si>
  <si>
    <t>https://eduardoherreraf.github.io/photoshop@compartir_y_editar_archivos.html</t>
  </si>
  <si>
    <t>https://eduardoherreraf.github.io/photoshop@interfaz_y_area_de_trabajo.html</t>
  </si>
  <si>
    <t>https://eduardoherreraf.github.io/photoshop@comenzando_un_proyecto.html</t>
  </si>
  <si>
    <t>&lt;!-- Otros Temas --&gt;</t>
  </si>
  <si>
    <t>https://eduardoherreraf.github.io/otrosTemas@como_aprender_cualquier_habilidad_facilmente_con_chatgpt.html</t>
  </si>
  <si>
    <t>&lt;/urlset&gt;</t>
  </si>
  <si>
    <t>Título 1</t>
  </si>
  <si>
    <t>Facilitan la Representación Directa de Datos</t>
  </si>
  <si>
    <t>id</t>
  </si>
  <si>
    <r>
      <t>&lt;</t>
    </r>
    <r>
      <rPr>
        <sz val="10.5"/>
        <color rgb="FF569CD6"/>
        <rFont val="Consolas"/>
        <charset val="134"/>
      </rPr>
      <t>div</t>
    </r>
    <r>
      <rPr>
        <sz val="10.5"/>
        <color rgb="FFCCCCCC"/>
        <rFont val="Consolas"/>
        <charset val="134"/>
      </rPr>
      <t xml:space="preserve"> </t>
    </r>
    <r>
      <rPr>
        <sz val="10.5"/>
        <color rgb="FF9CDCFE"/>
        <rFont val="Consolas"/>
        <charset val="134"/>
      </rPr>
      <t>id</t>
    </r>
    <r>
      <rPr>
        <sz val="10.5"/>
        <color rgb="FFCCCCCC"/>
        <rFont val="Consolas"/>
        <charset val="134"/>
      </rPr>
      <t>=</t>
    </r>
    <r>
      <rPr>
        <sz val="10.5"/>
        <color rgb="FFCE9178"/>
        <rFont val="Consolas"/>
        <charset val="134"/>
      </rPr>
      <t>"</t>
    </r>
  </si>
  <si>
    <r>
      <t>s"</t>
    </r>
    <r>
      <rPr>
        <sz val="10.5"/>
        <color rgb="FF808080"/>
        <rFont val="Consolas"/>
        <charset val="134"/>
      </rPr>
      <t>&gt;</t>
    </r>
  </si>
  <si>
    <t>facilitanRepresentacionDirectaDatos</t>
  </si>
  <si>
    <t>&lt;p&gt;</t>
  </si>
  <si>
    <t>content</t>
  </si>
  <si>
    <t>Los literales permiten escribir valores de manera directa y explícita en el código, lo que hace que sea más claro y legible. En lugar de tener que definir variables o utilizar funciones para obtener un valor, se pueden usar literales directamente para representar datos como números, cadenas o booleanos.</t>
  </si>
  <si>
    <t>&lt;/p&gt;</t>
  </si>
  <si>
    <t>Título 2</t>
  </si>
  <si>
    <t>Mejoran la Legibilidad del Código</t>
  </si>
  <si>
    <t>mejoranLegibilidadCodigo</t>
  </si>
  <si>
    <t>El uso de literales mejora la legibilidad del código, ya que los valores que se manejan son inmediatamente comprensibles para los programadores que lean el código. Un número, una cadena de texto o un valor booleano se identifican fácilmente como tales cuando están escritos como literales.</t>
  </si>
  <si>
    <t>Título 3</t>
  </si>
  <si>
    <t>Base de la Inicialización de Variables</t>
  </si>
  <si>
    <t>baseInicializacionVariables</t>
  </si>
  <si>
    <t>Los literales permiten inicializar variables de manera directa y sencilla, lo que es fundamental para el funcionamiento de cualquier programa. Cada vez que se define una variable, usualmente se asigna un valor literal.</t>
  </si>
  <si>
    <t>Título 4</t>
  </si>
  <si>
    <t>Eficiencia en la Ejecución</t>
  </si>
  <si>
    <t>eficienciaEjecucion</t>
  </si>
  <si>
    <t>Como los literales son valores constantes directamente interpretados por el intérprete de Python, su uso es eficiente en términos de rendimiento. No es necesario realizar cálculos o evaluaciones para obtener su valor, lo que reduce el tiempo de ejecución en comparación con otras formas de obtener datos.</t>
  </si>
  <si>
    <t>Título 5</t>
  </si>
  <si>
    <t>Inmutabilidad y Seguridad</t>
  </si>
  <si>
    <t>inmutabilidadSeguridad</t>
  </si>
  <si>
    <t>Muchos literales, como los números, las cadenas de texto y las tuplas, son inmutables. Esto significa que no pueden ser alterados una vez que han sido creados, lo cual proporciona seguridad, ya que se puede estar seguro de que estos valores no cambiarán accidentalmente durante la ejecución del programa. Esto es especialmente importante en aplicaciones donde se manejan datos sensibles o se requieren valores constantes.</t>
  </si>
  <si>
    <t>Título 6</t>
  </si>
  <si>
    <t>Claridad en la Lógica del Programa</t>
  </si>
  <si>
    <t>claridadLogicaPrograma</t>
  </si>
  <si>
    <t>Los literales permiten expresar la lógica del programa de manera más clara. Cuando se usan directamente en expresiones o estructuras de control, es fácil entender qué está evaluando el programa. Por ejemplo, al usar literales booleanos, se puede ver de inmediato cómo se comportarán las condiciones.</t>
  </si>
  <si>
    <t>Título 7</t>
  </si>
  <si>
    <t>Manejo Directo de Datos Complejos</t>
  </si>
  <si>
    <t>manejoDirectoDatosComplejos</t>
  </si>
  <si>
    <t>Los literales permiten representar estructuras de datos complejas de manera sencilla. Literales como las listas, diccionarios o tuplas pueden contener otros literales y valores, lo que permite inicializar colecciones de datos sin necesidad de procedimientos adicionales.</t>
  </si>
  <si>
    <t>Título 8</t>
  </si>
  <si>
    <t>Versatilidad en Representación de Tipos de Datos</t>
  </si>
  <si>
    <t>VersatilidadRepresentaciónTiposDatos</t>
  </si>
  <si>
    <t>Los literales en Python son versátiles y permiten representar diferentes tipos de datos: numéricos, cadenas de texto, booleanos, colecciones, etc. Esto brinda flexibilidad al programador al escribir código que debe trabajar con distintos tipos de información.</t>
  </si>
  <si>
    <t>Título 9</t>
  </si>
  <si>
    <t>Título 10</t>
  </si>
  <si>
    <t>Título 11</t>
  </si>
  <si>
    <t>Título 12</t>
  </si>
  <si>
    <t>Título 13</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</si>
</sst>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35">
    <font>
      <sz val="11"/>
      <color theme="1"/>
      <name val="Aptos Narrow"/>
      <charset val="134"/>
      <scheme val="minor"/>
    </font>
    <font>
      <sz val="10.5"/>
      <color rgb="FFCE9178"/>
      <name val="Consolas"/>
      <charset val="134"/>
    </font>
    <font>
      <sz val="12"/>
      <name val="Verdana"/>
      <charset val="134"/>
    </font>
    <font>
      <u/>
      <sz val="12"/>
      <name val="Verdana"/>
      <charset val="0"/>
    </font>
    <font>
      <u/>
      <sz val="12"/>
      <color rgb="FF0000FF"/>
      <name val="Verdana"/>
      <charset val="0"/>
    </font>
    <font>
      <u/>
      <sz val="12"/>
      <color rgb="FF800080"/>
      <name val="Verdana"/>
      <charset val="0"/>
    </font>
    <font>
      <u/>
      <sz val="11"/>
      <color rgb="FF0000FF"/>
      <name val="Aptos Narrow"/>
      <charset val="0"/>
      <scheme val="minor"/>
    </font>
    <font>
      <u/>
      <sz val="11"/>
      <color rgb="FF800080"/>
      <name val="Aptos Narrow"/>
      <charset val="0"/>
      <scheme val="minor"/>
    </font>
    <font>
      <sz val="10.5"/>
      <name val="Consolas"/>
      <charset val="134"/>
    </font>
    <font>
      <sz val="11"/>
      <color theme="1"/>
      <name val="Tahoma"/>
      <charset val="134"/>
    </font>
    <font>
      <b/>
      <sz val="12"/>
      <color theme="0"/>
      <name val="Verdana"/>
      <charset val="134"/>
    </font>
    <font>
      <sz val="12"/>
      <color rgb="FF6A9955"/>
      <name val="Verdana"/>
      <charset val="134"/>
    </font>
    <font>
      <sz val="12"/>
      <color rgb="FFCCCCCC"/>
      <name val="Verdana"/>
      <charset val="134"/>
    </font>
    <font>
      <sz val="11"/>
      <color rgb="FF000000"/>
      <name val="Verdana"/>
      <charset val="134"/>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0.5"/>
      <color rgb="FF569CD6"/>
      <name val="Consolas"/>
      <charset val="134"/>
    </font>
    <font>
      <sz val="10.5"/>
      <color rgb="FFCCCCCC"/>
      <name val="Consolas"/>
      <charset val="134"/>
    </font>
    <font>
      <sz val="10.5"/>
      <color rgb="FF9CDCFE"/>
      <name val="Consolas"/>
      <charset val="134"/>
    </font>
    <font>
      <sz val="10.5"/>
      <color rgb="FF808080"/>
      <name val="Consolas"/>
      <charset val="134"/>
    </font>
  </fonts>
  <fills count="43">
    <fill>
      <patternFill patternType="none"/>
    </fill>
    <fill>
      <patternFill patternType="gray125"/>
    </fill>
    <fill>
      <patternFill patternType="solid">
        <fgColor theme="7" tint="0.6"/>
        <bgColor indexed="64"/>
      </patternFill>
    </fill>
    <fill>
      <patternFill patternType="solid">
        <fgColor theme="9" tint="0.8"/>
        <bgColor indexed="64"/>
      </patternFill>
    </fill>
    <fill>
      <patternFill patternType="solid">
        <fgColor theme="5" tint="0.8"/>
        <bgColor indexed="64"/>
      </patternFill>
    </fill>
    <fill>
      <patternFill patternType="solid">
        <fgColor theme="3" tint="0.9"/>
        <bgColor indexed="64"/>
      </patternFill>
    </fill>
    <fill>
      <patternFill patternType="solid">
        <fgColor theme="3" tint="0.499984740745262"/>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4" tint="0.4"/>
        <bgColor indexed="64"/>
      </patternFill>
    </fill>
    <fill>
      <patternFill patternType="solid">
        <fgColor theme="9" tint="0.6"/>
        <bgColor indexed="64"/>
      </patternFill>
    </fill>
    <fill>
      <patternFill patternType="solid">
        <fgColor rgb="FFFF0000"/>
        <bgColor indexed="64"/>
      </patternFill>
    </fill>
    <fill>
      <patternFill patternType="solid">
        <fgColor theme="5" tint="0.4"/>
        <bgColor indexed="64"/>
      </patternFill>
    </fill>
    <fill>
      <patternFill patternType="solid">
        <fgColor theme="7"/>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21">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15" borderId="1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4" applyNumberFormat="0" applyFill="0" applyAlignment="0" applyProtection="0">
      <alignment vertical="center"/>
    </xf>
    <xf numFmtId="0" fontId="18" fillId="0" borderId="14" applyNumberFormat="0" applyFill="0" applyAlignment="0" applyProtection="0">
      <alignment vertical="center"/>
    </xf>
    <xf numFmtId="0" fontId="19" fillId="0" borderId="15" applyNumberFormat="0" applyFill="0" applyAlignment="0" applyProtection="0">
      <alignment vertical="center"/>
    </xf>
    <xf numFmtId="0" fontId="19" fillId="0" borderId="0" applyNumberFormat="0" applyFill="0" applyBorder="0" applyAlignment="0" applyProtection="0">
      <alignment vertical="center"/>
    </xf>
    <xf numFmtId="0" fontId="20" fillId="16" borderId="16" applyNumberFormat="0" applyAlignment="0" applyProtection="0">
      <alignment vertical="center"/>
    </xf>
    <xf numFmtId="0" fontId="21" fillId="17" borderId="17" applyNumberFormat="0" applyAlignment="0" applyProtection="0">
      <alignment vertical="center"/>
    </xf>
    <xf numFmtId="0" fontId="22" fillId="17" borderId="16" applyNumberFormat="0" applyAlignment="0" applyProtection="0">
      <alignment vertical="center"/>
    </xf>
    <xf numFmtId="0" fontId="23" fillId="18" borderId="18" applyNumberFormat="0" applyAlignment="0" applyProtection="0">
      <alignment vertical="center"/>
    </xf>
    <xf numFmtId="0" fontId="24" fillId="0" borderId="19" applyNumberFormat="0" applyFill="0" applyAlignment="0" applyProtection="0">
      <alignment vertical="center"/>
    </xf>
    <xf numFmtId="0" fontId="25" fillId="0" borderId="20" applyNumberFormat="0" applyFill="0" applyAlignment="0" applyProtection="0">
      <alignment vertical="center"/>
    </xf>
    <xf numFmtId="0" fontId="26" fillId="19" borderId="0" applyNumberFormat="0" applyBorder="0" applyAlignment="0" applyProtection="0">
      <alignment vertical="center"/>
    </xf>
    <xf numFmtId="0" fontId="27" fillId="20" borderId="0" applyNumberFormat="0" applyBorder="0" applyAlignment="0" applyProtection="0">
      <alignment vertical="center"/>
    </xf>
    <xf numFmtId="0" fontId="28" fillId="21" borderId="0" applyNumberFormat="0" applyBorder="0" applyAlignment="0" applyProtection="0">
      <alignment vertical="center"/>
    </xf>
    <xf numFmtId="0" fontId="29"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29" fillId="33" borderId="0" applyNumberFormat="0" applyBorder="0" applyAlignment="0" applyProtection="0">
      <alignment vertical="center"/>
    </xf>
    <xf numFmtId="0" fontId="29" fillId="13" borderId="0" applyNumberFormat="0" applyBorder="0" applyAlignment="0" applyProtection="0">
      <alignment vertical="center"/>
    </xf>
    <xf numFmtId="0" fontId="30" fillId="34" borderId="0" applyNumberFormat="0" applyBorder="0" applyAlignment="0" applyProtection="0">
      <alignment vertical="center"/>
    </xf>
    <xf numFmtId="0" fontId="30" fillId="35" borderId="0" applyNumberFormat="0" applyBorder="0" applyAlignment="0" applyProtection="0">
      <alignment vertical="center"/>
    </xf>
    <xf numFmtId="0" fontId="29" fillId="36" borderId="0" applyNumberFormat="0" applyBorder="0" applyAlignment="0" applyProtection="0">
      <alignment vertical="center"/>
    </xf>
    <xf numFmtId="0" fontId="29" fillId="37" borderId="0" applyNumberFormat="0" applyBorder="0" applyAlignment="0" applyProtection="0">
      <alignment vertical="center"/>
    </xf>
    <xf numFmtId="0" fontId="30" fillId="38" borderId="0" applyNumberFormat="0" applyBorder="0" applyAlignment="0" applyProtection="0">
      <alignment vertical="center"/>
    </xf>
    <xf numFmtId="0" fontId="30" fillId="39" borderId="0" applyNumberFormat="0" applyBorder="0" applyAlignment="0" applyProtection="0">
      <alignment vertical="center"/>
    </xf>
    <xf numFmtId="0" fontId="29" fillId="7" borderId="0" applyNumberFormat="0" applyBorder="0" applyAlignment="0" applyProtection="0">
      <alignment vertical="center"/>
    </xf>
    <xf numFmtId="0" fontId="29" fillId="40" borderId="0" applyNumberFormat="0" applyBorder="0" applyAlignment="0" applyProtection="0">
      <alignment vertical="center"/>
    </xf>
    <xf numFmtId="0" fontId="30" fillId="41" borderId="0" applyNumberFormat="0" applyBorder="0" applyAlignment="0" applyProtection="0">
      <alignment vertical="center"/>
    </xf>
    <xf numFmtId="0" fontId="30" fillId="8" borderId="0" applyNumberFormat="0" applyBorder="0" applyAlignment="0" applyProtection="0">
      <alignment vertical="center"/>
    </xf>
    <xf numFmtId="0" fontId="29" fillId="42" borderId="0" applyNumberFormat="0" applyBorder="0" applyAlignment="0" applyProtection="0">
      <alignment vertical="center"/>
    </xf>
  </cellStyleXfs>
  <cellXfs count="60">
    <xf numFmtId="0" fontId="0" fillId="0" borderId="0" xfId="0"/>
    <xf numFmtId="0" fontId="0" fillId="0" borderId="1" xfId="0" applyBorder="1"/>
    <xf numFmtId="0" fontId="0" fillId="0" borderId="2" xfId="0" applyBorder="1"/>
    <xf numFmtId="0" fontId="0" fillId="2" borderId="2" xfId="0" applyFill="1" applyBorder="1"/>
    <xf numFmtId="0" fontId="0" fillId="0" borderId="3" xfId="0" applyBorder="1"/>
    <xf numFmtId="0" fontId="0" fillId="0" borderId="4" xfId="0" applyBorder="1"/>
    <xf numFmtId="0" fontId="0" fillId="0" borderId="0" xfId="0" applyFont="1"/>
    <xf numFmtId="0" fontId="1" fillId="0" borderId="0" xfId="0" applyFont="1"/>
    <xf numFmtId="0" fontId="0" fillId="2" borderId="0" xfId="0" applyFill="1"/>
    <xf numFmtId="0" fontId="0" fillId="0" borderId="5" xfId="0" applyBorder="1"/>
    <xf numFmtId="0" fontId="0" fillId="0" borderId="6" xfId="0" applyBorder="1"/>
    <xf numFmtId="0" fontId="0" fillId="0" borderId="7" xfId="0" applyBorder="1"/>
    <xf numFmtId="0" fontId="0" fillId="0" borderId="8" xfId="0" applyBorder="1"/>
    <xf numFmtId="0" fontId="0" fillId="0" borderId="2" xfId="0" applyFill="1" applyBorder="1"/>
    <xf numFmtId="0" fontId="2" fillId="0" borderId="0" xfId="0" applyNumberFormat="1" applyFont="1" applyAlignment="1">
      <alignment wrapText="1"/>
    </xf>
    <xf numFmtId="0" fontId="2" fillId="0" borderId="0" xfId="0" applyNumberFormat="1" applyFont="1" applyAlignment="1"/>
    <xf numFmtId="0" fontId="2" fillId="0" borderId="0" xfId="0" applyNumberFormat="1" applyFont="1"/>
    <xf numFmtId="0" fontId="2" fillId="3" borderId="5" xfId="0" applyNumberFormat="1" applyFont="1" applyFill="1" applyBorder="1" applyAlignment="1">
      <alignment wrapText="1"/>
    </xf>
    <xf numFmtId="0" fontId="2" fillId="0" borderId="1" xfId="0" applyNumberFormat="1" applyFont="1" applyBorder="1" applyAlignment="1">
      <alignment wrapText="1"/>
    </xf>
    <xf numFmtId="0" fontId="2" fillId="0" borderId="3" xfId="0" applyNumberFormat="1" applyFont="1" applyBorder="1" applyAlignment="1">
      <alignment wrapText="1"/>
    </xf>
    <xf numFmtId="0" fontId="2" fillId="0" borderId="4" xfId="0" applyNumberFormat="1" applyFont="1" applyBorder="1" applyAlignment="1">
      <alignment wrapText="1"/>
    </xf>
    <xf numFmtId="0" fontId="2" fillId="0" borderId="5" xfId="0" applyNumberFormat="1" applyFont="1" applyBorder="1" applyAlignment="1">
      <alignment wrapText="1"/>
    </xf>
    <xf numFmtId="0" fontId="2" fillId="0" borderId="6" xfId="0" applyNumberFormat="1" applyFont="1" applyBorder="1" applyAlignment="1">
      <alignment wrapText="1"/>
    </xf>
    <xf numFmtId="0" fontId="2" fillId="0" borderId="8" xfId="0" applyNumberFormat="1" applyFont="1" applyBorder="1" applyAlignment="1">
      <alignment wrapText="1"/>
    </xf>
    <xf numFmtId="0" fontId="2" fillId="4" borderId="0" xfId="0" applyNumberFormat="1" applyFont="1" applyFill="1" applyAlignment="1">
      <alignment wrapText="1"/>
    </xf>
    <xf numFmtId="0" fontId="2" fillId="0" borderId="0" xfId="0" applyFont="1" applyAlignment="1"/>
    <xf numFmtId="0" fontId="3" fillId="0" borderId="5" xfId="6" applyNumberFormat="1" applyFont="1" applyBorder="1" applyAlignment="1"/>
    <xf numFmtId="0" fontId="4" fillId="3" borderId="0" xfId="6" applyFont="1" applyFill="1" applyAlignment="1"/>
    <xf numFmtId="0" fontId="5" fillId="3" borderId="0" xfId="6" applyFont="1" applyFill="1" applyAlignment="1"/>
    <xf numFmtId="0" fontId="6" fillId="3" borderId="0" xfId="6" applyFill="1" applyAlignment="1"/>
    <xf numFmtId="0" fontId="0" fillId="0" borderId="0" xfId="0" applyAlignment="1"/>
    <xf numFmtId="0" fontId="0" fillId="5" borderId="0" xfId="0" applyFill="1"/>
    <xf numFmtId="0" fontId="0" fillId="3" borderId="9" xfId="0" applyFill="1" applyBorder="1" applyAlignment="1"/>
    <xf numFmtId="0" fontId="0" fillId="3" borderId="10" xfId="0" applyFill="1" applyBorder="1" applyAlignment="1"/>
    <xf numFmtId="0" fontId="0" fillId="3" borderId="11" xfId="0" applyFill="1" applyBorder="1" applyAlignment="1"/>
    <xf numFmtId="0" fontId="7" fillId="3" borderId="12" xfId="6" applyFont="1" applyFill="1" applyBorder="1" applyAlignment="1"/>
    <xf numFmtId="0" fontId="0" fillId="5" borderId="0" xfId="0" applyFill="1" applyAlignment="1"/>
    <xf numFmtId="0" fontId="6" fillId="0" borderId="0" xfId="6" applyAlignment="1"/>
    <xf numFmtId="0" fontId="8" fillId="0" borderId="0" xfId="0" applyFont="1" applyAlignment="1"/>
    <xf numFmtId="0" fontId="9" fillId="0" borderId="0" xfId="0" applyFont="1"/>
    <xf numFmtId="0" fontId="9" fillId="6" borderId="0" xfId="0" applyFont="1" applyFill="1"/>
    <xf numFmtId="0" fontId="9" fillId="7" borderId="0" xfId="0" applyFont="1" applyFill="1"/>
    <xf numFmtId="0" fontId="9" fillId="8" borderId="0" xfId="0" applyFont="1" applyFill="1"/>
    <xf numFmtId="0" fontId="9" fillId="0" borderId="0" xfId="0" applyFont="1" applyFill="1"/>
    <xf numFmtId="0" fontId="9" fillId="0" borderId="0" xfId="0" applyFont="1" applyFill="1" applyAlignment="1"/>
    <xf numFmtId="0" fontId="2" fillId="0" borderId="0" xfId="0" applyFont="1" applyFill="1" applyAlignment="1"/>
    <xf numFmtId="178" fontId="2" fillId="0" borderId="0" xfId="0" applyNumberFormat="1" applyFont="1" applyAlignment="1"/>
    <xf numFmtId="0" fontId="2" fillId="0" borderId="0" xfId="0" applyFont="1" applyAlignment="1">
      <alignment wrapText="1"/>
    </xf>
    <xf numFmtId="0" fontId="10" fillId="9" borderId="0" xfId="0" applyFont="1" applyFill="1" applyAlignment="1"/>
    <xf numFmtId="0" fontId="2" fillId="10" borderId="0" xfId="0" applyFont="1" applyFill="1" applyAlignment="1"/>
    <xf numFmtId="0" fontId="10" fillId="11" borderId="0" xfId="0" applyFont="1" applyFill="1" applyAlignment="1"/>
    <xf numFmtId="178" fontId="2" fillId="12" borderId="0" xfId="0" applyNumberFormat="1" applyFont="1" applyFill="1" applyAlignment="1"/>
    <xf numFmtId="178" fontId="2" fillId="13" borderId="0" xfId="0" applyNumberFormat="1" applyFont="1" applyFill="1" applyAlignment="1"/>
    <xf numFmtId="178" fontId="2" fillId="14" borderId="0" xfId="0" applyNumberFormat="1" applyFont="1" applyFill="1" applyAlignment="1"/>
    <xf numFmtId="0" fontId="11" fillId="0" borderId="0" xfId="0" applyFont="1" applyAlignment="1"/>
    <xf numFmtId="0" fontId="12" fillId="0" borderId="0" xfId="0" applyFont="1" applyAlignment="1"/>
    <xf numFmtId="0" fontId="2" fillId="0" borderId="0" xfId="0" applyFont="1" applyAlignment="1">
      <alignment horizontal="center"/>
    </xf>
    <xf numFmtId="0" fontId="13" fillId="0" borderId="0" xfId="0" applyFont="1" applyAlignment="1">
      <alignment wrapText="1"/>
    </xf>
    <xf numFmtId="0" fontId="7" fillId="0" borderId="0" xfId="6" applyFont="1" applyAlignment="1"/>
    <xf numFmtId="0" fontId="0" fillId="0" borderId="0" xfId="0" applyAlignment="1">
      <alignment wrapText="1"/>
    </xf>
    <xf numFmtId="0" fontId="10" fillId="9" borderId="0" xfId="0" applyFont="1" applyFill="1" applyAlignment="1" quotePrefix="1"/>
    <xf numFmtId="0" fontId="2" fillId="10" borderId="0" xfId="0" applyFont="1" applyFill="1" applyAlignment="1" quotePrefix="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duardoherreraf.github.io/cursoPython3@02_funci&#243;n_print.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eduardoherreraf.github.io/otrosTemas.html"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ps@informacionAchivoBasico.jpg" TargetMode="External"/><Relationship Id="rId1" Type="http://schemas.openxmlformats.org/officeDocument/2006/relationships/hyperlink" Target="mailto:ps@informacionAchivoBasicos"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s://eduardoherreraf.github.io/photoshop@textos.html" TargetMode="External"/><Relationship Id="rId8" Type="http://schemas.openxmlformats.org/officeDocument/2006/relationships/hyperlink" Target="https://eduardoherreraf.github.io/photoshop@formas_y_capas.html" TargetMode="External"/><Relationship Id="rId7" Type="http://schemas.openxmlformats.org/officeDocument/2006/relationships/hyperlink" Target="https://eduardoherreraf.github.io/photoshop@filtros.html" TargetMode="External"/><Relationship Id="rId6" Type="http://schemas.openxmlformats.org/officeDocument/2006/relationships/hyperlink" Target="https://eduardoherreraf.github.io/photoshop@filtros_neurales.html" TargetMode="External"/><Relationship Id="rId5" Type="http://schemas.openxmlformats.org/officeDocument/2006/relationships/hyperlink" Target="https://eduardoherreraf.github.io/photoshop@metadata_y_exportacion.html" TargetMode="External"/><Relationship Id="rId4" Type="http://schemas.openxmlformats.org/officeDocument/2006/relationships/hyperlink" Target="https://eduardoherreraf.github.io/git@como_eliminar_el_ultimo_commit_de_git.html" TargetMode="External"/><Relationship Id="rId3" Type="http://schemas.openxmlformats.org/officeDocument/2006/relationships/hyperlink" Target="https://eduardoherreraf.github.io/git@comandos_basicos_de_consola-Terminal_CLI_para_windows.html" TargetMode="External"/><Relationship Id="rId2" Type="http://schemas.openxmlformats.org/officeDocument/2006/relationships/hyperlink" Target="https://eduardoherreraf.github.io/git@introduccion_de_git_para_windows.html" TargetMode="External"/><Relationship Id="rId13" Type="http://schemas.openxmlformats.org/officeDocument/2006/relationships/hyperlink" Target="https://eduardoherreraf.github.io/otrosTemas@como_aprender_cualquier_habilidad_facilmente_con_chatgpt.html" TargetMode="External"/><Relationship Id="rId12" Type="http://schemas.openxmlformats.org/officeDocument/2006/relationships/hyperlink" Target="https://eduardoherreraf.github.io/photoshop@trabajo_con_capas.html" TargetMode="External"/><Relationship Id="rId11" Type="http://schemas.openxmlformats.org/officeDocument/2006/relationships/hyperlink" Target="https://eduardoherreraf.github.io/photoshop@agregar_y_quitar_objetos.html" TargetMode="External"/><Relationship Id="rId10" Type="http://schemas.openxmlformats.org/officeDocument/2006/relationships/hyperlink" Target="https://eduardoherreraf.github.io/photoshop@interfaz_y_area_de_trabajo.html" TargetMode="External"/><Relationship Id="rId1" Type="http://schemas.openxmlformats.org/officeDocument/2006/relationships/hyperlink" Target="https://eduardoherreraf.github.io/git@configuracion_inicial_GIT.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54"/>
  <sheetViews>
    <sheetView zoomScale="120" zoomScaleNormal="120" workbookViewId="0">
      <pane xSplit="1" ySplit="3" topLeftCell="B4" activePane="bottomRight" state="frozen"/>
      <selection/>
      <selection pane="topRight"/>
      <selection pane="bottomLeft"/>
      <selection pane="bottomRight" activeCell="A13" sqref="$A13:$XFD13"/>
    </sheetView>
  </sheetViews>
  <sheetFormatPr defaultColWidth="11" defaultRowHeight="14.25"/>
  <cols>
    <col min="1" max="1" width="0.158333333333333" style="39" customWidth="1"/>
    <col min="2" max="2" width="11" style="39"/>
    <col min="3" max="3" width="139.991666666667" style="39" customWidth="1"/>
    <col min="4" max="4" width="11" style="39"/>
    <col min="5" max="5" width="35" style="39" customWidth="1"/>
    <col min="6" max="16383" width="11" style="39"/>
    <col min="16384" max="16384" width="11" style="6"/>
  </cols>
  <sheetData>
    <row r="1" spans="2:16384">
      <c r="B1" s="40" t="s">
        <v>0</v>
      </c>
      <c r="C1" t="s">
        <v>1</v>
      </c>
      <c r="D1" s="39" t="s">
        <v>2</v>
      </c>
      <c r="XFD1" s="39"/>
    </row>
    <row r="2" spans="2:16384">
      <c r="B2" s="41" t="s">
        <v>3</v>
      </c>
      <c r="C2" s="37" t="s">
        <v>4</v>
      </c>
      <c r="D2" s="39" t="s">
        <v>2</v>
      </c>
      <c r="XFD2" s="39"/>
    </row>
    <row r="3" spans="2:16384">
      <c r="B3" s="42" t="s">
        <v>5</v>
      </c>
      <c r="C3" t="s">
        <v>6</v>
      </c>
      <c r="D3" s="39" t="s">
        <v>2</v>
      </c>
      <c r="XFD3" s="39"/>
    </row>
    <row r="4" ht="6" customHeight="1" spans="2:16384">
      <c r="B4" s="43"/>
      <c r="XFD4" s="39"/>
    </row>
    <row r="5" spans="1:16384">
      <c r="A5" s="39" t="s">
        <v>7</v>
      </c>
      <c r="B5" s="44" t="str">
        <f t="shared" ref="B5:B8" si="0">A5</f>
        <v>&lt;head&gt;</v>
      </c>
      <c r="C5" s="44"/>
      <c r="D5" s="44" t="s">
        <v>2</v>
      </c>
      <c r="XFD5" s="39"/>
    </row>
    <row r="6" spans="1:16384">
      <c r="A6" s="39" t="s">
        <v>8</v>
      </c>
      <c r="B6" s="44" t="str">
        <f t="shared" si="0"/>
        <v>&lt;!-- Metaetiquetas --&gt;</v>
      </c>
      <c r="C6" s="44"/>
      <c r="D6" s="44" t="s">
        <v>2</v>
      </c>
      <c r="XFD6" s="39"/>
    </row>
    <row r="7" spans="1:16384">
      <c r="A7" s="39" t="s">
        <v>9</v>
      </c>
      <c r="B7" s="44" t="str">
        <f t="shared" si="0"/>
        <v>&lt;meta charset="utf-8" /&gt;</v>
      </c>
      <c r="C7" s="44"/>
      <c r="D7" s="44" t="s">
        <v>2</v>
      </c>
      <c r="XFD7" s="39"/>
    </row>
    <row r="8" spans="1:16384">
      <c r="A8" s="39" t="s">
        <v>10</v>
      </c>
      <c r="B8" s="44" t="str">
        <f t="shared" si="0"/>
        <v>&lt;meta name="viewport" content="width=device-width, initial-scale=1" /&gt;</v>
      </c>
      <c r="C8" s="44"/>
      <c r="D8" s="44" t="s">
        <v>2</v>
      </c>
      <c r="XFD8" s="39"/>
    </row>
    <row r="9" spans="1:16384">
      <c r="A9" s="40" t="s">
        <v>11</v>
      </c>
      <c r="B9" s="44" t="str">
        <f>CONCATENATE(E9,$C$1,F9)</f>
        <v>&lt;meta name="description" content="Ing. Eduardo Herrera Forero." /&gt;</v>
      </c>
      <c r="C9" s="44"/>
      <c r="D9" s="44" t="s">
        <v>2</v>
      </c>
      <c r="E9" s="39" t="s">
        <v>12</v>
      </c>
      <c r="F9" s="39" t="s">
        <v>13</v>
      </c>
      <c r="XFD9" s="39"/>
    </row>
    <row r="10" spans="1:16384">
      <c r="A10" s="39" t="s">
        <v>14</v>
      </c>
      <c r="B10" s="44" t="str">
        <f>A10</f>
        <v>&lt;meta name="author" content="Ing. Eduardo Herrera Forero" /&gt;</v>
      </c>
      <c r="C10" s="44"/>
      <c r="D10" s="44" t="s">
        <v>2</v>
      </c>
      <c r="XFD10" s="39"/>
    </row>
    <row r="11" spans="1:16384">
      <c r="A11" s="39" t="s">
        <v>15</v>
      </c>
      <c r="B11" s="44" t="str">
        <f>A11</f>
        <v>&lt;meta name="application-name" content="EHF" /&gt;</v>
      </c>
      <c r="C11" s="44"/>
      <c r="D11" s="44" t="s">
        <v>2</v>
      </c>
      <c r="XFD11" s="39"/>
    </row>
    <row r="12" spans="1:16384">
      <c r="A12" s="39" t="s">
        <v>16</v>
      </c>
      <c r="B12" s="44" t="str">
        <f>A12</f>
        <v>&lt;meta name="robots" content="index, follow" /&gt;</v>
      </c>
      <c r="C12" s="44"/>
      <c r="D12" s="44" t="s">
        <v>2</v>
      </c>
      <c r="XFD12" s="39"/>
    </row>
    <row r="13" spans="1:16384">
      <c r="A13" s="41" t="s">
        <v>17</v>
      </c>
      <c r="B13" s="44" t="str">
        <f>CONCATENATE(E13,$C$2,$F$9)</f>
        <v>&lt;link rel="canonical" href="https://eduardoherreraf.github.io/bootstrap.html" /&gt;</v>
      </c>
      <c r="C13" s="44"/>
      <c r="D13" s="44" t="s">
        <v>2</v>
      </c>
      <c r="E13" s="39" t="s">
        <v>18</v>
      </c>
      <c r="XFD13" s="39"/>
    </row>
    <row r="14" spans="1:16384">
      <c r="A14" s="39" t="s">
        <v>19</v>
      </c>
      <c r="B14" s="44" t="str">
        <f t="shared" ref="B14:B17" si="1">A14</f>
        <v>&lt;!-- Fin Metaetiquetas --&gt;</v>
      </c>
      <c r="C14" s="44"/>
      <c r="D14" s="44" t="s">
        <v>2</v>
      </c>
      <c r="XFD14" s="39"/>
    </row>
    <row r="15" spans="2:16384">
      <c r="B15" s="44" t="s">
        <v>20</v>
      </c>
      <c r="C15" s="44"/>
      <c r="D15" s="44" t="s">
        <v>2</v>
      </c>
      <c r="XFD15" s="39"/>
    </row>
    <row r="16" spans="1:16384">
      <c r="A16" s="39" t="s">
        <v>21</v>
      </c>
      <c r="B16" s="44" t="str">
        <f t="shared" si="1"/>
        <v>&lt;!-- Open Graph data --&gt;</v>
      </c>
      <c r="C16" s="44"/>
      <c r="D16" s="44" t="s">
        <v>2</v>
      </c>
      <c r="XFD16" s="39"/>
    </row>
    <row r="17" spans="1:16384">
      <c r="A17" s="39" t="s">
        <v>22</v>
      </c>
      <c r="B17" s="44" t="str">
        <f t="shared" si="1"/>
        <v>&lt;meta property="og:type" content="website" /&gt;</v>
      </c>
      <c r="C17" s="44"/>
      <c r="D17" s="44" t="s">
        <v>2</v>
      </c>
      <c r="XFD17" s="39"/>
    </row>
    <row r="18" spans="1:16384">
      <c r="A18" s="40" t="s">
        <v>23</v>
      </c>
      <c r="B18" s="44" t="str">
        <f>CONCATENATE(E18,$C$1,F9)</f>
        <v>&lt;meta property="og:title" content="Ing. Eduardo Herrera Forero." /&gt;</v>
      </c>
      <c r="C18" s="44"/>
      <c r="D18" s="44" t="s">
        <v>2</v>
      </c>
      <c r="E18" s="39" t="s">
        <v>24</v>
      </c>
      <c r="XFD18" s="39"/>
    </row>
    <row r="19" spans="1:16384">
      <c r="A19" s="42" t="s">
        <v>25</v>
      </c>
      <c r="B19" s="44" t="str">
        <f>CONCATENATE(E19,$C$3,$F$9)</f>
        <v>&lt;meta property="og:description" content="Esta es la Página Web del ingeniero Eduardo Herrera Forero y sus publicaciones." /&gt;</v>
      </c>
      <c r="C19" s="44"/>
      <c r="D19" s="44" t="s">
        <v>2</v>
      </c>
      <c r="E19" s="39" t="s">
        <v>26</v>
      </c>
      <c r="XFD19" s="39"/>
    </row>
    <row r="20" spans="1:16384">
      <c r="A20" s="39" t="s">
        <v>27</v>
      </c>
      <c r="B20" s="44" t="str">
        <f t="shared" ref="B20:B24" si="2">A20</f>
        <v>&lt;meta property="og:image" content="https://i.imgur.com/JKbKYrO.png" /&gt;</v>
      </c>
      <c r="C20" s="44"/>
      <c r="D20" s="44" t="s">
        <v>2</v>
      </c>
      <c r="XFD20" s="39"/>
    </row>
    <row r="21" spans="1:16384">
      <c r="A21" s="39" t="s">
        <v>28</v>
      </c>
      <c r="B21" s="44" t="str">
        <f t="shared" si="2"/>
        <v>&lt;meta property="og:image:alt" content="Logo del ingeniero Eduardo Herrera Forero"/&gt;</v>
      </c>
      <c r="C21" s="44"/>
      <c r="D21" s="44" t="s">
        <v>2</v>
      </c>
      <c r="XFD21" s="39"/>
    </row>
    <row r="22" spans="1:16384">
      <c r="A22" s="41" t="s">
        <v>29</v>
      </c>
      <c r="B22" s="44" t="str">
        <f>CONCATENATE(E22,$C$2,$F$9)</f>
        <v>&lt;meta property="og:url" content="https://eduardoherreraf.github.io/bootstrap.html" /&gt;</v>
      </c>
      <c r="C22" s="44"/>
      <c r="D22" s="44" t="s">
        <v>2</v>
      </c>
      <c r="E22" s="39" t="s">
        <v>30</v>
      </c>
      <c r="XFD22" s="39"/>
    </row>
    <row r="23" spans="1:16384">
      <c r="A23" s="39" t="s">
        <v>31</v>
      </c>
      <c r="B23" s="44" t="str">
        <f t="shared" si="2"/>
        <v>&lt;meta property="og:locale" content="es_CO" /&gt;</v>
      </c>
      <c r="C23" s="44"/>
      <c r="D23" s="44" t="s">
        <v>2</v>
      </c>
      <c r="XFD23" s="39"/>
    </row>
    <row r="24" spans="1:16384">
      <c r="A24" s="39" t="s">
        <v>32</v>
      </c>
      <c r="B24" s="44" t="str">
        <f t="shared" si="2"/>
        <v>&lt;!-- fin Open Graph data --&gt;</v>
      </c>
      <c r="C24" s="44"/>
      <c r="D24" s="44" t="s">
        <v>2</v>
      </c>
      <c r="XFD24" s="39"/>
    </row>
    <row r="25" spans="2:16384">
      <c r="B25" s="44" t="s">
        <v>33</v>
      </c>
      <c r="C25" s="44"/>
      <c r="D25" s="44" t="s">
        <v>2</v>
      </c>
      <c r="XFD25" s="39"/>
    </row>
    <row r="26" spans="1:16384">
      <c r="A26" s="39" t="s">
        <v>34</v>
      </c>
      <c r="B26" s="44" t="str">
        <f t="shared" ref="B26:B28" si="3">A26</f>
        <v>&lt;!-- Twitter cards --&gt;</v>
      </c>
      <c r="C26" s="44"/>
      <c r="D26" s="44" t="s">
        <v>2</v>
      </c>
      <c r="XFD26" s="39"/>
    </row>
    <row r="27" spans="1:16384">
      <c r="A27" s="39" t="s">
        <v>35</v>
      </c>
      <c r="B27" s="44" t="str">
        <f t="shared" si="3"/>
        <v>&lt;meta name="twitter:card" content="summary" /&gt;</v>
      </c>
      <c r="C27" s="44"/>
      <c r="D27" s="44" t="s">
        <v>2</v>
      </c>
      <c r="XFD27" s="39"/>
    </row>
    <row r="28" spans="1:16384">
      <c r="A28" s="39" t="s">
        <v>36</v>
      </c>
      <c r="B28" s="44" t="str">
        <f t="shared" si="3"/>
        <v>&lt;meta name="twitter:site" content="@ehfeduardo" /&gt;</v>
      </c>
      <c r="C28" s="44"/>
      <c r="D28" s="44" t="s">
        <v>2</v>
      </c>
      <c r="XFD28" s="39"/>
    </row>
    <row r="29" spans="1:16384">
      <c r="A29" s="40" t="s">
        <v>37</v>
      </c>
      <c r="B29" s="44" t="str">
        <f>CONCATENATE(E29,$C$1,$F$9)</f>
        <v>&lt;meta name="twitter:title" content="Ing. Eduardo Herrera Forero." /&gt;</v>
      </c>
      <c r="C29" s="44"/>
      <c r="D29" s="44" t="s">
        <v>2</v>
      </c>
      <c r="E29" s="39" t="s">
        <v>38</v>
      </c>
      <c r="XFD29" s="39"/>
    </row>
    <row r="30" spans="1:16384">
      <c r="A30" s="42" t="s">
        <v>39</v>
      </c>
      <c r="B30" s="44" t="str">
        <f>CONCATENATE(E30,$C$3,$F$9)</f>
        <v>&lt;meta name="twitter:description" content="Esta es la Página Web del ingeniero Eduardo Herrera Forero y sus publicaciones." /&gt;</v>
      </c>
      <c r="C30" s="44"/>
      <c r="D30" s="44" t="s">
        <v>2</v>
      </c>
      <c r="E30" s="39" t="s">
        <v>40</v>
      </c>
      <c r="XFD30" s="39"/>
    </row>
    <row r="31" spans="1:16384">
      <c r="A31" s="39" t="s">
        <v>41</v>
      </c>
      <c r="B31" s="44" t="str">
        <f t="shared" ref="B31:B33" si="4">A31</f>
        <v>&lt;meta name="twitter:image" content="https://i.imgur.com/JKbKYrO.png" /&gt;</v>
      </c>
      <c r="C31" s="44"/>
      <c r="D31" s="44" t="s">
        <v>2</v>
      </c>
      <c r="XFD31" s="39"/>
    </row>
    <row r="32" spans="1:16384">
      <c r="A32" s="39" t="s">
        <v>42</v>
      </c>
      <c r="B32" s="44" t="str">
        <f t="shared" si="4"/>
        <v>&lt;meta name="twitter:image:alt" content="Logo del ingeniero Eduardo Herrera Forero"&gt;</v>
      </c>
      <c r="C32" s="44"/>
      <c r="D32" s="44" t="s">
        <v>2</v>
      </c>
      <c r="XFD32" s="39"/>
    </row>
    <row r="33" spans="1:16384">
      <c r="A33" s="39" t="s">
        <v>43</v>
      </c>
      <c r="B33" s="44" t="str">
        <f t="shared" si="4"/>
        <v>&lt;!-- Fin Twitter cards --&gt;</v>
      </c>
      <c r="C33" s="44"/>
      <c r="D33" s="44" t="s">
        <v>2</v>
      </c>
      <c r="XFD33" s="39"/>
    </row>
    <row r="34" spans="2:16384">
      <c r="B34" s="44" t="s">
        <v>33</v>
      </c>
      <c r="C34" s="44"/>
      <c r="D34" s="44" t="s">
        <v>2</v>
      </c>
      <c r="XFD34" s="39"/>
    </row>
    <row r="35" spans="1:16384">
      <c r="A35" s="39" t="s">
        <v>44</v>
      </c>
      <c r="B35" s="44" t="str">
        <f t="shared" ref="B35:B44" si="5">A35</f>
        <v>&lt;!-- iconos --&gt;</v>
      </c>
      <c r="C35" s="44"/>
      <c r="D35" s="44" t="s">
        <v>2</v>
      </c>
      <c r="XFD35" s="39"/>
    </row>
    <row r="36" spans="1:16384">
      <c r="A36" s="39" t="s">
        <v>45</v>
      </c>
      <c r="B36" s="44" t="str">
        <f t="shared" si="5"/>
        <v>&lt;link rel="apple-touch-icon" sizes="180x180" href="apple-touch-icon.png" /&gt;</v>
      </c>
      <c r="C36" s="44"/>
      <c r="D36" s="44" t="s">
        <v>2</v>
      </c>
      <c r="XFD36" s="39"/>
    </row>
    <row r="37" spans="1:16384">
      <c r="A37" s="39" t="s">
        <v>46</v>
      </c>
      <c r="B37" s="44" t="str">
        <f t="shared" si="5"/>
        <v>&lt;link rel="icon" type="image/png" sizes="32x32" href="favicon-32x32.png" /&gt;</v>
      </c>
      <c r="C37" s="44"/>
      <c r="D37" s="44" t="s">
        <v>2</v>
      </c>
      <c r="XFD37" s="39"/>
    </row>
    <row r="38" spans="1:16384">
      <c r="A38" s="39" t="s">
        <v>47</v>
      </c>
      <c r="B38" s="44" t="str">
        <f t="shared" si="5"/>
        <v>&lt;link rel="icon" type="image/png" sizes="192x192" href="android-chrome-192x192.png"/&gt;</v>
      </c>
      <c r="C38" s="44"/>
      <c r="D38" s="44" t="s">
        <v>2</v>
      </c>
      <c r="XFD38" s="39"/>
    </row>
    <row r="39" spans="1:16384">
      <c r="A39" s="39" t="s">
        <v>48</v>
      </c>
      <c r="B39" s="44" t="str">
        <f t="shared" si="5"/>
        <v>&lt;link rel="icon" type="image/png" sizes="16x16" href="favicon-16x16.png" /&gt;</v>
      </c>
      <c r="C39" s="44"/>
      <c r="D39" s="44" t="s">
        <v>2</v>
      </c>
      <c r="XFD39" s="39"/>
    </row>
    <row r="40" spans="1:16384">
      <c r="A40" s="39" t="s">
        <v>49</v>
      </c>
      <c r="B40" s="44" t="str">
        <f t="shared" si="5"/>
        <v>&lt;link rel="manifest" href="site.webmanifest" /&gt;</v>
      </c>
      <c r="C40" s="44"/>
      <c r="D40" s="44" t="s">
        <v>2</v>
      </c>
      <c r="XFD40" s="39"/>
    </row>
    <row r="41" spans="1:16384">
      <c r="A41" s="39" t="s">
        <v>50</v>
      </c>
      <c r="B41" s="44" t="str">
        <f t="shared" si="5"/>
        <v>&lt;link rel="mask-icon" href="safari-pinned-tab.svg" color="#5bbad5" /&gt;</v>
      </c>
      <c r="C41" s="44"/>
      <c r="D41" s="44" t="s">
        <v>2</v>
      </c>
      <c r="XFD41" s="39"/>
    </row>
    <row r="42" spans="1:16384">
      <c r="A42" s="39" t="s">
        <v>51</v>
      </c>
      <c r="B42" s="44" t="str">
        <f t="shared" si="5"/>
        <v>&lt;meta name="msapplication-TileColor" content="#da532c" /&gt;</v>
      </c>
      <c r="C42" s="44"/>
      <c r="D42" s="44" t="s">
        <v>2</v>
      </c>
      <c r="XFD42" s="39"/>
    </row>
    <row r="43" spans="1:16384">
      <c r="A43" s="39" t="s">
        <v>52</v>
      </c>
      <c r="B43" s="44" t="str">
        <f t="shared" si="5"/>
        <v>&lt;meta name="theme-color" content="#ffffff" /&gt;</v>
      </c>
      <c r="C43" s="44"/>
      <c r="D43" s="44" t="s">
        <v>2</v>
      </c>
      <c r="XFD43" s="39"/>
    </row>
    <row r="44" spans="1:16384">
      <c r="A44" s="39" t="s">
        <v>53</v>
      </c>
      <c r="B44" s="44" t="str">
        <f t="shared" si="5"/>
        <v>&lt;!-- fin iconos --&gt;</v>
      </c>
      <c r="C44" s="44"/>
      <c r="D44" s="44" t="s">
        <v>2</v>
      </c>
      <c r="XFD44" s="39"/>
    </row>
    <row r="45" spans="2:16384">
      <c r="B45" s="44" t="s">
        <v>33</v>
      </c>
      <c r="C45" s="44"/>
      <c r="D45" s="44" t="s">
        <v>2</v>
      </c>
      <c r="XFD45" s="39"/>
    </row>
    <row r="46" spans="1:16384">
      <c r="A46" s="39" t="s">
        <v>54</v>
      </c>
      <c r="B46" s="44" t="str">
        <f t="shared" ref="B46:B50" si="6">A46</f>
        <v>&lt;title&gt;</v>
      </c>
      <c r="C46" s="44"/>
      <c r="D46" s="44" t="s">
        <v>2</v>
      </c>
      <c r="XFD46" s="39"/>
    </row>
    <row r="47" spans="1:16384">
      <c r="A47" s="40" t="s">
        <v>55</v>
      </c>
      <c r="B47" s="44" t="str">
        <f>C1</f>
        <v>Ing. Eduardo Herrera Forero.</v>
      </c>
      <c r="C47" s="44"/>
      <c r="D47" s="44" t="s">
        <v>2</v>
      </c>
      <c r="XFD47" s="39"/>
    </row>
    <row r="48" spans="1:16384">
      <c r="A48" s="39" t="s">
        <v>56</v>
      </c>
      <c r="B48" s="44" t="str">
        <f t="shared" si="6"/>
        <v>&lt;/title&gt;</v>
      </c>
      <c r="C48" s="44"/>
      <c r="D48" s="44" t="s">
        <v>2</v>
      </c>
      <c r="XFD48" s="39"/>
    </row>
    <row r="49" spans="2:16384">
      <c r="B49" s="44" t="s">
        <v>33</v>
      </c>
      <c r="C49" s="44"/>
      <c r="D49" s="44" t="s">
        <v>2</v>
      </c>
      <c r="XFD49" s="39"/>
    </row>
    <row r="50" spans="1:16384">
      <c r="A50" s="39" t="s">
        <v>57</v>
      </c>
      <c r="B50" s="44" t="str">
        <f t="shared" si="6"/>
        <v>&lt;script type="module" defer src="./js/main.js"&gt;&lt;/script&gt;</v>
      </c>
      <c r="C50" s="44"/>
      <c r="D50" s="44" t="s">
        <v>2</v>
      </c>
      <c r="XFD50" s="39"/>
    </row>
    <row r="51" spans="2:16384">
      <c r="B51" s="44" t="s">
        <v>33</v>
      </c>
      <c r="C51" s="44"/>
      <c r="D51" s="44" t="s">
        <v>2</v>
      </c>
      <c r="XFD51" s="39"/>
    </row>
    <row r="52" spans="1:16384">
      <c r="A52" s="39" t="s">
        <v>58</v>
      </c>
      <c r="B52" s="44" t="str">
        <f>A52</f>
        <v>&lt;meta name="google-site-verification" content="2H5ZMCD1_xl7oxaiqnopfdQBnIXVIOfmW0UBSa5sQJc"/&gt;</v>
      </c>
      <c r="C52" s="44"/>
      <c r="D52" s="44" t="s">
        <v>2</v>
      </c>
      <c r="XFD52" s="39"/>
    </row>
    <row r="53" spans="1:16384">
      <c r="A53" s="39" t="s">
        <v>59</v>
      </c>
      <c r="B53" s="44" t="str">
        <f>A53</f>
        <v>&lt;/head&gt;</v>
      </c>
      <c r="C53" s="44"/>
      <c r="D53" s="44" t="s">
        <v>2</v>
      </c>
      <c r="XFD53" s="39"/>
    </row>
    <row r="54" spans="16384:16384">
      <c r="XFD54" s="39"/>
    </row>
  </sheetData>
  <hyperlinks>
    <hyperlink ref="C2" r:id="rId1" display="https://eduardoherreraf.github.io/bootstrap.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56"/>
  <sheetViews>
    <sheetView zoomScale="120" zoomScaleNormal="120" workbookViewId="0">
      <pane xSplit="1" ySplit="3" topLeftCell="B26" activePane="bottomRight" state="frozen"/>
      <selection/>
      <selection pane="topRight"/>
      <selection pane="bottomLeft"/>
      <selection pane="bottomRight" activeCell="B5" sqref="B5:B55"/>
    </sheetView>
  </sheetViews>
  <sheetFormatPr defaultColWidth="11" defaultRowHeight="14.25"/>
  <cols>
    <col min="1" max="1" width="0.158333333333333" style="39" customWidth="1"/>
    <col min="2" max="2" width="11" style="39"/>
    <col min="3" max="3" width="139.991666666667" style="39" customWidth="1"/>
    <col min="4" max="4" width="11" style="39"/>
    <col min="5" max="5" width="35" style="39" customWidth="1"/>
    <col min="6" max="16383" width="11" style="39"/>
    <col min="16384" max="16384" width="11" style="6"/>
  </cols>
  <sheetData>
    <row r="1" spans="2:16384">
      <c r="B1" s="40" t="s">
        <v>0</v>
      </c>
      <c r="C1" t="s">
        <v>60</v>
      </c>
      <c r="D1" s="39" t="s">
        <v>2</v>
      </c>
      <c r="XFD1" s="39"/>
    </row>
    <row r="2" spans="2:16384">
      <c r="B2" s="41" t="s">
        <v>3</v>
      </c>
      <c r="C2" s="58" t="s">
        <v>61</v>
      </c>
      <c r="D2" s="39" t="s">
        <v>2</v>
      </c>
      <c r="XFD2" s="39"/>
    </row>
    <row r="3" spans="2:16384">
      <c r="B3" s="42" t="s">
        <v>5</v>
      </c>
      <c r="C3" s="59" t="s">
        <v>62</v>
      </c>
      <c r="D3" s="39" t="s">
        <v>2</v>
      </c>
      <c r="XFD3" s="39"/>
    </row>
    <row r="4" ht="6" customHeight="1" spans="2:16384">
      <c r="B4" s="43"/>
      <c r="XFD4" s="39"/>
    </row>
    <row r="5" spans="1:16384">
      <c r="A5" s="39" t="s">
        <v>7</v>
      </c>
      <c r="B5" s="44" t="str">
        <f t="shared" ref="B5:B8" si="0">A5</f>
        <v>&lt;head&gt;</v>
      </c>
      <c r="C5" s="44"/>
      <c r="D5" s="44" t="s">
        <v>2</v>
      </c>
      <c r="XFD5" s="39"/>
    </row>
    <row r="6" spans="1:16384">
      <c r="A6" s="39" t="s">
        <v>8</v>
      </c>
      <c r="B6" s="44" t="str">
        <f t="shared" si="0"/>
        <v>&lt;!-- Metaetiquetas --&gt;</v>
      </c>
      <c r="C6" s="44"/>
      <c r="D6" s="44" t="s">
        <v>2</v>
      </c>
      <c r="XFD6" s="39"/>
    </row>
    <row r="7" spans="1:16384">
      <c r="A7" s="39" t="s">
        <v>9</v>
      </c>
      <c r="B7" s="44" t="str">
        <f t="shared" si="0"/>
        <v>&lt;meta charset="utf-8" /&gt;</v>
      </c>
      <c r="C7" s="44"/>
      <c r="D7" s="44" t="s">
        <v>2</v>
      </c>
      <c r="XFD7" s="39"/>
    </row>
    <row r="8" spans="1:16384">
      <c r="A8" s="39" t="s">
        <v>10</v>
      </c>
      <c r="B8" s="44" t="str">
        <f t="shared" si="0"/>
        <v>&lt;meta name="viewport" content="width=device-width, initial-scale=1" /&gt;</v>
      </c>
      <c r="C8" s="44"/>
      <c r="D8" s="44" t="s">
        <v>2</v>
      </c>
      <c r="XFD8" s="39"/>
    </row>
    <row r="9" spans="1:16384">
      <c r="A9" s="40" t="s">
        <v>11</v>
      </c>
      <c r="B9" s="44" t="str">
        <f>CONCATENATE(E9,$C$3,F9)</f>
        <v>&lt;meta name="description" content="Aprende sobre los literales en Python: valores fijos en el código como números, cadenas y booleanos. Descubre su sintaxis y uso en programación Python." /&gt;</v>
      </c>
      <c r="C9" s="44"/>
      <c r="D9" s="44" t="s">
        <v>2</v>
      </c>
      <c r="E9" s="39" t="s">
        <v>12</v>
      </c>
      <c r="F9" s="39" t="s">
        <v>13</v>
      </c>
      <c r="XFD9" s="39"/>
    </row>
    <row r="10" spans="1:16384">
      <c r="A10" s="40" t="s">
        <v>11</v>
      </c>
      <c r="B10" s="44" t="str">
        <f>CONCATENATE(E10,$C$1,F10)</f>
        <v>&lt;meta name="tittle" content="Literales - Ing. Eduardo Herrera Forero." /&gt;</v>
      </c>
      <c r="C10" s="44"/>
      <c r="D10" s="44" t="s">
        <v>2</v>
      </c>
      <c r="E10" s="39" t="s">
        <v>63</v>
      </c>
      <c r="F10" s="39" t="s">
        <v>13</v>
      </c>
      <c r="XFD10" s="39"/>
    </row>
    <row r="11" spans="1:16384">
      <c r="A11" s="39" t="s">
        <v>14</v>
      </c>
      <c r="B11" s="44" t="str">
        <f>A11</f>
        <v>&lt;meta name="author" content="Ing. Eduardo Herrera Forero" /&gt;</v>
      </c>
      <c r="C11" s="44"/>
      <c r="D11" s="44" t="s">
        <v>2</v>
      </c>
      <c r="XFD11" s="39"/>
    </row>
    <row r="12" spans="1:16384">
      <c r="A12" s="39" t="s">
        <v>15</v>
      </c>
      <c r="B12" s="44" t="str">
        <f>A12</f>
        <v>&lt;meta name="application-name" content="EHF" /&gt;</v>
      </c>
      <c r="C12" s="44"/>
      <c r="D12" s="44" t="s">
        <v>2</v>
      </c>
      <c r="XFD12" s="39"/>
    </row>
    <row r="13" spans="1:16384">
      <c r="A13" s="39" t="s">
        <v>16</v>
      </c>
      <c r="B13" s="44" t="str">
        <f>A13</f>
        <v>&lt;meta name="robots" content="index, follow" /&gt;</v>
      </c>
      <c r="C13" s="44"/>
      <c r="D13" s="44" t="s">
        <v>2</v>
      </c>
      <c r="XFD13" s="39"/>
    </row>
    <row r="14" spans="1:16384">
      <c r="A14" s="41" t="s">
        <v>17</v>
      </c>
      <c r="B14" s="44" t="str">
        <f>CONCATENATE(E14,$C$2,$F$9)</f>
        <v>&lt;link rel="canonical" href="https://eduardoherreraf.github.io/cursoPython3@02_función_print.html" /&gt;</v>
      </c>
      <c r="C14" s="44"/>
      <c r="D14" s="44" t="s">
        <v>2</v>
      </c>
      <c r="E14" s="39" t="s">
        <v>18</v>
      </c>
      <c r="XFD14" s="39"/>
    </row>
    <row r="15" spans="1:16384">
      <c r="A15" s="39" t="s">
        <v>19</v>
      </c>
      <c r="B15" s="44" t="str">
        <f t="shared" ref="B15:B18" si="1">A15</f>
        <v>&lt;!-- Fin Metaetiquetas --&gt;</v>
      </c>
      <c r="C15" s="44"/>
      <c r="D15" s="44" t="s">
        <v>2</v>
      </c>
      <c r="XFD15" s="39"/>
    </row>
    <row r="16" spans="2:16384">
      <c r="B16" s="44" t="s">
        <v>20</v>
      </c>
      <c r="C16" s="44"/>
      <c r="D16" s="44" t="s">
        <v>2</v>
      </c>
      <c r="XFD16" s="39"/>
    </row>
    <row r="17" spans="1:16384">
      <c r="A17" s="39" t="s">
        <v>21</v>
      </c>
      <c r="B17" s="44" t="str">
        <f t="shared" si="1"/>
        <v>&lt;!-- Open Graph data --&gt;</v>
      </c>
      <c r="C17" s="44"/>
      <c r="D17" s="44" t="s">
        <v>2</v>
      </c>
      <c r="XFD17" s="39"/>
    </row>
    <row r="18" spans="1:16384">
      <c r="A18" s="39" t="s">
        <v>22</v>
      </c>
      <c r="B18" s="44" t="str">
        <f t="shared" si="1"/>
        <v>&lt;meta property="og:type" content="website" /&gt;</v>
      </c>
      <c r="C18" s="44"/>
      <c r="D18" s="44" t="s">
        <v>2</v>
      </c>
      <c r="XFD18" s="39"/>
    </row>
    <row r="19" spans="1:16384">
      <c r="A19" s="40" t="s">
        <v>23</v>
      </c>
      <c r="B19" s="44" t="str">
        <f>CONCATENATE(E19,$C$1,F9)</f>
        <v>&lt;meta property="og:title" content="Literales - Ing. Eduardo Herrera Forero." /&gt;</v>
      </c>
      <c r="C19" s="44"/>
      <c r="D19" s="44" t="s">
        <v>2</v>
      </c>
      <c r="E19" s="39" t="s">
        <v>24</v>
      </c>
      <c r="XFD19" s="39"/>
    </row>
    <row r="20" spans="1:16384">
      <c r="A20" s="42" t="s">
        <v>25</v>
      </c>
      <c r="B20" s="44" t="str">
        <f>CONCATENATE(E20,$C$3,$F$9)</f>
        <v>&lt;meta property="og:description" content="Aprende sobre los literales en Python: valores fijos en el código como números, cadenas y booleanos. Descubre su sintaxis y uso en programación Python." /&gt;</v>
      </c>
      <c r="C20" s="44"/>
      <c r="D20" s="44" t="s">
        <v>2</v>
      </c>
      <c r="E20" s="39" t="s">
        <v>26</v>
      </c>
      <c r="XFD20" s="39"/>
    </row>
    <row r="21" spans="1:16384">
      <c r="A21" s="39" t="s">
        <v>27</v>
      </c>
      <c r="B21" s="44" t="str">
        <f t="shared" ref="B21:B25" si="2">A21</f>
        <v>&lt;meta property="og:image" content="https://i.imgur.com/JKbKYrO.png" /&gt;</v>
      </c>
      <c r="C21" s="44"/>
      <c r="D21" s="44" t="s">
        <v>2</v>
      </c>
      <c r="XFD21" s="39"/>
    </row>
    <row r="22" spans="1:16384">
      <c r="A22" s="39" t="s">
        <v>28</v>
      </c>
      <c r="B22" s="44" t="str">
        <f t="shared" si="2"/>
        <v>&lt;meta property="og:image:alt" content="Logo del ingeniero Eduardo Herrera Forero"/&gt;</v>
      </c>
      <c r="C22" s="44"/>
      <c r="D22" s="44" t="s">
        <v>2</v>
      </c>
      <c r="XFD22" s="39"/>
    </row>
    <row r="23" spans="1:16384">
      <c r="A23" s="41" t="s">
        <v>29</v>
      </c>
      <c r="B23" s="44" t="str">
        <f>CONCATENATE(E23,$C$2,$F$9)</f>
        <v>&lt;meta property="og:url" content="https://eduardoherreraf.github.io/cursoPython3@02_función_print.html" /&gt;</v>
      </c>
      <c r="C23" s="44"/>
      <c r="D23" s="44" t="s">
        <v>2</v>
      </c>
      <c r="E23" s="39" t="s">
        <v>30</v>
      </c>
      <c r="XFD23" s="39"/>
    </row>
    <row r="24" spans="1:16384">
      <c r="A24" s="39" t="s">
        <v>31</v>
      </c>
      <c r="B24" s="44" t="str">
        <f t="shared" si="2"/>
        <v>&lt;meta property="og:locale" content="es_CO" /&gt;</v>
      </c>
      <c r="C24" s="44"/>
      <c r="D24" s="44" t="s">
        <v>2</v>
      </c>
      <c r="XFD24" s="39"/>
    </row>
    <row r="25" spans="1:16384">
      <c r="A25" s="39" t="s">
        <v>32</v>
      </c>
      <c r="B25" s="44" t="str">
        <f t="shared" si="2"/>
        <v>&lt;!-- fin Open Graph data --&gt;</v>
      </c>
      <c r="C25" s="44"/>
      <c r="D25" s="44" t="s">
        <v>2</v>
      </c>
      <c r="XFD25" s="39"/>
    </row>
    <row r="26" spans="2:16384">
      <c r="B26" s="44" t="s">
        <v>33</v>
      </c>
      <c r="C26" s="44"/>
      <c r="D26" s="44" t="s">
        <v>2</v>
      </c>
      <c r="XFD26" s="39"/>
    </row>
    <row r="27" spans="1:16384">
      <c r="A27" s="39" t="s">
        <v>34</v>
      </c>
      <c r="B27" s="44" t="str">
        <f>A27</f>
        <v>&lt;!-- Twitter cards --&gt;</v>
      </c>
      <c r="C27" s="44"/>
      <c r="D27" s="44" t="s">
        <v>2</v>
      </c>
      <c r="XFD27" s="39"/>
    </row>
    <row r="28" spans="1:16384">
      <c r="A28" s="39" t="s">
        <v>64</v>
      </c>
      <c r="B28" s="44" t="str">
        <f>A28</f>
        <v>&lt;meta name="twitter:card" content="summary_large_image" /&gt;</v>
      </c>
      <c r="C28" s="44"/>
      <c r="D28" s="44" t="s">
        <v>2</v>
      </c>
      <c r="XFD28" s="39"/>
    </row>
    <row r="29" spans="1:16384">
      <c r="A29" s="39" t="s">
        <v>36</v>
      </c>
      <c r="B29" s="44" t="str">
        <f>A29</f>
        <v>&lt;meta name="twitter:site" content="@ehfeduardo" /&gt;</v>
      </c>
      <c r="C29" s="44"/>
      <c r="D29" s="44" t="s">
        <v>2</v>
      </c>
      <c r="XFD29" s="39"/>
    </row>
    <row r="30" spans="1:16384">
      <c r="A30" s="40" t="s">
        <v>37</v>
      </c>
      <c r="B30" s="44" t="str">
        <f>CONCATENATE(E30,$C$1,$F$9)</f>
        <v>&lt;meta name="twitter:url" content="Literales - Ing. Eduardo Herrera Forero." /&gt;</v>
      </c>
      <c r="C30" s="44"/>
      <c r="D30" s="44" t="s">
        <v>2</v>
      </c>
      <c r="E30" s="39" t="s">
        <v>65</v>
      </c>
      <c r="XFD30" s="39"/>
    </row>
    <row r="31" spans="1:16384">
      <c r="A31" s="40" t="s">
        <v>37</v>
      </c>
      <c r="B31" s="44" t="str">
        <f>CONCATENATE(E31,$C$2,$F$9)</f>
        <v>&lt;meta name="twitter:title" content="https://eduardoherreraf.github.io/cursoPython3@02_función_print.html" /&gt;</v>
      </c>
      <c r="C31" s="44"/>
      <c r="D31" s="44" t="s">
        <v>2</v>
      </c>
      <c r="E31" s="39" t="s">
        <v>38</v>
      </c>
      <c r="XFD31" s="39"/>
    </row>
    <row r="32" spans="1:16384">
      <c r="A32" s="42" t="s">
        <v>39</v>
      </c>
      <c r="B32" s="44" t="str">
        <f>CONCATENATE(E32,$C$3,$F$9)</f>
        <v>&lt;meta name="twitter:description" content="Aprende sobre los literales en Python: valores fijos en el código como números, cadenas y booleanos. Descubre su sintaxis y uso en programación Python." /&gt;</v>
      </c>
      <c r="C32" s="44"/>
      <c r="D32" s="44" t="s">
        <v>2</v>
      </c>
      <c r="E32" s="39" t="s">
        <v>40</v>
      </c>
      <c r="XFD32" s="39"/>
    </row>
    <row r="33" spans="1:16384">
      <c r="A33" s="39" t="s">
        <v>41</v>
      </c>
      <c r="B33" s="44" t="str">
        <f t="shared" ref="B33:B35" si="3">A33</f>
        <v>&lt;meta name="twitter:image" content="https://i.imgur.com/JKbKYrO.png" /&gt;</v>
      </c>
      <c r="C33" s="44"/>
      <c r="D33" s="44" t="s">
        <v>2</v>
      </c>
      <c r="XFD33" s="39"/>
    </row>
    <row r="34" spans="1:16384">
      <c r="A34" s="39" t="s">
        <v>42</v>
      </c>
      <c r="B34" s="44" t="str">
        <f t="shared" si="3"/>
        <v>&lt;meta name="twitter:image:alt" content="Logo del ingeniero Eduardo Herrera Forero"&gt;</v>
      </c>
      <c r="C34" s="44"/>
      <c r="D34" s="44" t="s">
        <v>2</v>
      </c>
      <c r="XFD34" s="39"/>
    </row>
    <row r="35" spans="1:16384">
      <c r="A35" s="39" t="s">
        <v>43</v>
      </c>
      <c r="B35" s="44" t="str">
        <f t="shared" si="3"/>
        <v>&lt;!-- Fin Twitter cards --&gt;</v>
      </c>
      <c r="C35" s="44"/>
      <c r="D35" s="44" t="s">
        <v>2</v>
      </c>
      <c r="XFD35" s="39"/>
    </row>
    <row r="36" spans="2:16384">
      <c r="B36" s="44" t="s">
        <v>33</v>
      </c>
      <c r="C36" s="44"/>
      <c r="D36" s="44" t="s">
        <v>2</v>
      </c>
      <c r="XFD36" s="39"/>
    </row>
    <row r="37" spans="1:16384">
      <c r="A37" s="39" t="s">
        <v>44</v>
      </c>
      <c r="B37" s="44" t="str">
        <f t="shared" ref="B37:B46" si="4">A37</f>
        <v>&lt;!-- iconos --&gt;</v>
      </c>
      <c r="C37" s="44"/>
      <c r="D37" s="44" t="s">
        <v>2</v>
      </c>
      <c r="XFD37" s="39"/>
    </row>
    <row r="38" spans="1:16384">
      <c r="A38" s="39" t="s">
        <v>45</v>
      </c>
      <c r="B38" s="44" t="str">
        <f t="shared" si="4"/>
        <v>&lt;link rel="apple-touch-icon" sizes="180x180" href="apple-touch-icon.png" /&gt;</v>
      </c>
      <c r="C38" s="44"/>
      <c r="D38" s="44" t="s">
        <v>2</v>
      </c>
      <c r="XFD38" s="39"/>
    </row>
    <row r="39" spans="1:16384">
      <c r="A39" s="39" t="s">
        <v>46</v>
      </c>
      <c r="B39" s="44" t="str">
        <f t="shared" si="4"/>
        <v>&lt;link rel="icon" type="image/png" sizes="32x32" href="favicon-32x32.png" /&gt;</v>
      </c>
      <c r="C39" s="44"/>
      <c r="D39" s="44" t="s">
        <v>2</v>
      </c>
      <c r="XFD39" s="39"/>
    </row>
    <row r="40" spans="1:16384">
      <c r="A40" s="39" t="s">
        <v>47</v>
      </c>
      <c r="B40" s="44" t="str">
        <f t="shared" si="4"/>
        <v>&lt;link rel="icon" type="image/png" sizes="192x192" href="android-chrome-192x192.png"/&gt;</v>
      </c>
      <c r="C40" s="44"/>
      <c r="D40" s="44" t="s">
        <v>2</v>
      </c>
      <c r="XFD40" s="39"/>
    </row>
    <row r="41" spans="1:16384">
      <c r="A41" s="39" t="s">
        <v>48</v>
      </c>
      <c r="B41" s="44" t="str">
        <f t="shared" si="4"/>
        <v>&lt;link rel="icon" type="image/png" sizes="16x16" href="favicon-16x16.png" /&gt;</v>
      </c>
      <c r="C41" s="44"/>
      <c r="D41" s="44" t="s">
        <v>2</v>
      </c>
      <c r="XFD41" s="39"/>
    </row>
    <row r="42" spans="1:16384">
      <c r="A42" s="39" t="s">
        <v>49</v>
      </c>
      <c r="B42" s="44" t="str">
        <f t="shared" si="4"/>
        <v>&lt;link rel="manifest" href="site.webmanifest" /&gt;</v>
      </c>
      <c r="C42" s="44"/>
      <c r="D42" s="44" t="s">
        <v>2</v>
      </c>
      <c r="XFD42" s="39"/>
    </row>
    <row r="43" spans="1:16384">
      <c r="A43" s="39" t="s">
        <v>50</v>
      </c>
      <c r="B43" s="44" t="str">
        <f t="shared" si="4"/>
        <v>&lt;link rel="mask-icon" href="safari-pinned-tab.svg" color="#5bbad5" /&gt;</v>
      </c>
      <c r="C43" s="44"/>
      <c r="D43" s="44" t="s">
        <v>2</v>
      </c>
      <c r="XFD43" s="39"/>
    </row>
    <row r="44" spans="1:16384">
      <c r="A44" s="39" t="s">
        <v>51</v>
      </c>
      <c r="B44" s="44" t="str">
        <f t="shared" si="4"/>
        <v>&lt;meta name="msapplication-TileColor" content="#da532c" /&gt;</v>
      </c>
      <c r="C44" s="44"/>
      <c r="D44" s="44" t="s">
        <v>2</v>
      </c>
      <c r="XFD44" s="39"/>
    </row>
    <row r="45" spans="1:16384">
      <c r="A45" s="39" t="s">
        <v>52</v>
      </c>
      <c r="B45" s="44" t="str">
        <f t="shared" si="4"/>
        <v>&lt;meta name="theme-color" content="#ffffff" /&gt;</v>
      </c>
      <c r="C45" s="44"/>
      <c r="D45" s="44" t="s">
        <v>2</v>
      </c>
      <c r="XFD45" s="39"/>
    </row>
    <row r="46" spans="1:16384">
      <c r="A46" s="39" t="s">
        <v>53</v>
      </c>
      <c r="B46" s="44" t="str">
        <f t="shared" si="4"/>
        <v>&lt;!-- fin iconos --&gt;</v>
      </c>
      <c r="C46" s="44"/>
      <c r="D46" s="44" t="s">
        <v>2</v>
      </c>
      <c r="XFD46" s="39"/>
    </row>
    <row r="47" spans="2:16384">
      <c r="B47" s="44" t="s">
        <v>33</v>
      </c>
      <c r="C47" s="44"/>
      <c r="D47" s="44" t="s">
        <v>2</v>
      </c>
      <c r="XFD47" s="39"/>
    </row>
    <row r="48" spans="1:16384">
      <c r="A48" s="39" t="s">
        <v>54</v>
      </c>
      <c r="B48" s="44" t="str">
        <f t="shared" ref="B48:B52" si="5">A48</f>
        <v>&lt;title&gt;</v>
      </c>
      <c r="C48" s="44"/>
      <c r="D48" s="44" t="s">
        <v>2</v>
      </c>
      <c r="XFD48" s="39"/>
    </row>
    <row r="49" spans="1:16384">
      <c r="A49" s="40" t="s">
        <v>55</v>
      </c>
      <c r="B49" s="44" t="str">
        <f>C1</f>
        <v>Literales - Ing. Eduardo Herrera Forero.</v>
      </c>
      <c r="C49" s="44"/>
      <c r="D49" s="44" t="s">
        <v>2</v>
      </c>
      <c r="XFD49" s="39"/>
    </row>
    <row r="50" spans="1:16384">
      <c r="A50" s="39" t="s">
        <v>56</v>
      </c>
      <c r="B50" s="44" t="str">
        <f t="shared" si="5"/>
        <v>&lt;/title&gt;</v>
      </c>
      <c r="C50" s="44"/>
      <c r="D50" s="44" t="s">
        <v>2</v>
      </c>
      <c r="XFD50" s="39"/>
    </row>
    <row r="51" spans="2:16384">
      <c r="B51" s="44" t="s">
        <v>33</v>
      </c>
      <c r="C51" s="44"/>
      <c r="D51" s="44" t="s">
        <v>2</v>
      </c>
      <c r="XFD51" s="39"/>
    </row>
    <row r="52" spans="1:16384">
      <c r="A52" s="39" t="s">
        <v>57</v>
      </c>
      <c r="B52" s="44" t="str">
        <f t="shared" si="5"/>
        <v>&lt;script type="module" defer src="./js/main.js"&gt;&lt;/script&gt;</v>
      </c>
      <c r="C52" s="44"/>
      <c r="D52" s="44" t="s">
        <v>2</v>
      </c>
      <c r="XFD52" s="39"/>
    </row>
    <row r="53" spans="2:16384">
      <c r="B53" s="44" t="s">
        <v>33</v>
      </c>
      <c r="C53" s="44"/>
      <c r="D53" s="44" t="s">
        <v>2</v>
      </c>
      <c r="XFD53" s="39"/>
    </row>
    <row r="54" spans="1:16384">
      <c r="A54" s="39" t="s">
        <v>58</v>
      </c>
      <c r="B54" s="44" t="str">
        <f>A54</f>
        <v>&lt;meta name="google-site-verification" content="2H5ZMCD1_xl7oxaiqnopfdQBnIXVIOfmW0UBSa5sQJc"/&gt;</v>
      </c>
      <c r="C54" s="44"/>
      <c r="D54" s="44" t="s">
        <v>2</v>
      </c>
      <c r="XFD54" s="39"/>
    </row>
    <row r="55" spans="1:16384">
      <c r="A55" s="39" t="s">
        <v>59</v>
      </c>
      <c r="B55" s="44" t="str">
        <f>A55</f>
        <v>&lt;/head&gt;</v>
      </c>
      <c r="C55" s="44"/>
      <c r="D55" s="44" t="s">
        <v>2</v>
      </c>
      <c r="XFD55" s="39"/>
    </row>
    <row r="56" spans="16384:16384">
      <c r="XFD56" s="39"/>
    </row>
  </sheetData>
  <hyperlinks>
    <hyperlink ref="C2" r:id="rId1" display="https://eduardoherreraf.github.io/cursoPython3@02_función_print.html" tooltip="https://eduardoherreraf.github.io/cursoPython3@02_función_print.html"/>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9"/>
  <sheetViews>
    <sheetView workbookViewId="0">
      <pane ySplit="1" topLeftCell="A60" activePane="bottomLeft" state="frozen"/>
      <selection/>
      <selection pane="bottomLeft" activeCell="E3" sqref="E3:E97"/>
    </sheetView>
  </sheetViews>
  <sheetFormatPr defaultColWidth="9" defaultRowHeight="15"/>
  <cols>
    <col min="1" max="1" width="15.75" style="25" customWidth="1"/>
    <col min="2" max="2" width="0.158333333333333" style="25" customWidth="1"/>
    <col min="3" max="3" width="50.75" style="45" customWidth="1"/>
    <col min="4" max="4" width="0.158333333333333" style="45" customWidth="1"/>
    <col min="5" max="5" width="104.5" style="46" customWidth="1"/>
    <col min="6" max="6" width="0.158333333333333" style="25" customWidth="1"/>
    <col min="7" max="7" width="94.625" style="25" customWidth="1"/>
    <col min="8" max="16384" width="9" style="25"/>
  </cols>
  <sheetData>
    <row r="1" spans="3:8">
      <c r="C1" s="25"/>
      <c r="D1" s="25"/>
      <c r="E1" s="46" t="s">
        <v>66</v>
      </c>
      <c r="G1" s="46" t="s">
        <v>67</v>
      </c>
      <c r="H1" s="25" t="s">
        <v>68</v>
      </c>
    </row>
    <row r="2" spans="3:4">
      <c r="C2" s="25"/>
      <c r="D2" s="25"/>
    </row>
    <row r="3" spans="3:5">
      <c r="C3" s="25"/>
      <c r="D3" s="25"/>
      <c r="E3" s="47" t="s">
        <v>69</v>
      </c>
    </row>
    <row r="4" spans="3:5">
      <c r="C4" s="25"/>
      <c r="D4" s="25"/>
      <c r="E4" s="47" t="s">
        <v>70</v>
      </c>
    </row>
    <row r="5" spans="3:5">
      <c r="C5" s="25"/>
      <c r="D5" s="25"/>
      <c r="E5" s="46" t="s">
        <v>71</v>
      </c>
    </row>
    <row r="6" spans="3:5">
      <c r="C6" s="25"/>
      <c r="D6" s="25"/>
      <c r="E6" s="46" t="str">
        <f>CONCATENATE("&lt;!--  ",$C$9,"  --&gt;")</f>
        <v>&lt;!--  Literales  --&gt;</v>
      </c>
    </row>
    <row r="7" spans="3:5">
      <c r="C7" s="25"/>
      <c r="D7" s="25"/>
      <c r="E7" s="46" t="s">
        <v>72</v>
      </c>
    </row>
    <row r="8" spans="3:5">
      <c r="C8" s="25"/>
      <c r="D8" s="25"/>
      <c r="E8" s="46" t="s">
        <v>73</v>
      </c>
    </row>
    <row r="9" spans="1:5">
      <c r="A9" s="25" t="s">
        <v>74</v>
      </c>
      <c r="B9" s="25" t="s">
        <v>2</v>
      </c>
      <c r="C9" s="48" t="s">
        <v>75</v>
      </c>
      <c r="D9" s="60" t="s">
        <v>76</v>
      </c>
      <c r="E9" s="46" t="str">
        <f>CONCATENATE("&lt;header&gt;&lt;h1&gt;",C9,"&lt;/h1&gt;&lt;/header&gt;")</f>
        <v>&lt;header&gt;&lt;h1&gt;Literales&lt;/h1&gt;&lt;/header&gt;</v>
      </c>
    </row>
    <row r="10" spans="3:6">
      <c r="C10" s="25"/>
      <c r="D10" s="25"/>
      <c r="F10" s="25" t="s">
        <v>2</v>
      </c>
    </row>
    <row r="11" s="25" customFormat="1" spans="1:6">
      <c r="A11" s="25" t="s">
        <v>77</v>
      </c>
      <c r="B11" s="25" t="s">
        <v>2</v>
      </c>
      <c r="C11" s="49" t="s">
        <v>78</v>
      </c>
      <c r="D11" s="61" t="s">
        <v>76</v>
      </c>
      <c r="E11" s="46" t="str">
        <f t="shared" ref="E11:E18" si="0">IF(C11&lt;&gt;"",CONCATENATE("&lt;p&gt;",C11,"&lt;/p&gt;"),"")</f>
        <v>&lt;p&gt;En Python 3, los literales son representaciones directas de valores que se escriben en el código fuente. Estos valores pueden ser números, cadenas de texto, booleanos, listas, etc.&lt;/p&gt;</v>
      </c>
      <c r="F11" s="25" t="s">
        <v>2</v>
      </c>
    </row>
    <row r="12" spans="1:6">
      <c r="A12" s="25" t="s">
        <v>79</v>
      </c>
      <c r="C12" s="49"/>
      <c r="D12" s="61" t="s">
        <v>76</v>
      </c>
      <c r="E12" s="46" t="str">
        <f t="shared" si="0"/>
        <v/>
      </c>
      <c r="F12" s="25" t="s">
        <v>2</v>
      </c>
    </row>
    <row r="13" spans="1:6">
      <c r="A13" s="25" t="s">
        <v>80</v>
      </c>
      <c r="C13" s="49"/>
      <c r="D13" s="61" t="s">
        <v>76</v>
      </c>
      <c r="E13" s="46" t="str">
        <f t="shared" si="0"/>
        <v/>
      </c>
      <c r="F13" s="25" t="s">
        <v>2</v>
      </c>
    </row>
    <row r="14" spans="1:6">
      <c r="A14" s="25" t="s">
        <v>81</v>
      </c>
      <c r="C14" s="49"/>
      <c r="D14" s="61" t="s">
        <v>76</v>
      </c>
      <c r="E14" s="46" t="str">
        <f t="shared" si="0"/>
        <v/>
      </c>
      <c r="F14" s="25" t="s">
        <v>2</v>
      </c>
    </row>
    <row r="15" spans="1:6">
      <c r="A15" s="25" t="s">
        <v>82</v>
      </c>
      <c r="B15" s="25" t="s">
        <v>2</v>
      </c>
      <c r="C15" s="49"/>
      <c r="D15" s="61" t="s">
        <v>76</v>
      </c>
      <c r="E15" s="46" t="str">
        <f t="shared" si="0"/>
        <v/>
      </c>
      <c r="F15" s="25" t="s">
        <v>2</v>
      </c>
    </row>
    <row r="16" spans="1:6">
      <c r="A16" s="25" t="s">
        <v>83</v>
      </c>
      <c r="B16" s="25" t="s">
        <v>2</v>
      </c>
      <c r="C16" s="49"/>
      <c r="D16" s="61" t="s">
        <v>76</v>
      </c>
      <c r="E16" s="46" t="str">
        <f t="shared" si="0"/>
        <v/>
      </c>
      <c r="F16" s="25" t="s">
        <v>2</v>
      </c>
    </row>
    <row r="17" spans="1:6">
      <c r="A17" s="25" t="s">
        <v>84</v>
      </c>
      <c r="B17" s="25" t="s">
        <v>2</v>
      </c>
      <c r="C17" s="49"/>
      <c r="D17" s="61" t="s">
        <v>76</v>
      </c>
      <c r="E17" s="46" t="str">
        <f t="shared" si="0"/>
        <v/>
      </c>
      <c r="F17" s="25" t="s">
        <v>2</v>
      </c>
    </row>
    <row r="18" spans="1:6">
      <c r="A18" s="25" t="s">
        <v>85</v>
      </c>
      <c r="B18" s="25" t="s">
        <v>2</v>
      </c>
      <c r="C18" s="49"/>
      <c r="D18" s="61" t="s">
        <v>76</v>
      </c>
      <c r="E18" s="46" t="str">
        <f t="shared" si="0"/>
        <v/>
      </c>
      <c r="F18" s="25" t="s">
        <v>2</v>
      </c>
    </row>
    <row r="19" spans="2:4">
      <c r="B19" s="25" t="s">
        <v>2</v>
      </c>
      <c r="C19" s="25"/>
      <c r="D19" s="25"/>
    </row>
    <row r="20" spans="1:5">
      <c r="A20" s="25" t="s">
        <v>86</v>
      </c>
      <c r="B20" s="25" t="s">
        <v>2</v>
      </c>
      <c r="C20" s="49" t="s">
        <v>87</v>
      </c>
      <c r="D20" s="49"/>
      <c r="E20" s="46" t="str">
        <f>IF(C21="si",CONCATENATE("&lt;!-- ",C20," --&gt;"),"")</f>
        <v/>
      </c>
    </row>
    <row r="21" spans="2:5">
      <c r="B21" s="25" t="s">
        <v>2</v>
      </c>
      <c r="C21" s="50" t="s">
        <v>88</v>
      </c>
      <c r="D21" s="25"/>
      <c r="E21" s="51" t="str">
        <f>IF(C21="si","&lt;div","")</f>
        <v/>
      </c>
    </row>
    <row r="22" spans="1:5">
      <c r="A22" s="25" t="s">
        <v>89</v>
      </c>
      <c r="B22" s="25" t="s">
        <v>2</v>
      </c>
      <c r="C22" s="49" t="s">
        <v>90</v>
      </c>
      <c r="D22" s="49"/>
      <c r="E22" s="46" t="str">
        <f>IF(C21="si",CONCATENATE("id=",Comillas,C22,Comillas),"")</f>
        <v/>
      </c>
    </row>
    <row r="23" spans="2:5">
      <c r="B23" s="25" t="s">
        <v>2</v>
      </c>
      <c r="C23" s="25"/>
      <c r="D23" s="25"/>
      <c r="E23" s="46" t="str">
        <f>IF(C21="si",$F$34,"")</f>
        <v/>
      </c>
    </row>
    <row r="24" spans="2:5">
      <c r="B24" s="25" t="s">
        <v>2</v>
      </c>
      <c r="C24" s="25"/>
      <c r="D24" s="25"/>
      <c r="E24" s="46" t="str">
        <f>IF(C21="si",CONCATENATE("&lt;h2 class=",Comillas,"mt-1",Comillas,"&gt;",C20,"&lt;/h2&gt;"),"")</f>
        <v/>
      </c>
    </row>
    <row r="25" spans="2:7">
      <c r="B25" s="25" t="s">
        <v>2</v>
      </c>
      <c r="C25" s="25"/>
      <c r="D25" s="25"/>
      <c r="E25" s="51" t="str">
        <f>IF(C21="si","&lt;/div&gt;","")</f>
        <v/>
      </c>
      <c r="G25" s="25" t="s">
        <v>2</v>
      </c>
    </row>
    <row r="26" spans="1:7">
      <c r="A26" s="25" t="s">
        <v>91</v>
      </c>
      <c r="B26" s="25" t="s">
        <v>2</v>
      </c>
      <c r="C26" s="49" t="s">
        <v>92</v>
      </c>
      <c r="D26" s="49"/>
      <c r="E26" s="46" t="str">
        <f>IF(C26&lt;&gt;"",CONCATENATE("&lt;!-- ",C26," --&gt;"),"")</f>
        <v>&lt;!-- Tipos de Literales en Python --&gt;</v>
      </c>
      <c r="G26" s="25" t="s">
        <v>2</v>
      </c>
    </row>
    <row r="27" spans="2:7">
      <c r="B27" s="25" t="s">
        <v>2</v>
      </c>
      <c r="C27" s="25"/>
      <c r="D27" s="25"/>
      <c r="E27" s="51" t="str">
        <f>IF(C26&lt;&gt;"","&lt;div","")</f>
        <v>&lt;div</v>
      </c>
      <c r="G27" s="25" t="s">
        <v>2</v>
      </c>
    </row>
    <row r="28" spans="1:7">
      <c r="A28" s="25" t="s">
        <v>93</v>
      </c>
      <c r="B28" s="25" t="s">
        <v>2</v>
      </c>
      <c r="C28" s="49" t="s">
        <v>94</v>
      </c>
      <c r="D28" s="49"/>
      <c r="E28" s="46" t="str">
        <f>IF(C26&lt;&gt;"",CONCATENATE("id=",Comillas,C28,Comillas),"")</f>
        <v>id="tiposLiteralesPython"</v>
      </c>
      <c r="G28" s="25" t="s">
        <v>2</v>
      </c>
    </row>
    <row r="29" spans="2:7">
      <c r="B29" s="25" t="s">
        <v>2</v>
      </c>
      <c r="C29" s="25"/>
      <c r="D29" s="25"/>
      <c r="E29" s="46" t="str">
        <f>IF(C26&lt;&gt;"",$F$34,"")</f>
        <v>class="mt-5 pt-5 "&gt;</v>
      </c>
      <c r="G29" s="25" t="s">
        <v>2</v>
      </c>
    </row>
    <row r="30" spans="2:7">
      <c r="B30" s="25" t="s">
        <v>2</v>
      </c>
      <c r="C30" s="25"/>
      <c r="D30" s="25"/>
      <c r="E30" s="46" t="str">
        <f>IF(C26&lt;&gt;"",CONCATENATE("&lt;h2 class=",Comillas,"mt-1",Comillas,"&gt;",C26,"&lt;/h2&gt;"),"")</f>
        <v>&lt;h2 class="mt-1"&gt;Tipos de Literales en Python&lt;/h2&gt;</v>
      </c>
      <c r="G30" s="25" t="s">
        <v>2</v>
      </c>
    </row>
    <row r="31" spans="2:7">
      <c r="B31" s="25" t="s">
        <v>2</v>
      </c>
      <c r="C31" s="25"/>
      <c r="D31" s="25"/>
      <c r="E31" s="51" t="str">
        <f>IF(C26&lt;&gt;"","&lt;/div&gt;","")</f>
        <v>&lt;/div&gt;</v>
      </c>
      <c r="G31" s="25" t="s">
        <v>2</v>
      </c>
    </row>
    <row r="32" spans="1:7">
      <c r="A32" s="25" t="s">
        <v>95</v>
      </c>
      <c r="B32" s="25" t="s">
        <v>2</v>
      </c>
      <c r="C32" s="49" t="s">
        <v>96</v>
      </c>
      <c r="D32" s="49"/>
      <c r="E32" s="46" t="str">
        <f>IF(C32&lt;&gt;"",CONCATENATE("&lt;!-- ",C32," --&gt;"),"")</f>
        <v>&lt;!-- Características de los Literales --&gt;</v>
      </c>
      <c r="G32" s="25" t="s">
        <v>2</v>
      </c>
    </row>
    <row r="33" spans="2:7">
      <c r="B33" s="25" t="s">
        <v>2</v>
      </c>
      <c r="C33" s="25"/>
      <c r="D33" s="25"/>
      <c r="E33" s="51" t="str">
        <f>IF(C32&lt;&gt;"","&lt;div","")</f>
        <v>&lt;div</v>
      </c>
      <c r="G33" s="25" t="s">
        <v>2</v>
      </c>
    </row>
    <row r="34" spans="1:7">
      <c r="A34" s="25" t="s">
        <v>97</v>
      </c>
      <c r="B34" s="25" t="s">
        <v>2</v>
      </c>
      <c r="C34" s="49" t="s">
        <v>98</v>
      </c>
      <c r="D34" s="49"/>
      <c r="E34" s="46" t="str">
        <f>IF(C32&lt;&gt;"",CONCATENATE("id=",Comillas,C34,Comillas),"")</f>
        <v>id="característicasLiterales"</v>
      </c>
      <c r="F34" s="25" t="s">
        <v>99</v>
      </c>
      <c r="G34" s="25" t="s">
        <v>2</v>
      </c>
    </row>
    <row r="35" spans="2:7">
      <c r="B35" s="25" t="s">
        <v>2</v>
      </c>
      <c r="C35" s="25"/>
      <c r="D35" s="25"/>
      <c r="E35" s="46" t="str">
        <f>IF(C32&lt;&gt;"",$F$34,"")</f>
        <v>class="mt-5 pt-5 "&gt;</v>
      </c>
      <c r="G35" s="25" t="s">
        <v>2</v>
      </c>
    </row>
    <row r="36" spans="2:7">
      <c r="B36" s="25" t="s">
        <v>2</v>
      </c>
      <c r="C36" s="25"/>
      <c r="D36" s="25"/>
      <c r="E36" s="46" t="str">
        <f>IF(C32&lt;&gt;"",CONCATENATE("&lt;h2 class=",Comillas,"mt-1",Comillas,"&gt;",C32,"&lt;/h2&gt;"),"")</f>
        <v>&lt;h2 class="mt-1"&gt;Características de los Literales&lt;/h2&gt;</v>
      </c>
      <c r="G36" s="25" t="s">
        <v>2</v>
      </c>
    </row>
    <row r="37" spans="2:7">
      <c r="B37" s="25" t="s">
        <v>2</v>
      </c>
      <c r="C37" s="25"/>
      <c r="D37" s="25"/>
      <c r="E37" s="51" t="str">
        <f>IF(C32&lt;&gt;"","&lt;/div&gt;","")</f>
        <v>&lt;/div&gt;</v>
      </c>
      <c r="G37" s="25" t="s">
        <v>2</v>
      </c>
    </row>
    <row r="38" spans="1:7">
      <c r="A38" s="25" t="s">
        <v>100</v>
      </c>
      <c r="B38" s="25" t="s">
        <v>2</v>
      </c>
      <c r="C38" s="49" t="s">
        <v>101</v>
      </c>
      <c r="D38" s="49"/>
      <c r="E38" s="46" t="str">
        <f>IF(C38&lt;&gt;"",CONCATENATE("&lt;!-- ",C38," --&gt;"),"")</f>
        <v>&lt;!-- ¿Por Qué Son Importantes los Literales? --&gt;</v>
      </c>
      <c r="G38" s="25" t="s">
        <v>2</v>
      </c>
    </row>
    <row r="39" spans="2:7">
      <c r="B39" s="25" t="s">
        <v>2</v>
      </c>
      <c r="C39" s="25"/>
      <c r="D39" s="25"/>
      <c r="E39" s="51" t="str">
        <f>IF(C38&lt;&gt;"","&lt;div","")</f>
        <v>&lt;div</v>
      </c>
      <c r="G39" s="25" t="s">
        <v>2</v>
      </c>
    </row>
    <row r="40" spans="1:7">
      <c r="A40" s="25" t="s">
        <v>102</v>
      </c>
      <c r="B40" s="25" t="s">
        <v>2</v>
      </c>
      <c r="C40" s="49" t="s">
        <v>103</v>
      </c>
      <c r="D40" s="49"/>
      <c r="E40" s="46" t="str">
        <f>IF(C38&lt;&gt;"",CONCATENATE("id=",Comillas,C40,Comillas),"")</f>
        <v>id="PorQueSonImportantesLiterales"</v>
      </c>
      <c r="F40" s="25" t="s">
        <v>99</v>
      </c>
      <c r="G40" s="25" t="s">
        <v>2</v>
      </c>
    </row>
    <row r="41" spans="2:7">
      <c r="B41" s="25" t="s">
        <v>2</v>
      </c>
      <c r="C41" s="25"/>
      <c r="D41" s="25"/>
      <c r="E41" s="46" t="str">
        <f>IF(C38&lt;&gt;"",$F$34,"")</f>
        <v>class="mt-5 pt-5 "&gt;</v>
      </c>
      <c r="G41" s="25" t="s">
        <v>2</v>
      </c>
    </row>
    <row r="42" spans="2:7">
      <c r="B42" s="25" t="s">
        <v>2</v>
      </c>
      <c r="C42" s="25"/>
      <c r="D42" s="25"/>
      <c r="E42" s="46" t="str">
        <f>IF(C38&lt;&gt;"",CONCATENATE("&lt;h2 class=",Comillas,"mt-1",Comillas,"&gt;",C38,"&lt;/h2&gt;"),"")</f>
        <v>&lt;h2 class="mt-1"&gt;¿Por Qué Son Importantes los Literales?&lt;/h2&gt;</v>
      </c>
      <c r="F42" s="25" t="s">
        <v>2</v>
      </c>
      <c r="G42" s="25" t="s">
        <v>2</v>
      </c>
    </row>
    <row r="43" spans="2:7">
      <c r="B43" s="25" t="s">
        <v>2</v>
      </c>
      <c r="C43" s="25"/>
      <c r="D43" s="25"/>
      <c r="E43" s="51" t="str">
        <f>IF(C38&lt;&gt;"","&lt;/div&gt;","")</f>
        <v>&lt;/div&gt;</v>
      </c>
      <c r="G43" s="25" t="s">
        <v>2</v>
      </c>
    </row>
    <row r="44" spans="1:7">
      <c r="A44" s="25" t="s">
        <v>100</v>
      </c>
      <c r="B44" s="25" t="s">
        <v>2</v>
      </c>
      <c r="C44" s="49"/>
      <c r="D44" s="49"/>
      <c r="E44" s="46" t="str">
        <f>IF(C44&lt;&gt;"",CONCATENATE("&lt;!-- ",C44," --&gt;"),"")</f>
        <v/>
      </c>
      <c r="G44" s="25" t="s">
        <v>2</v>
      </c>
    </row>
    <row r="45" spans="2:7">
      <c r="B45" s="25" t="s">
        <v>2</v>
      </c>
      <c r="C45" s="25"/>
      <c r="D45" s="25"/>
      <c r="E45" s="51" t="str">
        <f>IF(C44&lt;&gt;"","&lt;div","")</f>
        <v/>
      </c>
      <c r="G45" s="25" t="s">
        <v>2</v>
      </c>
    </row>
    <row r="46" spans="1:7">
      <c r="A46" s="25" t="s">
        <v>102</v>
      </c>
      <c r="B46" s="25" t="s">
        <v>2</v>
      </c>
      <c r="C46" s="49"/>
      <c r="D46" s="49"/>
      <c r="E46" s="46" t="str">
        <f>IF(C44&lt;&gt;"",CONCATENATE("id=",Comillas,C46,Comillas),"")</f>
        <v/>
      </c>
      <c r="F46" s="25" t="s">
        <v>99</v>
      </c>
      <c r="G46" s="25" t="s">
        <v>2</v>
      </c>
    </row>
    <row r="47" spans="2:7">
      <c r="B47" s="25" t="s">
        <v>2</v>
      </c>
      <c r="C47" s="25"/>
      <c r="D47" s="25"/>
      <c r="E47" s="46" t="str">
        <f>IF(C44&lt;&gt;"",$F$34,"")</f>
        <v/>
      </c>
      <c r="G47" s="25" t="s">
        <v>2</v>
      </c>
    </row>
    <row r="48" spans="2:7">
      <c r="B48" s="25" t="s">
        <v>2</v>
      </c>
      <c r="C48" s="25"/>
      <c r="D48" s="25"/>
      <c r="E48" s="46" t="str">
        <f>IF(C44&lt;&gt;"",CONCATENATE("&lt;h2 class=",Comillas,"mt-1",Comillas,"&gt;",C44,"&lt;/h2&gt;"),"")</f>
        <v/>
      </c>
      <c r="F48" s="25" t="s">
        <v>2</v>
      </c>
      <c r="G48" s="25" t="s">
        <v>2</v>
      </c>
    </row>
    <row r="49" spans="2:7">
      <c r="B49" s="25" t="s">
        <v>2</v>
      </c>
      <c r="C49" s="25"/>
      <c r="D49" s="25"/>
      <c r="E49" s="51" t="str">
        <f>IF(C44&lt;&gt;"","&lt;/div&gt;","")</f>
        <v/>
      </c>
      <c r="G49" s="25" t="s">
        <v>2</v>
      </c>
    </row>
    <row r="50" spans="1:7">
      <c r="A50" s="25" t="s">
        <v>104</v>
      </c>
      <c r="B50" s="25" t="s">
        <v>2</v>
      </c>
      <c r="C50" s="49"/>
      <c r="D50" s="49"/>
      <c r="E50" s="46" t="str">
        <f>IF(C50&lt;&gt;"",CONCATENATE("&lt;!-- ",C50," --&gt;"),"")</f>
        <v/>
      </c>
      <c r="F50" s="25" t="s">
        <v>2</v>
      </c>
      <c r="G50" s="25" t="s">
        <v>2</v>
      </c>
    </row>
    <row r="51" spans="2:7">
      <c r="B51" s="25" t="s">
        <v>2</v>
      </c>
      <c r="C51" s="25"/>
      <c r="D51" s="25"/>
      <c r="E51" s="51" t="str">
        <f>IF(C50&lt;&gt;"","&lt;div","")</f>
        <v/>
      </c>
      <c r="F51" s="25" t="s">
        <v>2</v>
      </c>
      <c r="G51" s="25" t="s">
        <v>2</v>
      </c>
    </row>
    <row r="52" spans="1:7">
      <c r="A52" s="25" t="s">
        <v>105</v>
      </c>
      <c r="B52" s="25" t="s">
        <v>2</v>
      </c>
      <c r="C52" s="49"/>
      <c r="D52" s="49"/>
      <c r="E52" s="46" t="str">
        <f>IF(C50&lt;&gt;"",CONCATENATE("id=",Comillas,C52,Comillas),"")</f>
        <v/>
      </c>
      <c r="F52" s="25" t="s">
        <v>99</v>
      </c>
      <c r="G52" s="25" t="s">
        <v>2</v>
      </c>
    </row>
    <row r="53" spans="2:7">
      <c r="B53" s="25" t="s">
        <v>2</v>
      </c>
      <c r="C53" s="25"/>
      <c r="E53" s="46" t="str">
        <f>IF(C50&lt;&gt;"",$F$34,"")</f>
        <v/>
      </c>
      <c r="G53" s="25" t="s">
        <v>2</v>
      </c>
    </row>
    <row r="54" spans="2:7">
      <c r="B54" s="25" t="s">
        <v>2</v>
      </c>
      <c r="C54" s="25"/>
      <c r="E54" s="46" t="str">
        <f>IF(C50&lt;&gt;"",CONCATENATE("&lt;h2 class=",Comillas,"mt-1",Comillas,"&gt;",C50,"&lt;/h2&gt;"),"")</f>
        <v/>
      </c>
      <c r="G54" s="25" t="s">
        <v>2</v>
      </c>
    </row>
    <row r="55" spans="2:7">
      <c r="B55" s="25" t="s">
        <v>2</v>
      </c>
      <c r="C55" s="25"/>
      <c r="E55" s="51" t="str">
        <f>IF(C50&lt;&gt;"","&lt;/div&gt;","")</f>
        <v/>
      </c>
      <c r="G55" s="25" t="s">
        <v>2</v>
      </c>
    </row>
    <row r="56" spans="1:7">
      <c r="A56" s="25" t="s">
        <v>100</v>
      </c>
      <c r="B56" s="25" t="s">
        <v>2</v>
      </c>
      <c r="C56" s="49"/>
      <c r="D56" s="49"/>
      <c r="E56" s="46" t="str">
        <f>IF(C56&lt;&gt;"",CONCATENATE("&lt;!-- ",C56," --&gt;"),"")</f>
        <v/>
      </c>
      <c r="G56" s="25" t="s">
        <v>2</v>
      </c>
    </row>
    <row r="57" spans="2:7">
      <c r="B57" s="25" t="s">
        <v>2</v>
      </c>
      <c r="C57" s="25"/>
      <c r="D57" s="25"/>
      <c r="E57" s="51" t="str">
        <f>IF(C56&lt;&gt;"","&lt;div","")</f>
        <v/>
      </c>
      <c r="G57" s="25" t="s">
        <v>2</v>
      </c>
    </row>
    <row r="58" spans="1:7">
      <c r="A58" s="25" t="s">
        <v>102</v>
      </c>
      <c r="B58" s="25" t="s">
        <v>2</v>
      </c>
      <c r="C58" s="49"/>
      <c r="D58" s="49"/>
      <c r="E58" s="46" t="str">
        <f>IF(C56&lt;&gt;"",CONCATENATE("id=",Comillas,C58,Comillas),"")</f>
        <v/>
      </c>
      <c r="F58" s="25" t="s">
        <v>99</v>
      </c>
      <c r="G58" s="25" t="s">
        <v>2</v>
      </c>
    </row>
    <row r="59" spans="2:7">
      <c r="B59" s="25" t="s">
        <v>2</v>
      </c>
      <c r="C59" s="25"/>
      <c r="D59" s="25"/>
      <c r="E59" s="46" t="str">
        <f>IF(C56&lt;&gt;"",$F$34,"")</f>
        <v/>
      </c>
      <c r="G59" s="25" t="s">
        <v>2</v>
      </c>
    </row>
    <row r="60" spans="2:7">
      <c r="B60" s="25" t="s">
        <v>2</v>
      </c>
      <c r="C60" s="25"/>
      <c r="D60" s="25"/>
      <c r="E60" s="46" t="str">
        <f>IF(C56&lt;&gt;"",CONCATENATE("&lt;h2 class=",Comillas,"mt-1",Comillas,"&gt;",C56,"&lt;/h2&gt;"),"")</f>
        <v/>
      </c>
      <c r="F60" s="25" t="s">
        <v>2</v>
      </c>
      <c r="G60" s="25" t="s">
        <v>2</v>
      </c>
    </row>
    <row r="61" spans="2:7">
      <c r="B61" s="25" t="s">
        <v>2</v>
      </c>
      <c r="C61" s="25"/>
      <c r="D61" s="25"/>
      <c r="E61" s="51" t="str">
        <f>IF(C56&lt;&gt;"","&lt;/div&gt;","")</f>
        <v/>
      </c>
      <c r="G61" s="25" t="s">
        <v>2</v>
      </c>
    </row>
    <row r="62" spans="2:7">
      <c r="B62" s="25" t="s">
        <v>2</v>
      </c>
      <c r="E62" s="52" t="s">
        <v>106</v>
      </c>
      <c r="G62" s="25" t="s">
        <v>2</v>
      </c>
    </row>
    <row r="63" spans="2:7">
      <c r="B63" s="25" t="s">
        <v>2</v>
      </c>
      <c r="E63" s="53" t="s">
        <v>107</v>
      </c>
      <c r="G63" s="25" t="s">
        <v>2</v>
      </c>
    </row>
    <row r="64" spans="2:7">
      <c r="B64" s="25" t="s">
        <v>2</v>
      </c>
      <c r="E64" s="46" t="str">
        <f>CONCATENATE("&lt;!--  ",$C$9,"  --&gt;")</f>
        <v>&lt;!--  Literales  --&gt;</v>
      </c>
      <c r="G64" s="25" t="s">
        <v>2</v>
      </c>
    </row>
    <row r="65" spans="2:6">
      <c r="B65" s="25" t="s">
        <v>2</v>
      </c>
      <c r="E65" s="46" t="s">
        <v>108</v>
      </c>
      <c r="F65" s="25" t="s">
        <v>99</v>
      </c>
    </row>
    <row r="66" spans="2:7">
      <c r="B66" s="25" t="s">
        <v>2</v>
      </c>
      <c r="E66" s="25" t="s">
        <v>109</v>
      </c>
      <c r="G66" s="54"/>
    </row>
    <row r="67" spans="2:7">
      <c r="B67" s="25" t="s">
        <v>2</v>
      </c>
      <c r="E67" s="25" t="s">
        <v>110</v>
      </c>
      <c r="G67" s="55"/>
    </row>
    <row r="68" spans="2:5">
      <c r="B68" s="25" t="s">
        <v>2</v>
      </c>
      <c r="E68" s="25" t="s">
        <v>111</v>
      </c>
    </row>
    <row r="69" spans="2:5">
      <c r="B69" s="25" t="s">
        <v>2</v>
      </c>
      <c r="E69" s="25"/>
    </row>
    <row r="70" spans="2:6">
      <c r="B70" s="25" t="s">
        <v>2</v>
      </c>
      <c r="E70" s="25" t="s">
        <v>112</v>
      </c>
      <c r="F70" s="25" t="s">
        <v>33</v>
      </c>
    </row>
    <row r="71" spans="5:5">
      <c r="E71" s="25" t="s">
        <v>113</v>
      </c>
    </row>
    <row r="72" spans="5:5">
      <c r="E72" s="25" t="str">
        <f>IF(C21="si","&lt;li&gt;","")</f>
        <v/>
      </c>
    </row>
    <row r="73" spans="5:5">
      <c r="E73" s="25" t="str">
        <f>IF(C21="si",CONCATENATE("&lt;a href=",Comillas,"#",C22,Comillas,"&gt;",C20,"&lt;/a&gt;"),"")</f>
        <v/>
      </c>
    </row>
    <row r="74" spans="2:6">
      <c r="B74" s="25" t="s">
        <v>2</v>
      </c>
      <c r="E74" s="25" t="str">
        <f>IF(C21="si","&lt;/li&gt;","")</f>
        <v/>
      </c>
      <c r="F74" s="25" t="s">
        <v>2</v>
      </c>
    </row>
    <row r="75" spans="2:5">
      <c r="B75" s="25" t="s">
        <v>2</v>
      </c>
      <c r="E75" s="25" t="str">
        <f>IF(C$26&lt;&gt;"","&lt;li&gt;","")</f>
        <v>&lt;li&gt;</v>
      </c>
    </row>
    <row r="76" spans="2:5">
      <c r="B76" s="25" t="s">
        <v>2</v>
      </c>
      <c r="E76" s="25" t="str">
        <f>IF(C26&lt;&gt;"",CONCATENATE("&lt;a href=",Comillas,"#",C28,Comillas,"&gt;",C26,"&lt;/a&gt;"),"")</f>
        <v>&lt;a href="#tiposLiteralesPython"&gt;Tipos de Literales en Python&lt;/a&gt;</v>
      </c>
    </row>
    <row r="77" spans="5:5">
      <c r="E77" s="25" t="str">
        <f>IF($C$26&lt;&gt;"","&lt;/li&gt;","")</f>
        <v>&lt;/li&gt;</v>
      </c>
    </row>
    <row r="78" spans="5:5">
      <c r="E78" s="25" t="str">
        <f>IF(C32&lt;&gt;"","&lt;li&gt;","")</f>
        <v>&lt;li&gt;</v>
      </c>
    </row>
    <row r="79" spans="5:5">
      <c r="E79" s="25" t="str">
        <f>IF(C32&lt;&gt;"",CONCATENATE("&lt;a href=",Comillas,"#",C34,Comillas,"&gt;",C32,"&lt;/a&gt;"),"")</f>
        <v>&lt;a href="#característicasLiterales"&gt;Características de los Literales&lt;/a&gt;</v>
      </c>
    </row>
    <row r="80" spans="5:5">
      <c r="E80" s="25" t="str">
        <f>IF(C32&lt;&gt;"","&lt;/li&gt;","")</f>
        <v>&lt;/li&gt;</v>
      </c>
    </row>
    <row r="81" spans="5:5">
      <c r="E81" s="25" t="str">
        <f>IF($C$38&lt;&gt;"","&lt;li&gt;","")</f>
        <v>&lt;li&gt;</v>
      </c>
    </row>
    <row r="82" spans="5:5">
      <c r="E82" s="25" t="str">
        <f>IF($C$38&lt;&gt;"",CONCATENATE("&lt;a href=",Comillas,"#",C40,Comillas,"&gt;",C38,"&lt;/a&gt;"),"")</f>
        <v>&lt;a href="#PorQueSonImportantesLiterales"&gt;¿Por Qué Son Importantes los Literales?&lt;/a&gt;</v>
      </c>
    </row>
    <row r="83" spans="5:5">
      <c r="E83" s="25" t="str">
        <f>IF($C$38&lt;&gt;"","&lt;/li&gt;","")</f>
        <v>&lt;/li&gt;</v>
      </c>
    </row>
    <row r="84" spans="5:5">
      <c r="E84" s="25" t="str">
        <f>IF(C$44&lt;&gt;"","&lt;li&gt;","")</f>
        <v/>
      </c>
    </row>
    <row r="85" spans="5:5">
      <c r="E85" s="25" t="str">
        <f>IF(C$44&lt;&gt;"",CONCATENATE("&lt;a href=",Comillas,"#",C46,Comillas,"&gt;",C44,"&lt;/a&gt;"),"")</f>
        <v/>
      </c>
    </row>
    <row r="86" spans="5:5">
      <c r="E86" s="25" t="str">
        <f>IF($C$44&lt;&gt;"","&lt;/li&gt;","")</f>
        <v/>
      </c>
    </row>
    <row r="87" spans="5:5">
      <c r="E87" s="25" t="str">
        <f>IF(C50&lt;&gt;"","&lt;li&gt;","")</f>
        <v/>
      </c>
    </row>
    <row r="88" spans="5:5">
      <c r="E88" s="25" t="str">
        <f>IF(C$50&lt;&gt;"",CONCATENATE("&lt;a href=",Comillas,"#",C52,Comillas,"&gt;",C50,"&lt;/a&gt;"),"")</f>
        <v/>
      </c>
    </row>
    <row r="89" spans="5:5">
      <c r="E89" s="25" t="str">
        <f>IF(C50&lt;&gt;"","&lt;/li&gt;","")</f>
        <v/>
      </c>
    </row>
    <row r="90" spans="5:11">
      <c r="E90" s="25" t="str">
        <f>IF(C56&lt;&gt;"","&lt;li&gt;","")</f>
        <v/>
      </c>
      <c r="H90" s="56"/>
      <c r="I90" s="56"/>
      <c r="J90" s="56"/>
      <c r="K90" s="56"/>
    </row>
    <row r="91" spans="5:5">
      <c r="E91" s="25" t="str">
        <f>IF(C$56&lt;&gt;"",CONCATENATE("&lt;a href=",Comillas,"#",C58,Comillas,"&gt;",C56,"&lt;/a&gt;"),"")</f>
        <v/>
      </c>
    </row>
    <row r="92" spans="5:5">
      <c r="E92" s="25" t="str">
        <f>IF(C56&lt;&gt;"","&lt;/li&gt;","")</f>
        <v/>
      </c>
    </row>
    <row r="93" spans="1:7">
      <c r="A93" s="56"/>
      <c r="B93" s="56"/>
      <c r="C93" s="56"/>
      <c r="D93" s="56"/>
      <c r="E93" s="25" t="s">
        <v>114</v>
      </c>
      <c r="F93" s="56"/>
      <c r="G93" s="56"/>
    </row>
    <row r="94" spans="5:5">
      <c r="E94" s="25" t="s">
        <v>115</v>
      </c>
    </row>
    <row r="95" spans="5:5">
      <c r="E95" s="25" t="s">
        <v>116</v>
      </c>
    </row>
    <row r="96" spans="5:5">
      <c r="E96" s="47" t="s">
        <v>106</v>
      </c>
    </row>
    <row r="97" spans="5:5">
      <c r="E97" s="57" t="s">
        <v>117</v>
      </c>
    </row>
    <row r="99" spans="5:5">
      <c r="E99" s="56"/>
    </row>
  </sheetData>
  <conditionalFormatting sqref="D12">
    <cfRule type="duplicateValues" dxfId="0" priority="5"/>
  </conditionalFormatting>
  <conditionalFormatting sqref="D13">
    <cfRule type="duplicateValues" dxfId="0" priority="13"/>
  </conditionalFormatting>
  <conditionalFormatting sqref="D14">
    <cfRule type="duplicateValues" dxfId="0" priority="12"/>
  </conditionalFormatting>
  <conditionalFormatting sqref="C$1:C$1048576">
    <cfRule type="duplicateValues" dxfId="0" priority="1"/>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56"/>
  <sheetViews>
    <sheetView zoomScale="120" zoomScaleNormal="120" workbookViewId="0">
      <pane xSplit="1" ySplit="3" topLeftCell="B26" activePane="bottomRight" state="frozen"/>
      <selection/>
      <selection pane="topRight"/>
      <selection pane="bottomLeft"/>
      <selection pane="bottomRight" activeCell="B5" sqref="B5:B55"/>
    </sheetView>
  </sheetViews>
  <sheetFormatPr defaultColWidth="11" defaultRowHeight="14.25"/>
  <cols>
    <col min="1" max="1" width="0.158333333333333" style="39" customWidth="1"/>
    <col min="2" max="2" width="11" style="39"/>
    <col min="3" max="3" width="139.991666666667" style="39" customWidth="1"/>
    <col min="4" max="4" width="11" style="39"/>
    <col min="5" max="5" width="35" style="39" customWidth="1"/>
    <col min="6" max="16383" width="11" style="39"/>
    <col min="16384" max="16384" width="11" style="6"/>
  </cols>
  <sheetData>
    <row r="1" spans="2:16384">
      <c r="B1" s="40" t="s">
        <v>0</v>
      </c>
      <c r="C1" t="s">
        <v>118</v>
      </c>
      <c r="D1" s="39" t="s">
        <v>2</v>
      </c>
      <c r="XFD1" s="39"/>
    </row>
    <row r="2" spans="2:16384">
      <c r="B2" s="41" t="s">
        <v>3</v>
      </c>
      <c r="C2" s="37" t="s">
        <v>119</v>
      </c>
      <c r="D2" s="39" t="s">
        <v>2</v>
      </c>
      <c r="XFD2" s="39"/>
    </row>
    <row r="3" spans="2:16384">
      <c r="B3" s="42" t="s">
        <v>5</v>
      </c>
      <c r="C3" s="39" t="s">
        <v>120</v>
      </c>
      <c r="D3" s="39" t="s">
        <v>2</v>
      </c>
      <c r="XFD3" s="39"/>
    </row>
    <row r="4" ht="6" customHeight="1" spans="2:16384">
      <c r="B4" s="43"/>
      <c r="XFD4" s="39"/>
    </row>
    <row r="5" spans="1:16384">
      <c r="A5" s="39" t="s">
        <v>7</v>
      </c>
      <c r="B5" s="44" t="str">
        <f t="shared" ref="B5:B8" si="0">A5</f>
        <v>&lt;head&gt;</v>
      </c>
      <c r="C5" s="44"/>
      <c r="D5" s="44" t="s">
        <v>2</v>
      </c>
      <c r="XFD5" s="39"/>
    </row>
    <row r="6" spans="1:16384">
      <c r="A6" s="39" t="s">
        <v>8</v>
      </c>
      <c r="B6" s="44" t="str">
        <f t="shared" si="0"/>
        <v>&lt;!-- Metaetiquetas --&gt;</v>
      </c>
      <c r="C6" s="44"/>
      <c r="D6" s="44" t="s">
        <v>2</v>
      </c>
      <c r="XFD6" s="39"/>
    </row>
    <row r="7" spans="1:16384">
      <c r="A7" s="39" t="s">
        <v>9</v>
      </c>
      <c r="B7" s="44" t="str">
        <f t="shared" si="0"/>
        <v>&lt;meta charset="utf-8" /&gt;</v>
      </c>
      <c r="C7" s="44"/>
      <c r="D7" s="44" t="s">
        <v>2</v>
      </c>
      <c r="XFD7" s="39"/>
    </row>
    <row r="8" spans="1:16384">
      <c r="A8" s="39" t="s">
        <v>10</v>
      </c>
      <c r="B8" s="44" t="str">
        <f t="shared" si="0"/>
        <v>&lt;meta name="viewport" content="width=device-width, initial-scale=1" /&gt;</v>
      </c>
      <c r="C8" s="44"/>
      <c r="D8" s="44" t="s">
        <v>2</v>
      </c>
      <c r="XFD8" s="39"/>
    </row>
    <row r="9" spans="1:16384">
      <c r="A9" s="40" t="s">
        <v>11</v>
      </c>
      <c r="B9" s="44" t="str">
        <f>CONCATENATE(E9,$C$3,F9)</f>
        <v>&lt;meta name="description" content="Índice de Otros Temas   " /&gt;</v>
      </c>
      <c r="C9" s="44"/>
      <c r="D9" s="44" t="s">
        <v>2</v>
      </c>
      <c r="E9" s="39" t="s">
        <v>12</v>
      </c>
      <c r="F9" s="39" t="s">
        <v>13</v>
      </c>
      <c r="XFD9" s="39"/>
    </row>
    <row r="10" spans="1:16384">
      <c r="A10" s="40" t="s">
        <v>11</v>
      </c>
      <c r="B10" s="44" t="str">
        <f>CONCATENATE(E10,$C$1,F10)</f>
        <v>&lt;meta name="tittle" content="Índice de Otros Temas - Ing. Eduardo Herrera Forero." /&gt;</v>
      </c>
      <c r="C10" s="44"/>
      <c r="D10" s="44" t="s">
        <v>2</v>
      </c>
      <c r="E10" s="39" t="s">
        <v>63</v>
      </c>
      <c r="F10" s="39" t="s">
        <v>13</v>
      </c>
      <c r="XFD10" s="39"/>
    </row>
    <row r="11" spans="1:16384">
      <c r="A11" s="39" t="s">
        <v>14</v>
      </c>
      <c r="B11" s="44" t="str">
        <f>A11</f>
        <v>&lt;meta name="author" content="Ing. Eduardo Herrera Forero" /&gt;</v>
      </c>
      <c r="C11" s="44"/>
      <c r="D11" s="44" t="s">
        <v>2</v>
      </c>
      <c r="XFD11" s="39"/>
    </row>
    <row r="12" spans="1:16384">
      <c r="A12" s="39" t="s">
        <v>15</v>
      </c>
      <c r="B12" s="44" t="str">
        <f>A12</f>
        <v>&lt;meta name="application-name" content="EHF" /&gt;</v>
      </c>
      <c r="C12" s="44"/>
      <c r="D12" s="44" t="s">
        <v>2</v>
      </c>
      <c r="XFD12" s="39"/>
    </row>
    <row r="13" spans="1:16384">
      <c r="A13" s="39" t="s">
        <v>16</v>
      </c>
      <c r="B13" s="44" t="str">
        <f>A13</f>
        <v>&lt;meta name="robots" content="index, follow" /&gt;</v>
      </c>
      <c r="C13" s="44"/>
      <c r="D13" s="44" t="s">
        <v>2</v>
      </c>
      <c r="XFD13" s="39"/>
    </row>
    <row r="14" spans="1:16384">
      <c r="A14" s="41" t="s">
        <v>17</v>
      </c>
      <c r="B14" s="44" t="str">
        <f>CONCATENATE(E14,$C$2,$F$9)</f>
        <v>&lt;link rel="canonical" href="https://eduardoherreraf.github.io/otrosTemas.html" /&gt;</v>
      </c>
      <c r="C14" s="44"/>
      <c r="D14" s="44" t="s">
        <v>2</v>
      </c>
      <c r="E14" s="39" t="s">
        <v>18</v>
      </c>
      <c r="XFD14" s="39"/>
    </row>
    <row r="15" spans="1:16384">
      <c r="A15" s="39" t="s">
        <v>19</v>
      </c>
      <c r="B15" s="44" t="str">
        <f t="shared" ref="B15:B18" si="1">A15</f>
        <v>&lt;!-- Fin Metaetiquetas --&gt;</v>
      </c>
      <c r="C15" s="44"/>
      <c r="D15" s="44" t="s">
        <v>2</v>
      </c>
      <c r="XFD15" s="39"/>
    </row>
    <row r="16" spans="2:16384">
      <c r="B16" s="44" t="s">
        <v>20</v>
      </c>
      <c r="C16" s="44"/>
      <c r="D16" s="44" t="s">
        <v>2</v>
      </c>
      <c r="XFD16" s="39"/>
    </row>
    <row r="17" spans="1:16384">
      <c r="A17" s="39" t="s">
        <v>21</v>
      </c>
      <c r="B17" s="44" t="str">
        <f t="shared" si="1"/>
        <v>&lt;!-- Open Graph data --&gt;</v>
      </c>
      <c r="C17" s="44"/>
      <c r="D17" s="44" t="s">
        <v>2</v>
      </c>
      <c r="XFD17" s="39"/>
    </row>
    <row r="18" spans="1:16384">
      <c r="A18" s="39" t="s">
        <v>22</v>
      </c>
      <c r="B18" s="44" t="str">
        <f t="shared" si="1"/>
        <v>&lt;meta property="og:type" content="website" /&gt;</v>
      </c>
      <c r="C18" s="44"/>
      <c r="D18" s="44" t="s">
        <v>2</v>
      </c>
      <c r="XFD18" s="39"/>
    </row>
    <row r="19" spans="1:16384">
      <c r="A19" s="40" t="s">
        <v>23</v>
      </c>
      <c r="B19" s="44" t="str">
        <f>CONCATENATE(E19,$C$1,F9)</f>
        <v>&lt;meta property="og:title" content="Índice de Otros Temas - Ing. Eduardo Herrera Forero." /&gt;</v>
      </c>
      <c r="C19" s="44"/>
      <c r="D19" s="44" t="s">
        <v>2</v>
      </c>
      <c r="E19" s="39" t="s">
        <v>24</v>
      </c>
      <c r="XFD19" s="39"/>
    </row>
    <row r="20" spans="1:16384">
      <c r="A20" s="42" t="s">
        <v>25</v>
      </c>
      <c r="B20" s="44" t="str">
        <f>CONCATENATE(E20,$C$3,$F$9)</f>
        <v>&lt;meta property="og:description" content="Índice de Otros Temas   " /&gt;</v>
      </c>
      <c r="C20" s="44"/>
      <c r="D20" s="44" t="s">
        <v>2</v>
      </c>
      <c r="E20" s="39" t="s">
        <v>26</v>
      </c>
      <c r="XFD20" s="39"/>
    </row>
    <row r="21" spans="1:16384">
      <c r="A21" s="39" t="s">
        <v>27</v>
      </c>
      <c r="B21" s="44" t="str">
        <f t="shared" ref="B21:B25" si="2">A21</f>
        <v>&lt;meta property="og:image" content="https://i.imgur.com/JKbKYrO.png" /&gt;</v>
      </c>
      <c r="C21" s="44"/>
      <c r="D21" s="44" t="s">
        <v>2</v>
      </c>
      <c r="XFD21" s="39"/>
    </row>
    <row r="22" spans="1:16384">
      <c r="A22" s="39" t="s">
        <v>28</v>
      </c>
      <c r="B22" s="44" t="str">
        <f t="shared" si="2"/>
        <v>&lt;meta property="og:image:alt" content="Logo del ingeniero Eduardo Herrera Forero"/&gt;</v>
      </c>
      <c r="C22" s="44"/>
      <c r="D22" s="44" t="s">
        <v>2</v>
      </c>
      <c r="XFD22" s="39"/>
    </row>
    <row r="23" spans="1:16384">
      <c r="A23" s="41" t="s">
        <v>29</v>
      </c>
      <c r="B23" s="44" t="str">
        <f>CONCATENATE(E23,$C$2,$F$9)</f>
        <v>&lt;meta property="og:url" content="https://eduardoherreraf.github.io/otrosTemas.html" /&gt;</v>
      </c>
      <c r="C23" s="44"/>
      <c r="D23" s="44" t="s">
        <v>2</v>
      </c>
      <c r="E23" s="39" t="s">
        <v>30</v>
      </c>
      <c r="XFD23" s="39"/>
    </row>
    <row r="24" spans="1:16384">
      <c r="A24" s="39" t="s">
        <v>31</v>
      </c>
      <c r="B24" s="44" t="str">
        <f t="shared" si="2"/>
        <v>&lt;meta property="og:locale" content="es_CO" /&gt;</v>
      </c>
      <c r="C24" s="44"/>
      <c r="D24" s="44" t="s">
        <v>2</v>
      </c>
      <c r="XFD24" s="39"/>
    </row>
    <row r="25" spans="1:16384">
      <c r="A25" s="39" t="s">
        <v>32</v>
      </c>
      <c r="B25" s="44" t="str">
        <f t="shared" si="2"/>
        <v>&lt;!-- fin Open Graph data --&gt;</v>
      </c>
      <c r="C25" s="44"/>
      <c r="D25" s="44" t="s">
        <v>2</v>
      </c>
      <c r="XFD25" s="39"/>
    </row>
    <row r="26" spans="2:16384">
      <c r="B26" s="44" t="s">
        <v>33</v>
      </c>
      <c r="C26" s="44"/>
      <c r="D26" s="44" t="s">
        <v>2</v>
      </c>
      <c r="XFD26" s="39"/>
    </row>
    <row r="27" spans="1:16384">
      <c r="A27" s="39" t="s">
        <v>34</v>
      </c>
      <c r="B27" s="44" t="str">
        <f t="shared" ref="B27:B29" si="3">A27</f>
        <v>&lt;!-- Twitter cards --&gt;</v>
      </c>
      <c r="C27" s="44"/>
      <c r="D27" s="44" t="s">
        <v>2</v>
      </c>
      <c r="XFD27" s="39"/>
    </row>
    <row r="28" spans="1:16384">
      <c r="A28" s="39" t="s">
        <v>64</v>
      </c>
      <c r="B28" s="44" t="str">
        <f t="shared" si="3"/>
        <v>&lt;meta name="twitter:card" content="summary_large_image" /&gt;</v>
      </c>
      <c r="C28" s="44"/>
      <c r="D28" s="44" t="s">
        <v>2</v>
      </c>
      <c r="XFD28" s="39"/>
    </row>
    <row r="29" spans="1:16384">
      <c r="A29" s="39" t="s">
        <v>36</v>
      </c>
      <c r="B29" s="44" t="str">
        <f t="shared" si="3"/>
        <v>&lt;meta name="twitter:site" content="@ehfeduardo" /&gt;</v>
      </c>
      <c r="C29" s="44"/>
      <c r="D29" s="44" t="s">
        <v>2</v>
      </c>
      <c r="XFD29" s="39"/>
    </row>
    <row r="30" spans="1:16384">
      <c r="A30" s="40" t="s">
        <v>37</v>
      </c>
      <c r="B30" s="44" t="str">
        <f>CONCATENATE(E30,$C$1,$F$9)</f>
        <v>&lt;meta name="twitter:url" content="Índice de Otros Temas - Ing. Eduardo Herrera Forero." /&gt;</v>
      </c>
      <c r="C30" s="44"/>
      <c r="D30" s="44" t="s">
        <v>2</v>
      </c>
      <c r="E30" s="39" t="s">
        <v>65</v>
      </c>
      <c r="XFD30" s="39"/>
    </row>
    <row r="31" spans="1:16384">
      <c r="A31" s="40" t="s">
        <v>37</v>
      </c>
      <c r="B31" s="44" t="str">
        <f>CONCATENATE(E31,$C$2,$F$9)</f>
        <v>&lt;meta name="twitter:title" content="https://eduardoherreraf.github.io/otrosTemas.html" /&gt;</v>
      </c>
      <c r="C31" s="44"/>
      <c r="D31" s="44" t="s">
        <v>2</v>
      </c>
      <c r="E31" s="39" t="s">
        <v>38</v>
      </c>
      <c r="XFD31" s="39"/>
    </row>
    <row r="32" spans="1:16384">
      <c r="A32" s="42" t="s">
        <v>39</v>
      </c>
      <c r="B32" s="44" t="str">
        <f>CONCATENATE(E32,$C$3,$F$9)</f>
        <v>&lt;meta name="twitter:description" content="Índice de Otros Temas   " /&gt;</v>
      </c>
      <c r="C32" s="44"/>
      <c r="D32" s="44" t="s">
        <v>2</v>
      </c>
      <c r="E32" s="39" t="s">
        <v>40</v>
      </c>
      <c r="XFD32" s="39"/>
    </row>
    <row r="33" spans="1:16384">
      <c r="A33" s="39" t="s">
        <v>41</v>
      </c>
      <c r="B33" s="44" t="str">
        <f t="shared" ref="B33:B35" si="4">A33</f>
        <v>&lt;meta name="twitter:image" content="https://i.imgur.com/JKbKYrO.png" /&gt;</v>
      </c>
      <c r="C33" s="44"/>
      <c r="D33" s="44" t="s">
        <v>2</v>
      </c>
      <c r="XFD33" s="39"/>
    </row>
    <row r="34" spans="1:16384">
      <c r="A34" s="39" t="s">
        <v>42</v>
      </c>
      <c r="B34" s="44" t="str">
        <f t="shared" si="4"/>
        <v>&lt;meta name="twitter:image:alt" content="Logo del ingeniero Eduardo Herrera Forero"&gt;</v>
      </c>
      <c r="C34" s="44"/>
      <c r="D34" s="44" t="s">
        <v>2</v>
      </c>
      <c r="XFD34" s="39"/>
    </row>
    <row r="35" spans="1:16384">
      <c r="A35" s="39" t="s">
        <v>43</v>
      </c>
      <c r="B35" s="44" t="str">
        <f t="shared" si="4"/>
        <v>&lt;!-- Fin Twitter cards --&gt;</v>
      </c>
      <c r="C35" s="44"/>
      <c r="D35" s="44" t="s">
        <v>2</v>
      </c>
      <c r="XFD35" s="39"/>
    </row>
    <row r="36" spans="2:16384">
      <c r="B36" s="44" t="s">
        <v>33</v>
      </c>
      <c r="C36" s="44"/>
      <c r="D36" s="44" t="s">
        <v>2</v>
      </c>
      <c r="XFD36" s="39"/>
    </row>
    <row r="37" spans="1:16384">
      <c r="A37" s="39" t="s">
        <v>44</v>
      </c>
      <c r="B37" s="44" t="str">
        <f t="shared" ref="B37:B46" si="5">A37</f>
        <v>&lt;!-- iconos --&gt;</v>
      </c>
      <c r="C37" s="44"/>
      <c r="D37" s="44" t="s">
        <v>2</v>
      </c>
      <c r="XFD37" s="39"/>
    </row>
    <row r="38" spans="1:16384">
      <c r="A38" s="39" t="s">
        <v>45</v>
      </c>
      <c r="B38" s="44" t="str">
        <f t="shared" si="5"/>
        <v>&lt;link rel="apple-touch-icon" sizes="180x180" href="apple-touch-icon.png" /&gt;</v>
      </c>
      <c r="C38" s="44"/>
      <c r="D38" s="44" t="s">
        <v>2</v>
      </c>
      <c r="XFD38" s="39"/>
    </row>
    <row r="39" spans="1:16384">
      <c r="A39" s="39" t="s">
        <v>46</v>
      </c>
      <c r="B39" s="44" t="str">
        <f t="shared" si="5"/>
        <v>&lt;link rel="icon" type="image/png" sizes="32x32" href="favicon-32x32.png" /&gt;</v>
      </c>
      <c r="C39" s="44"/>
      <c r="D39" s="44" t="s">
        <v>2</v>
      </c>
      <c r="XFD39" s="39"/>
    </row>
    <row r="40" spans="1:16384">
      <c r="A40" s="39" t="s">
        <v>47</v>
      </c>
      <c r="B40" s="44" t="str">
        <f t="shared" si="5"/>
        <v>&lt;link rel="icon" type="image/png" sizes="192x192" href="android-chrome-192x192.png"/&gt;</v>
      </c>
      <c r="C40" s="44"/>
      <c r="D40" s="44" t="s">
        <v>2</v>
      </c>
      <c r="XFD40" s="39"/>
    </row>
    <row r="41" spans="1:16384">
      <c r="A41" s="39" t="s">
        <v>48</v>
      </c>
      <c r="B41" s="44" t="str">
        <f t="shared" si="5"/>
        <v>&lt;link rel="icon" type="image/png" sizes="16x16" href="favicon-16x16.png" /&gt;</v>
      </c>
      <c r="C41" s="44"/>
      <c r="D41" s="44" t="s">
        <v>2</v>
      </c>
      <c r="XFD41" s="39"/>
    </row>
    <row r="42" spans="1:16384">
      <c r="A42" s="39" t="s">
        <v>49</v>
      </c>
      <c r="B42" s="44" t="str">
        <f t="shared" si="5"/>
        <v>&lt;link rel="manifest" href="site.webmanifest" /&gt;</v>
      </c>
      <c r="C42" s="44"/>
      <c r="D42" s="44" t="s">
        <v>2</v>
      </c>
      <c r="XFD42" s="39"/>
    </row>
    <row r="43" spans="1:16384">
      <c r="A43" s="39" t="s">
        <v>50</v>
      </c>
      <c r="B43" s="44" t="str">
        <f t="shared" si="5"/>
        <v>&lt;link rel="mask-icon" href="safari-pinned-tab.svg" color="#5bbad5" /&gt;</v>
      </c>
      <c r="C43" s="44"/>
      <c r="D43" s="44" t="s">
        <v>2</v>
      </c>
      <c r="XFD43" s="39"/>
    </row>
    <row r="44" spans="1:16384">
      <c r="A44" s="39" t="s">
        <v>51</v>
      </c>
      <c r="B44" s="44" t="str">
        <f t="shared" si="5"/>
        <v>&lt;meta name="msapplication-TileColor" content="#da532c" /&gt;</v>
      </c>
      <c r="C44" s="44"/>
      <c r="D44" s="44" t="s">
        <v>2</v>
      </c>
      <c r="XFD44" s="39"/>
    </row>
    <row r="45" spans="1:16384">
      <c r="A45" s="39" t="s">
        <v>52</v>
      </c>
      <c r="B45" s="44" t="str">
        <f t="shared" si="5"/>
        <v>&lt;meta name="theme-color" content="#ffffff" /&gt;</v>
      </c>
      <c r="C45" s="44"/>
      <c r="D45" s="44" t="s">
        <v>2</v>
      </c>
      <c r="XFD45" s="39"/>
    </row>
    <row r="46" spans="1:16384">
      <c r="A46" s="39" t="s">
        <v>53</v>
      </c>
      <c r="B46" s="44" t="str">
        <f t="shared" si="5"/>
        <v>&lt;!-- fin iconos --&gt;</v>
      </c>
      <c r="C46" s="44"/>
      <c r="D46" s="44" t="s">
        <v>2</v>
      </c>
      <c r="XFD46" s="39"/>
    </row>
    <row r="47" spans="2:16384">
      <c r="B47" s="44" t="s">
        <v>33</v>
      </c>
      <c r="C47" s="44"/>
      <c r="D47" s="44" t="s">
        <v>2</v>
      </c>
      <c r="XFD47" s="39"/>
    </row>
    <row r="48" spans="1:16384">
      <c r="A48" s="39" t="s">
        <v>54</v>
      </c>
      <c r="B48" s="44" t="str">
        <f t="shared" ref="B48:B52" si="6">A48</f>
        <v>&lt;title&gt;</v>
      </c>
      <c r="C48" s="44"/>
      <c r="D48" s="44" t="s">
        <v>2</v>
      </c>
      <c r="XFD48" s="39"/>
    </row>
    <row r="49" spans="1:16384">
      <c r="A49" s="40" t="s">
        <v>55</v>
      </c>
      <c r="B49" s="44" t="str">
        <f>C1</f>
        <v>Índice de Otros Temas - Ing. Eduardo Herrera Forero.</v>
      </c>
      <c r="C49" s="44"/>
      <c r="D49" s="44" t="s">
        <v>2</v>
      </c>
      <c r="XFD49" s="39"/>
    </row>
    <row r="50" spans="1:16384">
      <c r="A50" s="39" t="s">
        <v>56</v>
      </c>
      <c r="B50" s="44" t="str">
        <f t="shared" si="6"/>
        <v>&lt;/title&gt;</v>
      </c>
      <c r="C50" s="44"/>
      <c r="D50" s="44" t="s">
        <v>2</v>
      </c>
      <c r="XFD50" s="39"/>
    </row>
    <row r="51" spans="2:16384">
      <c r="B51" s="44" t="s">
        <v>33</v>
      </c>
      <c r="C51" s="44"/>
      <c r="D51" s="44" t="s">
        <v>2</v>
      </c>
      <c r="XFD51" s="39"/>
    </row>
    <row r="52" spans="1:16384">
      <c r="A52" s="39" t="s">
        <v>57</v>
      </c>
      <c r="B52" s="44" t="str">
        <f t="shared" si="6"/>
        <v>&lt;script type="module" defer src="./js/main.js"&gt;&lt;/script&gt;</v>
      </c>
      <c r="C52" s="44"/>
      <c r="D52" s="44" t="s">
        <v>2</v>
      </c>
      <c r="XFD52" s="39"/>
    </row>
    <row r="53" spans="2:16384">
      <c r="B53" s="44" t="s">
        <v>33</v>
      </c>
      <c r="C53" s="44"/>
      <c r="D53" s="44" t="s">
        <v>2</v>
      </c>
      <c r="XFD53" s="39"/>
    </row>
    <row r="54" spans="1:16384">
      <c r="A54" s="39" t="s">
        <v>58</v>
      </c>
      <c r="B54" s="44" t="str">
        <f>A54</f>
        <v>&lt;meta name="google-site-verification" content="2H5ZMCD1_xl7oxaiqnopfdQBnIXVIOfmW0UBSa5sQJc"/&gt;</v>
      </c>
      <c r="C54" s="44"/>
      <c r="D54" s="44" t="s">
        <v>2</v>
      </c>
      <c r="XFD54" s="39"/>
    </row>
    <row r="55" spans="1:16384">
      <c r="A55" s="39" t="s">
        <v>59</v>
      </c>
      <c r="B55" s="44" t="str">
        <f>A55</f>
        <v>&lt;/head&gt;</v>
      </c>
      <c r="C55" s="44"/>
      <c r="D55" s="44" t="s">
        <v>2</v>
      </c>
      <c r="XFD55" s="39"/>
    </row>
    <row r="56" spans="16384:16384">
      <c r="XFD56" s="39"/>
    </row>
  </sheetData>
  <hyperlinks>
    <hyperlink ref="C2" r:id="rId1" display="https://eduardoherreraf.github.io/otrosTemas.html" tooltip="https://eduardoherreraf.github.io/otrosTemas.html"/>
  </hyperlink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I25" sqref="I25"/>
    </sheetView>
  </sheetViews>
  <sheetFormatPr defaultColWidth="9" defaultRowHeight="14.25"/>
  <sheetData>
    <row r="1" spans="1:1">
      <c r="A1" s="38" t="s">
        <v>121</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workbookViewId="0">
      <selection activeCell="G2" sqref="G2:G5"/>
    </sheetView>
  </sheetViews>
  <sheetFormatPr defaultColWidth="9" defaultRowHeight="14.25" outlineLevelCol="6"/>
  <cols>
    <col min="1" max="1" width="52.25" style="30" customWidth="1"/>
    <col min="2" max="5" width="5.625" hidden="1" customWidth="1"/>
    <col min="6" max="6" width="0.325" customWidth="1"/>
    <col min="7" max="7" width="51.625" style="31" customWidth="1"/>
  </cols>
  <sheetData>
    <row r="1" spans="7:7">
      <c r="G1" s="31" t="s">
        <v>122</v>
      </c>
    </row>
    <row r="2" spans="2:7">
      <c r="B2" t="s">
        <v>123</v>
      </c>
      <c r="G2" s="31" t="str">
        <f>B2</f>
        <v>&lt;ul&gt;</v>
      </c>
    </row>
    <row r="3" spans="1:7">
      <c r="A3" s="32" t="s">
        <v>124</v>
      </c>
      <c r="B3" t="str">
        <f t="shared" ref="B3:B13" si="0">IF(A3&lt;&gt;"",$B$14,"")</f>
        <v>&lt;li&gt;&lt;span class="fw-bold"&gt;</v>
      </c>
      <c r="C3" t="str">
        <f t="shared" ref="C3:C13" si="1">IF(A3&lt;&gt;"",LEFT(A3,FIND(":",A3,1)-1),"")</f>
        <v>Listas (mutables)</v>
      </c>
      <c r="D3" t="str">
        <f t="shared" ref="D3:D13" si="2">IF(A3&lt;&gt;"","&lt;/span&gt;","")</f>
        <v>&lt;/span&gt;</v>
      </c>
      <c r="E3" t="str">
        <f t="shared" ref="E3:E13" si="3">IF(A3&lt;&gt;"",RIGHT(A3,LEN(A3)-FIND(":",A3,1)),"")</f>
        <v/>
      </c>
      <c r="F3" t="str">
        <f t="shared" ref="F3:F13" si="4">IF(A3&lt;&gt;"","&lt;/li&gt;","")</f>
        <v>&lt;/li&gt;</v>
      </c>
      <c r="G3" s="31" t="str">
        <f>IF(A3&lt;&gt;"",CONCATENATE(B3,C3,D3,":",E3,F3),IF(A2&lt;&gt;"",$B$15,""))</f>
        <v>&lt;li&gt;&lt;span class="fw-bold"&gt;Listas (mutables)&lt;/span&gt;:&lt;/li&gt;</v>
      </c>
    </row>
    <row r="4" spans="1:7">
      <c r="A4" s="32" t="s">
        <v>125</v>
      </c>
      <c r="B4" t="str">
        <f t="shared" si="0"/>
        <v>&lt;li&gt;&lt;span class="fw-bold"&gt;</v>
      </c>
      <c r="C4" t="str">
        <f t="shared" si="1"/>
        <v>Tuplas (inmutables)</v>
      </c>
      <c r="D4" t="str">
        <f t="shared" si="2"/>
        <v>&lt;/span&gt;</v>
      </c>
      <c r="E4" t="str">
        <f t="shared" si="3"/>
        <v/>
      </c>
      <c r="F4" t="str">
        <f t="shared" si="4"/>
        <v>&lt;/li&gt;</v>
      </c>
      <c r="G4" s="31" t="str">
        <f>IF(A4&lt;&gt;"",CONCATENATE(B4,C4,D4,":",E4,F4),IF(A3&lt;&gt;"",$B$15,""))</f>
        <v>&lt;li&gt;&lt;span class="fw-bold"&gt;Tuplas (inmutables)&lt;/span&gt;:&lt;/li&gt;</v>
      </c>
    </row>
    <row r="5" spans="1:7">
      <c r="A5" s="32"/>
      <c r="B5" t="str">
        <f t="shared" si="0"/>
        <v/>
      </c>
      <c r="C5" t="str">
        <f t="shared" si="1"/>
        <v/>
      </c>
      <c r="D5" t="str">
        <f t="shared" si="2"/>
        <v/>
      </c>
      <c r="E5" t="str">
        <f t="shared" si="3"/>
        <v/>
      </c>
      <c r="F5" t="str">
        <f t="shared" si="4"/>
        <v/>
      </c>
      <c r="G5" s="31" t="str">
        <f t="shared" ref="G3:G7" si="5">IF(A5&lt;&gt;"",CONCATENATE(B5,C5,D5,":",E5,F5),IF(A4&lt;&gt;"",$B$15,""))</f>
        <v>&lt;/ul&gt;</v>
      </c>
    </row>
    <row r="6" spans="1:7">
      <c r="A6" s="32"/>
      <c r="B6" t="str">
        <f t="shared" si="0"/>
        <v/>
      </c>
      <c r="C6" t="str">
        <f t="shared" si="1"/>
        <v/>
      </c>
      <c r="D6" t="str">
        <f t="shared" si="2"/>
        <v/>
      </c>
      <c r="E6" t="str">
        <f t="shared" si="3"/>
        <v/>
      </c>
      <c r="F6" t="str">
        <f t="shared" si="4"/>
        <v/>
      </c>
      <c r="G6" s="31" t="str">
        <f t="shared" si="5"/>
        <v/>
      </c>
    </row>
    <row r="7" spans="1:7">
      <c r="A7" s="32"/>
      <c r="B7" t="str">
        <f t="shared" si="0"/>
        <v/>
      </c>
      <c r="C7" t="str">
        <f t="shared" si="1"/>
        <v/>
      </c>
      <c r="D7" t="str">
        <f t="shared" si="2"/>
        <v/>
      </c>
      <c r="E7" t="str">
        <f t="shared" si="3"/>
        <v/>
      </c>
      <c r="F7" t="str">
        <f t="shared" si="4"/>
        <v/>
      </c>
      <c r="G7" s="31" t="str">
        <f t="shared" si="5"/>
        <v/>
      </c>
    </row>
    <row r="8" spans="1:7">
      <c r="A8" s="32"/>
      <c r="B8" t="str">
        <f t="shared" si="0"/>
        <v/>
      </c>
      <c r="C8" t="str">
        <f t="shared" si="1"/>
        <v/>
      </c>
      <c r="D8" t="str">
        <f t="shared" si="2"/>
        <v/>
      </c>
      <c r="E8" t="str">
        <f t="shared" si="3"/>
        <v/>
      </c>
      <c r="F8" t="str">
        <f t="shared" si="4"/>
        <v/>
      </c>
      <c r="G8" s="31" t="str">
        <f t="shared" ref="G8:G14" si="6">IF(A8&lt;&gt;"",CONCATENATE(B8,C8,D8,":",E8,F8),IF(A7&lt;&gt;"",$B$15,""))</f>
        <v/>
      </c>
    </row>
    <row r="9" spans="1:7">
      <c r="A9" s="32"/>
      <c r="B9" t="str">
        <f t="shared" si="0"/>
        <v/>
      </c>
      <c r="C9" t="str">
        <f t="shared" si="1"/>
        <v/>
      </c>
      <c r="D9" t="str">
        <f t="shared" si="2"/>
        <v/>
      </c>
      <c r="E9" t="str">
        <f t="shared" si="3"/>
        <v/>
      </c>
      <c r="F9" t="str">
        <f t="shared" si="4"/>
        <v/>
      </c>
      <c r="G9" s="31" t="str">
        <f t="shared" si="6"/>
        <v/>
      </c>
    </row>
    <row r="10" spans="1:7">
      <c r="A10" s="32"/>
      <c r="B10" t="str">
        <f t="shared" si="0"/>
        <v/>
      </c>
      <c r="C10" t="str">
        <f t="shared" si="1"/>
        <v/>
      </c>
      <c r="D10" t="str">
        <f t="shared" si="2"/>
        <v/>
      </c>
      <c r="E10" t="str">
        <f t="shared" si="3"/>
        <v/>
      </c>
      <c r="F10" t="str">
        <f t="shared" si="4"/>
        <v/>
      </c>
      <c r="G10" s="31" t="str">
        <f t="shared" si="6"/>
        <v/>
      </c>
    </row>
    <row r="11" spans="1:7">
      <c r="A11" s="32"/>
      <c r="B11" t="str">
        <f t="shared" si="0"/>
        <v/>
      </c>
      <c r="C11" t="str">
        <f t="shared" si="1"/>
        <v/>
      </c>
      <c r="D11" t="str">
        <f t="shared" si="2"/>
        <v/>
      </c>
      <c r="E11" t="str">
        <f t="shared" si="3"/>
        <v/>
      </c>
      <c r="F11" t="str">
        <f t="shared" si="4"/>
        <v/>
      </c>
      <c r="G11" s="31" t="str">
        <f t="shared" si="6"/>
        <v/>
      </c>
    </row>
    <row r="12" spans="1:7">
      <c r="A12" s="32"/>
      <c r="B12" t="str">
        <f t="shared" si="0"/>
        <v/>
      </c>
      <c r="C12" t="str">
        <f t="shared" si="1"/>
        <v/>
      </c>
      <c r="D12" t="str">
        <f t="shared" si="2"/>
        <v/>
      </c>
      <c r="E12" t="str">
        <f t="shared" si="3"/>
        <v/>
      </c>
      <c r="F12" t="str">
        <f t="shared" si="4"/>
        <v/>
      </c>
      <c r="G12" s="31" t="str">
        <f t="shared" si="6"/>
        <v/>
      </c>
    </row>
    <row r="13" ht="15" spans="1:7">
      <c r="A13" s="33"/>
      <c r="B13" t="str">
        <f t="shared" si="0"/>
        <v/>
      </c>
      <c r="C13" t="str">
        <f t="shared" si="1"/>
        <v/>
      </c>
      <c r="D13" t="str">
        <f t="shared" si="2"/>
        <v/>
      </c>
      <c r="E13" t="str">
        <f t="shared" si="3"/>
        <v/>
      </c>
      <c r="F13" t="str">
        <f t="shared" si="4"/>
        <v/>
      </c>
      <c r="G13" s="31" t="str">
        <f t="shared" si="6"/>
        <v/>
      </c>
    </row>
    <row r="14" spans="2:7">
      <c r="B14" t="s">
        <v>126</v>
      </c>
      <c r="C14" t="s">
        <v>2</v>
      </c>
      <c r="G14" s="31" t="str">
        <f>IF(A14&lt;&gt;"",CONCATENATE(B15,B14,D14,":",E14,F14),IF(A13&lt;&gt;"",$B$15,""))</f>
        <v/>
      </c>
    </row>
    <row r="15" spans="2:2">
      <c r="B15" t="s">
        <v>114</v>
      </c>
    </row>
    <row r="16" spans="7:7">
      <c r="G16" s="31" t="s">
        <v>122</v>
      </c>
    </row>
    <row r="17" ht="15" spans="2:7">
      <c r="B17" t="s">
        <v>123</v>
      </c>
      <c r="G17" s="31" t="str">
        <f>B17</f>
        <v>&lt;ul&gt;</v>
      </c>
    </row>
    <row r="18" spans="1:7">
      <c r="A18" s="34" t="s">
        <v>127</v>
      </c>
      <c r="B18" t="str">
        <f t="shared" ref="B18:B28" si="7">IF(A18&lt;&gt;"",$B$29,"")</f>
        <v>&lt;li&gt;</v>
      </c>
      <c r="F18" t="str">
        <f t="shared" ref="F18:F28" si="8">IF(A18&lt;&gt;"","&lt;/li&gt;","")</f>
        <v>&lt;/li&gt;</v>
      </c>
      <c r="G18" s="31" t="str">
        <f t="shared" ref="G18:G29" si="9">IF(A18&lt;&gt;"",CONCATENATE(B18,A18,F18),IF(A17&lt;&gt;"",$B$15,""))</f>
        <v>&lt;li&gt;Es posible imprimir objetos de diferentes tipos (números, strings, listas, etc.).&lt;/li&gt;</v>
      </c>
    </row>
    <row r="19" spans="1:7">
      <c r="A19" s="32" t="s">
        <v>128</v>
      </c>
      <c r="B19" t="str">
        <f t="shared" si="7"/>
        <v>&lt;li&gt;</v>
      </c>
      <c r="F19" t="str">
        <f t="shared" si="8"/>
        <v>&lt;/li&gt;</v>
      </c>
      <c r="G19" s="31" t="str">
        <f t="shared" si="9"/>
        <v>&lt;li&gt;print() convierte todos los argumentos en cadenas de texto (usando str()) antes de mostrarlos.&lt;/li&gt;</v>
      </c>
    </row>
    <row r="20" spans="1:7">
      <c r="A20" s="32"/>
      <c r="B20" t="str">
        <f t="shared" si="7"/>
        <v/>
      </c>
      <c r="F20" t="str">
        <f t="shared" si="8"/>
        <v/>
      </c>
      <c r="G20" s="31" t="str">
        <f t="shared" si="9"/>
        <v>&lt;/ul&gt;</v>
      </c>
    </row>
    <row r="21" spans="1:7">
      <c r="A21" s="32"/>
      <c r="B21" t="str">
        <f t="shared" si="7"/>
        <v/>
      </c>
      <c r="F21" t="str">
        <f t="shared" si="8"/>
        <v/>
      </c>
      <c r="G21" s="31" t="str">
        <f t="shared" si="9"/>
        <v/>
      </c>
    </row>
    <row r="22" spans="1:7">
      <c r="A22" s="32"/>
      <c r="B22" t="str">
        <f t="shared" si="7"/>
        <v/>
      </c>
      <c r="C22" t="str">
        <f t="shared" ref="C18:C28" si="10">IF(A22&lt;&gt;"",LEFT(A22,FIND(":",A22,1)-1),"")</f>
        <v/>
      </c>
      <c r="D22" t="str">
        <f t="shared" ref="D18:D28" si="11">IF(A22&lt;&gt;"","&lt;/span&gt;","")</f>
        <v/>
      </c>
      <c r="E22" t="str">
        <f t="shared" ref="E18:E28" si="12">IF(A22&lt;&gt;"",RIGHT(A22,LEN(A22)-FIND(":",A22,1)),"")</f>
        <v/>
      </c>
      <c r="F22" t="str">
        <f t="shared" si="8"/>
        <v/>
      </c>
      <c r="G22" s="31" t="str">
        <f t="shared" si="9"/>
        <v/>
      </c>
    </row>
    <row r="23" spans="1:7">
      <c r="A23" s="32"/>
      <c r="B23" t="str">
        <f t="shared" si="7"/>
        <v/>
      </c>
      <c r="C23" t="str">
        <f t="shared" si="10"/>
        <v/>
      </c>
      <c r="D23" t="str">
        <f t="shared" si="11"/>
        <v/>
      </c>
      <c r="E23" t="str">
        <f t="shared" si="12"/>
        <v/>
      </c>
      <c r="F23" t="str">
        <f t="shared" si="8"/>
        <v/>
      </c>
      <c r="G23" s="31" t="str">
        <f t="shared" si="9"/>
        <v/>
      </c>
    </row>
    <row r="24" spans="1:7">
      <c r="A24" s="32"/>
      <c r="B24" t="str">
        <f t="shared" si="7"/>
        <v/>
      </c>
      <c r="C24" t="str">
        <f t="shared" si="10"/>
        <v/>
      </c>
      <c r="D24" t="str">
        <f t="shared" si="11"/>
        <v/>
      </c>
      <c r="E24" t="str">
        <f t="shared" si="12"/>
        <v/>
      </c>
      <c r="F24" t="str">
        <f t="shared" si="8"/>
        <v/>
      </c>
      <c r="G24" s="31" t="str">
        <f t="shared" si="9"/>
        <v/>
      </c>
    </row>
    <row r="25" spans="1:7">
      <c r="A25" s="32"/>
      <c r="B25" t="str">
        <f t="shared" si="7"/>
        <v/>
      </c>
      <c r="C25" t="str">
        <f t="shared" si="10"/>
        <v/>
      </c>
      <c r="D25" t="str">
        <f t="shared" si="11"/>
        <v/>
      </c>
      <c r="E25" t="str">
        <f t="shared" si="12"/>
        <v/>
      </c>
      <c r="F25" t="str">
        <f t="shared" si="8"/>
        <v/>
      </c>
      <c r="G25" s="31" t="str">
        <f t="shared" si="9"/>
        <v/>
      </c>
    </row>
    <row r="26" spans="1:7">
      <c r="A26" s="32"/>
      <c r="B26" t="str">
        <f t="shared" si="7"/>
        <v/>
      </c>
      <c r="C26" t="str">
        <f t="shared" si="10"/>
        <v/>
      </c>
      <c r="D26" t="str">
        <f t="shared" si="11"/>
        <v/>
      </c>
      <c r="E26" t="str">
        <f t="shared" si="12"/>
        <v/>
      </c>
      <c r="F26" t="str">
        <f t="shared" si="8"/>
        <v/>
      </c>
      <c r="G26" s="31" t="str">
        <f t="shared" si="9"/>
        <v/>
      </c>
    </row>
    <row r="27" spans="1:7">
      <c r="A27" s="32"/>
      <c r="B27" t="str">
        <f t="shared" si="7"/>
        <v/>
      </c>
      <c r="C27" t="str">
        <f t="shared" si="10"/>
        <v/>
      </c>
      <c r="D27" t="str">
        <f t="shared" si="11"/>
        <v/>
      </c>
      <c r="E27" t="str">
        <f t="shared" si="12"/>
        <v/>
      </c>
      <c r="F27" t="str">
        <f t="shared" si="8"/>
        <v/>
      </c>
      <c r="G27" s="31" t="str">
        <f t="shared" si="9"/>
        <v/>
      </c>
    </row>
    <row r="28" spans="1:7">
      <c r="A28" s="32" t="s">
        <v>129</v>
      </c>
      <c r="B28" t="str">
        <f t="shared" si="7"/>
        <v>&lt;li&gt;</v>
      </c>
      <c r="C28" t="e">
        <f t="shared" si="10"/>
        <v>#VALUE!</v>
      </c>
      <c r="D28" t="str">
        <f t="shared" si="11"/>
        <v>&lt;/span&gt;</v>
      </c>
      <c r="E28" t="e">
        <f t="shared" si="12"/>
        <v>#VALUE!</v>
      </c>
      <c r="F28" t="str">
        <f t="shared" si="8"/>
        <v>&lt;/li&gt;</v>
      </c>
      <c r="G28" s="31" t="str">
        <f t="shared" si="9"/>
        <v>&lt;li&gt;En la nueva ventana, haz clic en Eliminar para borrar todos los puntos de restauración existentes en esa unidad.&lt;/li&gt;</v>
      </c>
    </row>
    <row r="29" spans="2:7">
      <c r="B29" t="s">
        <v>130</v>
      </c>
      <c r="C29" t="s">
        <v>114</v>
      </c>
      <c r="G29" s="31" t="str">
        <f t="shared" si="9"/>
        <v>&lt;/ul&gt;</v>
      </c>
    </row>
    <row r="30" ht="15"/>
    <row r="31" s="30" customFormat="1" ht="15" spans="1:7">
      <c r="A31" s="35" t="s">
        <v>131</v>
      </c>
      <c r="C31" s="30" t="s">
        <v>2</v>
      </c>
      <c r="G31" s="36" t="s">
        <v>132</v>
      </c>
    </row>
    <row r="32" spans="1:7">
      <c r="A32" s="37" t="s">
        <v>133</v>
      </c>
      <c r="B32" s="30" t="s">
        <v>134</v>
      </c>
      <c r="C32" s="30" t="s">
        <v>135</v>
      </c>
      <c r="D32" s="30" t="s">
        <v>136</v>
      </c>
      <c r="E32" s="30"/>
      <c r="G32" s="36" t="str">
        <f>CONCATENATE(B32,A31,C32,A32,D32)</f>
        <v>&lt;img src="./images/ps@informacionAchivoBasico.jpg" class="img-fluid" alt="informacion de Achivo Basico"&gt;</v>
      </c>
    </row>
    <row r="33" spans="7:7">
      <c r="G33" s="36" t="s">
        <v>106</v>
      </c>
    </row>
    <row r="37" spans="1:1">
      <c r="A37" s="30" t="s">
        <v>137</v>
      </c>
    </row>
    <row r="44" spans="7:7">
      <c r="G44" s="31" t="s">
        <v>122</v>
      </c>
    </row>
    <row r="45" spans="2:7">
      <c r="B45" t="s">
        <v>123</v>
      </c>
      <c r="G45" s="31" t="str">
        <f>B45</f>
        <v>&lt;ul&gt;</v>
      </c>
    </row>
    <row r="46" spans="1:7">
      <c r="A46" s="32" t="s">
        <v>138</v>
      </c>
      <c r="B46" t="str">
        <f t="shared" ref="B46:B56" si="13">IF(A46&lt;&gt;"",$B$14,"")</f>
        <v>&lt;li&gt;&lt;span class="fw-bold"&gt;</v>
      </c>
      <c r="C46" t="str">
        <f t="shared" ref="C46:C56" si="14">IF(A46&lt;&gt;"",LEFT(A46,FIND(":",A46,1)-1),"")</f>
        <v>Cuando el sistema está funcionando bien y estable</v>
      </c>
      <c r="F46" t="str">
        <f t="shared" ref="F46:F56" si="15">IF(A46&lt;&gt;"","&lt;/li&gt;","")</f>
        <v>&lt;/li&gt;</v>
      </c>
      <c r="G46" s="31" t="str">
        <f>IF(A46&lt;&gt;"",CONCATENATE(B46,C46,D46,":",E46,F46),IF(A45&lt;&gt;"",$B$15,""))</f>
        <v>&lt;li&gt;&lt;span class="fw-bold"&gt;Cuando el sistema está funcionando bien y estable:&lt;/li&gt;</v>
      </c>
    </row>
    <row r="47" spans="1:7">
      <c r="A47" s="32" t="s">
        <v>139</v>
      </c>
      <c r="B47" t="str">
        <f t="shared" si="13"/>
        <v>&lt;li&gt;&lt;span class="fw-bold"&gt;</v>
      </c>
      <c r="C47" t="str">
        <f t="shared" si="14"/>
        <v>Para liberar espacio en disco</v>
      </c>
      <c r="F47" t="str">
        <f t="shared" si="15"/>
        <v>&lt;/li&gt;</v>
      </c>
      <c r="G47" s="31" t="str">
        <f t="shared" ref="G46:G57" si="16">IF(A47&lt;&gt;"",CONCATENATE(B47,C47,D47,":",E47,F47),IF(A46&lt;&gt;"",$B$15,""))</f>
        <v>&lt;li&gt;&lt;span class="fw-bold"&gt;Para liberar espacio en disco:&lt;/li&gt;</v>
      </c>
    </row>
    <row r="48" spans="1:7">
      <c r="A48" s="32"/>
      <c r="B48" t="str">
        <f t="shared" si="13"/>
        <v/>
      </c>
      <c r="C48" t="str">
        <f t="shared" si="14"/>
        <v/>
      </c>
      <c r="D48" t="str">
        <f t="shared" ref="D46:D56" si="17">IF(A48&lt;&gt;"","&lt;/span&gt;","")</f>
        <v/>
      </c>
      <c r="E48" t="str">
        <f t="shared" ref="E46:E56" si="18">IF(A48&lt;&gt;"",RIGHT(A48,LEN(A48)-FIND(":",A48,1)),"")</f>
        <v/>
      </c>
      <c r="F48" t="str">
        <f t="shared" si="15"/>
        <v/>
      </c>
      <c r="G48" s="31" t="str">
        <f t="shared" si="16"/>
        <v>&lt;/ul&gt;</v>
      </c>
    </row>
    <row r="49" spans="1:7">
      <c r="A49" s="32"/>
      <c r="B49" t="str">
        <f t="shared" si="13"/>
        <v/>
      </c>
      <c r="C49" t="str">
        <f t="shared" si="14"/>
        <v/>
      </c>
      <c r="D49" t="str">
        <f t="shared" si="17"/>
        <v/>
      </c>
      <c r="E49" t="str">
        <f t="shared" si="18"/>
        <v/>
      </c>
      <c r="F49" t="str">
        <f t="shared" si="15"/>
        <v/>
      </c>
      <c r="G49" s="31" t="str">
        <f t="shared" si="16"/>
        <v/>
      </c>
    </row>
    <row r="50" spans="1:7">
      <c r="A50" s="32"/>
      <c r="B50" t="str">
        <f t="shared" si="13"/>
        <v/>
      </c>
      <c r="C50" t="str">
        <f t="shared" si="14"/>
        <v/>
      </c>
      <c r="D50" t="str">
        <f t="shared" si="17"/>
        <v/>
      </c>
      <c r="E50" t="str">
        <f t="shared" si="18"/>
        <v/>
      </c>
      <c r="F50" t="str">
        <f t="shared" si="15"/>
        <v/>
      </c>
      <c r="G50" s="31" t="str">
        <f t="shared" si="16"/>
        <v/>
      </c>
    </row>
    <row r="51" spans="1:7">
      <c r="A51" s="32"/>
      <c r="B51" t="str">
        <f t="shared" si="13"/>
        <v/>
      </c>
      <c r="C51" t="str">
        <f t="shared" si="14"/>
        <v/>
      </c>
      <c r="D51" t="str">
        <f t="shared" si="17"/>
        <v/>
      </c>
      <c r="E51" t="str">
        <f t="shared" si="18"/>
        <v/>
      </c>
      <c r="F51" t="str">
        <f t="shared" si="15"/>
        <v/>
      </c>
      <c r="G51" s="31" t="str">
        <f t="shared" si="16"/>
        <v/>
      </c>
    </row>
    <row r="52" spans="1:7">
      <c r="A52" s="32"/>
      <c r="B52" t="str">
        <f t="shared" si="13"/>
        <v/>
      </c>
      <c r="C52" t="str">
        <f t="shared" si="14"/>
        <v/>
      </c>
      <c r="D52" t="str">
        <f t="shared" si="17"/>
        <v/>
      </c>
      <c r="E52" t="str">
        <f t="shared" si="18"/>
        <v/>
      </c>
      <c r="F52" t="str">
        <f t="shared" si="15"/>
        <v/>
      </c>
      <c r="G52" s="31" t="str">
        <f t="shared" si="16"/>
        <v/>
      </c>
    </row>
    <row r="53" spans="1:7">
      <c r="A53" s="32"/>
      <c r="B53" t="str">
        <f t="shared" si="13"/>
        <v/>
      </c>
      <c r="C53" t="str">
        <f t="shared" si="14"/>
        <v/>
      </c>
      <c r="D53" t="str">
        <f t="shared" si="17"/>
        <v/>
      </c>
      <c r="E53" t="str">
        <f t="shared" si="18"/>
        <v/>
      </c>
      <c r="F53" t="str">
        <f t="shared" si="15"/>
        <v/>
      </c>
      <c r="G53" s="31" t="str">
        <f t="shared" si="16"/>
        <v/>
      </c>
    </row>
    <row r="54" spans="1:7">
      <c r="A54" s="32"/>
      <c r="B54" t="str">
        <f t="shared" si="13"/>
        <v/>
      </c>
      <c r="C54" t="str">
        <f t="shared" si="14"/>
        <v/>
      </c>
      <c r="D54" t="str">
        <f t="shared" si="17"/>
        <v/>
      </c>
      <c r="E54" t="str">
        <f t="shared" si="18"/>
        <v/>
      </c>
      <c r="F54" t="str">
        <f t="shared" si="15"/>
        <v/>
      </c>
      <c r="G54" s="31" t="str">
        <f t="shared" si="16"/>
        <v/>
      </c>
    </row>
    <row r="55" spans="1:7">
      <c r="A55" s="32"/>
      <c r="B55" t="str">
        <f t="shared" si="13"/>
        <v/>
      </c>
      <c r="C55" t="str">
        <f t="shared" si="14"/>
        <v/>
      </c>
      <c r="D55" t="str">
        <f t="shared" si="17"/>
        <v/>
      </c>
      <c r="E55" t="str">
        <f t="shared" si="18"/>
        <v/>
      </c>
      <c r="F55" t="str">
        <f t="shared" si="15"/>
        <v/>
      </c>
      <c r="G55" s="31" t="str">
        <f t="shared" si="16"/>
        <v/>
      </c>
    </row>
    <row r="56" ht="15" spans="1:7">
      <c r="A56" s="33"/>
      <c r="B56" t="str">
        <f t="shared" si="13"/>
        <v/>
      </c>
      <c r="C56" t="str">
        <f t="shared" si="14"/>
        <v/>
      </c>
      <c r="D56" t="str">
        <f t="shared" si="17"/>
        <v/>
      </c>
      <c r="E56" t="str">
        <f t="shared" si="18"/>
        <v/>
      </c>
      <c r="F56" t="str">
        <f t="shared" si="15"/>
        <v/>
      </c>
      <c r="G56" s="31" t="str">
        <f t="shared" si="16"/>
        <v/>
      </c>
    </row>
    <row r="57" spans="2:7">
      <c r="B57" t="s">
        <v>114</v>
      </c>
      <c r="C57" t="s">
        <v>126</v>
      </c>
      <c r="G57" s="31" t="str">
        <f t="shared" si="16"/>
        <v/>
      </c>
    </row>
  </sheetData>
  <conditionalFormatting sqref="A3:A13">
    <cfRule type="duplicateValues" dxfId="0" priority="1"/>
  </conditionalFormatting>
  <conditionalFormatting sqref="A46:A55">
    <cfRule type="duplicateValues" dxfId="0" priority="2"/>
  </conditionalFormatting>
  <conditionalFormatting sqref="A1:A2;A14:A43;A58:A1048576">
    <cfRule type="duplicateValues" dxfId="0" priority="5"/>
  </conditionalFormatting>
  <conditionalFormatting sqref="A44:A45;A56:A57">
    <cfRule type="duplicateValues" dxfId="0" priority="3"/>
  </conditionalFormatting>
  <hyperlinks>
    <hyperlink ref="A32" r:id="rId1" display="informacion de Achivo Basico"/>
    <hyperlink ref="A31" r:id="rId2" display="ps@informacionAchivoBasico.jpg" tooltip="mailto:ps@informacionAchivoBasico.jpg"/>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24"/>
  <sheetViews>
    <sheetView zoomScale="110" zoomScaleNormal="110" workbookViewId="0">
      <pane ySplit="1" topLeftCell="A2" activePane="bottomLeft" state="frozen"/>
      <selection/>
      <selection pane="bottomLeft" activeCell="A209" sqref="A2:A209"/>
    </sheetView>
  </sheetViews>
  <sheetFormatPr defaultColWidth="9" defaultRowHeight="15" outlineLevelCol="2"/>
  <cols>
    <col min="1" max="1" width="122.041666666667" style="14" customWidth="1"/>
    <col min="2" max="2" width="109.308333333333" style="14" customWidth="1"/>
    <col min="3" max="3" width="90.45" style="15" customWidth="1"/>
    <col min="4" max="16384" width="66" style="16"/>
  </cols>
  <sheetData>
    <row r="1" spans="1:2">
      <c r="A1" s="17" t="s">
        <v>140</v>
      </c>
      <c r="B1" s="17" t="s">
        <v>141</v>
      </c>
    </row>
    <row r="2" spans="1:1">
      <c r="A2" s="14" t="s">
        <v>142</v>
      </c>
    </row>
    <row r="3" spans="1:1">
      <c r="A3" s="14" t="s">
        <v>143</v>
      </c>
    </row>
    <row r="4" ht="15.75" spans="1:1">
      <c r="A4" s="14" t="s">
        <v>144</v>
      </c>
    </row>
    <row r="5" spans="1:2">
      <c r="A5" s="18" t="s">
        <v>145</v>
      </c>
      <c r="B5" s="19"/>
    </row>
    <row r="6" spans="1:2">
      <c r="A6" s="20" t="str">
        <f>CONCATENATE("&lt;loc&gt;",B6,"&lt;/loc&gt;")</f>
        <v>&lt;loc&gt;https://eduardoherreraf.github.io&lt;/loc&gt;</v>
      </c>
      <c r="B6" s="21" t="s">
        <v>146</v>
      </c>
    </row>
    <row r="7" spans="1:2">
      <c r="A7" s="20" t="str">
        <f t="shared" ref="A7:A9" si="0">CONCATENATE("&lt;lastmod&gt;",B7,"&lt;/lastmod&gt;")</f>
        <v>&lt;lastmod&gt;2024-10-08T06:28:04-05:00&lt;/lastmod&gt;</v>
      </c>
      <c r="B7" s="21" t="str">
        <f>$B$1</f>
        <v>2024-10-08T06:28:04-05:00</v>
      </c>
    </row>
    <row r="8" spans="1:2">
      <c r="A8" s="20" t="str">
        <f>CONCATENATE("&lt;changefreq&gt;",B8,"&lt;/changefreq&gt;")</f>
        <v>&lt;changefreq&gt;weekly&lt;/changefreq&gt;</v>
      </c>
      <c r="B8" s="21" t="s">
        <v>147</v>
      </c>
    </row>
    <row r="9" spans="1:2">
      <c r="A9" s="20" t="str">
        <f>CONCATENATE("&lt;priority&gt;",B9,"&lt;/priority&gt;")</f>
        <v>&lt;priority&gt;1.0&lt;/priority&gt;</v>
      </c>
      <c r="B9" s="21" t="s">
        <v>148</v>
      </c>
    </row>
    <row r="10" ht="15.75" spans="1:2">
      <c r="A10" s="22" t="s">
        <v>149</v>
      </c>
      <c r="B10" s="23"/>
    </row>
    <row r="11" spans="1:2">
      <c r="A11" s="18" t="s">
        <v>145</v>
      </c>
      <c r="B11" s="19"/>
    </row>
    <row r="12" spans="1:2">
      <c r="A12" s="20" t="str">
        <f>CONCATENATE("&lt;loc&gt;",B12,"&lt;/loc&gt;")</f>
        <v>&lt;loc&gt;https://eduardoherreraf.github.io/index.html&lt;/loc&gt;</v>
      </c>
      <c r="B12" s="21" t="s">
        <v>150</v>
      </c>
    </row>
    <row r="13" spans="1:2">
      <c r="A13" s="20" t="str">
        <f>CONCATENATE("&lt;lastmod&gt;",B13,"&lt;/lastmod&gt;")</f>
        <v>&lt;lastmod&gt;2024-10-08T06:28:04-05:00&lt;/lastmod&gt;</v>
      </c>
      <c r="B13" s="21" t="str">
        <f>$B$1</f>
        <v>2024-10-08T06:28:04-05:00</v>
      </c>
    </row>
    <row r="14" spans="1:2">
      <c r="A14" s="20" t="str">
        <f>CONCATENATE("&lt;changefreq&gt;",B14,"&lt;/changefreq&gt;")</f>
        <v>&lt;changefreq&gt;weekly&lt;/changefreq&gt;</v>
      </c>
      <c r="B14" s="21" t="s">
        <v>147</v>
      </c>
    </row>
    <row r="15" spans="1:2">
      <c r="A15" s="20" t="str">
        <f>CONCATENATE("&lt;priority&gt;",B15,"&lt;/priority&gt;")</f>
        <v>&lt;priority&gt;0.9&lt;/priority&gt;</v>
      </c>
      <c r="B15" s="21" t="s">
        <v>151</v>
      </c>
    </row>
    <row r="16" ht="15.75" spans="1:2">
      <c r="A16" s="22" t="s">
        <v>149</v>
      </c>
      <c r="B16" s="23"/>
    </row>
    <row r="17" ht="15.75" spans="1:2">
      <c r="A17" s="24" t="s">
        <v>152</v>
      </c>
      <c r="B17" s="24"/>
    </row>
    <row r="18" spans="1:3">
      <c r="A18" s="18" t="s">
        <v>145</v>
      </c>
      <c r="B18" s="19"/>
      <c r="C18" s="25"/>
    </row>
    <row r="19" spans="1:3">
      <c r="A19" s="20" t="str">
        <f>CONCATENATE("&lt;loc&gt;",B19,"&lt;/loc&gt;")</f>
        <v>&lt;loc&gt;https://eduardoherreraf.github.io/bootstrap.html&lt;/loc&gt;</v>
      </c>
      <c r="B19" s="21" t="s">
        <v>4</v>
      </c>
      <c r="C19" s="25"/>
    </row>
    <row r="20" spans="1:3">
      <c r="A20" s="20" t="str">
        <f>CONCATENATE("&lt;lastmod&gt;",B20,"&lt;/lastmod&gt;")</f>
        <v>&lt;lastmod&gt;2024-10-08T06:28:04-05:00&lt;/lastmod&gt;</v>
      </c>
      <c r="B20" s="21" t="str">
        <f>$B$1</f>
        <v>2024-10-08T06:28:04-05:00</v>
      </c>
      <c r="C20" s="25"/>
    </row>
    <row r="21" spans="1:3">
      <c r="A21" s="20" t="str">
        <f>CONCATENATE("&lt;changefreq&gt;",B21,"&lt;/changefreq&gt;")</f>
        <v>&lt;changefreq&gt;monthly&lt;/changefreq&gt;</v>
      </c>
      <c r="B21" s="21" t="s">
        <v>153</v>
      </c>
      <c r="C21" s="25"/>
    </row>
    <row r="22" spans="1:3">
      <c r="A22" s="20" t="str">
        <f>CONCATENATE("&lt;priority&gt;",B22,"&lt;/priority&gt;")</f>
        <v>&lt;priority&gt;0.7&lt;/priority&gt;</v>
      </c>
      <c r="B22" s="21" t="s">
        <v>154</v>
      </c>
      <c r="C22" s="25"/>
    </row>
    <row r="23" ht="15.75" spans="1:3">
      <c r="A23" s="22" t="s">
        <v>149</v>
      </c>
      <c r="B23" s="23"/>
      <c r="C23" s="25"/>
    </row>
    <row r="24" spans="1:3">
      <c r="A24" s="18" t="s">
        <v>145</v>
      </c>
      <c r="B24" s="19"/>
      <c r="C24" s="25"/>
    </row>
    <row r="25" spans="1:3">
      <c r="A25" s="20" t="str">
        <f>CONCATENATE("&lt;loc&gt;",B25,"&lt;/loc&gt;")</f>
        <v>&lt;loc&gt;https://eduardoherreraf.github.io/git.html&lt;/loc&gt;</v>
      </c>
      <c r="B25" s="21" t="s">
        <v>155</v>
      </c>
      <c r="C25" s="25"/>
    </row>
    <row r="26" spans="1:3">
      <c r="A26" s="20" t="str">
        <f>CONCATENATE("&lt;lastmod&gt;",B26,"&lt;/lastmod&gt;")</f>
        <v>&lt;lastmod&gt;2024-10-08T06:28:04-05:00&lt;/lastmod&gt;</v>
      </c>
      <c r="B26" s="21" t="str">
        <f>$B$1</f>
        <v>2024-10-08T06:28:04-05:00</v>
      </c>
      <c r="C26" s="25"/>
    </row>
    <row r="27" spans="1:3">
      <c r="A27" s="20" t="str">
        <f>CONCATENATE("&lt;changefreq&gt;",B27,"&lt;/changefreq&gt;")</f>
        <v>&lt;changefreq&gt;monthly&lt;/changefreq&gt;</v>
      </c>
      <c r="B27" s="21" t="s">
        <v>153</v>
      </c>
      <c r="C27" s="25"/>
    </row>
    <row r="28" spans="1:3">
      <c r="A28" s="20" t="str">
        <f>CONCATENATE("&lt;priority&gt;",B28,"&lt;/priority&gt;")</f>
        <v>&lt;priority&gt;0.7&lt;/priority&gt;</v>
      </c>
      <c r="B28" s="21" t="s">
        <v>154</v>
      </c>
      <c r="C28" s="25"/>
    </row>
    <row r="29" ht="15.75" spans="1:3">
      <c r="A29" s="22" t="s">
        <v>149</v>
      </c>
      <c r="B29" s="23"/>
      <c r="C29" s="25"/>
    </row>
    <row r="30" spans="1:3">
      <c r="A30" s="18" t="s">
        <v>145</v>
      </c>
      <c r="B30" s="19"/>
      <c r="C30" s="25"/>
    </row>
    <row r="31" spans="1:3">
      <c r="A31" s="20" t="str">
        <f>CONCATENATE("&lt;loc&gt;",B31,"&lt;/loc&gt;")</f>
        <v>&lt;loc&gt;https://eduardoherreraf.github.io/javascript.html&lt;/loc&gt;</v>
      </c>
      <c r="B31" s="21" t="s">
        <v>156</v>
      </c>
      <c r="C31" s="25"/>
    </row>
    <row r="32" spans="1:3">
      <c r="A32" s="20" t="str">
        <f>CONCATENATE("&lt;lastmod&gt;",B32,"&lt;/lastmod&gt;")</f>
        <v>&lt;lastmod&gt;2024-10-08T06:28:04-05:00&lt;/lastmod&gt;</v>
      </c>
      <c r="B32" s="21" t="str">
        <f>$B$1</f>
        <v>2024-10-08T06:28:04-05:00</v>
      </c>
      <c r="C32" s="25"/>
    </row>
    <row r="33" spans="1:3">
      <c r="A33" s="20" t="str">
        <f>CONCATENATE("&lt;changefreq&gt;",B33,"&lt;/changefreq&gt;")</f>
        <v>&lt;changefreq&gt;monthly&lt;/changefreq&gt;</v>
      </c>
      <c r="B33" s="21" t="s">
        <v>153</v>
      </c>
      <c r="C33" s="25"/>
    </row>
    <row r="34" spans="1:3">
      <c r="A34" s="20" t="str">
        <f>CONCATENATE("&lt;priority&gt;",B34,"&lt;/priority&gt;")</f>
        <v>&lt;priority&gt;0.7&lt;/priority&gt;</v>
      </c>
      <c r="B34" s="21" t="s">
        <v>154</v>
      </c>
      <c r="C34" s="25"/>
    </row>
    <row r="35" ht="15.75" spans="1:3">
      <c r="A35" s="22" t="s">
        <v>149</v>
      </c>
      <c r="B35" s="23"/>
      <c r="C35" s="25"/>
    </row>
    <row r="36" spans="1:3">
      <c r="A36" s="18" t="s">
        <v>145</v>
      </c>
      <c r="B36" s="19"/>
      <c r="C36" s="25"/>
    </row>
    <row r="37" spans="1:3">
      <c r="A37" s="20" t="str">
        <f>CONCATENATE("&lt;loc&gt;",B37,"&lt;/loc&gt;")</f>
        <v>&lt;loc&gt;https://eduardoherreraf.github.io/photoshop.html&lt;/loc&gt;</v>
      </c>
      <c r="B37" s="21" t="s">
        <v>157</v>
      </c>
      <c r="C37" s="25"/>
    </row>
    <row r="38" spans="1:3">
      <c r="A38" s="20" t="str">
        <f>CONCATENATE("&lt;lastmod&gt;",B38,"&lt;/lastmod&gt;")</f>
        <v>&lt;lastmod&gt;2024-10-08T06:28:04-05:00&lt;/lastmod&gt;</v>
      </c>
      <c r="B38" s="21" t="str">
        <f>$B$1</f>
        <v>2024-10-08T06:28:04-05:00</v>
      </c>
      <c r="C38" s="25"/>
    </row>
    <row r="39" spans="1:3">
      <c r="A39" s="20" t="str">
        <f>CONCATENATE("&lt;changefreq&gt;",B39,"&lt;/changefreq&gt;")</f>
        <v>&lt;changefreq&gt;monthly&lt;/changefreq&gt;</v>
      </c>
      <c r="B39" s="21" t="s">
        <v>153</v>
      </c>
      <c r="C39" s="25"/>
    </row>
    <row r="40" spans="1:3">
      <c r="A40" s="20" t="str">
        <f>CONCATENATE("&lt;priority&gt;",B40,"&lt;/priority&gt;")</f>
        <v>&lt;priority&gt;0.7&lt;/priority&gt;</v>
      </c>
      <c r="B40" s="21" t="s">
        <v>154</v>
      </c>
      <c r="C40" s="25"/>
    </row>
    <row r="41" ht="15.75" spans="1:3">
      <c r="A41" s="22" t="s">
        <v>149</v>
      </c>
      <c r="B41" s="23"/>
      <c r="C41" s="25"/>
    </row>
    <row r="42" spans="1:3">
      <c r="A42" s="18" t="s">
        <v>145</v>
      </c>
      <c r="B42" s="19"/>
      <c r="C42" s="25"/>
    </row>
    <row r="43" spans="1:3">
      <c r="A43" s="20" t="str">
        <f>CONCATENATE("&lt;loc&gt;",B43,"&lt;/loc&gt;")</f>
        <v>&lt;loc&gt;https://eduardoherreraf.github.io/otrosTemas.html&lt;/loc&gt;</v>
      </c>
      <c r="B43" s="21" t="s">
        <v>119</v>
      </c>
      <c r="C43" s="25"/>
    </row>
    <row r="44" spans="1:3">
      <c r="A44" s="20" t="str">
        <f>CONCATENATE("&lt;lastmod&gt;",B44,"&lt;/lastmod&gt;")</f>
        <v>&lt;lastmod&gt;2024-10-08T06:28:04-05:00&lt;/lastmod&gt;</v>
      </c>
      <c r="B44" s="21" t="str">
        <f>$B$1</f>
        <v>2024-10-08T06:28:04-05:00</v>
      </c>
      <c r="C44" s="25"/>
    </row>
    <row r="45" spans="1:3">
      <c r="A45" s="20" t="str">
        <f>CONCATENATE("&lt;changefreq&gt;",B45,"&lt;/changefreq&gt;")</f>
        <v>&lt;changefreq&gt;monthly&lt;/changefreq&gt;</v>
      </c>
      <c r="B45" s="21" t="s">
        <v>153</v>
      </c>
      <c r="C45" s="25"/>
    </row>
    <row r="46" spans="1:3">
      <c r="A46" s="20" t="str">
        <f>CONCATENATE("&lt;priority&gt;",B46,"&lt;/priority&gt;")</f>
        <v>&lt;priority&gt;0.7&lt;/priority&gt;</v>
      </c>
      <c r="B46" s="21" t="s">
        <v>154</v>
      </c>
      <c r="C46" s="25"/>
    </row>
    <row r="47" ht="15.75" spans="1:3">
      <c r="A47" s="22" t="s">
        <v>149</v>
      </c>
      <c r="B47" s="23"/>
      <c r="C47" s="25"/>
    </row>
    <row r="48" ht="15.75" spans="1:2">
      <c r="A48" s="24" t="s">
        <v>158</v>
      </c>
      <c r="B48" s="24"/>
    </row>
    <row r="49" spans="1:3">
      <c r="A49" s="18" t="s">
        <v>145</v>
      </c>
      <c r="B49" s="19"/>
      <c r="C49" s="25"/>
    </row>
    <row r="50" spans="1:3">
      <c r="A50" s="20" t="str">
        <f>CONCATENATE("&lt;loc&gt;",B50,"&lt;/loc&gt;")</f>
        <v>&lt;loc&gt;https://eduardoherreraf.github.io/bootstrap@instalacion_de_bootstrap_v5_con_npm_y_parcel.html&lt;/loc&gt;</v>
      </c>
      <c r="B50" s="21" t="s">
        <v>159</v>
      </c>
      <c r="C50" s="25"/>
    </row>
    <row r="51" spans="1:3">
      <c r="A51" s="20" t="str">
        <f>CONCATENATE("&lt;lastmod&gt;",B51,"&lt;/lastmod&gt;")</f>
        <v>&lt;lastmod&gt;2024-10-08T06:28:04-05:00&lt;/lastmod&gt;</v>
      </c>
      <c r="B51" s="21" t="str">
        <f>$B$1</f>
        <v>2024-10-08T06:28:04-05:00</v>
      </c>
      <c r="C51" s="25"/>
    </row>
    <row r="52" spans="1:3">
      <c r="A52" s="20" t="str">
        <f>CONCATENATE("&lt;changefreq&gt;",B52,"&lt;/changefreq&gt;")</f>
        <v>&lt;changefreq&gt;yearly&lt;/changefreq&gt;</v>
      </c>
      <c r="B52" s="21" t="s">
        <v>160</v>
      </c>
      <c r="C52" s="25"/>
    </row>
    <row r="53" spans="1:3">
      <c r="A53" s="20" t="str">
        <f>CONCATENATE("&lt;priority&gt;",B53,"&lt;/priority&gt;")</f>
        <v>&lt;priority&gt;0.6&lt;/priority&gt;</v>
      </c>
      <c r="B53" s="21" t="s">
        <v>161</v>
      </c>
      <c r="C53" s="25"/>
    </row>
    <row r="54" ht="15.75" spans="1:3">
      <c r="A54" s="22" t="s">
        <v>149</v>
      </c>
      <c r="B54" s="23"/>
      <c r="C54" s="25"/>
    </row>
    <row r="55" spans="1:3">
      <c r="A55" s="18" t="s">
        <v>145</v>
      </c>
      <c r="B55" s="19"/>
      <c r="C55" s="25"/>
    </row>
    <row r="56" spans="1:3">
      <c r="A56" s="20" t="str">
        <f>CONCATENATE("&lt;loc&gt;",B56,"&lt;/loc&gt;")</f>
        <v>&lt;loc&gt;https://eduardoherreraf.github.io/bootstrap@instalacion_de_bootstrap_v5_con_npm_y_vite.html&lt;/loc&gt;</v>
      </c>
      <c r="B56" s="21" t="s">
        <v>162</v>
      </c>
      <c r="C56" s="25"/>
    </row>
    <row r="57" spans="1:3">
      <c r="A57" s="20" t="str">
        <f>CONCATENATE("&lt;lastmod&gt;",B57,"&lt;/lastmod&gt;")</f>
        <v>&lt;lastmod&gt;2024-10-08T06:28:04-05:00&lt;/lastmod&gt;</v>
      </c>
      <c r="B57" s="21" t="str">
        <f>$B$1</f>
        <v>2024-10-08T06:28:04-05:00</v>
      </c>
      <c r="C57" s="25"/>
    </row>
    <row r="58" spans="1:3">
      <c r="A58" s="20" t="str">
        <f>CONCATENATE("&lt;changefreq&gt;",B58,"&lt;/changefreq&gt;")</f>
        <v>&lt;changefreq&gt;yearly&lt;/changefreq&gt;</v>
      </c>
      <c r="B58" s="21" t="s">
        <v>160</v>
      </c>
      <c r="C58" s="25"/>
    </row>
    <row r="59" spans="1:3">
      <c r="A59" s="20" t="str">
        <f>CONCATENATE("&lt;priority&gt;",B59,"&lt;/priority&gt;")</f>
        <v>&lt;priority&gt;0.6&lt;/priority&gt;</v>
      </c>
      <c r="B59" s="21" t="s">
        <v>161</v>
      </c>
      <c r="C59" s="25"/>
    </row>
    <row r="60" ht="15.75" spans="1:3">
      <c r="A60" s="22" t="s">
        <v>149</v>
      </c>
      <c r="B60" s="23"/>
      <c r="C60" s="25"/>
    </row>
    <row r="61" ht="15.75" spans="1:3">
      <c r="A61" s="24" t="s">
        <v>163</v>
      </c>
      <c r="B61" s="24"/>
      <c r="C61" s="25"/>
    </row>
    <row r="62" spans="1:2">
      <c r="A62" s="18" t="s">
        <v>145</v>
      </c>
      <c r="B62" s="19"/>
    </row>
    <row r="63" spans="1:3">
      <c r="A63" s="20" t="str">
        <f>CONCATENATE("&lt;loc&gt;",B63,"&lt;/loc&gt;")</f>
        <v>&lt;loc&gt;https://eduardoherreraf.github.io/git@configuracion_inicial_GIT.html&lt;/loc&gt;</v>
      </c>
      <c r="B63" s="21" t="str">
        <f>C63</f>
        <v>https://eduardoherreraf.github.io/git@configuracion_inicial_GIT.html</v>
      </c>
      <c r="C63" s="26" t="s">
        <v>164</v>
      </c>
    </row>
    <row r="64" spans="1:3">
      <c r="A64" s="20" t="str">
        <f>CONCATENATE("&lt;lastmod&gt;",B64,"&lt;/lastmod&gt;")</f>
        <v>&lt;lastmod&gt;2024-10-08T06:28:04-05:00&lt;/lastmod&gt;</v>
      </c>
      <c r="B64" s="21" t="str">
        <f>$B$1</f>
        <v>2024-10-08T06:28:04-05:00</v>
      </c>
      <c r="C64" s="25"/>
    </row>
    <row r="65" spans="1:3">
      <c r="A65" s="20" t="str">
        <f>CONCATENATE("&lt;changefreq&gt;",B65,"&lt;/changefreq&gt;")</f>
        <v>&lt;changefreq&gt;yearly&lt;/changefreq&gt;</v>
      </c>
      <c r="B65" s="21" t="s">
        <v>160</v>
      </c>
      <c r="C65" s="25"/>
    </row>
    <row r="66" spans="1:3">
      <c r="A66" s="20" t="str">
        <f>CONCATENATE("&lt;priority&gt;",B66,"&lt;/priority&gt;")</f>
        <v>&lt;priority&gt;0.6&lt;/priority&gt;</v>
      </c>
      <c r="B66" s="21" t="s">
        <v>161</v>
      </c>
      <c r="C66" s="25"/>
    </row>
    <row r="67" ht="15.75" spans="1:3">
      <c r="A67" s="22" t="s">
        <v>149</v>
      </c>
      <c r="B67" s="23"/>
      <c r="C67" s="25"/>
    </row>
    <row r="68" spans="1:3">
      <c r="A68" s="18" t="s">
        <v>145</v>
      </c>
      <c r="B68" s="19"/>
      <c r="C68" s="25"/>
    </row>
    <row r="69" spans="1:3">
      <c r="A69" s="20" t="str">
        <f>CONCATENATE("&lt;loc&gt;",B69,"&lt;/loc&gt;")</f>
        <v>&lt;loc&gt;https://eduardoherreraf.github.io/git@introduccion_de_git_para_windows.html&lt;/loc&gt;</v>
      </c>
      <c r="B69" s="21" t="str">
        <f>C69</f>
        <v>https://eduardoherreraf.github.io/git@introduccion_de_git_para_windows.html</v>
      </c>
      <c r="C69" s="26" t="s">
        <v>165</v>
      </c>
    </row>
    <row r="70" spans="1:3">
      <c r="A70" s="20" t="str">
        <f>CONCATENATE("&lt;lastmod&gt;",B70,"&lt;/lastmod&gt;")</f>
        <v>&lt;lastmod&gt;2024-10-08T06:28:04-05:00&lt;/lastmod&gt;</v>
      </c>
      <c r="B70" s="21" t="str">
        <f>$B$1</f>
        <v>2024-10-08T06:28:04-05:00</v>
      </c>
      <c r="C70" s="25"/>
    </row>
    <row r="71" spans="1:3">
      <c r="A71" s="20" t="str">
        <f>CONCATENATE("&lt;changefreq&gt;",B71,"&lt;/changefreq&gt;")</f>
        <v>&lt;changefreq&gt;yearly&lt;/changefreq&gt;</v>
      </c>
      <c r="B71" s="21" t="s">
        <v>160</v>
      </c>
      <c r="C71" s="25"/>
    </row>
    <row r="72" spans="1:3">
      <c r="A72" s="20" t="str">
        <f>CONCATENATE("&lt;priority&gt;",B72,"&lt;/priority&gt;")</f>
        <v>&lt;priority&gt;0.6&lt;/priority&gt;</v>
      </c>
      <c r="B72" s="21" t="s">
        <v>161</v>
      </c>
      <c r="C72" s="25"/>
    </row>
    <row r="73" ht="15.75" spans="1:3">
      <c r="A73" s="22" t="s">
        <v>149</v>
      </c>
      <c r="B73" s="23"/>
      <c r="C73" s="25"/>
    </row>
    <row r="74" spans="1:3">
      <c r="A74" s="18" t="s">
        <v>145</v>
      </c>
      <c r="B74" s="19"/>
      <c r="C74" s="25"/>
    </row>
    <row r="75" spans="1:3">
      <c r="A75" s="20" t="str">
        <f>CONCATENATE("&lt;loc&gt;",B75,"&lt;/loc&gt;")</f>
        <v>&lt;loc&gt;https://eduardoherreraf.github.io/git@comandos_basicos_de_consola-Terminal_CLI_para_windows.html&lt;/loc&gt;</v>
      </c>
      <c r="B75" s="21" t="str">
        <f>C75</f>
        <v>https://eduardoherreraf.github.io/git@comandos_basicos_de_consola-Terminal_CLI_para_windows.html</v>
      </c>
      <c r="C75" s="26" t="s">
        <v>166</v>
      </c>
    </row>
    <row r="76" spans="1:3">
      <c r="A76" s="20" t="str">
        <f>CONCATENATE("&lt;lastmod&gt;",B76,"&lt;/lastmod&gt;")</f>
        <v>&lt;lastmod&gt;2024-10-08T06:28:04-05:00&lt;/lastmod&gt;</v>
      </c>
      <c r="B76" s="21" t="str">
        <f>$B$1</f>
        <v>2024-10-08T06:28:04-05:00</v>
      </c>
      <c r="C76" s="25"/>
    </row>
    <row r="77" spans="1:3">
      <c r="A77" s="20" t="str">
        <f>CONCATENATE("&lt;changefreq&gt;",B77,"&lt;/changefreq&gt;")</f>
        <v>&lt;changefreq&gt;yearly&lt;/changefreq&gt;</v>
      </c>
      <c r="B77" s="21" t="s">
        <v>160</v>
      </c>
      <c r="C77" s="25"/>
    </row>
    <row r="78" spans="1:3">
      <c r="A78" s="20" t="str">
        <f>CONCATENATE("&lt;priority&gt;",B78,"&lt;/priority&gt;")</f>
        <v>&lt;priority&gt;0.6&lt;/priority&gt;</v>
      </c>
      <c r="B78" s="21" t="s">
        <v>161</v>
      </c>
      <c r="C78" s="25"/>
    </row>
    <row r="79" ht="15.75" spans="1:3">
      <c r="A79" s="22" t="s">
        <v>149</v>
      </c>
      <c r="B79" s="23"/>
      <c r="C79" s="25"/>
    </row>
    <row r="80" spans="1:3">
      <c r="A80" s="18" t="s">
        <v>145</v>
      </c>
      <c r="B80" s="19"/>
      <c r="C80" s="25"/>
    </row>
    <row r="81" spans="1:3">
      <c r="A81" s="20" t="str">
        <f>CONCATENATE("&lt;loc&gt;",B81,"&lt;/loc&gt;")</f>
        <v>&lt;loc&gt;https://eduardoherreraf.github.io/git@como_eliminar_el_ultimo_commit_de_git.html&lt;/loc&gt;</v>
      </c>
      <c r="B81" s="21" t="str">
        <f>C81</f>
        <v>https://eduardoherreraf.github.io/git@como_eliminar_el_ultimo_commit_de_git.html</v>
      </c>
      <c r="C81" s="26" t="s">
        <v>167</v>
      </c>
    </row>
    <row r="82" spans="1:3">
      <c r="A82" s="20" t="str">
        <f>CONCATENATE("&lt;lastmod&gt;",B82,"&lt;/lastmod&gt;")</f>
        <v>&lt;lastmod&gt;2024-10-08T06:28:04-05:00&lt;/lastmod&gt;</v>
      </c>
      <c r="B82" s="21" t="str">
        <f>$B$1</f>
        <v>2024-10-08T06:28:04-05:00</v>
      </c>
      <c r="C82" s="25"/>
    </row>
    <row r="83" spans="1:3">
      <c r="A83" s="20" t="str">
        <f>CONCATENATE("&lt;changefreq&gt;",B83,"&lt;/changefreq&gt;")</f>
        <v>&lt;changefreq&gt;yearly&lt;/changefreq&gt;</v>
      </c>
      <c r="B83" s="21" t="s">
        <v>160</v>
      </c>
      <c r="C83" s="25"/>
    </row>
    <row r="84" spans="1:3">
      <c r="A84" s="20" t="str">
        <f>CONCATENATE("&lt;priority&gt;",B84,"&lt;/priority&gt;")</f>
        <v>&lt;priority&gt;0.6&lt;/priority&gt;</v>
      </c>
      <c r="B84" s="21" t="s">
        <v>161</v>
      </c>
      <c r="C84" s="25"/>
    </row>
    <row r="85" ht="15.75" spans="1:3">
      <c r="A85" s="22" t="s">
        <v>149</v>
      </c>
      <c r="B85" s="23"/>
      <c r="C85" s="25"/>
    </row>
    <row r="86" ht="15.75" spans="1:3">
      <c r="A86" s="24" t="s">
        <v>168</v>
      </c>
      <c r="B86" s="24"/>
      <c r="C86" s="25"/>
    </row>
    <row r="87" spans="1:3">
      <c r="A87" s="18" t="s">
        <v>145</v>
      </c>
      <c r="B87" s="19"/>
      <c r="C87" s="25"/>
    </row>
    <row r="88" spans="1:3">
      <c r="A88" s="20" t="str">
        <f>CONCATENATE("&lt;loc&gt;",B88,"&lt;/loc&gt;")</f>
        <v>&lt;loc&gt;https://eduardoherreraf.github.io/js@como_ejecutar_un_codigo_javascript.html&lt;/loc&gt;</v>
      </c>
      <c r="B88" s="21" t="str">
        <f>C88</f>
        <v>https://eduardoherreraf.github.io/js@como_ejecutar_un_codigo_javascript.html</v>
      </c>
      <c r="C88" s="25" t="s">
        <v>169</v>
      </c>
    </row>
    <row r="89" spans="1:3">
      <c r="A89" s="20" t="str">
        <f>CONCATENATE("&lt;lastmod&gt;",B89,"&lt;/lastmod&gt;")</f>
        <v>&lt;lastmod&gt;2024-10-08T06:28:04-05:00&lt;/lastmod&gt;</v>
      </c>
      <c r="B89" s="21" t="str">
        <f>$B$1</f>
        <v>2024-10-08T06:28:04-05:00</v>
      </c>
      <c r="C89" s="25"/>
    </row>
    <row r="90" spans="1:3">
      <c r="A90" s="20" t="str">
        <f>CONCATENATE("&lt;changefreq&gt;",B90,"&lt;/changefreq&gt;")</f>
        <v>&lt;changefreq&gt;yearly&lt;/changefreq&gt;</v>
      </c>
      <c r="B90" s="21" t="s">
        <v>160</v>
      </c>
      <c r="C90" s="25"/>
    </row>
    <row r="91" spans="1:3">
      <c r="A91" s="20" t="str">
        <f>CONCATENATE("&lt;priority&gt;",B91,"&lt;/priority&gt;")</f>
        <v>&lt;priority&gt;0.6&lt;/priority&gt;</v>
      </c>
      <c r="B91" s="21" t="s">
        <v>161</v>
      </c>
      <c r="C91" s="25"/>
    </row>
    <row r="92" ht="15.75" spans="1:3">
      <c r="A92" s="22" t="s">
        <v>149</v>
      </c>
      <c r="B92" s="23"/>
      <c r="C92" s="25"/>
    </row>
    <row r="93" spans="1:3">
      <c r="A93" s="18" t="s">
        <v>145</v>
      </c>
      <c r="B93" s="19"/>
      <c r="C93" s="25"/>
    </row>
    <row r="94" spans="1:3">
      <c r="A94" s="20" t="str">
        <f>CONCATENATE("&lt;loc&gt;",B94,"&lt;/loc&gt;")</f>
        <v>&lt;loc&gt;https://eduardoherreraf.github.io/js@configurar_el_entorno_de_trabajo_Javascript.html&lt;/loc&gt;</v>
      </c>
      <c r="B94" s="21" t="str">
        <f>C94</f>
        <v>https://eduardoherreraf.github.io/js@configurar_el_entorno_de_trabajo_Javascript.html</v>
      </c>
      <c r="C94" s="27" t="s">
        <v>170</v>
      </c>
    </row>
    <row r="95" spans="1:3">
      <c r="A95" s="20" t="str">
        <f>CONCATENATE("&lt;lastmod&gt;",B95,"&lt;/lastmod&gt;")</f>
        <v>&lt;lastmod&gt;2024-10-08T06:28:04-05:00&lt;/lastmod&gt;</v>
      </c>
      <c r="B95" s="21" t="str">
        <f>$B$1</f>
        <v>2024-10-08T06:28:04-05:00</v>
      </c>
      <c r="C95" s="25"/>
    </row>
    <row r="96" spans="1:3">
      <c r="A96" s="20" t="str">
        <f>CONCATENATE("&lt;changefreq&gt;",B96,"&lt;/changefreq&gt;")</f>
        <v>&lt;changefreq&gt;yearly&lt;/changefreq&gt;</v>
      </c>
      <c r="B96" s="21" t="s">
        <v>160</v>
      </c>
      <c r="C96" s="25"/>
    </row>
    <row r="97" spans="1:3">
      <c r="A97" s="20" t="str">
        <f>CONCATENATE("&lt;priority&gt;",B97,"&lt;/priority&gt;")</f>
        <v>&lt;priority&gt;0.6&lt;/priority&gt;</v>
      </c>
      <c r="B97" s="21" t="s">
        <v>161</v>
      </c>
      <c r="C97" s="25"/>
    </row>
    <row r="98" ht="15.75" spans="1:3">
      <c r="A98" s="22" t="s">
        <v>149</v>
      </c>
      <c r="B98" s="23"/>
      <c r="C98" s="25"/>
    </row>
    <row r="99" ht="15.75" spans="1:3">
      <c r="A99" s="24" t="s">
        <v>171</v>
      </c>
      <c r="B99" s="24"/>
      <c r="C99" s="25"/>
    </row>
    <row r="100" spans="1:3">
      <c r="A100" s="18" t="s">
        <v>145</v>
      </c>
      <c r="B100" s="19"/>
      <c r="C100" s="25"/>
    </row>
    <row r="101" spans="1:3">
      <c r="A101" s="20" t="str">
        <f>CONCATENATE("&lt;loc&gt;",B101,"&lt;/loc&gt;")</f>
        <v>&lt;loc&gt;https://eduardoherreraf.github.io/photoshop@metadata_y_exportacion.html&lt;/loc&gt;</v>
      </c>
      <c r="B101" s="21" t="str">
        <f>C101</f>
        <v>https://eduardoherreraf.github.io/photoshop@metadata_y_exportacion.html</v>
      </c>
      <c r="C101" s="27" t="s">
        <v>172</v>
      </c>
    </row>
    <row r="102" spans="1:3">
      <c r="A102" s="20" t="str">
        <f>CONCATENATE("&lt;lastmod&gt;",B102,"&lt;/lastmod&gt;")</f>
        <v>&lt;lastmod&gt;2024-10-08T06:28:04-05:00&lt;/lastmod&gt;</v>
      </c>
      <c r="B102" s="21" t="str">
        <f>$B$1</f>
        <v>2024-10-08T06:28:04-05:00</v>
      </c>
      <c r="C102" s="25"/>
    </row>
    <row r="103" spans="1:3">
      <c r="A103" s="20" t="str">
        <f>CONCATENATE("&lt;changefreq&gt;",B103,"&lt;/changefreq&gt;")</f>
        <v>&lt;changefreq&gt;yearly&lt;/changefreq&gt;</v>
      </c>
      <c r="B103" s="21" t="s">
        <v>160</v>
      </c>
      <c r="C103" s="25"/>
    </row>
    <row r="104" spans="1:3">
      <c r="A104" s="20" t="str">
        <f>CONCATENATE("&lt;priority&gt;",B104,"&lt;/priority&gt;")</f>
        <v>&lt;priority&gt;0.6&lt;/priority&gt;</v>
      </c>
      <c r="B104" s="21" t="s">
        <v>161</v>
      </c>
      <c r="C104" s="25"/>
    </row>
    <row r="105" ht="15.75" spans="1:3">
      <c r="A105" s="22" t="s">
        <v>149</v>
      </c>
      <c r="B105" s="23"/>
      <c r="C105" s="25"/>
    </row>
    <row r="106" spans="1:3">
      <c r="A106" s="18" t="s">
        <v>145</v>
      </c>
      <c r="B106" s="19"/>
      <c r="C106" s="25"/>
    </row>
    <row r="107" spans="1:3">
      <c r="A107" s="20" t="str">
        <f>CONCATENATE("&lt;loc&gt;",B107,"&lt;/loc&gt;")</f>
        <v>&lt;loc&gt;https://eduardoherreraf.github.io/photoshop@filtros_licuar.html&lt;/loc&gt;</v>
      </c>
      <c r="B107" s="21" t="str">
        <f>C107</f>
        <v>https://eduardoherreraf.github.io/photoshop@filtros_licuar.html</v>
      </c>
      <c r="C107" s="28" t="s">
        <v>173</v>
      </c>
    </row>
    <row r="108" spans="1:3">
      <c r="A108" s="20" t="str">
        <f>CONCATENATE("&lt;lastmod&gt;",B108,"&lt;/lastmod&gt;")</f>
        <v>&lt;lastmod&gt;2024-10-08T06:28:04-05:00&lt;/lastmod&gt;</v>
      </c>
      <c r="B108" s="21" t="str">
        <f>$B$1</f>
        <v>2024-10-08T06:28:04-05:00</v>
      </c>
      <c r="C108" s="25"/>
    </row>
    <row r="109" spans="1:3">
      <c r="A109" s="20" t="str">
        <f>CONCATENATE("&lt;changefreq&gt;",B109,"&lt;/changefreq&gt;")</f>
        <v>&lt;changefreq&gt;yearly&lt;/changefreq&gt;</v>
      </c>
      <c r="B109" s="21" t="s">
        <v>160</v>
      </c>
      <c r="C109" s="25"/>
    </row>
    <row r="110" spans="1:3">
      <c r="A110" s="20" t="str">
        <f>CONCATENATE("&lt;priority&gt;",B110,"&lt;/priority&gt;")</f>
        <v>&lt;priority&gt;0.6&lt;/priority&gt;</v>
      </c>
      <c r="B110" s="21" t="s">
        <v>161</v>
      </c>
      <c r="C110" s="25"/>
    </row>
    <row r="111" ht="15.75" spans="1:3">
      <c r="A111" s="22" t="s">
        <v>149</v>
      </c>
      <c r="B111" s="23"/>
      <c r="C111" s="25"/>
    </row>
    <row r="112" spans="1:3">
      <c r="A112" s="18" t="s">
        <v>145</v>
      </c>
      <c r="B112" s="19"/>
      <c r="C112" s="25"/>
    </row>
    <row r="113" spans="1:3">
      <c r="A113" s="20" t="str">
        <f>CONCATENATE("&lt;loc&gt;",B113,"&lt;/loc&gt;")</f>
        <v>&lt;loc&gt;https://eduardoherreraf.github.io/photoshop@filtros_neurales.html&lt;/loc&gt;</v>
      </c>
      <c r="B113" s="21" t="str">
        <f>C113</f>
        <v>https://eduardoherreraf.github.io/photoshop@filtros_neurales.html</v>
      </c>
      <c r="C113" s="27" t="s">
        <v>174</v>
      </c>
    </row>
    <row r="114" spans="1:3">
      <c r="A114" s="20" t="str">
        <f>CONCATENATE("&lt;lastmod&gt;",B114,"&lt;/lastmod&gt;")</f>
        <v>&lt;lastmod&gt;2024-10-08T06:28:04-05:00&lt;/lastmod&gt;</v>
      </c>
      <c r="B114" s="21" t="str">
        <f>$B$1</f>
        <v>2024-10-08T06:28:04-05:00</v>
      </c>
      <c r="C114" s="25"/>
    </row>
    <row r="115" spans="1:3">
      <c r="A115" s="20" t="str">
        <f>CONCATENATE("&lt;changefreq&gt;",B115,"&lt;/changefreq&gt;")</f>
        <v>&lt;changefreq&gt;yearly&lt;/changefreq&gt;</v>
      </c>
      <c r="B115" s="21" t="s">
        <v>160</v>
      </c>
      <c r="C115" s="25"/>
    </row>
    <row r="116" spans="1:3">
      <c r="A116" s="20" t="str">
        <f>CONCATENATE("&lt;priority&gt;",B116,"&lt;/priority&gt;")</f>
        <v>&lt;priority&gt;0.6&lt;/priority&gt;</v>
      </c>
      <c r="B116" s="21" t="s">
        <v>161</v>
      </c>
      <c r="C116" s="25"/>
    </row>
    <row r="117" ht="15.75" spans="1:3">
      <c r="A117" s="22" t="s">
        <v>149</v>
      </c>
      <c r="B117" s="23"/>
      <c r="C117" s="25"/>
    </row>
    <row r="118" spans="1:3">
      <c r="A118" s="18" t="s">
        <v>145</v>
      </c>
      <c r="B118" s="19"/>
      <c r="C118" s="25"/>
    </row>
    <row r="119" spans="1:3">
      <c r="A119" s="20" t="str">
        <f>CONCATENATE("&lt;loc&gt;",B119,"&lt;/loc&gt;")</f>
        <v>&lt;loc&gt;https://eduardoherreraf.github.io/photoshop@filtros.html&lt;/loc&gt;</v>
      </c>
      <c r="B119" s="21" t="str">
        <f>C119</f>
        <v>https://eduardoherreraf.github.io/photoshop@filtros.html</v>
      </c>
      <c r="C119" s="27" t="s">
        <v>175</v>
      </c>
    </row>
    <row r="120" spans="1:3">
      <c r="A120" s="20" t="str">
        <f>CONCATENATE("&lt;lastmod&gt;",B120,"&lt;/lastmod&gt;")</f>
        <v>&lt;lastmod&gt;2024-10-08T06:28:04-05:00&lt;/lastmod&gt;</v>
      </c>
      <c r="B120" s="21" t="str">
        <f>$B$1</f>
        <v>2024-10-08T06:28:04-05:00</v>
      </c>
      <c r="C120" s="25"/>
    </row>
    <row r="121" spans="1:3">
      <c r="A121" s="20" t="str">
        <f>CONCATENATE("&lt;changefreq&gt;",B121,"&lt;/changefreq&gt;")</f>
        <v>&lt;changefreq&gt;yearly&lt;/changefreq&gt;</v>
      </c>
      <c r="B121" s="21" t="s">
        <v>160</v>
      </c>
      <c r="C121" s="25"/>
    </row>
    <row r="122" spans="1:3">
      <c r="A122" s="20" t="str">
        <f>CONCATENATE("&lt;priority&gt;",B122,"&lt;/priority&gt;")</f>
        <v>&lt;priority&gt;0.6&lt;/priority&gt;</v>
      </c>
      <c r="B122" s="21" t="s">
        <v>161</v>
      </c>
      <c r="C122" s="25"/>
    </row>
    <row r="123" ht="15.75" spans="1:3">
      <c r="A123" s="22" t="s">
        <v>149</v>
      </c>
      <c r="B123" s="23"/>
      <c r="C123" s="25"/>
    </row>
    <row r="124" spans="1:3">
      <c r="A124" s="18" t="s">
        <v>145</v>
      </c>
      <c r="B124" s="19"/>
      <c r="C124" s="25"/>
    </row>
    <row r="125" spans="1:3">
      <c r="A125" s="20" t="str">
        <f>CONCATENATE("&lt;loc&gt;",B125,"&lt;/loc&gt;")</f>
        <v>&lt;loc&gt;https://eduardoherreraf.github.io/photoshop@formas_y_capas.html&lt;/loc&gt;</v>
      </c>
      <c r="B125" s="21" t="str">
        <f>C125</f>
        <v>https://eduardoherreraf.github.io/photoshop@formas_y_capas.html</v>
      </c>
      <c r="C125" s="27" t="s">
        <v>176</v>
      </c>
    </row>
    <row r="126" spans="1:3">
      <c r="A126" s="20" t="str">
        <f>CONCATENATE("&lt;lastmod&gt;",B126,"&lt;/lastmod&gt;")</f>
        <v>&lt;lastmod&gt;2024-10-08T06:28:04-05:00&lt;/lastmod&gt;</v>
      </c>
      <c r="B126" s="21" t="str">
        <f>$B$1</f>
        <v>2024-10-08T06:28:04-05:00</v>
      </c>
      <c r="C126" s="25"/>
    </row>
    <row r="127" spans="1:3">
      <c r="A127" s="20" t="str">
        <f>CONCATENATE("&lt;changefreq&gt;",B127,"&lt;/changefreq&gt;")</f>
        <v>&lt;changefreq&gt;yearly&lt;/changefreq&gt;</v>
      </c>
      <c r="B127" s="21" t="s">
        <v>160</v>
      </c>
      <c r="C127" s="25"/>
    </row>
    <row r="128" spans="1:3">
      <c r="A128" s="20" t="str">
        <f>CONCATENATE("&lt;priority&gt;",B128,"&lt;/priority&gt;")</f>
        <v>&lt;priority&gt;0.6&lt;/priority&gt;</v>
      </c>
      <c r="B128" s="21" t="s">
        <v>161</v>
      </c>
      <c r="C128" s="25"/>
    </row>
    <row r="129" ht="15.75" spans="1:3">
      <c r="A129" s="22" t="s">
        <v>149</v>
      </c>
      <c r="B129" s="23"/>
      <c r="C129" s="25"/>
    </row>
    <row r="130" spans="1:3">
      <c r="A130" s="18" t="s">
        <v>145</v>
      </c>
      <c r="B130" s="19"/>
      <c r="C130" s="25"/>
    </row>
    <row r="131" spans="1:3">
      <c r="A131" s="20" t="str">
        <f>CONCATENATE("&lt;loc&gt;",B131,"&lt;/loc&gt;")</f>
        <v>&lt;loc&gt;https://eduardoherreraf.github.io/photoshop@textos.html&lt;/loc&gt;</v>
      </c>
      <c r="B131" s="21" t="str">
        <f>C131</f>
        <v>https://eduardoherreraf.github.io/photoshop@textos.html</v>
      </c>
      <c r="C131" s="27" t="s">
        <v>177</v>
      </c>
    </row>
    <row r="132" spans="1:3">
      <c r="A132" s="20" t="str">
        <f>CONCATENATE("&lt;lastmod&gt;",B132,"&lt;/lastmod&gt;")</f>
        <v>&lt;lastmod&gt;2024-10-08T06:28:04-05:00&lt;/lastmod&gt;</v>
      </c>
      <c r="B132" s="21" t="str">
        <f>$B$1</f>
        <v>2024-10-08T06:28:04-05:00</v>
      </c>
      <c r="C132" s="25"/>
    </row>
    <row r="133" spans="1:3">
      <c r="A133" s="20" t="str">
        <f>CONCATENATE("&lt;changefreq&gt;",B133,"&lt;/changefreq&gt;")</f>
        <v>&lt;changefreq&gt;yearly&lt;/changefreq&gt;</v>
      </c>
      <c r="B133" s="21" t="s">
        <v>160</v>
      </c>
      <c r="C133" s="25"/>
    </row>
    <row r="134" spans="1:3">
      <c r="A134" s="20" t="str">
        <f>CONCATENATE("&lt;priority&gt;",B134,"&lt;/priority&gt;")</f>
        <v>&lt;priority&gt;0.6&lt;/priority&gt;</v>
      </c>
      <c r="B134" s="21" t="s">
        <v>161</v>
      </c>
      <c r="C134" s="25"/>
    </row>
    <row r="135" ht="15.75" spans="1:3">
      <c r="A135" s="22" t="s">
        <v>149</v>
      </c>
      <c r="B135" s="23"/>
      <c r="C135" s="25"/>
    </row>
    <row r="136" spans="1:3">
      <c r="A136" s="18" t="s">
        <v>145</v>
      </c>
      <c r="B136" s="19"/>
      <c r="C136" s="25"/>
    </row>
    <row r="137" spans="1:3">
      <c r="A137" s="20" t="str">
        <f>CONCATENATE("&lt;loc&gt;",B137,"&lt;/loc&gt;")</f>
        <v>&lt;loc&gt;https://eduardoherreraf.github.io/photoshop@color_y_degradados.html&lt;/loc&gt;</v>
      </c>
      <c r="B137" s="21" t="str">
        <f>C137</f>
        <v>https://eduardoherreraf.github.io/photoshop@color_y_degradados.html</v>
      </c>
      <c r="C137" s="27" t="s">
        <v>178</v>
      </c>
    </row>
    <row r="138" spans="1:3">
      <c r="A138" s="20" t="str">
        <f>CONCATENATE("&lt;lastmod&gt;",B138,"&lt;/lastmod&gt;")</f>
        <v>&lt;lastmod&gt;2024-10-08T06:28:04-05:00&lt;/lastmod&gt;</v>
      </c>
      <c r="B138" s="21" t="str">
        <f>$B$1</f>
        <v>2024-10-08T06:28:04-05:00</v>
      </c>
      <c r="C138" s="25"/>
    </row>
    <row r="139" spans="1:3">
      <c r="A139" s="20" t="str">
        <f>CONCATENATE("&lt;changefreq&gt;",B139,"&lt;/changefreq&gt;")</f>
        <v>&lt;changefreq&gt;yearly&lt;/changefreq&gt;</v>
      </c>
      <c r="B139" s="21" t="s">
        <v>160</v>
      </c>
      <c r="C139" s="25"/>
    </row>
    <row r="140" spans="1:3">
      <c r="A140" s="20" t="str">
        <f>CONCATENATE("&lt;priority&gt;",B140,"&lt;/priority&gt;")</f>
        <v>&lt;priority&gt;0.6&lt;/priority&gt;</v>
      </c>
      <c r="B140" s="21" t="s">
        <v>161</v>
      </c>
      <c r="C140" s="25"/>
    </row>
    <row r="141" ht="15.75" spans="1:3">
      <c r="A141" s="22" t="s">
        <v>149</v>
      </c>
      <c r="B141" s="23"/>
      <c r="C141" s="25"/>
    </row>
    <row r="142" spans="1:3">
      <c r="A142" s="18" t="s">
        <v>145</v>
      </c>
      <c r="B142" s="19"/>
      <c r="C142" s="25"/>
    </row>
    <row r="143" spans="1:3">
      <c r="A143" s="20" t="str">
        <f>CONCATENATE("&lt;loc&gt;",B143,"&lt;/loc&gt;")</f>
        <v>&lt;loc&gt;https://eduardoherreraf.github.io/photoshop@uso_de_pinceles.html&lt;/loc&gt;</v>
      </c>
      <c r="B143" s="21" t="str">
        <f>C143</f>
        <v>https://eduardoherreraf.github.io/photoshop@uso_de_pinceles.html</v>
      </c>
      <c r="C143" s="27" t="s">
        <v>179</v>
      </c>
    </row>
    <row r="144" spans="1:3">
      <c r="A144" s="20" t="str">
        <f>CONCATENATE("&lt;lastmod&gt;",B144,"&lt;/lastmod&gt;")</f>
        <v>&lt;lastmod&gt;2024-10-08T06:28:04-05:00&lt;/lastmod&gt;</v>
      </c>
      <c r="B144" s="21" t="str">
        <f>$B$1</f>
        <v>2024-10-08T06:28:04-05:00</v>
      </c>
      <c r="C144" s="25"/>
    </row>
    <row r="145" spans="1:3">
      <c r="A145" s="20" t="str">
        <f>CONCATENATE("&lt;changefreq&gt;",B145,"&lt;/changefreq&gt;")</f>
        <v>&lt;changefreq&gt;yearly&lt;/changefreq&gt;</v>
      </c>
      <c r="B145" s="21" t="s">
        <v>160</v>
      </c>
      <c r="C145" s="25"/>
    </row>
    <row r="146" spans="1:3">
      <c r="A146" s="20" t="str">
        <f>CONCATENATE("&lt;priority&gt;",B146,"&lt;/priority&gt;")</f>
        <v>&lt;priority&gt;0.6&lt;/priority&gt;</v>
      </c>
      <c r="B146" s="21" t="s">
        <v>161</v>
      </c>
      <c r="C146" s="25"/>
    </row>
    <row r="147" ht="15.75" spans="1:3">
      <c r="A147" s="22" t="s">
        <v>149</v>
      </c>
      <c r="B147" s="23"/>
      <c r="C147" s="25"/>
    </row>
    <row r="148" spans="1:3">
      <c r="A148" s="18" t="s">
        <v>145</v>
      </c>
      <c r="B148" s="19"/>
      <c r="C148" s="25"/>
    </row>
    <row r="149" spans="1:3">
      <c r="A149" s="20" t="str">
        <f>CONCATENATE("&lt;loc&gt;",B149,"&lt;/loc&gt;")</f>
        <v>&lt;loc&gt;https://eduardoherreraf.github.io/photoshop@agregar_y_quitar_objetos.html&lt;/loc&gt;</v>
      </c>
      <c r="B149" s="21" t="str">
        <f>C149</f>
        <v>https://eduardoherreraf.github.io/photoshop@agregar_y_quitar_objetos.html</v>
      </c>
      <c r="C149" s="29" t="s">
        <v>180</v>
      </c>
    </row>
    <row r="150" spans="1:3">
      <c r="A150" s="20" t="str">
        <f>CONCATENATE("&lt;lastmod&gt;",B150,"&lt;/lastmod&gt;")</f>
        <v>&lt;lastmod&gt;2024-10-08T06:28:04-05:00&lt;/lastmod&gt;</v>
      </c>
      <c r="B150" s="21" t="str">
        <f>$B$1</f>
        <v>2024-10-08T06:28:04-05:00</v>
      </c>
      <c r="C150" s="25"/>
    </row>
    <row r="151" spans="1:3">
      <c r="A151" s="20" t="str">
        <f>CONCATENATE("&lt;changefreq&gt;",B151,"&lt;/changefreq&gt;")</f>
        <v>&lt;changefreq&gt;yearly&lt;/changefreq&gt;</v>
      </c>
      <c r="B151" s="21" t="s">
        <v>160</v>
      </c>
      <c r="C151" s="25"/>
    </row>
    <row r="152" spans="1:3">
      <c r="A152" s="20" t="str">
        <f>CONCATENATE("&lt;priority&gt;",B152,"&lt;/priority&gt;")</f>
        <v>&lt;priority&gt;0.6&lt;/priority&gt;</v>
      </c>
      <c r="B152" s="21" t="s">
        <v>161</v>
      </c>
      <c r="C152" s="25"/>
    </row>
    <row r="153" ht="15.75" spans="1:3">
      <c r="A153" s="22" t="s">
        <v>149</v>
      </c>
      <c r="B153" s="23"/>
      <c r="C153" s="25"/>
    </row>
    <row r="154" spans="1:3">
      <c r="A154" s="18" t="s">
        <v>145</v>
      </c>
      <c r="B154" s="19"/>
      <c r="C154" s="25"/>
    </row>
    <row r="155" spans="1:3">
      <c r="A155" s="20" t="str">
        <f>CONCATENATE("&lt;loc&gt;",B155,"&lt;/loc&gt;")</f>
        <v>&lt;loc&gt;https://eduardoherreraf.github.io/photoshop@herramientas_de_seleccion.html&lt;/loc&gt;</v>
      </c>
      <c r="B155" s="21" t="str">
        <f>C155</f>
        <v>https://eduardoherreraf.github.io/photoshop@herramientas_de_seleccion.html</v>
      </c>
      <c r="C155" s="27" t="s">
        <v>181</v>
      </c>
    </row>
    <row r="156" spans="1:3">
      <c r="A156" s="20" t="str">
        <f>CONCATENATE("&lt;lastmod&gt;",B156,"&lt;/lastmod&gt;")</f>
        <v>&lt;lastmod&gt;2024-10-08T06:28:04-05:00&lt;/lastmod&gt;</v>
      </c>
      <c r="B156" s="21" t="str">
        <f>$B$1</f>
        <v>2024-10-08T06:28:04-05:00</v>
      </c>
      <c r="C156" s="25"/>
    </row>
    <row r="157" spans="1:3">
      <c r="A157" s="20" t="str">
        <f>CONCATENATE("&lt;changefreq&gt;",B157,"&lt;/changefreq&gt;")</f>
        <v>&lt;changefreq&gt;yearly&lt;/changefreq&gt;</v>
      </c>
      <c r="B157" s="21" t="s">
        <v>160</v>
      </c>
      <c r="C157" s="25"/>
    </row>
    <row r="158" spans="1:3">
      <c r="A158" s="20" t="str">
        <f>CONCATENATE("&lt;priority&gt;",B158,"&lt;/priority&gt;")</f>
        <v>&lt;priority&gt;0.6&lt;/priority&gt;</v>
      </c>
      <c r="B158" s="21" t="s">
        <v>161</v>
      </c>
      <c r="C158" s="25"/>
    </row>
    <row r="159" ht="15.75" spans="1:3">
      <c r="A159" s="22" t="s">
        <v>149</v>
      </c>
      <c r="B159" s="23"/>
      <c r="C159" s="25"/>
    </row>
    <row r="160" spans="1:3">
      <c r="A160" s="18" t="s">
        <v>145</v>
      </c>
      <c r="B160" s="19"/>
      <c r="C160" s="25"/>
    </row>
    <row r="161" spans="1:3">
      <c r="A161" s="20" t="str">
        <f>CONCATENATE("&lt;loc&gt;",B161,"&lt;/loc&gt;")</f>
        <v>&lt;loc&gt;https://eduardoherreraf.github.io/photoshop@ajuste_tono_brillo_y_saturacion.html&lt;/loc&gt;</v>
      </c>
      <c r="B161" s="21" t="str">
        <f>C161</f>
        <v>https://eduardoherreraf.github.io/photoshop@ajuste_tono_brillo_y_saturacion.html</v>
      </c>
      <c r="C161" s="27" t="s">
        <v>182</v>
      </c>
    </row>
    <row r="162" spans="1:3">
      <c r="A162" s="20" t="str">
        <f>CONCATENATE("&lt;lastmod&gt;",B162,"&lt;/lastmod&gt;")</f>
        <v>&lt;lastmod&gt;2024-10-08T06:28:04-05:00&lt;/lastmod&gt;</v>
      </c>
      <c r="B162" s="21" t="str">
        <f>$B$1</f>
        <v>2024-10-08T06:28:04-05:00</v>
      </c>
      <c r="C162" s="25"/>
    </row>
    <row r="163" spans="1:3">
      <c r="A163" s="20" t="str">
        <f>CONCATENATE("&lt;changefreq&gt;",B163,"&lt;/changefreq&gt;")</f>
        <v>&lt;changefreq&gt;yearly&lt;/changefreq&gt;</v>
      </c>
      <c r="B163" s="21" t="s">
        <v>160</v>
      </c>
      <c r="C163" s="25"/>
    </row>
    <row r="164" spans="1:3">
      <c r="A164" s="20" t="str">
        <f>CONCATENATE("&lt;priority&gt;",B164,"&lt;/priority&gt;")</f>
        <v>&lt;priority&gt;0.6&lt;/priority&gt;</v>
      </c>
      <c r="B164" s="21" t="s">
        <v>161</v>
      </c>
      <c r="C164" s="25"/>
    </row>
    <row r="165" ht="15.75" spans="1:3">
      <c r="A165" s="22" t="s">
        <v>149</v>
      </c>
      <c r="B165" s="23"/>
      <c r="C165" s="25"/>
    </row>
    <row r="166" spans="1:3">
      <c r="A166" s="18" t="s">
        <v>145</v>
      </c>
      <c r="B166" s="19"/>
      <c r="C166" s="25"/>
    </row>
    <row r="167" spans="1:3">
      <c r="A167" s="20" t="str">
        <f>CONCATENATE("&lt;loc&gt;",B167,"&lt;/loc&gt;")</f>
        <v>&lt;loc&gt;https://eduardoherreraf.github.io/photoshop@trabajo_con_capas.html&lt;/loc&gt;</v>
      </c>
      <c r="B167" s="21" t="str">
        <f>C167</f>
        <v>https://eduardoherreraf.github.io/photoshop@trabajo_con_capas.html</v>
      </c>
      <c r="C167" s="27" t="s">
        <v>183</v>
      </c>
    </row>
    <row r="168" spans="1:3">
      <c r="A168" s="20" t="str">
        <f>CONCATENATE("&lt;lastmod&gt;",B168,"&lt;/lastmod&gt;")</f>
        <v>&lt;lastmod&gt;2024-10-08T06:28:04-05:00&lt;/lastmod&gt;</v>
      </c>
      <c r="B168" s="21" t="str">
        <f>$B$1</f>
        <v>2024-10-08T06:28:04-05:00</v>
      </c>
      <c r="C168" s="25"/>
    </row>
    <row r="169" spans="1:3">
      <c r="A169" s="20" t="str">
        <f>CONCATENATE("&lt;changefreq&gt;",B169,"&lt;/changefreq&gt;")</f>
        <v>&lt;changefreq&gt;yearly&lt;/changefreq&gt;</v>
      </c>
      <c r="B169" s="21" t="s">
        <v>160</v>
      </c>
      <c r="C169" s="25"/>
    </row>
    <row r="170" spans="1:3">
      <c r="A170" s="20" t="str">
        <f>CONCATENATE("&lt;priority&gt;",B170,"&lt;/priority&gt;")</f>
        <v>&lt;priority&gt;0.6&lt;/priority&gt;</v>
      </c>
      <c r="B170" s="21" t="s">
        <v>161</v>
      </c>
      <c r="C170" s="25"/>
    </row>
    <row r="171" ht="15.75" spans="1:3">
      <c r="A171" s="22" t="s">
        <v>149</v>
      </c>
      <c r="B171" s="23"/>
      <c r="C171" s="25"/>
    </row>
    <row r="172" spans="1:3">
      <c r="A172" s="18" t="s">
        <v>145</v>
      </c>
      <c r="B172" s="19"/>
      <c r="C172" s="25"/>
    </row>
    <row r="173" spans="1:3">
      <c r="A173" s="20" t="str">
        <f>CONCATENATE("&lt;loc&gt;",B173,"&lt;/loc&gt;")</f>
        <v>&lt;loc&gt;https://eduardoherreraf.github.io/photoshop@ajuste_lienzo_resolucion.html&lt;/loc&gt;</v>
      </c>
      <c r="B173" s="21" t="str">
        <f>C173</f>
        <v>https://eduardoherreraf.github.io/photoshop@ajuste_lienzo_resolucion.html</v>
      </c>
      <c r="C173" s="27" t="s">
        <v>184</v>
      </c>
    </row>
    <row r="174" spans="1:3">
      <c r="A174" s="20" t="str">
        <f>CONCATENATE("&lt;lastmod&gt;",B174,"&lt;/lastmod&gt;")</f>
        <v>&lt;lastmod&gt;2024-10-08T06:28:04-05:00&lt;/lastmod&gt;</v>
      </c>
      <c r="B174" s="21" t="str">
        <f>$B$1</f>
        <v>2024-10-08T06:28:04-05:00</v>
      </c>
      <c r="C174" s="25"/>
    </row>
    <row r="175" spans="1:3">
      <c r="A175" s="20" t="str">
        <f>CONCATENATE("&lt;changefreq&gt;",B175,"&lt;/changefreq&gt;")</f>
        <v>&lt;changefreq&gt;yearly&lt;/changefreq&gt;</v>
      </c>
      <c r="B175" s="21" t="s">
        <v>160</v>
      </c>
      <c r="C175" s="25"/>
    </row>
    <row r="176" spans="1:3">
      <c r="A176" s="20" t="str">
        <f>CONCATENATE("&lt;priority&gt;",B176,"&lt;/priority&gt;")</f>
        <v>&lt;priority&gt;0.6&lt;/priority&gt;</v>
      </c>
      <c r="B176" s="21" t="s">
        <v>161</v>
      </c>
      <c r="C176" s="25"/>
    </row>
    <row r="177" ht="15.75" spans="1:3">
      <c r="A177" s="22" t="s">
        <v>149</v>
      </c>
      <c r="B177" s="23"/>
      <c r="C177" s="25"/>
    </row>
    <row r="178" spans="1:3">
      <c r="A178" s="18" t="s">
        <v>145</v>
      </c>
      <c r="B178" s="19"/>
      <c r="C178" s="25"/>
    </row>
    <row r="179" spans="1:3">
      <c r="A179" s="20" t="str">
        <f>CONCATENATE("&lt;loc&gt;",B179,"&lt;/loc&gt;")</f>
        <v>&lt;loc&gt;https://eduardoherreraf.github.io/photoshop@compartir_y_editar_archivos.html&lt;/loc&gt;</v>
      </c>
      <c r="B179" s="21" t="str">
        <f>C179</f>
        <v>https://eduardoherreraf.github.io/photoshop@compartir_y_editar_archivos.html</v>
      </c>
      <c r="C179" s="27" t="s">
        <v>185</v>
      </c>
    </row>
    <row r="180" spans="1:3">
      <c r="A180" s="20" t="str">
        <f>CONCATENATE("&lt;lastmod&gt;",B180,"&lt;/lastmod&gt;")</f>
        <v>&lt;lastmod&gt;2024-10-08T06:28:04-05:00&lt;/lastmod&gt;</v>
      </c>
      <c r="B180" s="21" t="str">
        <f>$B$1</f>
        <v>2024-10-08T06:28:04-05:00</v>
      </c>
      <c r="C180" s="25"/>
    </row>
    <row r="181" spans="1:3">
      <c r="A181" s="20" t="str">
        <f>CONCATENATE("&lt;changefreq&gt;",B181,"&lt;/changefreq&gt;")</f>
        <v>&lt;changefreq&gt;yearly&lt;/changefreq&gt;</v>
      </c>
      <c r="B181" s="21" t="s">
        <v>160</v>
      </c>
      <c r="C181" s="25"/>
    </row>
    <row r="182" spans="1:3">
      <c r="A182" s="20" t="str">
        <f>CONCATENATE("&lt;priority&gt;",B182,"&lt;/priority&gt;")</f>
        <v>&lt;priority&gt;0.6&lt;/priority&gt;</v>
      </c>
      <c r="B182" s="21" t="s">
        <v>161</v>
      </c>
      <c r="C182" s="25"/>
    </row>
    <row r="183" ht="15.75" spans="1:3">
      <c r="A183" s="22" t="s">
        <v>149</v>
      </c>
      <c r="B183" s="23"/>
      <c r="C183" s="25"/>
    </row>
    <row r="184" spans="1:3">
      <c r="A184" s="18" t="s">
        <v>145</v>
      </c>
      <c r="B184" s="19"/>
      <c r="C184" s="25"/>
    </row>
    <row r="185" spans="1:3">
      <c r="A185" s="20" t="str">
        <f>CONCATENATE("&lt;loc&gt;",B185,"&lt;/loc&gt;")</f>
        <v>&lt;loc&gt;https://eduardoherreraf.github.io/photoshop@interfaz_y_area_de_trabajo.html&lt;/loc&gt;</v>
      </c>
      <c r="B185" s="21" t="str">
        <f>C185</f>
        <v>https://eduardoherreraf.github.io/photoshop@interfaz_y_area_de_trabajo.html</v>
      </c>
      <c r="C185" s="29" t="s">
        <v>186</v>
      </c>
    </row>
    <row r="186" spans="1:3">
      <c r="A186" s="20" t="str">
        <f>CONCATENATE("&lt;lastmod&gt;",B186,"&lt;/lastmod&gt;")</f>
        <v>&lt;lastmod&gt;2024-10-08T06:28:04-05:00&lt;/lastmod&gt;</v>
      </c>
      <c r="B186" s="21" t="str">
        <f>$B$1</f>
        <v>2024-10-08T06:28:04-05:00</v>
      </c>
      <c r="C186" s="25"/>
    </row>
    <row r="187" spans="1:3">
      <c r="A187" s="20" t="str">
        <f>CONCATENATE("&lt;changefreq&gt;",B187,"&lt;/changefreq&gt;")</f>
        <v>&lt;changefreq&gt;yearly&lt;/changefreq&gt;</v>
      </c>
      <c r="B187" s="21" t="s">
        <v>160</v>
      </c>
      <c r="C187" s="25"/>
    </row>
    <row r="188" spans="1:3">
      <c r="A188" s="20" t="str">
        <f>CONCATENATE("&lt;priority&gt;",B188,"&lt;/priority&gt;")</f>
        <v>&lt;priority&gt;0.6&lt;/priority&gt;</v>
      </c>
      <c r="B188" s="21" t="s">
        <v>161</v>
      </c>
      <c r="C188" s="25"/>
    </row>
    <row r="189" ht="15.75" spans="1:3">
      <c r="A189" s="22" t="s">
        <v>149</v>
      </c>
      <c r="B189" s="23"/>
      <c r="C189" s="25"/>
    </row>
    <row r="190" spans="1:3">
      <c r="A190" s="18" t="s">
        <v>145</v>
      </c>
      <c r="B190" s="19"/>
      <c r="C190" s="25"/>
    </row>
    <row r="191" spans="1:3">
      <c r="A191" s="20" t="str">
        <f>CONCATENATE("&lt;loc&gt;",B191,"&lt;/loc&gt;")</f>
        <v>&lt;loc&gt;https://eduardoherreraf.github.io/photoshop@comenzando_un_proyecto.html&lt;/loc&gt;</v>
      </c>
      <c r="B191" s="21" t="str">
        <f>C191</f>
        <v>https://eduardoherreraf.github.io/photoshop@comenzando_un_proyecto.html</v>
      </c>
      <c r="C191" s="27" t="s">
        <v>187</v>
      </c>
    </row>
    <row r="192" spans="1:3">
      <c r="A192" s="20" t="str">
        <f>CONCATENATE("&lt;lastmod&gt;",B192,"&lt;/lastmod&gt;")</f>
        <v>&lt;lastmod&gt;2024-10-08T06:28:04-05:00&lt;/lastmod&gt;</v>
      </c>
      <c r="B192" s="21" t="str">
        <f>$B$1</f>
        <v>2024-10-08T06:28:04-05:00</v>
      </c>
      <c r="C192" s="25"/>
    </row>
    <row r="193" spans="1:3">
      <c r="A193" s="20" t="str">
        <f>CONCATENATE("&lt;changefreq&gt;",B193,"&lt;/changefreq&gt;")</f>
        <v>&lt;changefreq&gt;yearly&lt;/changefreq&gt;</v>
      </c>
      <c r="B193" s="21" t="s">
        <v>160</v>
      </c>
      <c r="C193" s="25"/>
    </row>
    <row r="194" spans="1:3">
      <c r="A194" s="20" t="str">
        <f>CONCATENATE("&lt;priority&gt;",B194,"&lt;/priority&gt;")</f>
        <v>&lt;priority&gt;0.6&lt;/priority&gt;</v>
      </c>
      <c r="B194" s="21" t="s">
        <v>161</v>
      </c>
      <c r="C194" s="25"/>
    </row>
    <row r="195" ht="15.75" spans="1:3">
      <c r="A195" s="22" t="s">
        <v>149</v>
      </c>
      <c r="B195" s="23"/>
      <c r="C195" s="25"/>
    </row>
    <row r="196" ht="15.75" spans="1:3">
      <c r="A196" s="24" t="s">
        <v>188</v>
      </c>
      <c r="B196" s="24"/>
      <c r="C196" s="25"/>
    </row>
    <row r="197" spans="1:3">
      <c r="A197" s="18" t="s">
        <v>145</v>
      </c>
      <c r="B197" s="19"/>
      <c r="C197" s="25"/>
    </row>
    <row r="198" ht="30" spans="1:3">
      <c r="A198" s="20" t="str">
        <f>CONCATENATE("&lt;loc&gt;",B198,"&lt;/loc&gt;")</f>
        <v>&lt;loc&gt;https://eduardoherreraf.github.io/otrosTemas@como_aprender_cualquier_habilidad_facilmente_con_chatgpt.html&lt;/loc&gt;</v>
      </c>
      <c r="B198" s="21" t="str">
        <f>C198</f>
        <v>https://eduardoherreraf.github.io/otrosTemas@como_aprender_cualquier_habilidad_facilmente_con_chatgpt.html</v>
      </c>
      <c r="C198" s="29" t="s">
        <v>189</v>
      </c>
    </row>
    <row r="199" spans="1:3">
      <c r="A199" s="20" t="str">
        <f>CONCATENATE("&lt;lastmod&gt;",B199,"&lt;/lastmod&gt;")</f>
        <v>&lt;lastmod&gt;2024-10-08T06:28:04-05:00&lt;/lastmod&gt;</v>
      </c>
      <c r="B199" s="21" t="str">
        <f>$B$1</f>
        <v>2024-10-08T06:28:04-05:00</v>
      </c>
      <c r="C199" s="25"/>
    </row>
    <row r="200" spans="1:3">
      <c r="A200" s="20" t="str">
        <f>CONCATENATE("&lt;changefreq&gt;",B200,"&lt;/changefreq&gt;")</f>
        <v>&lt;changefreq&gt;yearly&lt;/changefreq&gt;</v>
      </c>
      <c r="B200" s="21" t="s">
        <v>160</v>
      </c>
      <c r="C200" s="25"/>
    </row>
    <row r="201" spans="1:3">
      <c r="A201" s="20" t="str">
        <f>CONCATENATE("&lt;priority&gt;",B201,"&lt;/priority&gt;")</f>
        <v>&lt;priority&gt;0.6&lt;/priority&gt;</v>
      </c>
      <c r="B201" s="21" t="s">
        <v>161</v>
      </c>
      <c r="C201" s="25"/>
    </row>
    <row r="202" ht="15.75" spans="1:3">
      <c r="A202" s="22" t="s">
        <v>149</v>
      </c>
      <c r="B202" s="23"/>
      <c r="C202" s="25"/>
    </row>
    <row r="203" spans="1:3">
      <c r="A203" s="18" t="s">
        <v>145</v>
      </c>
      <c r="B203" s="19"/>
      <c r="C203" s="25"/>
    </row>
    <row r="204" ht="30" spans="1:3">
      <c r="A204" s="20" t="str">
        <f>CONCATENATE("&lt;loc&gt;",B204,"&lt;/loc&gt;")</f>
        <v>&lt;loc&gt;https://eduardoherreraf.github.io/otrosTemas@como_aprender_cualquier_habilidad_facilmente_con_chatgpt.html&lt;/loc&gt;</v>
      </c>
      <c r="B204" s="21" t="str">
        <f>C204</f>
        <v>https://eduardoherreraf.github.io/otrosTemas@como_aprender_cualquier_habilidad_facilmente_con_chatgpt.html</v>
      </c>
      <c r="C204" s="29" t="s">
        <v>189</v>
      </c>
    </row>
    <row r="205" spans="1:3">
      <c r="A205" s="20" t="str">
        <f>CONCATENATE("&lt;lastmod&gt;",B205,"&lt;/lastmod&gt;")</f>
        <v>&lt;lastmod&gt;2024-10-08T06:28:04-05:00&lt;/lastmod&gt;</v>
      </c>
      <c r="B205" s="21" t="str">
        <f>$B$1</f>
        <v>2024-10-08T06:28:04-05:00</v>
      </c>
      <c r="C205" s="25"/>
    </row>
    <row r="206" spans="1:3">
      <c r="A206" s="20" t="str">
        <f>CONCATENATE("&lt;changefreq&gt;",B206,"&lt;/changefreq&gt;")</f>
        <v>&lt;changefreq&gt;yearly&lt;/changefreq&gt;</v>
      </c>
      <c r="B206" s="21" t="s">
        <v>160</v>
      </c>
      <c r="C206" s="25"/>
    </row>
    <row r="207" spans="1:3">
      <c r="A207" s="20" t="str">
        <f>CONCATENATE("&lt;priority&gt;",B207,"&lt;/priority&gt;")</f>
        <v>&lt;priority&gt;0.6&lt;/priority&gt;</v>
      </c>
      <c r="B207" s="21" t="s">
        <v>161</v>
      </c>
      <c r="C207" s="25"/>
    </row>
    <row r="208" ht="15.75" spans="1:3">
      <c r="A208" s="22" t="s">
        <v>149</v>
      </c>
      <c r="B208" s="23"/>
      <c r="C208" s="25"/>
    </row>
    <row r="209" spans="1:3">
      <c r="A209" s="14" t="s">
        <v>190</v>
      </c>
      <c r="C209" s="25"/>
    </row>
    <row r="210" spans="3:3">
      <c r="C210" s="25"/>
    </row>
    <row r="211" spans="3:3">
      <c r="C211" s="25"/>
    </row>
    <row r="212" spans="3:3">
      <c r="C212" s="25"/>
    </row>
    <row r="213" spans="3:3">
      <c r="C213" s="25"/>
    </row>
    <row r="214" spans="3:3">
      <c r="C214" s="25"/>
    </row>
    <row r="215" spans="3:3">
      <c r="C215" s="25"/>
    </row>
    <row r="216" spans="3:3">
      <c r="C216" s="25"/>
    </row>
    <row r="217" spans="3:3">
      <c r="C217" s="25"/>
    </row>
    <row r="218" spans="3:3">
      <c r="C218" s="25"/>
    </row>
    <row r="219" spans="3:3">
      <c r="C219" s="25"/>
    </row>
    <row r="220" spans="3:3">
      <c r="C220" s="25"/>
    </row>
    <row r="221" spans="3:3">
      <c r="C221" s="25"/>
    </row>
    <row r="222" spans="3:3">
      <c r="C222" s="25"/>
    </row>
    <row r="223" spans="3:3">
      <c r="C223" s="25"/>
    </row>
    <row r="224" spans="3:3">
      <c r="C224" s="25"/>
    </row>
  </sheetData>
  <conditionalFormatting sqref="C167">
    <cfRule type="duplicateValues" dxfId="0" priority="3"/>
  </conditionalFormatting>
  <conditionalFormatting sqref="C190:C195">
    <cfRule type="duplicateValues" dxfId="0" priority="5"/>
  </conditionalFormatting>
  <conditionalFormatting sqref="C197:C202">
    <cfRule type="duplicateValues" dxfId="0" priority="2"/>
  </conditionalFormatting>
  <conditionalFormatting sqref="C203:C208">
    <cfRule type="duplicateValues" dxfId="0" priority="1"/>
  </conditionalFormatting>
  <conditionalFormatting sqref="C1:C165;C172:C189;C196;C209:C1048576">
    <cfRule type="duplicateValues" dxfId="0" priority="6"/>
  </conditionalFormatting>
  <conditionalFormatting sqref="C166;C168:C171">
    <cfRule type="duplicateValues" dxfId="0" priority="4"/>
  </conditionalFormatting>
  <hyperlinks>
    <hyperlink ref="C63" r:id="rId1" display="https://eduardoherreraf.github.io/git@configuracion_inicial_GIT.html"/>
    <hyperlink ref="C69" r:id="rId2" display="https://eduardoherreraf.github.io/git@introduccion_de_git_para_windows.html"/>
    <hyperlink ref="C75" r:id="rId3" display="https://eduardoherreraf.github.io/git@comandos_basicos_de_consola-Terminal_CLI_para_windows.html"/>
    <hyperlink ref="C81" r:id="rId4" display="https://eduardoherreraf.github.io/git@como_eliminar_el_ultimo_commit_de_git.html"/>
    <hyperlink ref="C101" r:id="rId5" display="https://eduardoherreraf.github.io/photoshop@metadata_y_exportacion.html" tooltip="https://eduardoherreraf.github.io/photoshop@metadata_y_exportacion.html"/>
    <hyperlink ref="C113" r:id="rId6" display="https://eduardoherreraf.github.io/photoshop@filtros_neurales.html" tooltip="https://eduardoherreraf.github.io/photoshop@filtros_neurales.html"/>
    <hyperlink ref="C119" r:id="rId7" display="https://eduardoherreraf.github.io/photoshop@filtros.html" tooltip="https://eduardoherreraf.github.io/photoshop@filtros.html"/>
    <hyperlink ref="C125" r:id="rId8" display="https://eduardoherreraf.github.io/photoshop@formas_y_capas.html" tooltip="https://eduardoherreraf.github.io/photoshop@formas_y_capas.html"/>
    <hyperlink ref="C131" r:id="rId9" display="https://eduardoherreraf.github.io/photoshop@textos.html" tooltip="https://eduardoherreraf.github.io/photoshop@textos.html"/>
    <hyperlink ref="C185" r:id="rId10" display="https://eduardoherreraf.github.io/photoshop@interfaz_y_area_de_trabajo.html"/>
    <hyperlink ref="C149" r:id="rId11" display="https://eduardoherreraf.github.io/photoshop@agregar_y_quitar_objetos.html"/>
    <hyperlink ref="C167" r:id="rId12" display="https://eduardoherreraf.github.io/photoshop@trabajo_con_capas.html"/>
    <hyperlink ref="C198" r:id="rId13" display="https://eduardoherreraf.github.io/otrosTemas@como_aprender_cualquier_habilidad_facilmente_con_chatgpt.html"/>
    <hyperlink ref="C204" r:id="rId13" display="https://eduardoherreraf.github.io/otrosTemas@como_aprender_cualquier_habilidad_facilmente_con_chatgpt.html"/>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7"/>
  <sheetViews>
    <sheetView tabSelected="1" workbookViewId="0">
      <selection activeCell="F72" sqref="F2:F72"/>
    </sheetView>
  </sheetViews>
  <sheetFormatPr defaultColWidth="9" defaultRowHeight="14.25" outlineLevelCol="6"/>
  <cols>
    <col min="4" max="4" width="18.25" customWidth="1"/>
    <col min="6" max="6" width="27.75" customWidth="1"/>
  </cols>
  <sheetData>
    <row r="1" ht="15"/>
    <row r="2" spans="1:7">
      <c r="A2" s="1" t="s">
        <v>191</v>
      </c>
      <c r="B2" s="2"/>
      <c r="C2" s="2"/>
      <c r="D2" s="3" t="s">
        <v>192</v>
      </c>
      <c r="E2" s="2"/>
      <c r="F2" s="2" t="str">
        <f>CONCATENATE("&lt;!-- ",D2," --&gt;")</f>
        <v>&lt;!-- Facilitan la Representación Directa de Datos --&gt;</v>
      </c>
      <c r="G2" s="4"/>
    </row>
    <row r="3" spans="1:7">
      <c r="A3" s="5" t="s">
        <v>193</v>
      </c>
      <c r="B3" s="6" t="s">
        <v>194</v>
      </c>
      <c r="C3" s="7" t="s">
        <v>195</v>
      </c>
      <c r="D3" s="8" t="s">
        <v>196</v>
      </c>
      <c r="F3" t="str">
        <f>CONCATENATE(B3,D3,C3)</f>
        <v>&lt;div id="facilitanRepresentacionDirectaDatoss"&gt;</v>
      </c>
      <c r="G3" s="9"/>
    </row>
    <row r="4" spans="1:7">
      <c r="A4" s="5"/>
      <c r="F4" t="str">
        <f>CONCATENATE("&lt;h3&gt;",D2,"&lt;/h3&gt;")</f>
        <v>&lt;h3&gt;Facilitan la Representación Directa de Datos&lt;/h3&gt;</v>
      </c>
      <c r="G4" s="9"/>
    </row>
    <row r="5" spans="1:7">
      <c r="A5" s="5"/>
      <c r="F5" t="s">
        <v>197</v>
      </c>
      <c r="G5" s="9"/>
    </row>
    <row r="6" spans="1:7">
      <c r="A6" s="5" t="s">
        <v>198</v>
      </c>
      <c r="D6" s="8" t="s">
        <v>199</v>
      </c>
      <c r="E6" t="s">
        <v>2</v>
      </c>
      <c r="F6" t="str">
        <f>D6</f>
        <v>Los literales permiten escribir valores de manera directa y explícita en el código, lo que hace que sea más claro y legible. En lugar de tener que definir variables o utilizar funciones para obtener un valor, se pueden usar literales directamente para representar datos como números, cadenas o booleanos.</v>
      </c>
      <c r="G6" s="9"/>
    </row>
    <row r="7" spans="1:7">
      <c r="A7" s="5"/>
      <c r="F7" t="s">
        <v>200</v>
      </c>
      <c r="G7" s="9"/>
    </row>
    <row r="8" spans="1:7">
      <c r="A8" s="5"/>
      <c r="F8" t="s">
        <v>106</v>
      </c>
      <c r="G8" s="9"/>
    </row>
    <row r="9" ht="15" spans="1:7">
      <c r="A9" s="10"/>
      <c r="B9" s="11"/>
      <c r="C9" s="11"/>
      <c r="D9" s="11"/>
      <c r="E9" s="11"/>
      <c r="F9" s="11" t="str">
        <f>CONCATENATE("&lt;!-- ",D2," fin --&gt;")</f>
        <v>&lt;!-- Facilitan la Representación Directa de Datos fin --&gt;</v>
      </c>
      <c r="G9" s="12"/>
    </row>
    <row r="10" ht="15" spans="1:6">
      <c r="A10" s="1"/>
      <c r="B10" s="2"/>
      <c r="C10" s="2"/>
      <c r="D10" s="13"/>
      <c r="E10" s="2"/>
      <c r="F10" s="2"/>
    </row>
    <row r="11" spans="1:7">
      <c r="A11" s="1" t="s">
        <v>201</v>
      </c>
      <c r="B11" s="2"/>
      <c r="C11" s="2"/>
      <c r="D11" s="3" t="s">
        <v>202</v>
      </c>
      <c r="E11" s="2"/>
      <c r="F11" s="2" t="str">
        <f>CONCATENATE("&lt;!-- ",D11," --&gt;")</f>
        <v>&lt;!-- Mejoran la Legibilidad del Código --&gt;</v>
      </c>
      <c r="G11" s="4"/>
    </row>
    <row r="12" spans="1:7">
      <c r="A12" s="5" t="s">
        <v>193</v>
      </c>
      <c r="B12" s="6" t="s">
        <v>194</v>
      </c>
      <c r="C12" s="7" t="s">
        <v>195</v>
      </c>
      <c r="D12" s="8" t="s">
        <v>203</v>
      </c>
      <c r="F12" t="str">
        <f>CONCATENATE(B12,D12,C12)</f>
        <v>&lt;div id="mejoranLegibilidadCodigos"&gt;</v>
      </c>
      <c r="G12" s="9"/>
    </row>
    <row r="13" spans="1:7">
      <c r="A13" s="5"/>
      <c r="F13" t="str">
        <f>CONCATENATE("&lt;h3&gt;",D11,"&lt;/h3&gt;")</f>
        <v>&lt;h3&gt;Mejoran la Legibilidad del Código&lt;/h3&gt;</v>
      </c>
      <c r="G13" s="9"/>
    </row>
    <row r="14" spans="1:7">
      <c r="A14" s="5"/>
      <c r="F14" t="s">
        <v>197</v>
      </c>
      <c r="G14" s="9"/>
    </row>
    <row r="15" spans="1:7">
      <c r="A15" s="5" t="s">
        <v>198</v>
      </c>
      <c r="D15" s="8" t="s">
        <v>204</v>
      </c>
      <c r="E15" t="s">
        <v>2</v>
      </c>
      <c r="F15" t="str">
        <f>D15</f>
        <v>El uso de literales mejora la legibilidad del código, ya que los valores que se manejan son inmediatamente comprensibles para los programadores que lean el código. Un número, una cadena de texto o un valor booleano se identifican fácilmente como tales cuando están escritos como literales.</v>
      </c>
      <c r="G15" s="9"/>
    </row>
    <row r="16" spans="1:7">
      <c r="A16" s="5"/>
      <c r="F16" t="s">
        <v>200</v>
      </c>
      <c r="G16" s="9"/>
    </row>
    <row r="17" spans="1:7">
      <c r="A17" s="5"/>
      <c r="F17" t="s">
        <v>106</v>
      </c>
      <c r="G17" s="9"/>
    </row>
    <row r="18" ht="15" spans="1:7">
      <c r="A18" s="10"/>
      <c r="B18" s="11"/>
      <c r="C18" s="11"/>
      <c r="D18" s="11"/>
      <c r="E18" s="11"/>
      <c r="F18" s="11" t="str">
        <f>CONCATENATE("&lt;!-- ",D11," fin --&gt;")</f>
        <v>&lt;!-- Mejoran la Legibilidad del Código fin --&gt;</v>
      </c>
      <c r="G18" s="12"/>
    </row>
    <row r="19" ht="15" spans="1:6">
      <c r="A19" s="1"/>
      <c r="B19" s="2"/>
      <c r="C19" s="2"/>
      <c r="D19" s="13"/>
      <c r="E19" s="2"/>
      <c r="F19" s="2"/>
    </row>
    <row r="20" spans="1:7">
      <c r="A20" s="1" t="s">
        <v>205</v>
      </c>
      <c r="B20" s="2"/>
      <c r="C20" s="2"/>
      <c r="D20" s="3" t="s">
        <v>206</v>
      </c>
      <c r="E20" s="2"/>
      <c r="F20" s="2" t="str">
        <f>CONCATENATE("&lt;!-- ",D20," --&gt;")</f>
        <v>&lt;!-- Base de la Inicialización de Variables --&gt;</v>
      </c>
      <c r="G20" s="4"/>
    </row>
    <row r="21" spans="1:7">
      <c r="A21" s="5" t="s">
        <v>193</v>
      </c>
      <c r="B21" s="6" t="s">
        <v>194</v>
      </c>
      <c r="C21" s="7" t="s">
        <v>195</v>
      </c>
      <c r="D21" s="8" t="s">
        <v>207</v>
      </c>
      <c r="F21" t="str">
        <f>CONCATENATE(B21,D21,C21)</f>
        <v>&lt;div id="baseInicializacionVariabless"&gt;</v>
      </c>
      <c r="G21" s="9"/>
    </row>
    <row r="22" spans="1:7">
      <c r="A22" s="5"/>
      <c r="F22" t="str">
        <f>CONCATENATE("&lt;h3&gt;",D20,"&lt;/h3&gt;")</f>
        <v>&lt;h3&gt;Base de la Inicialización de Variables&lt;/h3&gt;</v>
      </c>
      <c r="G22" s="9"/>
    </row>
    <row r="23" spans="1:7">
      <c r="A23" s="5"/>
      <c r="F23" t="s">
        <v>197</v>
      </c>
      <c r="G23" s="9"/>
    </row>
    <row r="24" spans="1:7">
      <c r="A24" s="5" t="s">
        <v>198</v>
      </c>
      <c r="D24" s="8" t="s">
        <v>208</v>
      </c>
      <c r="E24" t="s">
        <v>2</v>
      </c>
      <c r="F24" t="str">
        <f>D24</f>
        <v>Los literales permiten inicializar variables de manera directa y sencilla, lo que es fundamental para el funcionamiento de cualquier programa. Cada vez que se define una variable, usualmente se asigna un valor literal.</v>
      </c>
      <c r="G24" s="9"/>
    </row>
    <row r="25" spans="1:7">
      <c r="A25" s="5"/>
      <c r="F25" t="s">
        <v>200</v>
      </c>
      <c r="G25" s="9"/>
    </row>
    <row r="26" spans="1:7">
      <c r="A26" s="5"/>
      <c r="F26" t="s">
        <v>106</v>
      </c>
      <c r="G26" s="9"/>
    </row>
    <row r="27" ht="15" spans="1:7">
      <c r="A27" s="10"/>
      <c r="B27" s="11"/>
      <c r="C27" s="11"/>
      <c r="D27" s="11"/>
      <c r="E27" s="11"/>
      <c r="F27" s="11" t="str">
        <f>CONCATENATE("&lt;!-- ",D20," fin --&gt;")</f>
        <v>&lt;!-- Base de la Inicialización de Variables fin --&gt;</v>
      </c>
      <c r="G27" s="12"/>
    </row>
    <row r="28" ht="15" spans="1:6">
      <c r="A28" s="1"/>
      <c r="B28" s="2"/>
      <c r="C28" s="2"/>
      <c r="D28" s="13"/>
      <c r="E28" s="2"/>
      <c r="F28" s="2"/>
    </row>
    <row r="29" spans="1:7">
      <c r="A29" s="1" t="s">
        <v>209</v>
      </c>
      <c r="B29" s="2"/>
      <c r="C29" s="2"/>
      <c r="D29" s="3" t="s">
        <v>210</v>
      </c>
      <c r="E29" s="2"/>
      <c r="F29" s="2" t="str">
        <f>CONCATENATE("&lt;!-- ",D29," --&gt;")</f>
        <v>&lt;!-- Eficiencia en la Ejecución --&gt;</v>
      </c>
      <c r="G29" s="4"/>
    </row>
    <row r="30" spans="1:7">
      <c r="A30" s="5" t="s">
        <v>193</v>
      </c>
      <c r="B30" s="6" t="s">
        <v>194</v>
      </c>
      <c r="C30" s="7" t="s">
        <v>195</v>
      </c>
      <c r="D30" s="8" t="s">
        <v>211</v>
      </c>
      <c r="F30" t="str">
        <f>CONCATENATE(B30,D30,C30)</f>
        <v>&lt;div id="eficienciaEjecucions"&gt;</v>
      </c>
      <c r="G30" s="9"/>
    </row>
    <row r="31" spans="1:7">
      <c r="A31" s="5"/>
      <c r="F31" t="str">
        <f>CONCATENATE("&lt;h3&gt;",D29,"&lt;/h3&gt;")</f>
        <v>&lt;h3&gt;Eficiencia en la Ejecución&lt;/h3&gt;</v>
      </c>
      <c r="G31" s="9"/>
    </row>
    <row r="32" spans="1:7">
      <c r="A32" s="5"/>
      <c r="F32" t="s">
        <v>197</v>
      </c>
      <c r="G32" s="9"/>
    </row>
    <row r="33" spans="1:7">
      <c r="A33" s="5" t="s">
        <v>198</v>
      </c>
      <c r="D33" s="8" t="s">
        <v>212</v>
      </c>
      <c r="E33" t="s">
        <v>2</v>
      </c>
      <c r="F33" t="str">
        <f>D33</f>
        <v>Como los literales son valores constantes directamente interpretados por el intérprete de Python, su uso es eficiente en términos de rendimiento. No es necesario realizar cálculos o evaluaciones para obtener su valor, lo que reduce el tiempo de ejecución en comparación con otras formas de obtener datos.</v>
      </c>
      <c r="G33" s="9"/>
    </row>
    <row r="34" spans="1:7">
      <c r="A34" s="5"/>
      <c r="F34" t="s">
        <v>200</v>
      </c>
      <c r="G34" s="9"/>
    </row>
    <row r="35" spans="1:7">
      <c r="A35" s="5"/>
      <c r="F35" t="s">
        <v>106</v>
      </c>
      <c r="G35" s="9"/>
    </row>
    <row r="36" ht="15" spans="1:7">
      <c r="A36" s="10"/>
      <c r="B36" s="11"/>
      <c r="C36" s="11"/>
      <c r="D36" s="11"/>
      <c r="E36" s="11"/>
      <c r="F36" s="11" t="str">
        <f>CONCATENATE("&lt;!-- ",D29," fin --&gt;")</f>
        <v>&lt;!-- Eficiencia en la Ejecución fin --&gt;</v>
      </c>
      <c r="G36" s="12"/>
    </row>
    <row r="37" ht="15" spans="1:6">
      <c r="A37" s="1"/>
      <c r="B37" s="2"/>
      <c r="C37" s="2"/>
      <c r="D37" s="13"/>
      <c r="E37" s="2"/>
      <c r="F37" s="2"/>
    </row>
    <row r="38" spans="1:7">
      <c r="A38" s="1" t="s">
        <v>213</v>
      </c>
      <c r="B38" s="2"/>
      <c r="C38" s="2"/>
      <c r="D38" s="3" t="s">
        <v>214</v>
      </c>
      <c r="E38" s="2"/>
      <c r="F38" s="2" t="str">
        <f>CONCATENATE("&lt;!-- ",D38," --&gt;")</f>
        <v>&lt;!-- Inmutabilidad y Seguridad --&gt;</v>
      </c>
      <c r="G38" s="4"/>
    </row>
    <row r="39" spans="1:7">
      <c r="A39" s="5" t="s">
        <v>193</v>
      </c>
      <c r="B39" s="6" t="s">
        <v>194</v>
      </c>
      <c r="C39" s="7" t="s">
        <v>195</v>
      </c>
      <c r="D39" s="8" t="s">
        <v>215</v>
      </c>
      <c r="F39" t="str">
        <f>CONCATENATE(B39,D39,C39)</f>
        <v>&lt;div id="inmutabilidadSeguridads"&gt;</v>
      </c>
      <c r="G39" s="9"/>
    </row>
    <row r="40" spans="1:7">
      <c r="A40" s="5"/>
      <c r="F40" t="str">
        <f>CONCATENATE("&lt;h3&gt;",D38,"&lt;/h3&gt;")</f>
        <v>&lt;h3&gt;Inmutabilidad y Seguridad&lt;/h3&gt;</v>
      </c>
      <c r="G40" s="9"/>
    </row>
    <row r="41" spans="1:7">
      <c r="A41" s="5"/>
      <c r="F41" t="s">
        <v>197</v>
      </c>
      <c r="G41" s="9"/>
    </row>
    <row r="42" spans="1:7">
      <c r="A42" s="5" t="s">
        <v>198</v>
      </c>
      <c r="D42" s="8" t="s">
        <v>216</v>
      </c>
      <c r="E42" t="s">
        <v>2</v>
      </c>
      <c r="F42" t="str">
        <f>D42</f>
        <v>Muchos literales, como los números, las cadenas de texto y las tuplas, son inmutables. Esto significa que no pueden ser alterados una vez que han sido creados, lo cual proporciona seguridad, ya que se puede estar seguro de que estos valores no cambiarán accidentalmente durante la ejecución del programa. Esto es especialmente importante en aplicaciones donde se manejan datos sensibles o se requieren valores constantes.</v>
      </c>
      <c r="G42" s="9"/>
    </row>
    <row r="43" spans="1:7">
      <c r="A43" s="5"/>
      <c r="F43" t="s">
        <v>200</v>
      </c>
      <c r="G43" s="9"/>
    </row>
    <row r="44" spans="1:7">
      <c r="A44" s="5"/>
      <c r="F44" t="s">
        <v>106</v>
      </c>
      <c r="G44" s="9"/>
    </row>
    <row r="45" ht="15" spans="1:7">
      <c r="A45" s="10"/>
      <c r="B45" s="11"/>
      <c r="C45" s="11"/>
      <c r="D45" s="11"/>
      <c r="E45" s="11"/>
      <c r="F45" s="11" t="str">
        <f>CONCATENATE("&lt;!-- ",D38," fin --&gt;")</f>
        <v>&lt;!-- Inmutabilidad y Seguridad fin --&gt;</v>
      </c>
      <c r="G45" s="12"/>
    </row>
    <row r="46" ht="15"/>
    <row r="47" spans="1:7">
      <c r="A47" s="1" t="s">
        <v>217</v>
      </c>
      <c r="B47" s="2"/>
      <c r="C47" s="2"/>
      <c r="D47" s="3" t="s">
        <v>218</v>
      </c>
      <c r="E47" s="2"/>
      <c r="F47" s="2" t="str">
        <f>CONCATENATE("&lt;!-- ",D47," --&gt;")</f>
        <v>&lt;!-- Claridad en la Lógica del Programa --&gt;</v>
      </c>
      <c r="G47" s="4"/>
    </row>
    <row r="48" spans="1:7">
      <c r="A48" s="5" t="s">
        <v>193</v>
      </c>
      <c r="B48" s="6" t="s">
        <v>194</v>
      </c>
      <c r="C48" s="7" t="s">
        <v>195</v>
      </c>
      <c r="D48" s="8" t="s">
        <v>219</v>
      </c>
      <c r="F48" t="str">
        <f>CONCATENATE(B48,D48,C48)</f>
        <v>&lt;div id="claridadLogicaProgramas"&gt;</v>
      </c>
      <c r="G48" s="9"/>
    </row>
    <row r="49" spans="1:7">
      <c r="A49" s="5"/>
      <c r="F49" t="str">
        <f>CONCATENATE("&lt;h3&gt;",D47,"&lt;/h3&gt;")</f>
        <v>&lt;h3&gt;Claridad en la Lógica del Programa&lt;/h3&gt;</v>
      </c>
      <c r="G49" s="9"/>
    </row>
    <row r="50" spans="1:7">
      <c r="A50" s="5"/>
      <c r="F50" t="s">
        <v>197</v>
      </c>
      <c r="G50" s="9"/>
    </row>
    <row r="51" spans="1:7">
      <c r="A51" s="5" t="s">
        <v>198</v>
      </c>
      <c r="D51" s="8" t="s">
        <v>220</v>
      </c>
      <c r="E51" t="s">
        <v>2</v>
      </c>
      <c r="F51" t="str">
        <f>D51</f>
        <v>Los literales permiten expresar la lógica del programa de manera más clara. Cuando se usan directamente en expresiones o estructuras de control, es fácil entender qué está evaluando el programa. Por ejemplo, al usar literales booleanos, se puede ver de inmediato cómo se comportarán las condiciones.</v>
      </c>
      <c r="G51" s="9"/>
    </row>
    <row r="52" spans="1:7">
      <c r="A52" s="5"/>
      <c r="F52" t="s">
        <v>200</v>
      </c>
      <c r="G52" s="9"/>
    </row>
    <row r="53" spans="1:7">
      <c r="A53" s="5"/>
      <c r="F53" t="s">
        <v>106</v>
      </c>
      <c r="G53" s="9"/>
    </row>
    <row r="54" ht="15" spans="1:7">
      <c r="A54" s="10"/>
      <c r="B54" s="11"/>
      <c r="C54" s="11"/>
      <c r="D54" s="11"/>
      <c r="E54" s="11"/>
      <c r="F54" s="11" t="str">
        <f>CONCATENATE("&lt;!-- ",D47," fin --&gt;")</f>
        <v>&lt;!-- Claridad en la Lógica del Programa fin --&gt;</v>
      </c>
      <c r="G54" s="12"/>
    </row>
    <row r="55" ht="15"/>
    <row r="56" spans="1:7">
      <c r="A56" s="1" t="s">
        <v>221</v>
      </c>
      <c r="B56" s="2"/>
      <c r="C56" s="2"/>
      <c r="D56" s="3" t="s">
        <v>222</v>
      </c>
      <c r="E56" s="2"/>
      <c r="F56" s="2" t="str">
        <f>CONCATENATE("&lt;!-- ",D56," --&gt;")</f>
        <v>&lt;!-- Manejo Directo de Datos Complejos --&gt;</v>
      </c>
      <c r="G56" s="4"/>
    </row>
    <row r="57" spans="1:7">
      <c r="A57" s="5" t="s">
        <v>193</v>
      </c>
      <c r="B57" s="6" t="s">
        <v>194</v>
      </c>
      <c r="C57" s="7" t="s">
        <v>195</v>
      </c>
      <c r="D57" s="8" t="s">
        <v>223</v>
      </c>
      <c r="F57" t="str">
        <f>CONCATENATE(B57,D57,C57)</f>
        <v>&lt;div id="manejoDirectoDatosComplejoss"&gt;</v>
      </c>
      <c r="G57" s="9"/>
    </row>
    <row r="58" spans="1:7">
      <c r="A58" s="5"/>
      <c r="F58" t="str">
        <f>CONCATENATE("&lt;h3&gt;",D56,"&lt;/h3&gt;")</f>
        <v>&lt;h3&gt;Manejo Directo de Datos Complejos&lt;/h3&gt;</v>
      </c>
      <c r="G58" s="9"/>
    </row>
    <row r="59" spans="1:7">
      <c r="A59" s="5"/>
      <c r="F59" t="s">
        <v>197</v>
      </c>
      <c r="G59" s="9"/>
    </row>
    <row r="60" spans="1:7">
      <c r="A60" s="5" t="s">
        <v>198</v>
      </c>
      <c r="D60" s="8" t="s">
        <v>224</v>
      </c>
      <c r="E60" t="s">
        <v>2</v>
      </c>
      <c r="F60" t="str">
        <f>D60</f>
        <v>Los literales permiten representar estructuras de datos complejas de manera sencilla. Literales como las listas, diccionarios o tuplas pueden contener otros literales y valores, lo que permite inicializar colecciones de datos sin necesidad de procedimientos adicionales.</v>
      </c>
      <c r="G60" s="9"/>
    </row>
    <row r="61" spans="1:7">
      <c r="A61" s="5"/>
      <c r="F61" t="s">
        <v>200</v>
      </c>
      <c r="G61" s="9"/>
    </row>
    <row r="62" spans="1:7">
      <c r="A62" s="5"/>
      <c r="F62" t="s">
        <v>106</v>
      </c>
      <c r="G62" s="9"/>
    </row>
    <row r="63" ht="15" spans="1:7">
      <c r="A63" s="10"/>
      <c r="B63" s="11"/>
      <c r="C63" s="11"/>
      <c r="D63" s="11"/>
      <c r="E63" s="11"/>
      <c r="F63" s="11" t="str">
        <f>CONCATENATE("&lt;!-- ",D56," fin --&gt;")</f>
        <v>&lt;!-- Manejo Directo de Datos Complejos fin --&gt;</v>
      </c>
      <c r="G63" s="12"/>
    </row>
    <row r="64" ht="15"/>
    <row r="65" spans="1:7">
      <c r="A65" s="1" t="s">
        <v>225</v>
      </c>
      <c r="B65" s="2"/>
      <c r="C65" s="2"/>
      <c r="D65" s="3" t="s">
        <v>226</v>
      </c>
      <c r="E65" s="2"/>
      <c r="F65" s="2" t="str">
        <f>CONCATENATE("&lt;!-- ",D65," --&gt;")</f>
        <v>&lt;!-- Versatilidad en Representación de Tipos de Datos --&gt;</v>
      </c>
      <c r="G65" s="4"/>
    </row>
    <row r="66" spans="1:7">
      <c r="A66" s="5" t="s">
        <v>193</v>
      </c>
      <c r="B66" s="6" t="s">
        <v>194</v>
      </c>
      <c r="C66" s="7" t="s">
        <v>195</v>
      </c>
      <c r="D66" s="8" t="s">
        <v>227</v>
      </c>
      <c r="F66" t="str">
        <f>CONCATENATE(B66,D66,C66)</f>
        <v>&lt;div id="VersatilidadRepresentaciónTiposDatoss"&gt;</v>
      </c>
      <c r="G66" s="9"/>
    </row>
    <row r="67" spans="1:7">
      <c r="A67" s="5"/>
      <c r="F67" t="str">
        <f>CONCATENATE("&lt;h3&gt;",D65,"&lt;/h3&gt;")</f>
        <v>&lt;h3&gt;Versatilidad en Representación de Tipos de Datos&lt;/h3&gt;</v>
      </c>
      <c r="G67" s="9"/>
    </row>
    <row r="68" spans="1:7">
      <c r="A68" s="5"/>
      <c r="F68" t="s">
        <v>197</v>
      </c>
      <c r="G68" s="9"/>
    </row>
    <row r="69" spans="1:7">
      <c r="A69" s="5" t="s">
        <v>198</v>
      </c>
      <c r="D69" s="8" t="s">
        <v>228</v>
      </c>
      <c r="E69" t="s">
        <v>2</v>
      </c>
      <c r="F69" t="str">
        <f>D69</f>
        <v>Los literales en Python son versátiles y permiten representar diferentes tipos de datos: numéricos, cadenas de texto, booleanos, colecciones, etc. Esto brinda flexibilidad al programador al escribir código que debe trabajar con distintos tipos de información.</v>
      </c>
      <c r="G69" s="9"/>
    </row>
    <row r="70" spans="1:7">
      <c r="A70" s="5"/>
      <c r="F70" t="s">
        <v>200</v>
      </c>
      <c r="G70" s="9"/>
    </row>
    <row r="71" spans="1:7">
      <c r="A71" s="5"/>
      <c r="F71" t="s">
        <v>106</v>
      </c>
      <c r="G71" s="9"/>
    </row>
    <row r="72" ht="15" spans="1:7">
      <c r="A72" s="10"/>
      <c r="B72" s="11"/>
      <c r="C72" s="11"/>
      <c r="D72" s="11"/>
      <c r="E72" s="11"/>
      <c r="F72" s="11" t="str">
        <f>CONCATENATE("&lt;!-- ",D65," fin --&gt;")</f>
        <v>&lt;!-- Versatilidad en Representación de Tipos de Datos fin --&gt;</v>
      </c>
      <c r="G72" s="12"/>
    </row>
    <row r="73" ht="15"/>
    <row r="74" spans="1:7">
      <c r="A74" s="1" t="s">
        <v>229</v>
      </c>
      <c r="B74" s="2"/>
      <c r="C74" s="2"/>
      <c r="D74" s="3"/>
      <c r="E74" s="2"/>
      <c r="F74" s="2" t="str">
        <f>CONCATENATE("&lt;!-- ",D74," --&gt;")</f>
        <v>&lt;!--  --&gt;</v>
      </c>
      <c r="G74" s="4"/>
    </row>
    <row r="75" spans="1:7">
      <c r="A75" s="5" t="s">
        <v>193</v>
      </c>
      <c r="B75" s="6" t="s">
        <v>194</v>
      </c>
      <c r="C75" s="7" t="s">
        <v>195</v>
      </c>
      <c r="D75" s="8"/>
      <c r="F75" t="str">
        <f>CONCATENATE(B75,D75,C75)</f>
        <v>&lt;div id="s"&gt;</v>
      </c>
      <c r="G75" s="9"/>
    </row>
    <row r="76" spans="1:7">
      <c r="A76" s="5"/>
      <c r="F76" t="str">
        <f>CONCATENATE("&lt;h3&gt;",D74,"&lt;/h3&gt;")</f>
        <v>&lt;h3&gt;&lt;/h3&gt;</v>
      </c>
      <c r="G76" s="9"/>
    </row>
    <row r="77" spans="1:7">
      <c r="A77" s="5"/>
      <c r="F77" t="s">
        <v>197</v>
      </c>
      <c r="G77" s="9"/>
    </row>
    <row r="78" spans="1:7">
      <c r="A78" s="5" t="s">
        <v>198</v>
      </c>
      <c r="D78" s="8"/>
      <c r="E78" t="s">
        <v>2</v>
      </c>
      <c r="F78">
        <f>D78</f>
        <v>0</v>
      </c>
      <c r="G78" s="9"/>
    </row>
    <row r="79" spans="1:7">
      <c r="A79" s="5"/>
      <c r="F79" t="s">
        <v>200</v>
      </c>
      <c r="G79" s="9"/>
    </row>
    <row r="80" spans="1:7">
      <c r="A80" s="5"/>
      <c r="F80" t="s">
        <v>106</v>
      </c>
      <c r="G80" s="9"/>
    </row>
    <row r="81" ht="15" spans="1:7">
      <c r="A81" s="10"/>
      <c r="B81" s="11"/>
      <c r="C81" s="11"/>
      <c r="D81" s="11"/>
      <c r="E81" s="11"/>
      <c r="F81" s="11" t="str">
        <f>CONCATENATE("&lt;!-- ",D74," fin --&gt;")</f>
        <v>&lt;!--  fin --&gt;</v>
      </c>
      <c r="G81" s="12"/>
    </row>
    <row r="82" ht="15"/>
    <row r="83" spans="1:7">
      <c r="A83" s="1" t="s">
        <v>230</v>
      </c>
      <c r="B83" s="2"/>
      <c r="C83" s="2"/>
      <c r="D83" s="3"/>
      <c r="E83" s="2"/>
      <c r="F83" s="2" t="str">
        <f>CONCATENATE("&lt;!-- ",D83," --&gt;")</f>
        <v>&lt;!--  --&gt;</v>
      </c>
      <c r="G83" s="4"/>
    </row>
    <row r="84" spans="1:7">
      <c r="A84" s="5" t="s">
        <v>193</v>
      </c>
      <c r="B84" s="6" t="s">
        <v>194</v>
      </c>
      <c r="C84" s="7" t="s">
        <v>195</v>
      </c>
      <c r="D84" s="8"/>
      <c r="F84" t="str">
        <f>CONCATENATE(B84,D84,C84)</f>
        <v>&lt;div id="s"&gt;</v>
      </c>
      <c r="G84" s="9"/>
    </row>
    <row r="85" spans="1:7">
      <c r="A85" s="5"/>
      <c r="F85" t="str">
        <f>CONCATENATE("&lt;h3&gt;",D83,"&lt;/h3&gt;")</f>
        <v>&lt;h3&gt;&lt;/h3&gt;</v>
      </c>
      <c r="G85" s="9"/>
    </row>
    <row r="86" spans="1:7">
      <c r="A86" s="5"/>
      <c r="F86" t="s">
        <v>197</v>
      </c>
      <c r="G86" s="9"/>
    </row>
    <row r="87" spans="1:7">
      <c r="A87" s="5" t="s">
        <v>198</v>
      </c>
      <c r="D87" s="8"/>
      <c r="E87" t="s">
        <v>2</v>
      </c>
      <c r="F87">
        <f>D87</f>
        <v>0</v>
      </c>
      <c r="G87" s="9"/>
    </row>
    <row r="88" spans="1:7">
      <c r="A88" s="5"/>
      <c r="F88" t="s">
        <v>200</v>
      </c>
      <c r="G88" s="9"/>
    </row>
    <row r="89" spans="1:7">
      <c r="A89" s="5"/>
      <c r="F89" t="s">
        <v>106</v>
      </c>
      <c r="G89" s="9"/>
    </row>
    <row r="90" ht="15" spans="1:7">
      <c r="A90" s="10"/>
      <c r="B90" s="11"/>
      <c r="C90" s="11"/>
      <c r="D90" s="11"/>
      <c r="E90" s="11"/>
      <c r="F90" s="11" t="str">
        <f>CONCATENATE("&lt;!-- ",D83," fin --&gt;")</f>
        <v>&lt;!--  fin --&gt;</v>
      </c>
      <c r="G90" s="12"/>
    </row>
    <row r="91" ht="15"/>
    <row r="92" spans="1:7">
      <c r="A92" s="1" t="s">
        <v>231</v>
      </c>
      <c r="B92" s="2"/>
      <c r="C92" s="2"/>
      <c r="D92" s="3"/>
      <c r="E92" s="2"/>
      <c r="F92" s="2" t="str">
        <f>CONCATENATE("&lt;!-- ",D92," --&gt;")</f>
        <v>&lt;!--  --&gt;</v>
      </c>
      <c r="G92" s="4"/>
    </row>
    <row r="93" spans="1:7">
      <c r="A93" s="5" t="s">
        <v>193</v>
      </c>
      <c r="B93" s="6" t="s">
        <v>194</v>
      </c>
      <c r="C93" s="7" t="s">
        <v>195</v>
      </c>
      <c r="D93" s="8"/>
      <c r="F93" t="str">
        <f>CONCATENATE(B93,D93,C93)</f>
        <v>&lt;div id="s"&gt;</v>
      </c>
      <c r="G93" s="9"/>
    </row>
    <row r="94" spans="1:7">
      <c r="A94" s="5"/>
      <c r="F94" t="str">
        <f>CONCATENATE("&lt;h3&gt;",D92,"&lt;/h3&gt;")</f>
        <v>&lt;h3&gt;&lt;/h3&gt;</v>
      </c>
      <c r="G94" s="9"/>
    </row>
    <row r="95" spans="1:7">
      <c r="A95" s="5"/>
      <c r="F95" t="s">
        <v>197</v>
      </c>
      <c r="G95" s="9"/>
    </row>
    <row r="96" spans="1:7">
      <c r="A96" s="5" t="s">
        <v>198</v>
      </c>
      <c r="D96" s="8"/>
      <c r="E96" t="s">
        <v>2</v>
      </c>
      <c r="F96">
        <f>D96</f>
        <v>0</v>
      </c>
      <c r="G96" s="9"/>
    </row>
    <row r="97" spans="1:7">
      <c r="A97" s="5"/>
      <c r="F97" t="s">
        <v>200</v>
      </c>
      <c r="G97" s="9"/>
    </row>
    <row r="98" spans="1:7">
      <c r="A98" s="5"/>
      <c r="F98" t="s">
        <v>106</v>
      </c>
      <c r="G98" s="9"/>
    </row>
    <row r="99" ht="15" spans="1:7">
      <c r="A99" s="10"/>
      <c r="B99" s="11"/>
      <c r="C99" s="11"/>
      <c r="D99" s="11"/>
      <c r="E99" s="11"/>
      <c r="F99" s="11" t="str">
        <f>CONCATENATE("&lt;!-- ",D92," fin --&gt;")</f>
        <v>&lt;!--  fin --&gt;</v>
      </c>
      <c r="G99" s="12"/>
    </row>
    <row r="100" ht="15"/>
    <row r="101" spans="1:7">
      <c r="A101" s="1" t="s">
        <v>232</v>
      </c>
      <c r="B101" s="2"/>
      <c r="C101" s="2"/>
      <c r="D101" s="3"/>
      <c r="E101" s="2"/>
      <c r="F101" s="2" t="str">
        <f>CONCATENATE("&lt;!-- ",D101," --&gt;")</f>
        <v>&lt;!--  --&gt;</v>
      </c>
      <c r="G101" s="4"/>
    </row>
    <row r="102" spans="1:7">
      <c r="A102" s="5" t="s">
        <v>193</v>
      </c>
      <c r="B102" s="6" t="s">
        <v>194</v>
      </c>
      <c r="C102" s="7" t="s">
        <v>195</v>
      </c>
      <c r="D102" s="8"/>
      <c r="F102" t="str">
        <f>CONCATENATE(B102,D102,C102)</f>
        <v>&lt;div id="s"&gt;</v>
      </c>
      <c r="G102" s="9"/>
    </row>
    <row r="103" spans="1:7">
      <c r="A103" s="5"/>
      <c r="F103" t="str">
        <f>CONCATENATE("&lt;h3&gt;",D101,"&lt;/h3&gt;")</f>
        <v>&lt;h3&gt;&lt;/h3&gt;</v>
      </c>
      <c r="G103" s="9"/>
    </row>
    <row r="104" spans="1:7">
      <c r="A104" s="5"/>
      <c r="F104" t="s">
        <v>197</v>
      </c>
      <c r="G104" s="9"/>
    </row>
    <row r="105" spans="1:7">
      <c r="A105" s="5" t="s">
        <v>198</v>
      </c>
      <c r="D105" s="8"/>
      <c r="E105" t="s">
        <v>2</v>
      </c>
      <c r="F105">
        <f>D105</f>
        <v>0</v>
      </c>
      <c r="G105" s="9"/>
    </row>
    <row r="106" spans="1:7">
      <c r="A106" s="5"/>
      <c r="F106" t="s">
        <v>200</v>
      </c>
      <c r="G106" s="9"/>
    </row>
    <row r="107" spans="1:7">
      <c r="A107" s="5"/>
      <c r="F107" t="s">
        <v>106</v>
      </c>
      <c r="G107" s="9"/>
    </row>
    <row r="108" ht="15" spans="1:7">
      <c r="A108" s="10"/>
      <c r="B108" s="11"/>
      <c r="C108" s="11"/>
      <c r="D108" s="11"/>
      <c r="E108" s="11"/>
      <c r="F108" s="11" t="str">
        <f>CONCATENATE("&lt;!-- ",D101," fin --&gt;")</f>
        <v>&lt;!--  fin --&gt;</v>
      </c>
      <c r="G108" s="12"/>
    </row>
    <row r="109" ht="15"/>
    <row r="110" spans="1:7">
      <c r="A110" s="1" t="s">
        <v>233</v>
      </c>
      <c r="B110" s="2"/>
      <c r="C110" s="2"/>
      <c r="D110" s="3"/>
      <c r="E110" s="2"/>
      <c r="F110" s="2" t="str">
        <f>CONCATENATE("&lt;!-- ",D110," --&gt;")</f>
        <v>&lt;!--  --&gt;</v>
      </c>
      <c r="G110" s="4"/>
    </row>
    <row r="111" spans="1:7">
      <c r="A111" s="5" t="s">
        <v>193</v>
      </c>
      <c r="B111" s="6" t="s">
        <v>194</v>
      </c>
      <c r="C111" s="7" t="s">
        <v>195</v>
      </c>
      <c r="D111" s="8"/>
      <c r="F111" t="str">
        <f>CONCATENATE(B111,D111,C111)</f>
        <v>&lt;div id="s"&gt;</v>
      </c>
      <c r="G111" s="9"/>
    </row>
    <row r="112" spans="1:7">
      <c r="A112" s="5"/>
      <c r="F112" t="str">
        <f>CONCATENATE("&lt;h3&gt;",D110,"&lt;/h3&gt;")</f>
        <v>&lt;h3&gt;&lt;/h3&gt;</v>
      </c>
      <c r="G112" s="9"/>
    </row>
    <row r="113" spans="1:7">
      <c r="A113" s="5"/>
      <c r="F113" t="s">
        <v>197</v>
      </c>
      <c r="G113" s="9"/>
    </row>
    <row r="114" spans="1:7">
      <c r="A114" s="5" t="s">
        <v>198</v>
      </c>
      <c r="D114" s="8"/>
      <c r="E114" t="s">
        <v>2</v>
      </c>
      <c r="F114">
        <f>D114</f>
        <v>0</v>
      </c>
      <c r="G114" s="9"/>
    </row>
    <row r="115" spans="1:7">
      <c r="A115" s="5"/>
      <c r="F115" t="s">
        <v>200</v>
      </c>
      <c r="G115" s="9"/>
    </row>
    <row r="116" spans="1:7">
      <c r="A116" s="5"/>
      <c r="F116" t="s">
        <v>106</v>
      </c>
      <c r="G116" s="9"/>
    </row>
    <row r="117" ht="15" spans="1:7">
      <c r="A117" s="10"/>
      <c r="B117" s="11"/>
      <c r="C117" s="11"/>
      <c r="D117" s="11"/>
      <c r="E117" s="11"/>
      <c r="F117" s="11" t="str">
        <f>CONCATENATE("&lt;!-- ",D110," fin --&gt;")</f>
        <v>&lt;!--  fin --&gt;</v>
      </c>
      <c r="G117" s="12"/>
    </row>
  </sheetData>
  <conditionalFormatting sqref="D10">
    <cfRule type="duplicateValues" dxfId="1" priority="32"/>
  </conditionalFormatting>
  <conditionalFormatting sqref="D19">
    <cfRule type="duplicateValues" dxfId="1" priority="20"/>
  </conditionalFormatting>
  <conditionalFormatting sqref="D28">
    <cfRule type="duplicateValues" dxfId="1" priority="19"/>
  </conditionalFormatting>
  <conditionalFormatting sqref="D37">
    <cfRule type="duplicateValues" dxfId="1" priority="18"/>
  </conditionalFormatting>
  <conditionalFormatting sqref="D55">
    <cfRule type="duplicateValues" dxfId="2" priority="17"/>
  </conditionalFormatting>
  <conditionalFormatting sqref="D64">
    <cfRule type="duplicateValues" dxfId="2" priority="15"/>
  </conditionalFormatting>
  <conditionalFormatting sqref="D73">
    <cfRule type="duplicateValues" dxfId="2" priority="11"/>
  </conditionalFormatting>
  <conditionalFormatting sqref="D82">
    <cfRule type="duplicateValues" dxfId="2" priority="9"/>
  </conditionalFormatting>
  <conditionalFormatting sqref="D91">
    <cfRule type="duplicateValues" dxfId="1" priority="6"/>
  </conditionalFormatting>
  <conditionalFormatting sqref="D100">
    <cfRule type="duplicateValues" dxfId="1" priority="4"/>
  </conditionalFormatting>
  <conditionalFormatting sqref="D109">
    <cfRule type="duplicateValues" dxfId="1" priority="2"/>
  </conditionalFormatting>
  <conditionalFormatting sqref="D118">
    <cfRule type="duplicateValues" dxfId="1" priority="7"/>
  </conditionalFormatting>
  <conditionalFormatting sqref="D2:D9">
    <cfRule type="duplicateValues" dxfId="1" priority="33"/>
  </conditionalFormatting>
  <conditionalFormatting sqref="D11:D18">
    <cfRule type="duplicateValues" dxfId="1" priority="24"/>
  </conditionalFormatting>
  <conditionalFormatting sqref="D20:D27">
    <cfRule type="duplicateValues" dxfId="1" priority="23"/>
  </conditionalFormatting>
  <conditionalFormatting sqref="D29:D36">
    <cfRule type="duplicateValues" dxfId="1" priority="22"/>
  </conditionalFormatting>
  <conditionalFormatting sqref="D38:D45">
    <cfRule type="duplicateValues" dxfId="1" priority="21"/>
  </conditionalFormatting>
  <conditionalFormatting sqref="D47:D54">
    <cfRule type="duplicateValues" dxfId="1" priority="16"/>
  </conditionalFormatting>
  <conditionalFormatting sqref="D56:D63">
    <cfRule type="duplicateValues" dxfId="1" priority="14"/>
  </conditionalFormatting>
  <conditionalFormatting sqref="D65:D72">
    <cfRule type="duplicateValues" dxfId="1" priority="12"/>
  </conditionalFormatting>
  <conditionalFormatting sqref="D74:D81">
    <cfRule type="duplicateValues" dxfId="1" priority="10"/>
  </conditionalFormatting>
  <conditionalFormatting sqref="D83:D90">
    <cfRule type="duplicateValues" dxfId="1" priority="8"/>
  </conditionalFormatting>
  <conditionalFormatting sqref="D92:D99">
    <cfRule type="duplicateValues" dxfId="1" priority="5"/>
  </conditionalFormatting>
  <conditionalFormatting sqref="D101:D108">
    <cfRule type="duplicateValues" dxfId="1" priority="3"/>
  </conditionalFormatting>
  <conditionalFormatting sqref="D110:D117">
    <cfRule type="duplicateValues" dxfId="1" priority="1"/>
  </conditionalFormatting>
  <conditionalFormatting sqref="D1;D46;D119:D1048576">
    <cfRule type="duplicateValues" dxfId="2" priority="39"/>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index</vt:lpstr>
      <vt:lpstr>&lt;head&gt;</vt:lpstr>
      <vt:lpstr>&lt;main&gt;</vt:lpstr>
      <vt:lpstr>&lt;head&gt;Indice</vt:lpstr>
      <vt:lpstr>script</vt:lpstr>
      <vt:lpstr>plantilla &lt;ul&gt;</vt:lpstr>
      <vt:lpstr>sitemap.xml</vt:lpstr>
      <vt:lpstr>&lt;h3&gt;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MP1KGT61</cp:lastModifiedBy>
  <dcterms:created xsi:type="dcterms:W3CDTF">2024-03-07T16:53:00Z</dcterms:created>
  <dcterms:modified xsi:type="dcterms:W3CDTF">2024-10-18T18:22:44Z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2058-12.2.0.18607</vt:lpwstr>
  </property>
</Properties>
</file>