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<sst xmlns="http://schemas.openxmlformats.org/spreadsheetml/2006/main" count="1291" uniqueCount="337">
  <si>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</si>
  <si>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</si>
  <si>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</si>
  <si>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</si>
  <si>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</si>
  <si>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</si>
  <si>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</si>
  <si>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</si>
  <si>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</si>
  <si>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</si>
  <si>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</si>
  <si>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</si>
  <si>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</si>
  <si>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</si>
  <si>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</si>
  <si>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</si>
  <si>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</si>
  <si>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</si>
  <si>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</si>
  <si>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</si>
  <si>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</si>
  <si>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</si>
  <si>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</si>
  <si>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</si>
  <si>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</si>
  <si>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</si>
  <si>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</si>
  <si>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</si>
  <si>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</si>
  <si>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</si>
  <si>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</si>
  <si>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</si>
  <si>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</si>
  <si>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</si>
  <si>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</si>
  <si>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</si>
  <si>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</si>
  <si>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</si>
  <si>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</si>
  <si>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</si>
  <si>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</si>
  <si>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</si>
  <si>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</si>
  <si>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</si>
  <si>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</si>
  <si>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</si>
  <si>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</si>
  <si>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</si>
  <si>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</si>
  <si>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</si>
  <si>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</si>
  <si>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</si>
  <si>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</si>
  <si>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</si>
  <si>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</si>
  <si>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</si>
  <si>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</si>
  <si>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</si>
  <si>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</si>
  <si>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</si>
  <si>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</si>
  <si>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</si>
  <si>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</si>
  <si>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</si>
  <si>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</si>
  <si>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</si>
  <si>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Errores: el pan diario del programador  - Ing. Eduardo Herrera Forero.</t>
  </si>
  <si>
    <t>https://eduardoherreraf.github.io/cursoPython3@0602_errores-el_pan_diario_del_programador.html</t>
  </si>
  <si>
    <t>Descubre los errores más comunes en Python: guía práctica para programadores que transforman fallos en oportunidades de aprendizaje y mejora continua.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</si>
  <si>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</si>
  <si>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</si>
  <si>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</si>
  <si>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</si>
  <si>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</si>
  <si>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</si>
  <si>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</si>
  <si>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</si>
  <si>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</si>
  <si>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</si>
  <si>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</si>
  <si>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En el mundo de la programación, los errores son inevitables y forman parte del proceso de aprendizaje y desarrollo. Este documento explora los tipos más comunes de errores que los programadores enfrentan al trabajar con Python, así como algunas estrategias para identificarlos y solucionarlos. A través de ejemplos prácticos, se busca proporcionar una comprensión más profunda de cómo manejar errores y mejorar la calidad del código.</t>
  </si>
  <si>
    <t>Parrafo 2</t>
  </si>
  <si>
    <t>&lt;div class="text-center imagen"&gt;</t>
  </si>
  <si>
    <t>&lt;picture&gt;</t>
  </si>
  <si>
    <t>&lt;img</t>
  </si>
  <si>
    <t>https://images2.imgbox.com/8d/be/Qbt67t9b_o.png</t>
  </si>
  <si>
    <t>class="img-fluid"</t>
  </si>
  <si>
    <t>width="80%"</t>
  </si>
  <si>
    <t>Dominando los Errores de Python</t>
  </si>
  <si>
    <t>/&gt;</t>
  </si>
  <si>
    <t>&lt;/picture&gt;</t>
  </si>
  <si>
    <t>&lt;/div&gt;</t>
  </si>
  <si>
    <t>Area de trabajo 1</t>
  </si>
  <si>
    <t>Tipos de Errores en Python</t>
  </si>
  <si>
    <t>areaDeTrabajo1</t>
  </si>
  <si>
    <t>tiposDeErroresEnPython</t>
  </si>
  <si>
    <t>li</t>
  </si>
  <si>
    <t>Area de trabajo 2</t>
  </si>
  <si>
    <t>Estrategias para Manejar Errores</t>
  </si>
  <si>
    <t>areaDeTrabajo2</t>
  </si>
  <si>
    <t>estrategiasParaManejarErrores</t>
  </si>
  <si>
    <t>Area de trabajo 3</t>
  </si>
  <si>
    <t>los Errores más Comunes en Python</t>
  </si>
  <si>
    <t>areaDeTrabajo3</t>
  </si>
  <si>
    <t>class="mt-5 pt-5 "&gt;</t>
  </si>
  <si>
    <t>Area de trabajo 4</t>
  </si>
  <si>
    <t>La Anatomía de las Excepciones</t>
  </si>
  <si>
    <t>areaDeTrabajo4</t>
  </si>
  <si>
    <t>laAnatomiaDeLasExcepciones</t>
  </si>
  <si>
    <t>Area de trabajo 5</t>
  </si>
  <si>
    <t>Excepciones Integradas</t>
  </si>
  <si>
    <t>areaDeTrabajo5</t>
  </si>
  <si>
    <t>excepcionesIntegradas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</si>
  <si>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</si>
  <si>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</si>
  <si>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</si>
  <si>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</si>
  <si>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</si>
  <si>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</si>
  <si>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</si>
  <si>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</si>
  <si>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</si>
  <si>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</si>
  <si>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</si>
  <si>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</si>
  <si>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</si>
  <si>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</si>
  <si>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</si>
  <si>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</si>
  <si>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</si>
  <si>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</si>
  <si>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</si>
  <si>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</si>
  <si>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</si>
  <si>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</si>
  <si>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</si>
  <si>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</si>
  <si>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</si>
  <si>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</si>
  <si>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Uso de Try-Except</t>
  </si>
  <si>
    <t>Uso de Declaraciones print()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</si>
  <si>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</si>
  <si>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</si>
  <si>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</si>
  <si>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</si>
  <si>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Agregar declaraciones print() estratégicamente en el código ayuda a inspeccionar el flujo de ejecución y los valores de las variables.</t>
  </si>
  <si>
    <t>Título 2</t>
  </si>
  <si>
    <t>Depuración</t>
  </si>
  <si>
    <t>Uso de un Depurador (Debugger)</t>
  </si>
  <si>
    <t>Un depurador permite inspeccionar el estado del programa línea por línea, verificar valores de variables y entender mejor el flujo del programa.</t>
  </si>
  <si>
    <t>Título 3</t>
  </si>
  <si>
    <t>Pruebas Unitarias</t>
  </si>
  <si>
    <t>Registro de Eventos (Logging)</t>
  </si>
  <si>
    <t>El módulo logging permite registrar información sobre la ejecución del programa en un archivo o en la consola, lo que facilita la depuración.</t>
  </si>
  <si>
    <t>Título 4</t>
  </si>
  <si>
    <t>Leer la Documentación</t>
  </si>
  <si>
    <t>Análisis Estático del Código</t>
  </si>
  <si>
    <t>Herramientas como flake8, pylint y mypy ayudan a encontrar errores comunes y verificar la tipificación estática.</t>
  </si>
  <si>
    <t>Título 5</t>
  </si>
  <si>
    <t>Depuración de Memoria y Rendimiento</t>
  </si>
  <si>
    <t>Para problemas de memoria o rendimiento, se pueden usar herramientas como:+</t>
  </si>
  <si>
    <t>Título 6</t>
  </si>
  <si>
    <t>Título 7</t>
  </si>
  <si>
    <t>Título 8</t>
  </si>
  <si>
    <t>Título 9</t>
  </si>
  <si>
    <t>Título 10</t>
  </si>
  <si>
    <t>Título 11</t>
  </si>
  <si>
    <t>Respueta</t>
  </si>
  <si>
    <t>&lt;ul&gt;</t>
  </si>
  <si>
    <t>BaseException</t>
  </si>
  <si>
    <t>&lt;li&gt;&lt;span class="fw-bold"&gt;</t>
  </si>
  <si>
    <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</si>
  <si>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</si>
  <si>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ArithmeticError:</t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</si>
  <si>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</si>
  <si>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</si>
  <si>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</si>
  <si>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</si>
  <si>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</si>
  <si>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</si>
  <si>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</si>
  <si>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</si>
  <si>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</si>
  <si>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</si>
  <si>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 xml:space="preserve">    Ubicación: Hija directa de BaseException.</t>
  </si>
  <si>
    <t xml:space="preserve">    Descripción: Clase base para todas las excepciones manejables.</t>
  </si>
  <si>
    <t>raise Exception("Excepción genérica")</t>
  </si>
  <si>
    <t>ArithmeticError</t>
  </si>
  <si>
    <t xml:space="preserve">    Ubicación: Hija de Exception.</t>
  </si>
  <si>
    <t xml:space="preserve">    Descripción: Clase base para errores en operaciones aritméticas.</t>
  </si>
  <si>
    <t>x = 1 / 0  # Genera un ZeroDivisionError, hijo de ArithmeticError</t>
  </si>
  <si>
    <t>ZeroDivisionError</t>
  </si>
  <si>
    <t xml:space="preserve">    Ubicación: Hija de ArithmeticError.</t>
  </si>
  <si>
    <t xml:space="preserve">    Descripción: Ocurre cuando se intenta dividir por cero.</t>
  </si>
  <si>
    <t>x = 10 / 0</t>
  </si>
  <si>
    <t>OverflowError</t>
  </si>
  <si>
    <t xml:space="preserve">    Descripción: Se genera cuando un resultado excede el rango permitido.</t>
  </si>
  <si>
    <t>import math
math.exp(1000)</t>
  </si>
  <si>
    <t>AssertionError</t>
  </si>
  <si>
    <t xml:space="preserve">    Descripción: Se lanza cuando una aserción assert falla.</t>
  </si>
  <si>
    <t>assert 2 + 2 == 5, "Aserción fallida"</t>
  </si>
  <si>
    <t>AttributeError</t>
  </si>
  <si>
    <t xml:space="preserve">    Descripción: Se produce cuando un objeto no tiene un atributo solicitado.</t>
  </si>
  <si>
    <t>obj = 5
obj.nonexistent_attribute</t>
  </si>
  <si>
    <t>EOFError</t>
  </si>
  <si>
    <t xml:space="preserve">    Descripción: Ocurre cuando la función input() encuentra el final de archivo.</t>
  </si>
  <si>
    <t>input("Ingresa algo: ")  # Genera EOFError si se presiona Ctrl+D (Linux/Mac) o Ctrl+Z (Windows)</t>
  </si>
  <si>
    <t>ImportError</t>
  </si>
  <si>
    <t xml:space="preserve">    Descripción: Se lanza cuando una importación falla.</t>
  </si>
  <si>
    <t>import nonexistent_module</t>
  </si>
  <si>
    <t>IndexError</t>
  </si>
  <si>
    <t xml:space="preserve">    Ubicación: Hija de LookupError.</t>
  </si>
  <si>
    <t xml:space="preserve">    Descripción: Se produce cuando se accede a un índice fuera del rango de una secuencia.</t>
  </si>
  <si>
    <t>lista = [1, 2, 3]
lista[5]</t>
  </si>
  <si>
    <t>KeyError</t>
  </si>
  <si>
    <t xml:space="preserve">    Descripción: Se lanza cuando una clave no se encuentra en un diccionario.</t>
  </si>
  <si>
    <t>diccionario = {"a": 1}
diccionario["b"]</t>
  </si>
  <si>
    <t>KeyboardInterrupt</t>
  </si>
  <si>
    <t xml:space="preserve">    Ubicación: Hija de BaseException.</t>
  </si>
  <si>
    <t xml:space="preserve">    Descripción: Se genera cuando el usuario interrumpe la ejecución con Ctrl+C.</t>
  </si>
  <si>
    <t>while True:
    pass  # Interrumpe con Ctrl+C</t>
  </si>
  <si>
    <t>MemoryError</t>
  </si>
  <si>
    <t xml:space="preserve">    Descripción: Ocurre cuando el sistema no puede asignar memoria.</t>
  </si>
  <si>
    <t>a = [1] * (10**10)</t>
  </si>
  <si>
    <t>NameError</t>
  </si>
  <si>
    <t xml:space="preserve">    Descripción: Se genera al usar una variable no definida.</t>
  </si>
  <si>
    <t>print(una_variable_no_definida)</t>
  </si>
  <si>
    <t>NotImplementedError</t>
  </si>
  <si>
    <t xml:space="preserve">    Ubicación: Hija de RuntimeError.</t>
  </si>
  <si>
    <t xml:space="preserve">    Descripción: Clase base para métodos no implementados.</t>
  </si>
  <si>
    <t>class MiClase:
    def metodo(self):
        raise NotImplementedError("Método no implementado")</t>
  </si>
  <si>
    <t>OSError</t>
  </si>
  <si>
    <t xml:space="preserve">    Descripción: Clase base para errores relacionados con el sistema operativo.</t>
  </si>
  <si>
    <t>open("/ruta/no/existe.txt")</t>
  </si>
  <si>
    <t>TypeError</t>
  </si>
  <si>
    <t xml:space="preserve">    Descripción: Se lanza al realizar una operación en un tipo inapropiado.</t>
  </si>
  <si>
    <t>x = "texto" + 5</t>
  </si>
  <si>
    <t>ValueError</t>
  </si>
  <si>
    <t xml:space="preserve">    Descripción: Se genera al usar un valor inválido.</t>
  </si>
  <si>
    <t>int("texto")</t>
  </si>
  <si>
    <t>UnicodeDecodeError</t>
  </si>
  <si>
    <t xml:space="preserve">    Ubicación: Hija de UnicodeError.</t>
  </si>
  <si>
    <t xml:space="preserve">    Descripción: Se lanza al decodificar caracteres Unicode incorrectos.</t>
  </si>
  <si>
    <t>b"\xff".decode("utf-8")</t>
  </si>
  <si>
    <t>StopIteration</t>
  </si>
  <si>
    <t xml:space="preserve">    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</si>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</sst>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0" borderId="4" xfId="0" applyBorder="1"/>
    <xf numFmtId="0" fontId="0" fillId="4" borderId="4" xfId="0" applyFont="1" applyFill="1" applyBorder="1" applyAlignment="1">
      <alignment horizontal="left" indent="1"/>
    </xf>
    <xf numFmtId="0" fontId="0" fillId="0" borderId="4" xfId="0" applyBorder="1" applyAlignment="1"/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602_errores-el_pan_diario_del_programado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8d/be/Qbt67t9b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6" customWidth="1"/>
    <col min="2" max="2" width="11" style="86"/>
    <col min="3" max="3" width="139.991666666667" style="86" customWidth="1"/>
    <col min="4" max="4" width="11" style="86"/>
    <col min="5" max="5" width="35" style="86" customWidth="1"/>
    <col min="6" max="16383" width="11" style="86"/>
    <col min="16384" max="16384" width="11" style="44"/>
  </cols>
  <sheetData>
    <row r="1" spans="2:16384">
      <c r="B1" s="87" t="s">
        <v>0</v>
      </c>
      <c r="C1" t="s">
        <v>1</v>
      </c>
      <c r="D1" s="86" t="s">
        <v>2</v>
      </c>
      <c r="XFD1" s="86"/>
    </row>
    <row r="2" spans="2:16384">
      <c r="B2" s="88" t="s">
        <v>3</v>
      </c>
      <c r="C2" s="94" t="s">
        <v>4</v>
      </c>
      <c r="D2" s="86" t="s">
        <v>2</v>
      </c>
      <c r="XFD2" s="86"/>
    </row>
    <row r="3" ht="28.5" spans="2:16384">
      <c r="B3" s="90" t="s">
        <v>5</v>
      </c>
      <c r="C3" s="95" t="s">
        <v>6</v>
      </c>
      <c r="D3" s="86" t="s">
        <v>2</v>
      </c>
      <c r="XFD3" s="86"/>
    </row>
    <row r="4" ht="6" customHeight="1" spans="2:16384">
      <c r="B4" s="92"/>
      <c r="XFD4" s="86"/>
    </row>
    <row r="5" spans="1:16384">
      <c r="A5" s="86" t="s">
        <v>7</v>
      </c>
      <c r="B5" s="93" t="str">
        <f t="shared" ref="B5:B8" si="0">A5</f>
        <v>&lt;head&gt;</v>
      </c>
      <c r="C5" s="93"/>
      <c r="D5" s="93" t="s">
        <v>2</v>
      </c>
      <c r="XFD5" s="86"/>
    </row>
    <row r="6" spans="1:16384">
      <c r="A6" s="86" t="s">
        <v>8</v>
      </c>
      <c r="B6" s="93" t="str">
        <f t="shared" si="0"/>
        <v>&lt;!-- Metaetiquetas --&gt;</v>
      </c>
      <c r="C6" s="93"/>
      <c r="D6" s="93" t="s">
        <v>2</v>
      </c>
      <c r="XFD6" s="86"/>
    </row>
    <row r="7" spans="1:16384">
      <c r="A7" s="86" t="s">
        <v>9</v>
      </c>
      <c r="B7" s="93" t="str">
        <f t="shared" si="0"/>
        <v>&lt;meta charset="utf-8" /&gt;</v>
      </c>
      <c r="C7" s="93"/>
      <c r="D7" s="93" t="s">
        <v>2</v>
      </c>
      <c r="XFD7" s="86"/>
    </row>
    <row r="8" spans="1:16384">
      <c r="A8" s="86" t="s">
        <v>10</v>
      </c>
      <c r="B8" s="93" t="str">
        <f t="shared" si="0"/>
        <v>&lt;meta name="viewport" content="width=device-width, initial-scale=1" /&gt;</v>
      </c>
      <c r="C8" s="93"/>
      <c r="D8" s="93" t="s">
        <v>2</v>
      </c>
      <c r="XFD8" s="86"/>
    </row>
    <row r="9" spans="1:16384">
      <c r="A9" s="87" t="s">
        <v>11</v>
      </c>
      <c r="B9" s="93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3"/>
      <c r="D9" s="93" t="s">
        <v>2</v>
      </c>
      <c r="E9" s="86" t="s">
        <v>12</v>
      </c>
      <c r="F9" s="86" t="s">
        <v>13</v>
      </c>
      <c r="XFD9" s="86"/>
    </row>
    <row r="10" spans="1:16384">
      <c r="A10" s="87" t="s">
        <v>11</v>
      </c>
      <c r="B10" s="93" t="str">
        <f>CONCATENATE(E10,$C$1,F10)</f>
        <v>&lt;meta name="tittle" content="Sentencia if de Control de Flujos en Python- Ing. Eduardo Herrera Forero." /&gt;</v>
      </c>
      <c r="C10" s="93"/>
      <c r="D10" s="93" t="s">
        <v>2</v>
      </c>
      <c r="E10" s="86" t="s">
        <v>14</v>
      </c>
      <c r="F10" s="86" t="s">
        <v>13</v>
      </c>
      <c r="XFD10" s="86"/>
    </row>
    <row r="11" spans="1:16384">
      <c r="A11" s="86" t="s">
        <v>15</v>
      </c>
      <c r="B11" s="93" t="str">
        <f>A11</f>
        <v>&lt;meta name="author" content="Ing. Eduardo Herrera Forero" /&gt;</v>
      </c>
      <c r="C11" s="93"/>
      <c r="D11" s="93" t="s">
        <v>2</v>
      </c>
      <c r="XFD11" s="86"/>
    </row>
    <row r="12" spans="1:16384">
      <c r="A12" s="86" t="s">
        <v>16</v>
      </c>
      <c r="B12" s="93" t="str">
        <f>A12</f>
        <v>&lt;meta name="application-name" content="EHF" /&gt;</v>
      </c>
      <c r="C12" s="93"/>
      <c r="D12" s="93" t="s">
        <v>2</v>
      </c>
      <c r="XFD12" s="86"/>
    </row>
    <row r="13" spans="1:16384">
      <c r="A13" s="86" t="s">
        <v>17</v>
      </c>
      <c r="B13" s="93" t="str">
        <f>A13</f>
        <v>&lt;meta name="robots" content="index, follow" /&gt;</v>
      </c>
      <c r="C13" s="93"/>
      <c r="D13" s="93" t="s">
        <v>2</v>
      </c>
      <c r="XFD13" s="86"/>
    </row>
    <row r="14" spans="1:16384">
      <c r="A14" s="88" t="s">
        <v>18</v>
      </c>
      <c r="B14" s="93" t="str">
        <f>CONCATENATE(E14,$C$2,$F$9)</f>
        <v>&lt;link rel="canonical" href="https://eduardoherreraf.github.io/otrosTemas.html" /&gt;</v>
      </c>
      <c r="C14" s="93"/>
      <c r="D14" s="93" t="s">
        <v>2</v>
      </c>
      <c r="E14" s="86" t="s">
        <v>19</v>
      </c>
      <c r="XFD14" s="86"/>
    </row>
    <row r="15" spans="1:16384">
      <c r="A15" s="86" t="s">
        <v>20</v>
      </c>
      <c r="B15" s="93" t="str">
        <f t="shared" ref="B15:B18" si="1">A15</f>
        <v>&lt;!-- Fin Metaetiquetas --&gt;</v>
      </c>
      <c r="C15" s="93"/>
      <c r="D15" s="93" t="s">
        <v>2</v>
      </c>
      <c r="XFD15" s="86"/>
    </row>
    <row r="16" spans="2:16384">
      <c r="B16" s="93" t="s">
        <v>21</v>
      </c>
      <c r="C16" s="93"/>
      <c r="D16" s="93" t="s">
        <v>2</v>
      </c>
      <c r="XFD16" s="86"/>
    </row>
    <row r="17" spans="1:16384">
      <c r="A17" s="86" t="s">
        <v>22</v>
      </c>
      <c r="B17" s="93" t="str">
        <f t="shared" si="1"/>
        <v>&lt;!-- Open Graph data --&gt;</v>
      </c>
      <c r="C17" s="93"/>
      <c r="D17" s="93" t="s">
        <v>2</v>
      </c>
      <c r="XFD17" s="86"/>
    </row>
    <row r="18" spans="1:16384">
      <c r="A18" s="86" t="s">
        <v>23</v>
      </c>
      <c r="B18" s="93" t="str">
        <f t="shared" si="1"/>
        <v>&lt;meta property="og:type" content="website" /&gt;</v>
      </c>
      <c r="C18" s="93"/>
      <c r="D18" s="93" t="s">
        <v>2</v>
      </c>
      <c r="XFD18" s="86"/>
    </row>
    <row r="19" spans="1:16384">
      <c r="A19" s="87" t="s">
        <v>24</v>
      </c>
      <c r="B19" s="93" t="str">
        <f>CONCATENATE(E19,$C$1,F9)</f>
        <v>&lt;meta property="og:title" content="Sentencia if de Control de Flujos en Python- Ing. Eduardo Herrera Forero." /&gt;</v>
      </c>
      <c r="C19" s="93"/>
      <c r="D19" s="93" t="s">
        <v>2</v>
      </c>
      <c r="E19" s="86" t="s">
        <v>25</v>
      </c>
      <c r="XFD19" s="86"/>
    </row>
    <row r="20" spans="1:16384">
      <c r="A20" s="90" t="s">
        <v>26</v>
      </c>
      <c r="B20" s="93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3"/>
      <c r="D20" s="93" t="s">
        <v>2</v>
      </c>
      <c r="E20" s="86" t="s">
        <v>27</v>
      </c>
      <c r="XFD20" s="86"/>
    </row>
    <row r="21" spans="1:16384">
      <c r="A21" s="86" t="s">
        <v>28</v>
      </c>
      <c r="B21" s="93" t="str">
        <f t="shared" ref="B21:B25" si="2">A21</f>
        <v>&lt;meta property="og:image" content="https://i.imgur.com/JKbKYrO.png" /&gt;</v>
      </c>
      <c r="C21" s="93"/>
      <c r="D21" s="93" t="s">
        <v>2</v>
      </c>
      <c r="XFD21" s="86"/>
    </row>
    <row r="22" spans="1:16384">
      <c r="A22" s="86" t="s">
        <v>29</v>
      </c>
      <c r="B22" s="93" t="str">
        <f t="shared" si="2"/>
        <v>&lt;meta property="og:image:alt" content="Logo del ingeniero Eduardo Herrera Forero"/&gt;</v>
      </c>
      <c r="C22" s="93"/>
      <c r="D22" s="93" t="s">
        <v>2</v>
      </c>
      <c r="XFD22" s="86"/>
    </row>
    <row r="23" spans="1:16384">
      <c r="A23" s="88" t="s">
        <v>30</v>
      </c>
      <c r="B23" s="93" t="str">
        <f>CONCATENATE(E23,$C$2,$F$9)</f>
        <v>&lt;meta property="og:url" content="https://eduardoherreraf.github.io/otrosTemas.html" /&gt;</v>
      </c>
      <c r="C23" s="93"/>
      <c r="D23" s="93" t="s">
        <v>2</v>
      </c>
      <c r="E23" s="86" t="s">
        <v>31</v>
      </c>
      <c r="XFD23" s="86"/>
    </row>
    <row r="24" spans="1:16384">
      <c r="A24" s="86" t="s">
        <v>32</v>
      </c>
      <c r="B24" s="93" t="str">
        <f t="shared" si="2"/>
        <v>&lt;meta property="og:locale" content="es_CO" /&gt;</v>
      </c>
      <c r="C24" s="93"/>
      <c r="D24" s="93" t="s">
        <v>2</v>
      </c>
      <c r="XFD24" s="86"/>
    </row>
    <row r="25" spans="1:16384">
      <c r="A25" s="86" t="s">
        <v>33</v>
      </c>
      <c r="B25" s="93" t="str">
        <f t="shared" si="2"/>
        <v>&lt;!-- fin Open Graph data --&gt;</v>
      </c>
      <c r="C25" s="93"/>
      <c r="D25" s="93" t="s">
        <v>2</v>
      </c>
      <c r="XFD25" s="86"/>
    </row>
    <row r="26" spans="2:16384">
      <c r="B26" s="93" t="s">
        <v>34</v>
      </c>
      <c r="C26" s="93"/>
      <c r="D26" s="93" t="s">
        <v>2</v>
      </c>
      <c r="XFD26" s="86"/>
    </row>
    <row r="27" spans="1:16384">
      <c r="A27" s="86" t="s">
        <v>35</v>
      </c>
      <c r="B27" s="93" t="str">
        <f t="shared" ref="B27:B29" si="3">A27</f>
        <v>&lt;!-- Twitter cards --&gt;</v>
      </c>
      <c r="C27" s="93"/>
      <c r="D27" s="93" t="s">
        <v>2</v>
      </c>
      <c r="XFD27" s="86"/>
    </row>
    <row r="28" spans="1:16384">
      <c r="A28" s="86" t="s">
        <v>36</v>
      </c>
      <c r="B28" s="93" t="str">
        <f t="shared" si="3"/>
        <v>&lt;meta name="twitter:card" content="summary_large_image" /&gt;</v>
      </c>
      <c r="C28" s="93"/>
      <c r="D28" s="93" t="s">
        <v>2</v>
      </c>
      <c r="XFD28" s="86"/>
    </row>
    <row r="29" spans="1:16384">
      <c r="A29" s="86" t="s">
        <v>37</v>
      </c>
      <c r="B29" s="93" t="str">
        <f t="shared" si="3"/>
        <v>&lt;meta name="twitter:site" content="@ehfeduardo" /&gt;</v>
      </c>
      <c r="C29" s="93"/>
      <c r="D29" s="93" t="s">
        <v>2</v>
      </c>
      <c r="XFD29" s="86"/>
    </row>
    <row r="30" spans="1:16384">
      <c r="A30" s="87" t="s">
        <v>38</v>
      </c>
      <c r="B30" s="93" t="str">
        <f>CONCATENATE(E30,$C$1,$F$9)</f>
        <v>&lt;meta name="twitter:url" content="Sentencia if de Control de Flujos en Python- Ing. Eduardo Herrera Forero." /&gt;</v>
      </c>
      <c r="C30" s="93"/>
      <c r="D30" s="93" t="s">
        <v>2</v>
      </c>
      <c r="E30" s="86" t="s">
        <v>39</v>
      </c>
      <c r="XFD30" s="86"/>
    </row>
    <row r="31" spans="1:16384">
      <c r="A31" s="87" t="s">
        <v>38</v>
      </c>
      <c r="B31" s="93" t="str">
        <f>CONCATENATE(E31,$C$2,$F$9)</f>
        <v>&lt;meta name="twitter:title" content="https://eduardoherreraf.github.io/otrosTemas.html" /&gt;</v>
      </c>
      <c r="C31" s="93"/>
      <c r="D31" s="93" t="s">
        <v>2</v>
      </c>
      <c r="E31" s="86" t="s">
        <v>40</v>
      </c>
      <c r="XFD31" s="86"/>
    </row>
    <row r="32" spans="1:16384">
      <c r="A32" s="90" t="s">
        <v>41</v>
      </c>
      <c r="B32" s="93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3"/>
      <c r="D32" s="93" t="s">
        <v>2</v>
      </c>
      <c r="E32" s="86" t="s">
        <v>42</v>
      </c>
      <c r="XFD32" s="86"/>
    </row>
    <row r="33" spans="1:16384">
      <c r="A33" s="86" t="s">
        <v>43</v>
      </c>
      <c r="B33" s="93" t="str">
        <f t="shared" ref="B33:B35" si="4">A33</f>
        <v>&lt;meta name="twitter:image" content="https://i.imgur.com/JKbKYrO.png" /&gt;</v>
      </c>
      <c r="C33" s="93"/>
      <c r="D33" s="93" t="s">
        <v>2</v>
      </c>
      <c r="XFD33" s="86"/>
    </row>
    <row r="34" spans="1:16384">
      <c r="A34" s="86" t="s">
        <v>44</v>
      </c>
      <c r="B34" s="93" t="str">
        <f t="shared" si="4"/>
        <v>&lt;meta name="twitter:image:alt" content="Logo del ingeniero Eduardo Herrera Forero"&gt;</v>
      </c>
      <c r="C34" s="93"/>
      <c r="D34" s="93" t="s">
        <v>2</v>
      </c>
      <c r="XFD34" s="86"/>
    </row>
    <row r="35" spans="1:16384">
      <c r="A35" s="86" t="s">
        <v>45</v>
      </c>
      <c r="B35" s="93" t="str">
        <f t="shared" si="4"/>
        <v>&lt;!-- Fin Twitter cards --&gt;</v>
      </c>
      <c r="C35" s="93"/>
      <c r="D35" s="93" t="s">
        <v>2</v>
      </c>
      <c r="XFD35" s="86"/>
    </row>
    <row r="36" spans="2:16384">
      <c r="B36" s="93" t="s">
        <v>34</v>
      </c>
      <c r="C36" s="93"/>
      <c r="D36" s="93" t="s">
        <v>2</v>
      </c>
      <c r="XFD36" s="86"/>
    </row>
    <row r="37" spans="1:16384">
      <c r="A37" s="86" t="s">
        <v>46</v>
      </c>
      <c r="B37" s="93" t="str">
        <f t="shared" ref="B37:B46" si="5">A37</f>
        <v>&lt;!-- iconos --&gt;</v>
      </c>
      <c r="C37" s="93"/>
      <c r="D37" s="93" t="s">
        <v>2</v>
      </c>
      <c r="XFD37" s="86"/>
    </row>
    <row r="38" spans="1:16384">
      <c r="A38" s="86" t="s">
        <v>47</v>
      </c>
      <c r="B38" s="93" t="str">
        <f t="shared" si="5"/>
        <v>&lt;link rel="apple-touch-icon" sizes="180x180" href="apple-touch-icon.png" /&gt;</v>
      </c>
      <c r="C38" s="93"/>
      <c r="D38" s="93" t="s">
        <v>2</v>
      </c>
      <c r="XFD38" s="86"/>
    </row>
    <row r="39" spans="1:16384">
      <c r="A39" s="86" t="s">
        <v>48</v>
      </c>
      <c r="B39" s="93" t="str">
        <f t="shared" si="5"/>
        <v>&lt;link rel="icon" type="image/png" sizes="32x32" href="favicon-32x32.png" /&gt;</v>
      </c>
      <c r="C39" s="93"/>
      <c r="D39" s="93" t="s">
        <v>2</v>
      </c>
      <c r="XFD39" s="86"/>
    </row>
    <row r="40" spans="1:16384">
      <c r="A40" s="86" t="s">
        <v>49</v>
      </c>
      <c r="B40" s="93" t="str">
        <f t="shared" si="5"/>
        <v>&lt;link rel="icon" type="image/png" sizes="192x192" href="android-chrome-192x192.png"/&gt;</v>
      </c>
      <c r="C40" s="93"/>
      <c r="D40" s="93" t="s">
        <v>2</v>
      </c>
      <c r="XFD40" s="86"/>
    </row>
    <row r="41" spans="1:16384">
      <c r="A41" s="86" t="s">
        <v>50</v>
      </c>
      <c r="B41" s="93" t="str">
        <f t="shared" si="5"/>
        <v>&lt;link rel="icon" type="image/png" sizes="16x16" href="favicon-16x16.png" /&gt;</v>
      </c>
      <c r="C41" s="93"/>
      <c r="D41" s="93" t="s">
        <v>2</v>
      </c>
      <c r="XFD41" s="86"/>
    </row>
    <row r="42" spans="1:16384">
      <c r="A42" s="86" t="s">
        <v>51</v>
      </c>
      <c r="B42" s="93" t="str">
        <f t="shared" si="5"/>
        <v>&lt;link rel="manifest" href="site.webmanifest" /&gt;</v>
      </c>
      <c r="C42" s="93"/>
      <c r="D42" s="93" t="s">
        <v>2</v>
      </c>
      <c r="XFD42" s="86"/>
    </row>
    <row r="43" spans="1:16384">
      <c r="A43" s="86" t="s">
        <v>52</v>
      </c>
      <c r="B43" s="93" t="str">
        <f t="shared" si="5"/>
        <v>&lt;link rel="mask-icon" href="safari-pinned-tab.svg" color="#5bbad5" /&gt;</v>
      </c>
      <c r="C43" s="93"/>
      <c r="D43" s="93" t="s">
        <v>2</v>
      </c>
      <c r="XFD43" s="86"/>
    </row>
    <row r="44" spans="1:16384">
      <c r="A44" s="86" t="s">
        <v>53</v>
      </c>
      <c r="B44" s="93" t="str">
        <f t="shared" si="5"/>
        <v>&lt;meta name="msapplication-TileColor" content="#da532c" /&gt;</v>
      </c>
      <c r="C44" s="93"/>
      <c r="D44" s="93" t="s">
        <v>2</v>
      </c>
      <c r="XFD44" s="86"/>
    </row>
    <row r="45" spans="1:16384">
      <c r="A45" s="86" t="s">
        <v>54</v>
      </c>
      <c r="B45" s="93" t="str">
        <f t="shared" si="5"/>
        <v>&lt;meta name="theme-color" content="#ffffff" /&gt;</v>
      </c>
      <c r="C45" s="93"/>
      <c r="D45" s="93" t="s">
        <v>2</v>
      </c>
      <c r="XFD45" s="86"/>
    </row>
    <row r="46" spans="1:16384">
      <c r="A46" s="86" t="s">
        <v>55</v>
      </c>
      <c r="B46" s="93" t="str">
        <f t="shared" si="5"/>
        <v>&lt;!-- fin iconos --&gt;</v>
      </c>
      <c r="C46" s="93"/>
      <c r="D46" s="93" t="s">
        <v>2</v>
      </c>
      <c r="XFD46" s="86"/>
    </row>
    <row r="47" spans="2:16384">
      <c r="B47" s="93" t="s">
        <v>34</v>
      </c>
      <c r="C47" s="93"/>
      <c r="D47" s="93" t="s">
        <v>2</v>
      </c>
      <c r="XFD47" s="86"/>
    </row>
    <row r="48" spans="1:16384">
      <c r="A48" s="86" t="s">
        <v>56</v>
      </c>
      <c r="B48" s="93" t="str">
        <f t="shared" ref="B48:B52" si="6">A48</f>
        <v>&lt;title&gt;</v>
      </c>
      <c r="C48" s="93"/>
      <c r="D48" s="93" t="s">
        <v>2</v>
      </c>
      <c r="XFD48" s="86"/>
    </row>
    <row r="49" spans="1:16384">
      <c r="A49" s="87" t="s">
        <v>57</v>
      </c>
      <c r="B49" s="93" t="str">
        <f>C1</f>
        <v>Sentencia if de Control de Flujos en Python- Ing. Eduardo Herrera Forero.</v>
      </c>
      <c r="C49" s="93"/>
      <c r="D49" s="93" t="s">
        <v>2</v>
      </c>
      <c r="XFD49" s="86"/>
    </row>
    <row r="50" spans="1:16384">
      <c r="A50" s="86" t="s">
        <v>58</v>
      </c>
      <c r="B50" s="93" t="str">
        <f t="shared" si="6"/>
        <v>&lt;/title&gt;</v>
      </c>
      <c r="C50" s="93"/>
      <c r="D50" s="93" t="s">
        <v>2</v>
      </c>
      <c r="XFD50" s="86"/>
    </row>
    <row r="51" spans="2:16384">
      <c r="B51" s="93" t="s">
        <v>34</v>
      </c>
      <c r="C51" s="93"/>
      <c r="D51" s="93" t="s">
        <v>2</v>
      </c>
      <c r="XFD51" s="86"/>
    </row>
    <row r="52" spans="1:16384">
      <c r="A52" s="86" t="s">
        <v>59</v>
      </c>
      <c r="B52" s="93" t="str">
        <f t="shared" si="6"/>
        <v>&lt;script type="module" defer src="./js/main.js"&gt;&lt;/script&gt;</v>
      </c>
      <c r="C52" s="93"/>
      <c r="D52" s="93" t="s">
        <v>2</v>
      </c>
      <c r="XFD52" s="86"/>
    </row>
    <row r="53" spans="2:16384">
      <c r="B53" s="93" t="s">
        <v>34</v>
      </c>
      <c r="C53" s="93"/>
      <c r="D53" s="93" t="s">
        <v>2</v>
      </c>
      <c r="XFD53" s="86"/>
    </row>
    <row r="54" spans="1:16384">
      <c r="A54" s="86" t="s">
        <v>60</v>
      </c>
      <c r="B54" s="93" t="str">
        <f>A54</f>
        <v>&lt;meta name="google-site-verification" content="2H5ZMCD1_xl7oxaiqnopfdQBnIXVIOfmW0UBSa5sQJc"/&gt;</v>
      </c>
      <c r="C54" s="93"/>
      <c r="D54" s="93" t="s">
        <v>2</v>
      </c>
      <c r="XFD54" s="86"/>
    </row>
    <row r="55" spans="1:16384">
      <c r="A55" s="86" t="s">
        <v>61</v>
      </c>
      <c r="B55" s="93" t="str">
        <f>A55</f>
        <v>&lt;/head&gt;</v>
      </c>
      <c r="C55" s="93"/>
      <c r="D55" s="93" t="s">
        <v>2</v>
      </c>
      <c r="XFD55" s="86"/>
    </row>
    <row r="56" spans="16384:16384">
      <c r="XFD56" s="86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6" customWidth="1"/>
    <col min="2" max="2" width="11" style="86"/>
    <col min="3" max="3" width="139.991666666667" style="86" customWidth="1"/>
    <col min="4" max="4" width="11" style="86"/>
    <col min="5" max="5" width="35" style="86" customWidth="1"/>
    <col min="6" max="16383" width="11" style="86"/>
    <col min="16384" max="16384" width="11" style="44"/>
  </cols>
  <sheetData>
    <row r="1" spans="2:16384">
      <c r="B1" s="87" t="s">
        <v>0</v>
      </c>
      <c r="C1" t="s">
        <v>62</v>
      </c>
      <c r="D1" s="86" t="s">
        <v>2</v>
      </c>
      <c r="XFD1" s="86"/>
    </row>
    <row r="2" spans="2:16384">
      <c r="B2" s="88" t="s">
        <v>3</v>
      </c>
      <c r="C2" s="94" t="s">
        <v>63</v>
      </c>
      <c r="D2" s="86" t="s">
        <v>2</v>
      </c>
      <c r="XFD2" s="86"/>
    </row>
    <row r="3" spans="2:16384">
      <c r="B3" s="90" t="s">
        <v>5</v>
      </c>
      <c r="C3" t="s">
        <v>64</v>
      </c>
      <c r="D3" s="86" t="s">
        <v>2</v>
      </c>
      <c r="XFD3" s="86"/>
    </row>
    <row r="4" ht="6" customHeight="1" spans="2:16384">
      <c r="B4" s="92"/>
      <c r="XFD4" s="86"/>
    </row>
    <row r="5" spans="1:16384">
      <c r="A5" s="86" t="s">
        <v>7</v>
      </c>
      <c r="B5" s="93" t="str">
        <f t="shared" ref="B5:B8" si="0">A5</f>
        <v>&lt;head&gt;</v>
      </c>
      <c r="C5" s="93"/>
      <c r="D5" s="93" t="s">
        <v>2</v>
      </c>
      <c r="XFD5" s="86"/>
    </row>
    <row r="6" spans="1:16384">
      <c r="A6" s="86" t="s">
        <v>8</v>
      </c>
      <c r="B6" s="93" t="str">
        <f t="shared" si="0"/>
        <v>&lt;!-- Metaetiquetas --&gt;</v>
      </c>
      <c r="C6" s="93"/>
      <c r="D6" s="93" t="s">
        <v>2</v>
      </c>
      <c r="XFD6" s="86"/>
    </row>
    <row r="7" spans="1:16384">
      <c r="A7" s="86" t="s">
        <v>9</v>
      </c>
      <c r="B7" s="93" t="str">
        <f t="shared" si="0"/>
        <v>&lt;meta charset="utf-8" /&gt;</v>
      </c>
      <c r="C7" s="93"/>
      <c r="D7" s="93" t="s">
        <v>2</v>
      </c>
      <c r="XFD7" s="86"/>
    </row>
    <row r="8" spans="1:16384">
      <c r="A8" s="86" t="s">
        <v>10</v>
      </c>
      <c r="B8" s="93" t="str">
        <f t="shared" si="0"/>
        <v>&lt;meta name="viewport" content="width=device-width, initial-scale=1" /&gt;</v>
      </c>
      <c r="C8" s="93"/>
      <c r="D8" s="93" t="s">
        <v>2</v>
      </c>
      <c r="XFD8" s="86"/>
    </row>
    <row r="9" spans="1:16384">
      <c r="A9" s="87" t="s">
        <v>11</v>
      </c>
      <c r="B9" s="93" t="str">
        <f>CONCATENATE(E9,$C$1,F9)</f>
        <v>&lt;meta name="description" content="Ing. Eduardo Herrera Forero." /&gt;</v>
      </c>
      <c r="C9" s="93"/>
      <c r="D9" s="93" t="s">
        <v>2</v>
      </c>
      <c r="E9" s="86" t="s">
        <v>12</v>
      </c>
      <c r="F9" s="86" t="s">
        <v>13</v>
      </c>
      <c r="XFD9" s="86"/>
    </row>
    <row r="10" spans="1:16384">
      <c r="A10" s="86" t="s">
        <v>15</v>
      </c>
      <c r="B10" s="93" t="str">
        <f>A10</f>
        <v>&lt;meta name="author" content="Ing. Eduardo Herrera Forero" /&gt;</v>
      </c>
      <c r="C10" s="93"/>
      <c r="D10" s="93" t="s">
        <v>2</v>
      </c>
      <c r="XFD10" s="86"/>
    </row>
    <row r="11" spans="1:16384">
      <c r="A11" s="86" t="s">
        <v>16</v>
      </c>
      <c r="B11" s="93" t="str">
        <f>A11</f>
        <v>&lt;meta name="application-name" content="EHF" /&gt;</v>
      </c>
      <c r="C11" s="93"/>
      <c r="D11" s="93" t="s">
        <v>2</v>
      </c>
      <c r="XFD11" s="86"/>
    </row>
    <row r="12" spans="1:16384">
      <c r="A12" s="86" t="s">
        <v>17</v>
      </c>
      <c r="B12" s="93" t="str">
        <f>A12</f>
        <v>&lt;meta name="robots" content="index, follow" /&gt;</v>
      </c>
      <c r="C12" s="93"/>
      <c r="D12" s="93" t="s">
        <v>2</v>
      </c>
      <c r="XFD12" s="86"/>
    </row>
    <row r="13" spans="1:16384">
      <c r="A13" s="88" t="s">
        <v>18</v>
      </c>
      <c r="B13" s="93" t="str">
        <f>CONCATENATE(E13,$C$2,$F$9)</f>
        <v>&lt;link rel="canonical" href="https://eduardoherreraf.github.io/bootstrap.html" /&gt;</v>
      </c>
      <c r="C13" s="93"/>
      <c r="D13" s="93" t="s">
        <v>2</v>
      </c>
      <c r="E13" s="86" t="s">
        <v>19</v>
      </c>
      <c r="XFD13" s="86"/>
    </row>
    <row r="14" spans="1:16384">
      <c r="A14" s="86" t="s">
        <v>20</v>
      </c>
      <c r="B14" s="93" t="str">
        <f t="shared" ref="B14:B17" si="1">A14</f>
        <v>&lt;!-- Fin Metaetiquetas --&gt;</v>
      </c>
      <c r="C14" s="93"/>
      <c r="D14" s="93" t="s">
        <v>2</v>
      </c>
      <c r="XFD14" s="86"/>
    </row>
    <row r="15" spans="2:16384">
      <c r="B15" s="93" t="s">
        <v>21</v>
      </c>
      <c r="C15" s="93"/>
      <c r="D15" s="93" t="s">
        <v>2</v>
      </c>
      <c r="XFD15" s="86"/>
    </row>
    <row r="16" spans="1:16384">
      <c r="A16" s="86" t="s">
        <v>22</v>
      </c>
      <c r="B16" s="93" t="str">
        <f t="shared" si="1"/>
        <v>&lt;!-- Open Graph data --&gt;</v>
      </c>
      <c r="C16" s="93"/>
      <c r="D16" s="93" t="s">
        <v>2</v>
      </c>
      <c r="XFD16" s="86"/>
    </row>
    <row r="17" spans="1:16384">
      <c r="A17" s="86" t="s">
        <v>23</v>
      </c>
      <c r="B17" s="93" t="str">
        <f t="shared" si="1"/>
        <v>&lt;meta property="og:type" content="website" /&gt;</v>
      </c>
      <c r="C17" s="93"/>
      <c r="D17" s="93" t="s">
        <v>2</v>
      </c>
      <c r="XFD17" s="86"/>
    </row>
    <row r="18" spans="1:16384">
      <c r="A18" s="87" t="s">
        <v>24</v>
      </c>
      <c r="B18" s="93" t="str">
        <f>CONCATENATE(E18,$C$1,F9)</f>
        <v>&lt;meta property="og:title" content="Ing. Eduardo Herrera Forero." /&gt;</v>
      </c>
      <c r="C18" s="93"/>
      <c r="D18" s="93" t="s">
        <v>2</v>
      </c>
      <c r="E18" s="86" t="s">
        <v>25</v>
      </c>
      <c r="XFD18" s="86"/>
    </row>
    <row r="19" spans="1:16384">
      <c r="A19" s="90" t="s">
        <v>26</v>
      </c>
      <c r="B19" s="93" t="str">
        <f>CONCATENATE(E19,$C$3,$F$9)</f>
        <v>&lt;meta property="og:description" content="Esta es la Página Web del ingeniero Eduardo Herrera Forero y sus publicaciones." /&gt;</v>
      </c>
      <c r="C19" s="93"/>
      <c r="D19" s="93" t="s">
        <v>2</v>
      </c>
      <c r="E19" s="86" t="s">
        <v>27</v>
      </c>
      <c r="XFD19" s="86"/>
    </row>
    <row r="20" spans="1:16384">
      <c r="A20" s="86" t="s">
        <v>28</v>
      </c>
      <c r="B20" s="93" t="str">
        <f t="shared" ref="B20:B24" si="2">A20</f>
        <v>&lt;meta property="og:image" content="https://i.imgur.com/JKbKYrO.png" /&gt;</v>
      </c>
      <c r="C20" s="93"/>
      <c r="D20" s="93" t="s">
        <v>2</v>
      </c>
      <c r="XFD20" s="86"/>
    </row>
    <row r="21" spans="1:16384">
      <c r="A21" s="86" t="s">
        <v>29</v>
      </c>
      <c r="B21" s="93" t="str">
        <f t="shared" si="2"/>
        <v>&lt;meta property="og:image:alt" content="Logo del ingeniero Eduardo Herrera Forero"/&gt;</v>
      </c>
      <c r="C21" s="93"/>
      <c r="D21" s="93" t="s">
        <v>2</v>
      </c>
      <c r="XFD21" s="86"/>
    </row>
    <row r="22" spans="1:16384">
      <c r="A22" s="88" t="s">
        <v>30</v>
      </c>
      <c r="B22" s="93" t="str">
        <f>CONCATENATE(E22,$C$2,$F$9)</f>
        <v>&lt;meta property="og:url" content="https://eduardoherreraf.github.io/bootstrap.html" /&gt;</v>
      </c>
      <c r="C22" s="93"/>
      <c r="D22" s="93" t="s">
        <v>2</v>
      </c>
      <c r="E22" s="86" t="s">
        <v>31</v>
      </c>
      <c r="XFD22" s="86"/>
    </row>
    <row r="23" spans="1:16384">
      <c r="A23" s="86" t="s">
        <v>32</v>
      </c>
      <c r="B23" s="93" t="str">
        <f t="shared" si="2"/>
        <v>&lt;meta property="og:locale" content="es_CO" /&gt;</v>
      </c>
      <c r="C23" s="93"/>
      <c r="D23" s="93" t="s">
        <v>2</v>
      </c>
      <c r="XFD23" s="86"/>
    </row>
    <row r="24" spans="1:16384">
      <c r="A24" s="86" t="s">
        <v>33</v>
      </c>
      <c r="B24" s="93" t="str">
        <f t="shared" si="2"/>
        <v>&lt;!-- fin Open Graph data --&gt;</v>
      </c>
      <c r="C24" s="93"/>
      <c r="D24" s="93" t="s">
        <v>2</v>
      </c>
      <c r="XFD24" s="86"/>
    </row>
    <row r="25" spans="2:16384">
      <c r="B25" s="93" t="s">
        <v>34</v>
      </c>
      <c r="C25" s="93"/>
      <c r="D25" s="93" t="s">
        <v>2</v>
      </c>
      <c r="XFD25" s="86"/>
    </row>
    <row r="26" spans="1:16384">
      <c r="A26" s="86" t="s">
        <v>35</v>
      </c>
      <c r="B26" s="93" t="str">
        <f t="shared" ref="B26:B28" si="3">A26</f>
        <v>&lt;!-- Twitter cards --&gt;</v>
      </c>
      <c r="C26" s="93"/>
      <c r="D26" s="93" t="s">
        <v>2</v>
      </c>
      <c r="XFD26" s="86"/>
    </row>
    <row r="27" spans="1:16384">
      <c r="A27" s="86" t="s">
        <v>65</v>
      </c>
      <c r="B27" s="93" t="str">
        <f t="shared" si="3"/>
        <v>&lt;meta name="twitter:card" content="summary" /&gt;</v>
      </c>
      <c r="C27" s="93"/>
      <c r="D27" s="93" t="s">
        <v>2</v>
      </c>
      <c r="XFD27" s="86"/>
    </row>
    <row r="28" spans="1:16384">
      <c r="A28" s="86" t="s">
        <v>37</v>
      </c>
      <c r="B28" s="93" t="str">
        <f t="shared" si="3"/>
        <v>&lt;meta name="twitter:site" content="@ehfeduardo" /&gt;</v>
      </c>
      <c r="C28" s="93"/>
      <c r="D28" s="93" t="s">
        <v>2</v>
      </c>
      <c r="XFD28" s="86"/>
    </row>
    <row r="29" spans="1:16384">
      <c r="A29" s="87" t="s">
        <v>38</v>
      </c>
      <c r="B29" s="93" t="str">
        <f>CONCATENATE(E29,$C$1,$F$9)</f>
        <v>&lt;meta name="twitter:title" content="Ing. Eduardo Herrera Forero." /&gt;</v>
      </c>
      <c r="C29" s="93"/>
      <c r="D29" s="93" t="s">
        <v>2</v>
      </c>
      <c r="E29" s="86" t="s">
        <v>40</v>
      </c>
      <c r="XFD29" s="86"/>
    </row>
    <row r="30" spans="1:16384">
      <c r="A30" s="90" t="s">
        <v>41</v>
      </c>
      <c r="B30" s="93" t="str">
        <f>CONCATENATE(E30,$C$3,$F$9)</f>
        <v>&lt;meta name="twitter:description" content="Esta es la Página Web del ingeniero Eduardo Herrera Forero y sus publicaciones." /&gt;</v>
      </c>
      <c r="C30" s="93"/>
      <c r="D30" s="93" t="s">
        <v>2</v>
      </c>
      <c r="E30" s="86" t="s">
        <v>42</v>
      </c>
      <c r="XFD30" s="86"/>
    </row>
    <row r="31" spans="1:16384">
      <c r="A31" s="86" t="s">
        <v>43</v>
      </c>
      <c r="B31" s="93" t="str">
        <f t="shared" ref="B31:B33" si="4">A31</f>
        <v>&lt;meta name="twitter:image" content="https://i.imgur.com/JKbKYrO.png" /&gt;</v>
      </c>
      <c r="C31" s="93"/>
      <c r="D31" s="93" t="s">
        <v>2</v>
      </c>
      <c r="XFD31" s="86"/>
    </row>
    <row r="32" spans="1:16384">
      <c r="A32" s="86" t="s">
        <v>44</v>
      </c>
      <c r="B32" s="93" t="str">
        <f t="shared" si="4"/>
        <v>&lt;meta name="twitter:image:alt" content="Logo del ingeniero Eduardo Herrera Forero"&gt;</v>
      </c>
      <c r="C32" s="93"/>
      <c r="D32" s="93" t="s">
        <v>2</v>
      </c>
      <c r="XFD32" s="86"/>
    </row>
    <row r="33" spans="1:16384">
      <c r="A33" s="86" t="s">
        <v>45</v>
      </c>
      <c r="B33" s="93" t="str">
        <f t="shared" si="4"/>
        <v>&lt;!-- Fin Twitter cards --&gt;</v>
      </c>
      <c r="C33" s="93"/>
      <c r="D33" s="93" t="s">
        <v>2</v>
      </c>
      <c r="XFD33" s="86"/>
    </row>
    <row r="34" spans="2:16384">
      <c r="B34" s="93" t="s">
        <v>34</v>
      </c>
      <c r="C34" s="93"/>
      <c r="D34" s="93" t="s">
        <v>2</v>
      </c>
      <c r="XFD34" s="86"/>
    </row>
    <row r="35" spans="1:16384">
      <c r="A35" s="86" t="s">
        <v>46</v>
      </c>
      <c r="B35" s="93" t="str">
        <f t="shared" ref="B35:B44" si="5">A35</f>
        <v>&lt;!-- iconos --&gt;</v>
      </c>
      <c r="C35" s="93"/>
      <c r="D35" s="93" t="s">
        <v>2</v>
      </c>
      <c r="XFD35" s="86"/>
    </row>
    <row r="36" spans="1:16384">
      <c r="A36" s="86" t="s">
        <v>47</v>
      </c>
      <c r="B36" s="93" t="str">
        <f t="shared" si="5"/>
        <v>&lt;link rel="apple-touch-icon" sizes="180x180" href="apple-touch-icon.png" /&gt;</v>
      </c>
      <c r="C36" s="93"/>
      <c r="D36" s="93" t="s">
        <v>2</v>
      </c>
      <c r="XFD36" s="86"/>
    </row>
    <row r="37" spans="1:16384">
      <c r="A37" s="86" t="s">
        <v>48</v>
      </c>
      <c r="B37" s="93" t="str">
        <f t="shared" si="5"/>
        <v>&lt;link rel="icon" type="image/png" sizes="32x32" href="favicon-32x32.png" /&gt;</v>
      </c>
      <c r="C37" s="93"/>
      <c r="D37" s="93" t="s">
        <v>2</v>
      </c>
      <c r="XFD37" s="86"/>
    </row>
    <row r="38" spans="1:16384">
      <c r="A38" s="86" t="s">
        <v>49</v>
      </c>
      <c r="B38" s="93" t="str">
        <f t="shared" si="5"/>
        <v>&lt;link rel="icon" type="image/png" sizes="192x192" href="android-chrome-192x192.png"/&gt;</v>
      </c>
      <c r="C38" s="93"/>
      <c r="D38" s="93" t="s">
        <v>2</v>
      </c>
      <c r="XFD38" s="86"/>
    </row>
    <row r="39" spans="1:16384">
      <c r="A39" s="86" t="s">
        <v>50</v>
      </c>
      <c r="B39" s="93" t="str">
        <f t="shared" si="5"/>
        <v>&lt;link rel="icon" type="image/png" sizes="16x16" href="favicon-16x16.png" /&gt;</v>
      </c>
      <c r="C39" s="93"/>
      <c r="D39" s="93" t="s">
        <v>2</v>
      </c>
      <c r="XFD39" s="86"/>
    </row>
    <row r="40" spans="1:16384">
      <c r="A40" s="86" t="s">
        <v>51</v>
      </c>
      <c r="B40" s="93" t="str">
        <f t="shared" si="5"/>
        <v>&lt;link rel="manifest" href="site.webmanifest" /&gt;</v>
      </c>
      <c r="C40" s="93"/>
      <c r="D40" s="93" t="s">
        <v>2</v>
      </c>
      <c r="XFD40" s="86"/>
    </row>
    <row r="41" spans="1:16384">
      <c r="A41" s="86" t="s">
        <v>52</v>
      </c>
      <c r="B41" s="93" t="str">
        <f t="shared" si="5"/>
        <v>&lt;link rel="mask-icon" href="safari-pinned-tab.svg" color="#5bbad5" /&gt;</v>
      </c>
      <c r="C41" s="93"/>
      <c r="D41" s="93" t="s">
        <v>2</v>
      </c>
      <c r="XFD41" s="86"/>
    </row>
    <row r="42" spans="1:16384">
      <c r="A42" s="86" t="s">
        <v>53</v>
      </c>
      <c r="B42" s="93" t="str">
        <f t="shared" si="5"/>
        <v>&lt;meta name="msapplication-TileColor" content="#da532c" /&gt;</v>
      </c>
      <c r="C42" s="93"/>
      <c r="D42" s="93" t="s">
        <v>2</v>
      </c>
      <c r="XFD42" s="86"/>
    </row>
    <row r="43" spans="1:16384">
      <c r="A43" s="86" t="s">
        <v>54</v>
      </c>
      <c r="B43" s="93" t="str">
        <f t="shared" si="5"/>
        <v>&lt;meta name="theme-color" content="#ffffff" /&gt;</v>
      </c>
      <c r="C43" s="93"/>
      <c r="D43" s="93" t="s">
        <v>2</v>
      </c>
      <c r="XFD43" s="86"/>
    </row>
    <row r="44" spans="1:16384">
      <c r="A44" s="86" t="s">
        <v>55</v>
      </c>
      <c r="B44" s="93" t="str">
        <f t="shared" si="5"/>
        <v>&lt;!-- fin iconos --&gt;</v>
      </c>
      <c r="C44" s="93"/>
      <c r="D44" s="93" t="s">
        <v>2</v>
      </c>
      <c r="XFD44" s="86"/>
    </row>
    <row r="45" spans="2:16384">
      <c r="B45" s="93" t="s">
        <v>34</v>
      </c>
      <c r="C45" s="93"/>
      <c r="D45" s="93" t="s">
        <v>2</v>
      </c>
      <c r="XFD45" s="86"/>
    </row>
    <row r="46" spans="1:16384">
      <c r="A46" s="86" t="s">
        <v>56</v>
      </c>
      <c r="B46" s="93" t="str">
        <f t="shared" ref="B46:B50" si="6">A46</f>
        <v>&lt;title&gt;</v>
      </c>
      <c r="C46" s="93"/>
      <c r="D46" s="93" t="s">
        <v>2</v>
      </c>
      <c r="XFD46" s="86"/>
    </row>
    <row r="47" spans="1:16384">
      <c r="A47" s="87" t="s">
        <v>57</v>
      </c>
      <c r="B47" s="93" t="str">
        <f>C1</f>
        <v>Ing. Eduardo Herrera Forero.</v>
      </c>
      <c r="C47" s="93"/>
      <c r="D47" s="93" t="s">
        <v>2</v>
      </c>
      <c r="XFD47" s="86"/>
    </row>
    <row r="48" spans="1:16384">
      <c r="A48" s="86" t="s">
        <v>58</v>
      </c>
      <c r="B48" s="93" t="str">
        <f t="shared" si="6"/>
        <v>&lt;/title&gt;</v>
      </c>
      <c r="C48" s="93"/>
      <c r="D48" s="93" t="s">
        <v>2</v>
      </c>
      <c r="XFD48" s="86"/>
    </row>
    <row r="49" spans="2:16384">
      <c r="B49" s="93" t="s">
        <v>34</v>
      </c>
      <c r="C49" s="93"/>
      <c r="D49" s="93" t="s">
        <v>2</v>
      </c>
      <c r="XFD49" s="86"/>
    </row>
    <row r="50" spans="1:16384">
      <c r="A50" s="86" t="s">
        <v>59</v>
      </c>
      <c r="B50" s="93" t="str">
        <f t="shared" si="6"/>
        <v>&lt;script type="module" defer src="./js/main.js"&gt;&lt;/script&gt;</v>
      </c>
      <c r="C50" s="93"/>
      <c r="D50" s="93" t="s">
        <v>2</v>
      </c>
      <c r="XFD50" s="86"/>
    </row>
    <row r="51" spans="2:16384">
      <c r="B51" s="93" t="s">
        <v>34</v>
      </c>
      <c r="C51" s="93"/>
      <c r="D51" s="93" t="s">
        <v>2</v>
      </c>
      <c r="XFD51" s="86"/>
    </row>
    <row r="52" spans="1:16384">
      <c r="A52" s="86" t="s">
        <v>60</v>
      </c>
      <c r="B52" s="93" t="str">
        <f>A52</f>
        <v>&lt;meta name="google-site-verification" content="2H5ZMCD1_xl7oxaiqnopfdQBnIXVIOfmW0UBSa5sQJc"/&gt;</v>
      </c>
      <c r="C52" s="93"/>
      <c r="D52" s="93" t="s">
        <v>2</v>
      </c>
      <c r="XFD52" s="86"/>
    </row>
    <row r="53" spans="1:16384">
      <c r="A53" s="86" t="s">
        <v>61</v>
      </c>
      <c r="B53" s="93" t="str">
        <f>A53</f>
        <v>&lt;/head&gt;</v>
      </c>
      <c r="C53" s="93"/>
      <c r="D53" s="93" t="s">
        <v>2</v>
      </c>
      <c r="XFD53" s="86"/>
    </row>
    <row r="54" spans="16384:16384">
      <c r="XFD54" s="86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6" customWidth="1"/>
    <col min="2" max="2" width="11" style="86"/>
    <col min="3" max="3" width="139.991666666667" style="86" customWidth="1"/>
    <col min="4" max="4" width="11" style="86"/>
    <col min="5" max="5" width="35" style="86" customWidth="1"/>
    <col min="6" max="16383" width="11" style="86"/>
    <col min="16384" max="16384" width="11" style="44"/>
  </cols>
  <sheetData>
    <row r="1" spans="2:16384">
      <c r="B1" s="87" t="s">
        <v>0</v>
      </c>
      <c r="C1" t="s">
        <v>66</v>
      </c>
      <c r="D1" s="86" t="s">
        <v>2</v>
      </c>
      <c r="XFD1" s="86"/>
    </row>
    <row r="2" spans="2:16384">
      <c r="B2" s="88" t="s">
        <v>3</v>
      </c>
      <c r="C2" s="89" t="s">
        <v>67</v>
      </c>
      <c r="D2" s="86" t="s">
        <v>2</v>
      </c>
      <c r="XFD2" s="86"/>
    </row>
    <row r="3" spans="2:16384">
      <c r="B3" s="90" t="s">
        <v>5</v>
      </c>
      <c r="C3" s="91" t="s">
        <v>68</v>
      </c>
      <c r="D3" s="86" t="s">
        <v>2</v>
      </c>
      <c r="XFD3" s="86"/>
    </row>
    <row r="4" ht="6" customHeight="1" spans="2:16384">
      <c r="B4" s="92"/>
      <c r="XFD4" s="86"/>
    </row>
    <row r="5" spans="1:16384">
      <c r="A5" s="86" t="s">
        <v>7</v>
      </c>
      <c r="B5" s="93" t="str">
        <f t="shared" ref="B5:B8" si="0">A5</f>
        <v>&lt;head&gt;</v>
      </c>
      <c r="C5" s="93"/>
      <c r="D5" s="93" t="s">
        <v>2</v>
      </c>
      <c r="XFD5" s="86"/>
    </row>
    <row r="6" spans="1:16384">
      <c r="A6" s="86" t="s">
        <v>8</v>
      </c>
      <c r="B6" s="93" t="str">
        <f t="shared" si="0"/>
        <v>&lt;!-- Metaetiquetas --&gt;</v>
      </c>
      <c r="C6" s="93"/>
      <c r="D6" s="93" t="s">
        <v>2</v>
      </c>
      <c r="XFD6" s="86"/>
    </row>
    <row r="7" spans="1:16384">
      <c r="A7" s="86" t="s">
        <v>9</v>
      </c>
      <c r="B7" s="93" t="str">
        <f t="shared" si="0"/>
        <v>&lt;meta charset="utf-8" /&gt;</v>
      </c>
      <c r="C7" s="93"/>
      <c r="D7" s="93" t="s">
        <v>2</v>
      </c>
      <c r="XFD7" s="86"/>
    </row>
    <row r="8" spans="1:16384">
      <c r="A8" s="86" t="s">
        <v>10</v>
      </c>
      <c r="B8" s="93" t="str">
        <f t="shared" si="0"/>
        <v>&lt;meta name="viewport" content="width=device-width, initial-scale=1" /&gt;</v>
      </c>
      <c r="C8" s="93"/>
      <c r="D8" s="93" t="s">
        <v>2</v>
      </c>
      <c r="XFD8" s="86"/>
    </row>
    <row r="9" spans="1:16384">
      <c r="A9" s="87" t="s">
        <v>11</v>
      </c>
      <c r="B9" s="93" t="str">
        <f>CONCATENATE(E9,$C$3,F9)</f>
        <v>&lt;meta name="description" content="Descubre los errores más comunes en Python: guía práctica para programadores que transforman fallos en oportunidades de aprendizaje y mejora continua." /&gt;</v>
      </c>
      <c r="C9" s="93"/>
      <c r="D9" s="93" t="s">
        <v>2</v>
      </c>
      <c r="E9" s="86" t="s">
        <v>12</v>
      </c>
      <c r="F9" s="86" t="s">
        <v>13</v>
      </c>
      <c r="XFD9" s="86"/>
    </row>
    <row r="10" spans="1:16384">
      <c r="A10" s="87" t="s">
        <v>11</v>
      </c>
      <c r="B10" s="93" t="str">
        <f>CONCATENATE(E10,$C$1,F10)</f>
        <v>&lt;meta name="tittle" content="Errores: el pan diario del programador  - Ing. Eduardo Herrera Forero." /&gt;</v>
      </c>
      <c r="C10" s="93"/>
      <c r="D10" s="93" t="s">
        <v>2</v>
      </c>
      <c r="E10" s="86" t="s">
        <v>14</v>
      </c>
      <c r="F10" s="86" t="s">
        <v>13</v>
      </c>
      <c r="XFD10" s="86"/>
    </row>
    <row r="11" spans="1:16384">
      <c r="A11" s="86" t="s">
        <v>15</v>
      </c>
      <c r="B11" s="93" t="str">
        <f>A11</f>
        <v>&lt;meta name="author" content="Ing. Eduardo Herrera Forero" /&gt;</v>
      </c>
      <c r="C11" s="93"/>
      <c r="D11" s="93" t="s">
        <v>2</v>
      </c>
      <c r="XFD11" s="86"/>
    </row>
    <row r="12" spans="1:16384">
      <c r="A12" s="86" t="s">
        <v>16</v>
      </c>
      <c r="B12" s="93" t="str">
        <f>A12</f>
        <v>&lt;meta name="application-name" content="EHF" /&gt;</v>
      </c>
      <c r="C12" s="93"/>
      <c r="D12" s="93" t="s">
        <v>2</v>
      </c>
      <c r="XFD12" s="86"/>
    </row>
    <row r="13" spans="1:16384">
      <c r="A13" s="86" t="s">
        <v>17</v>
      </c>
      <c r="B13" s="93" t="str">
        <f>A13</f>
        <v>&lt;meta name="robots" content="index, follow" /&gt;</v>
      </c>
      <c r="C13" s="93"/>
      <c r="D13" s="93" t="s">
        <v>2</v>
      </c>
      <c r="XFD13" s="86"/>
    </row>
    <row r="14" spans="1:16384">
      <c r="A14" s="88" t="s">
        <v>18</v>
      </c>
      <c r="B14" s="93" t="str">
        <f>CONCATENATE(E14,$C$2,$F$9)</f>
        <v>&lt;link rel="canonical" href="https://eduardoherreraf.github.io/cursoPython3@0602_errores-el_pan_diario_del_programador.html" /&gt;</v>
      </c>
      <c r="C14" s="93"/>
      <c r="D14" s="93" t="s">
        <v>2</v>
      </c>
      <c r="E14" s="86" t="s">
        <v>19</v>
      </c>
      <c r="XFD14" s="86"/>
    </row>
    <row r="15" spans="1:16384">
      <c r="A15" s="86" t="s">
        <v>20</v>
      </c>
      <c r="B15" s="93" t="str">
        <f t="shared" ref="B15:B18" si="1">A15</f>
        <v>&lt;!-- Fin Metaetiquetas --&gt;</v>
      </c>
      <c r="C15" s="93"/>
      <c r="D15" s="93" t="s">
        <v>2</v>
      </c>
      <c r="XFD15" s="86"/>
    </row>
    <row r="16" spans="2:16384">
      <c r="B16" s="93" t="s">
        <v>21</v>
      </c>
      <c r="C16" s="93"/>
      <c r="D16" s="93" t="s">
        <v>2</v>
      </c>
      <c r="XFD16" s="86"/>
    </row>
    <row r="17" spans="1:16384">
      <c r="A17" s="86" t="s">
        <v>22</v>
      </c>
      <c r="B17" s="93" t="str">
        <f t="shared" si="1"/>
        <v>&lt;!-- Open Graph data --&gt;</v>
      </c>
      <c r="C17" s="93"/>
      <c r="D17" s="93" t="s">
        <v>2</v>
      </c>
      <c r="XFD17" s="86"/>
    </row>
    <row r="18" spans="1:16384">
      <c r="A18" s="86" t="s">
        <v>23</v>
      </c>
      <c r="B18" s="93" t="str">
        <f t="shared" si="1"/>
        <v>&lt;meta property="og:type" content="website" /&gt;</v>
      </c>
      <c r="C18" s="93"/>
      <c r="D18" s="93" t="s">
        <v>2</v>
      </c>
      <c r="XFD18" s="86"/>
    </row>
    <row r="19" spans="1:16384">
      <c r="A19" s="87" t="s">
        <v>24</v>
      </c>
      <c r="B19" s="93" t="str">
        <f>CONCATENATE(E19,$C$1,F9)</f>
        <v>&lt;meta property="og:title" content="Errores: el pan diario del programador  - Ing. Eduardo Herrera Forero." /&gt;</v>
      </c>
      <c r="C19" s="93"/>
      <c r="D19" s="93" t="s">
        <v>2</v>
      </c>
      <c r="E19" s="86" t="s">
        <v>25</v>
      </c>
      <c r="XFD19" s="86"/>
    </row>
    <row r="20" spans="1:16384">
      <c r="A20" s="90" t="s">
        <v>26</v>
      </c>
      <c r="B20" s="93" t="str">
        <f>CONCATENATE(E20,$C$3,$F$9)</f>
        <v>&lt;meta property="og:description" content="Descubre los errores más comunes en Python: guía práctica para programadores que transforman fallos en oportunidades de aprendizaje y mejora continua." /&gt;</v>
      </c>
      <c r="C20" s="93"/>
      <c r="D20" s="93" t="s">
        <v>2</v>
      </c>
      <c r="E20" s="86" t="s">
        <v>27</v>
      </c>
      <c r="XFD20" s="86"/>
    </row>
    <row r="21" spans="1:16384">
      <c r="A21" s="86" t="s">
        <v>28</v>
      </c>
      <c r="B21" s="93" t="str">
        <f t="shared" ref="B21:B25" si="2">A21</f>
        <v>&lt;meta property="og:image" content="https://i.imgur.com/JKbKYrO.png" /&gt;</v>
      </c>
      <c r="C21" s="93"/>
      <c r="D21" s="93" t="s">
        <v>2</v>
      </c>
      <c r="XFD21" s="86"/>
    </row>
    <row r="22" spans="1:16384">
      <c r="A22" s="86" t="s">
        <v>29</v>
      </c>
      <c r="B22" s="93" t="str">
        <f t="shared" si="2"/>
        <v>&lt;meta property="og:image:alt" content="Logo del ingeniero Eduardo Herrera Forero"/&gt;</v>
      </c>
      <c r="C22" s="93"/>
      <c r="D22" s="93" t="s">
        <v>2</v>
      </c>
      <c r="XFD22" s="86"/>
    </row>
    <row r="23" spans="1:16384">
      <c r="A23" s="88" t="s">
        <v>30</v>
      </c>
      <c r="B23" s="93" t="str">
        <f>CONCATENATE(E23,$C$2,$F$9)</f>
        <v>&lt;meta property="og:url" content="https://eduardoherreraf.github.io/cursoPython3@0602_errores-el_pan_diario_del_programador.html" /&gt;</v>
      </c>
      <c r="C23" s="93"/>
      <c r="D23" s="93" t="s">
        <v>2</v>
      </c>
      <c r="E23" s="86" t="s">
        <v>31</v>
      </c>
      <c r="XFD23" s="86"/>
    </row>
    <row r="24" spans="1:16384">
      <c r="A24" s="86" t="s">
        <v>32</v>
      </c>
      <c r="B24" s="93" t="str">
        <f t="shared" si="2"/>
        <v>&lt;meta property="og:locale" content="es_CO" /&gt;</v>
      </c>
      <c r="C24" s="93"/>
      <c r="D24" s="93" t="s">
        <v>2</v>
      </c>
      <c r="XFD24" s="86"/>
    </row>
    <row r="25" spans="1:16384">
      <c r="A25" s="86" t="s">
        <v>33</v>
      </c>
      <c r="B25" s="93" t="str">
        <f t="shared" si="2"/>
        <v>&lt;!-- fin Open Graph data --&gt;</v>
      </c>
      <c r="C25" s="93"/>
      <c r="D25" s="93" t="s">
        <v>2</v>
      </c>
      <c r="XFD25" s="86"/>
    </row>
    <row r="26" spans="2:16384">
      <c r="B26" s="93" t="s">
        <v>34</v>
      </c>
      <c r="C26" s="93"/>
      <c r="D26" s="93" t="s">
        <v>2</v>
      </c>
      <c r="XFD26" s="86"/>
    </row>
    <row r="27" spans="1:16384">
      <c r="A27" s="86" t="s">
        <v>35</v>
      </c>
      <c r="B27" s="93" t="str">
        <f>A27</f>
        <v>&lt;!-- Twitter cards --&gt;</v>
      </c>
      <c r="C27" s="93"/>
      <c r="D27" s="93" t="s">
        <v>2</v>
      </c>
      <c r="XFD27" s="86"/>
    </row>
    <row r="28" spans="1:16384">
      <c r="A28" s="86" t="s">
        <v>36</v>
      </c>
      <c r="B28" s="93" t="str">
        <f>A28</f>
        <v>&lt;meta name="twitter:card" content="summary_large_image" /&gt;</v>
      </c>
      <c r="C28" s="93"/>
      <c r="D28" s="93" t="s">
        <v>2</v>
      </c>
      <c r="XFD28" s="86"/>
    </row>
    <row r="29" spans="1:16384">
      <c r="A29" s="86" t="s">
        <v>37</v>
      </c>
      <c r="B29" s="93" t="str">
        <f>A29</f>
        <v>&lt;meta name="twitter:site" content="@ehfeduardo" /&gt;</v>
      </c>
      <c r="C29" s="93"/>
      <c r="D29" s="93" t="s">
        <v>2</v>
      </c>
      <c r="XFD29" s="86"/>
    </row>
    <row r="30" spans="1:16384">
      <c r="A30" s="87" t="s">
        <v>38</v>
      </c>
      <c r="B30" s="93" t="str">
        <f>CONCATENATE(E30,$C$1,$F$9)</f>
        <v>&lt;meta name="twitter:url" content="Errores: el pan diario del programador  - Ing. Eduardo Herrera Forero." /&gt;</v>
      </c>
      <c r="C30" s="93"/>
      <c r="D30" s="93" t="s">
        <v>2</v>
      </c>
      <c r="E30" s="86" t="s">
        <v>39</v>
      </c>
      <c r="XFD30" s="86"/>
    </row>
    <row r="31" spans="1:16384">
      <c r="A31" s="87" t="s">
        <v>38</v>
      </c>
      <c r="B31" s="93" t="str">
        <f>CONCATENATE(E31,$C$2,$F$9)</f>
        <v>&lt;meta name="twitter:title" content="https://eduardoherreraf.github.io/cursoPython3@0602_errores-el_pan_diario_del_programador.html" /&gt;</v>
      </c>
      <c r="C31" s="93"/>
      <c r="D31" s="93" t="s">
        <v>2</v>
      </c>
      <c r="E31" s="86" t="s">
        <v>40</v>
      </c>
      <c r="XFD31" s="86"/>
    </row>
    <row r="32" spans="1:16384">
      <c r="A32" s="90" t="s">
        <v>41</v>
      </c>
      <c r="B32" s="93" t="str">
        <f>CONCATENATE(E32,$C$3,$F$9)</f>
        <v>&lt;meta name="twitter:description" content="Descubre los errores más comunes en Python: guía práctica para programadores que transforman fallos en oportunidades de aprendizaje y mejora continua." /&gt;</v>
      </c>
      <c r="C32" s="93"/>
      <c r="D32" s="93" t="s">
        <v>2</v>
      </c>
      <c r="E32" s="86" t="s">
        <v>42</v>
      </c>
      <c r="XFD32" s="86"/>
    </row>
    <row r="33" spans="1:16384">
      <c r="A33" s="86" t="s">
        <v>43</v>
      </c>
      <c r="B33" s="93" t="str">
        <f t="shared" ref="B33:B35" si="3">A33</f>
        <v>&lt;meta name="twitter:image" content="https://i.imgur.com/JKbKYrO.png" /&gt;</v>
      </c>
      <c r="C33" s="93"/>
      <c r="D33" s="93" t="s">
        <v>2</v>
      </c>
      <c r="XFD33" s="86"/>
    </row>
    <row r="34" spans="1:16384">
      <c r="A34" s="86" t="s">
        <v>44</v>
      </c>
      <c r="B34" s="93" t="str">
        <f t="shared" si="3"/>
        <v>&lt;meta name="twitter:image:alt" content="Logo del ingeniero Eduardo Herrera Forero"&gt;</v>
      </c>
      <c r="C34" s="93"/>
      <c r="D34" s="93" t="s">
        <v>2</v>
      </c>
      <c r="XFD34" s="86"/>
    </row>
    <row r="35" spans="1:16384">
      <c r="A35" s="86" t="s">
        <v>45</v>
      </c>
      <c r="B35" s="93" t="str">
        <f t="shared" si="3"/>
        <v>&lt;!-- Fin Twitter cards --&gt;</v>
      </c>
      <c r="C35" s="93"/>
      <c r="D35" s="93" t="s">
        <v>2</v>
      </c>
      <c r="XFD35" s="86"/>
    </row>
    <row r="36" spans="2:16384">
      <c r="B36" s="93" t="s">
        <v>34</v>
      </c>
      <c r="C36" s="93"/>
      <c r="D36" s="93" t="s">
        <v>2</v>
      </c>
      <c r="XFD36" s="86"/>
    </row>
    <row r="37" spans="1:16384">
      <c r="A37" s="86" t="s">
        <v>46</v>
      </c>
      <c r="B37" s="93" t="str">
        <f t="shared" ref="B37:B46" si="4">A37</f>
        <v>&lt;!-- iconos --&gt;</v>
      </c>
      <c r="C37" s="93"/>
      <c r="D37" s="93" t="s">
        <v>2</v>
      </c>
      <c r="XFD37" s="86"/>
    </row>
    <row r="38" spans="1:16384">
      <c r="A38" s="86" t="s">
        <v>47</v>
      </c>
      <c r="B38" s="93" t="str">
        <f t="shared" si="4"/>
        <v>&lt;link rel="apple-touch-icon" sizes="180x180" href="apple-touch-icon.png" /&gt;</v>
      </c>
      <c r="C38" s="93"/>
      <c r="D38" s="93" t="s">
        <v>2</v>
      </c>
      <c r="XFD38" s="86"/>
    </row>
    <row r="39" spans="1:16384">
      <c r="A39" s="86" t="s">
        <v>48</v>
      </c>
      <c r="B39" s="93" t="str">
        <f t="shared" si="4"/>
        <v>&lt;link rel="icon" type="image/png" sizes="32x32" href="favicon-32x32.png" /&gt;</v>
      </c>
      <c r="C39" s="93"/>
      <c r="D39" s="93" t="s">
        <v>2</v>
      </c>
      <c r="XFD39" s="86"/>
    </row>
    <row r="40" spans="1:16384">
      <c r="A40" s="86" t="s">
        <v>49</v>
      </c>
      <c r="B40" s="93" t="str">
        <f t="shared" si="4"/>
        <v>&lt;link rel="icon" type="image/png" sizes="192x192" href="android-chrome-192x192.png"/&gt;</v>
      </c>
      <c r="C40" s="93"/>
      <c r="D40" s="93" t="s">
        <v>2</v>
      </c>
      <c r="XFD40" s="86"/>
    </row>
    <row r="41" spans="1:16384">
      <c r="A41" s="86" t="s">
        <v>50</v>
      </c>
      <c r="B41" s="93" t="str">
        <f t="shared" si="4"/>
        <v>&lt;link rel="icon" type="image/png" sizes="16x16" href="favicon-16x16.png" /&gt;</v>
      </c>
      <c r="C41" s="93"/>
      <c r="D41" s="93" t="s">
        <v>2</v>
      </c>
      <c r="XFD41" s="86"/>
    </row>
    <row r="42" spans="1:16384">
      <c r="A42" s="86" t="s">
        <v>51</v>
      </c>
      <c r="B42" s="93" t="str">
        <f t="shared" si="4"/>
        <v>&lt;link rel="manifest" href="site.webmanifest" /&gt;</v>
      </c>
      <c r="C42" s="93"/>
      <c r="D42" s="93" t="s">
        <v>2</v>
      </c>
      <c r="XFD42" s="86"/>
    </row>
    <row r="43" spans="1:16384">
      <c r="A43" s="86" t="s">
        <v>52</v>
      </c>
      <c r="B43" s="93" t="str">
        <f t="shared" si="4"/>
        <v>&lt;link rel="mask-icon" href="safari-pinned-tab.svg" color="#5bbad5" /&gt;</v>
      </c>
      <c r="C43" s="93"/>
      <c r="D43" s="93" t="s">
        <v>2</v>
      </c>
      <c r="XFD43" s="86"/>
    </row>
    <row r="44" spans="1:16384">
      <c r="A44" s="86" t="s">
        <v>53</v>
      </c>
      <c r="B44" s="93" t="str">
        <f t="shared" si="4"/>
        <v>&lt;meta name="msapplication-TileColor" content="#da532c" /&gt;</v>
      </c>
      <c r="C44" s="93"/>
      <c r="D44" s="93" t="s">
        <v>2</v>
      </c>
      <c r="XFD44" s="86"/>
    </row>
    <row r="45" spans="1:16384">
      <c r="A45" s="86" t="s">
        <v>54</v>
      </c>
      <c r="B45" s="93" t="str">
        <f t="shared" si="4"/>
        <v>&lt;meta name="theme-color" content="#ffffff" /&gt;</v>
      </c>
      <c r="C45" s="93"/>
      <c r="D45" s="93" t="s">
        <v>2</v>
      </c>
      <c r="XFD45" s="86"/>
    </row>
    <row r="46" spans="1:16384">
      <c r="A46" s="86" t="s">
        <v>55</v>
      </c>
      <c r="B46" s="93" t="str">
        <f t="shared" si="4"/>
        <v>&lt;!-- fin iconos --&gt;</v>
      </c>
      <c r="C46" s="93"/>
      <c r="D46" s="93" t="s">
        <v>2</v>
      </c>
      <c r="XFD46" s="86"/>
    </row>
    <row r="47" spans="2:16384">
      <c r="B47" s="93" t="s">
        <v>34</v>
      </c>
      <c r="C47" s="93"/>
      <c r="D47" s="93" t="s">
        <v>2</v>
      </c>
      <c r="XFD47" s="86"/>
    </row>
    <row r="48" spans="1:16384">
      <c r="A48" s="86" t="s">
        <v>56</v>
      </c>
      <c r="B48" s="93" t="str">
        <f t="shared" ref="B48:B52" si="5">A48</f>
        <v>&lt;title&gt;</v>
      </c>
      <c r="C48" s="93"/>
      <c r="D48" s="93" t="s">
        <v>2</v>
      </c>
      <c r="XFD48" s="86"/>
    </row>
    <row r="49" spans="1:16384">
      <c r="A49" s="87" t="s">
        <v>57</v>
      </c>
      <c r="B49" s="93" t="str">
        <f>C1</f>
        <v>Errores: el pan diario del programador  - Ing. Eduardo Herrera Forero.</v>
      </c>
      <c r="C49" s="93"/>
      <c r="D49" s="93" t="s">
        <v>2</v>
      </c>
      <c r="XFD49" s="86"/>
    </row>
    <row r="50" spans="1:16384">
      <c r="A50" s="86" t="s">
        <v>58</v>
      </c>
      <c r="B50" s="93" t="str">
        <f t="shared" si="5"/>
        <v>&lt;/title&gt;</v>
      </c>
      <c r="C50" s="93"/>
      <c r="D50" s="93" t="s">
        <v>2</v>
      </c>
      <c r="XFD50" s="86"/>
    </row>
    <row r="51" spans="2:16384">
      <c r="B51" s="93" t="s">
        <v>34</v>
      </c>
      <c r="C51" s="93"/>
      <c r="D51" s="93" t="s">
        <v>2</v>
      </c>
      <c r="XFD51" s="86"/>
    </row>
    <row r="52" spans="1:16384">
      <c r="A52" s="86" t="s">
        <v>59</v>
      </c>
      <c r="B52" s="93" t="str">
        <f t="shared" si="5"/>
        <v>&lt;script type="module" defer src="./js/main.js"&gt;&lt;/script&gt;</v>
      </c>
      <c r="C52" s="93"/>
      <c r="D52" s="93" t="s">
        <v>2</v>
      </c>
      <c r="XFD52" s="86"/>
    </row>
    <row r="53" spans="2:16384">
      <c r="B53" s="93" t="s">
        <v>34</v>
      </c>
      <c r="C53" s="93"/>
      <c r="D53" s="93" t="s">
        <v>2</v>
      </c>
      <c r="XFD53" s="86"/>
    </row>
    <row r="54" spans="1:16384">
      <c r="A54" s="86" t="s">
        <v>60</v>
      </c>
      <c r="B54" s="93" t="str">
        <f>A54</f>
        <v>&lt;meta name="google-site-verification" content="2H5ZMCD1_xl7oxaiqnopfdQBnIXVIOfmW0UBSa5sQJc"/&gt;</v>
      </c>
      <c r="C54" s="93"/>
      <c r="D54" s="93" t="s">
        <v>2</v>
      </c>
      <c r="XFD54" s="86"/>
    </row>
    <row r="55" spans="1:16384">
      <c r="A55" s="86" t="s">
        <v>61</v>
      </c>
      <c r="B55" s="93" t="str">
        <f>A55</f>
        <v>&lt;/head&gt;</v>
      </c>
      <c r="C55" s="93"/>
      <c r="D55" s="93" t="s">
        <v>2</v>
      </c>
      <c r="XFD55" s="86"/>
    </row>
    <row r="56" spans="16384:16384">
      <c r="XFD56" s="86"/>
    </row>
  </sheetData>
  <hyperlinks>
    <hyperlink ref="C2" r:id="rId1" display="https://eduardoherreraf.github.io/cursoPython3@0602_errores-el_pan_diario_del_programador.html" tooltip="https://eduardoherreraf.github.io/cursoPython3@0602_errores-el_pan_diario_del_programador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workbookViewId="0">
      <pane ySplit="1" topLeftCell="A113" activePane="bottomLeft" state="frozen"/>
      <selection/>
      <selection pane="bottomLeft" activeCell="C142" sqref="C142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52" customWidth="1"/>
    <col min="4" max="4" width="0.158333333333333" style="52" customWidth="1"/>
    <col min="5" max="5" width="104.5" style="53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54"/>
      <c r="G1" s="53" t="s">
        <v>69</v>
      </c>
      <c r="H1" s="16" t="s">
        <v>70</v>
      </c>
    </row>
    <row r="2" spans="3:8">
      <c r="C2" s="16"/>
      <c r="D2" s="16"/>
      <c r="E2" s="55" t="s">
        <v>71</v>
      </c>
      <c r="H2" s="56" t="s">
        <v>72</v>
      </c>
    </row>
    <row r="3" spans="3:5">
      <c r="C3" s="16"/>
      <c r="D3" s="16"/>
      <c r="E3" s="55" t="s">
        <v>73</v>
      </c>
    </row>
    <row r="4" spans="3:5">
      <c r="C4" s="16"/>
      <c r="D4" s="16"/>
      <c r="E4" s="53" t="s">
        <v>74</v>
      </c>
    </row>
    <row r="5" spans="3:5">
      <c r="C5" s="16"/>
      <c r="D5" s="16"/>
      <c r="E5" s="53" t="str">
        <f>CONCATENATE("&lt;!--  ",$C$8,"--&gt;")</f>
        <v>&lt;!--  Errores: el pan diario del programador  --&gt;</v>
      </c>
    </row>
    <row r="6" spans="3:5">
      <c r="C6" s="16"/>
      <c r="D6" s="16"/>
      <c r="E6" s="53" t="s">
        <v>75</v>
      </c>
    </row>
    <row r="7" spans="3:5">
      <c r="C7" s="16"/>
      <c r="D7" s="16"/>
      <c r="E7" s="53" t="s">
        <v>76</v>
      </c>
    </row>
    <row r="8" spans="1:5">
      <c r="A8" s="16" t="s">
        <v>77</v>
      </c>
      <c r="B8" s="16" t="s">
        <v>2</v>
      </c>
      <c r="C8" s="57" t="str">
        <f>LEFT('&lt;head&gt;'!C1,FIND("-",'&lt;head&gt;'!C1)-1)</f>
        <v>Errores: el pan diario del programador  </v>
      </c>
      <c r="D8" s="96" t="s">
        <v>78</v>
      </c>
      <c r="E8" s="53" t="str">
        <f>CONCATENATE("&lt;header&gt;&lt;h1&gt;",C8,"&lt;/h1&gt;&lt;/header&gt;")</f>
        <v>&lt;header&gt;&lt;h1&gt;Errores: el pan diario del programador 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59" t="s">
        <v>80</v>
      </c>
      <c r="D10" s="97" t="s">
        <v>78</v>
      </c>
      <c r="E10" s="60" t="str">
        <f>IF(C10&lt;&gt;"",CONCATENATE("&lt;p&gt;",C10,"&lt;/p&gt;"),"")</f>
        <v>&lt;p&gt;En el mundo de la programación, los errores son inevitables y forman parte del proceso de aprendizaje y desarrollo. Este documento explora los tipos más comunes de errores que los programadores enfrentan al trabajar con Python, así como algunas estrategias para identificarlos y solucionarlos. A través de ejemplos prácticos, se busca proporcionar una comprensión más profunda de cómo manejar errores y mejorar la calidad del código.&lt;/p&gt;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9"/>
      <c r="D11" s="97" t="s">
        <v>78</v>
      </c>
      <c r="E11" s="60" t="str">
        <f>IF(C11&lt;&gt;"",CONCATENATE("&lt;p&gt;",C11,"&lt;/p&gt;"),"")</f>
        <v/>
      </c>
      <c r="F11" s="16" t="s">
        <v>2</v>
      </c>
    </row>
    <row r="12" s="16" customFormat="1" spans="4:5">
      <c r="D12" s="59"/>
      <c r="E12" s="53" t="s">
        <v>82</v>
      </c>
    </row>
    <row r="13" s="16" customFormat="1" spans="4:5">
      <c r="D13" s="59"/>
      <c r="E13" s="53" t="s">
        <v>83</v>
      </c>
    </row>
    <row r="14" spans="3:5">
      <c r="C14" s="16"/>
      <c r="D14" s="59"/>
      <c r="E14" s="53" t="s">
        <v>84</v>
      </c>
    </row>
    <row r="15" spans="3:5">
      <c r="C15" s="61" t="s">
        <v>85</v>
      </c>
      <c r="D15" s="59"/>
      <c r="E15" s="62" t="str">
        <f>CONCATENATE("src=",Comillas,C15,Comillas)</f>
        <v>src="https://images2.imgbox.com/8d/be/Qbt67t9b_o.png"</v>
      </c>
    </row>
    <row r="16" spans="3:5">
      <c r="C16" s="16"/>
      <c r="D16" s="59"/>
      <c r="E16" s="53" t="s">
        <v>86</v>
      </c>
    </row>
    <row r="17" spans="3:5">
      <c r="C17" s="16"/>
      <c r="D17" s="59"/>
      <c r="E17" s="53" t="s">
        <v>87</v>
      </c>
    </row>
    <row r="18" spans="3:5">
      <c r="C18" s="16"/>
      <c r="D18" s="59"/>
      <c r="E18" s="53" t="str">
        <f>CONCATENATE("alt=",Comillas,C8,Comillas)</f>
        <v>alt="Errores: el pan diario del programador  "</v>
      </c>
    </row>
    <row r="19" spans="3:5">
      <c r="C19" s="59" t="s">
        <v>88</v>
      </c>
      <c r="D19" s="59"/>
      <c r="E19" s="62" t="str">
        <f>CONCATENATE("title=",Comillas,C19,Comillas)</f>
        <v>title="Dominando los Errores de Python"</v>
      </c>
    </row>
    <row r="20" spans="3:5">
      <c r="C20" s="16"/>
      <c r="D20" s="59"/>
      <c r="E20" s="53" t="s">
        <v>89</v>
      </c>
    </row>
    <row r="21" spans="3:5">
      <c r="C21" s="16"/>
      <c r="D21" s="59"/>
      <c r="E21" s="53" t="str">
        <f>CONCATENATE("&lt;figcaption&gt;",C8,"&lt;/figcaption&gt;")</f>
        <v>&lt;figcaption&gt;Errores: el pan diario del programador  &lt;/figcaption&gt;</v>
      </c>
    </row>
    <row r="22" spans="3:5">
      <c r="C22" s="16"/>
      <c r="D22" s="59"/>
      <c r="E22" s="53" t="s">
        <v>90</v>
      </c>
    </row>
    <row r="23" ht="15.75" spans="3:5">
      <c r="C23" s="16"/>
      <c r="D23" s="59"/>
      <c r="E23" s="53" t="s">
        <v>91</v>
      </c>
    </row>
    <row r="24" spans="1:5">
      <c r="A24" s="63"/>
      <c r="B24" s="64"/>
      <c r="C24" s="65"/>
      <c r="D24" s="65"/>
      <c r="E24" s="66" t="str">
        <f>IF(C25&lt;&gt;"",CONCATENATE("&lt;!-- ",C25," --&gt;"),"")</f>
        <v>&lt;!-- Tipos de Errores en Python --&gt;</v>
      </c>
    </row>
    <row r="25" spans="1:5">
      <c r="A25" s="67" t="s">
        <v>92</v>
      </c>
      <c r="B25" s="16" t="s">
        <v>2</v>
      </c>
      <c r="C25" s="59" t="s">
        <v>93</v>
      </c>
      <c r="D25" s="59"/>
      <c r="E25" s="68" t="str">
        <f>IF(C25&lt;&gt;"","&lt;div","")</f>
        <v>&lt;div</v>
      </c>
    </row>
    <row r="26" spans="1:5">
      <c r="A26" s="67" t="s">
        <v>94</v>
      </c>
      <c r="B26" s="16" t="s">
        <v>2</v>
      </c>
      <c r="C26" s="59" t="s">
        <v>95</v>
      </c>
      <c r="D26" s="59"/>
      <c r="E26" s="69" t="str">
        <f>IF(C25&lt;&gt;"",CONCATENATE("id=",Comillas,C26,Comillas),"")</f>
        <v>id="tiposDeErroresEnPython"</v>
      </c>
    </row>
    <row r="27" spans="1:5">
      <c r="A27" s="67"/>
      <c r="B27" s="16" t="s">
        <v>2</v>
      </c>
      <c r="C27" s="16"/>
      <c r="D27" s="16"/>
      <c r="E27" s="69" t="str">
        <f>IF(C25&lt;&gt;"",$F$42,"")</f>
        <v>class="mt-5 pt-5 "&gt;</v>
      </c>
    </row>
    <row r="28" spans="1:5">
      <c r="A28" s="67"/>
      <c r="B28" s="16" t="s">
        <v>2</v>
      </c>
      <c r="C28" s="16"/>
      <c r="D28" s="16"/>
      <c r="E28" s="69" t="str">
        <f>IF(C25&lt;&gt;"",CONCATENATE("&lt;h2 class=",Comillas,"mt-1",Comillas,"&gt;",C25,"&lt;/h2&gt;"),"")</f>
        <v>&lt;h2 class="mt-1"&gt;Tipos de Errores en Python&lt;/h2&gt;</v>
      </c>
    </row>
    <row r="29" spans="1:5">
      <c r="A29" s="67"/>
      <c r="B29" s="16" t="s">
        <v>2</v>
      </c>
      <c r="C29" s="16"/>
      <c r="D29" s="16"/>
      <c r="E29" s="68" t="str">
        <f>IF(C25&lt;&gt;"","&lt;/div&gt;","")</f>
        <v>&lt;/div&gt;</v>
      </c>
    </row>
    <row r="30" ht="15.75" spans="1:7">
      <c r="A30" s="70"/>
      <c r="B30" s="71" t="s">
        <v>2</v>
      </c>
      <c r="C30" s="71"/>
      <c r="D30" s="72"/>
      <c r="E30" s="73" t="str">
        <f>IF(C25&lt;&gt;"",CONCATENATE("&lt;!-- ",C25," Fin --&gt;"),"")</f>
        <v>&lt;!-- Tipos de Errores en Python Fin --&gt;</v>
      </c>
      <c r="G30" s="16" t="s">
        <v>96</v>
      </c>
    </row>
    <row r="31" ht="15.75" spans="1:7">
      <c r="A31" s="67"/>
      <c r="B31" s="74"/>
      <c r="C31" s="74"/>
      <c r="D31" s="75"/>
      <c r="E31" s="69" t="str">
        <f>""</f>
        <v/>
      </c>
      <c r="G31" s="16" t="s">
        <v>2</v>
      </c>
    </row>
    <row r="32" spans="1:5">
      <c r="A32" s="63"/>
      <c r="B32" s="64"/>
      <c r="C32" s="65"/>
      <c r="D32" s="65"/>
      <c r="E32" s="66" t="str">
        <f>IF(C33&lt;&gt;"",CONCATENATE("&lt;!-- ",C33," --&gt;"),"")</f>
        <v>&lt;!-- Estrategias para Manejar Errores --&gt;</v>
      </c>
    </row>
    <row r="33" spans="1:7">
      <c r="A33" s="67" t="s">
        <v>97</v>
      </c>
      <c r="B33" s="16" t="s">
        <v>2</v>
      </c>
      <c r="C33" s="59" t="s">
        <v>98</v>
      </c>
      <c r="D33" s="59"/>
      <c r="E33" s="68" t="str">
        <f>IF(C33&lt;&gt;"","&lt;div","")</f>
        <v>&lt;div</v>
      </c>
      <c r="G33" s="16" t="s">
        <v>2</v>
      </c>
    </row>
    <row r="34" spans="1:7">
      <c r="A34" s="67" t="s">
        <v>99</v>
      </c>
      <c r="B34" s="16" t="s">
        <v>2</v>
      </c>
      <c r="C34" s="59" t="s">
        <v>100</v>
      </c>
      <c r="D34" s="59"/>
      <c r="E34" s="69" t="str">
        <f>IF(C33&lt;&gt;"",CONCATENATE("id=",Comillas,C34,Comillas),"")</f>
        <v>id="estrategiasParaManejarErrores"</v>
      </c>
      <c r="G34" s="16" t="s">
        <v>2</v>
      </c>
    </row>
    <row r="35" spans="1:7">
      <c r="A35" s="67"/>
      <c r="B35" s="16" t="s">
        <v>2</v>
      </c>
      <c r="C35" s="16"/>
      <c r="D35" s="16"/>
      <c r="E35" s="69" t="str">
        <f>IF(C33&lt;&gt;"",$F$42,"")</f>
        <v>class="mt-5 pt-5 "&gt;</v>
      </c>
      <c r="G35" s="16" t="s">
        <v>2</v>
      </c>
    </row>
    <row r="36" spans="1:7">
      <c r="A36" s="67"/>
      <c r="B36" s="16" t="s">
        <v>2</v>
      </c>
      <c r="C36" s="16"/>
      <c r="D36" s="16"/>
      <c r="E36" s="69" t="str">
        <f>IF(C33&lt;&gt;"",CONCATENATE("&lt;h2 class=",Comillas,"mt-1",Comillas,"&gt;",C33,"&lt;/h2&gt;"),"")</f>
        <v>&lt;h2 class="mt-1"&gt;Estrategias para Manejar Errores&lt;/h2&gt;</v>
      </c>
      <c r="G36" s="16" t="s">
        <v>2</v>
      </c>
    </row>
    <row r="37" spans="1:7">
      <c r="A37" s="67"/>
      <c r="B37" s="16" t="s">
        <v>2</v>
      </c>
      <c r="C37" s="16"/>
      <c r="D37" s="16"/>
      <c r="E37" s="68" t="str">
        <f>IF(C33&lt;&gt;"","&lt;/div&gt;","")</f>
        <v>&lt;/div&gt;</v>
      </c>
      <c r="G37" s="16" t="s">
        <v>2</v>
      </c>
    </row>
    <row r="38" ht="15.75" spans="1:7">
      <c r="A38" s="70"/>
      <c r="B38" s="71" t="s">
        <v>2</v>
      </c>
      <c r="C38" s="71"/>
      <c r="D38" s="72"/>
      <c r="E38" s="73" t="str">
        <f>IF(C33&lt;&gt;"",CONCATENATE("&lt;!-- ",C33," Fin --&gt;"),"")</f>
        <v>&lt;!-- Estrategias para Manejar Errores Fin --&gt;</v>
      </c>
      <c r="G38" s="16" t="s">
        <v>2</v>
      </c>
    </row>
    <row r="39" ht="15.75" spans="1:7">
      <c r="A39" s="67"/>
      <c r="B39" s="74"/>
      <c r="C39" s="74"/>
      <c r="D39" s="75"/>
      <c r="E39" s="69" t="str">
        <f>""</f>
        <v/>
      </c>
      <c r="G39" s="16" t="s">
        <v>2</v>
      </c>
    </row>
    <row r="40" spans="1:5">
      <c r="A40" s="63"/>
      <c r="B40" s="64"/>
      <c r="C40" s="65"/>
      <c r="D40" s="65"/>
      <c r="E40" s="66" t="str">
        <f>IF(C41&lt;&gt;"",CONCATENATE("&lt;!-- ",C41," --&gt;"),"")</f>
        <v>&lt;!-- los Errores más Comunes en Python --&gt;</v>
      </c>
    </row>
    <row r="41" spans="1:7">
      <c r="A41" s="67" t="s">
        <v>101</v>
      </c>
      <c r="B41" s="16" t="s">
        <v>2</v>
      </c>
      <c r="C41" s="76" t="s">
        <v>102</v>
      </c>
      <c r="D41" s="59"/>
      <c r="E41" s="68" t="str">
        <f>IF(C41&lt;&gt;"","&lt;div","")</f>
        <v>&lt;div</v>
      </c>
      <c r="G41" s="16" t="s">
        <v>2</v>
      </c>
    </row>
    <row r="42" spans="1:7">
      <c r="A42" s="67" t="s">
        <v>103</v>
      </c>
      <c r="B42" s="16" t="s">
        <v>2</v>
      </c>
      <c r="C42" s="59"/>
      <c r="D42" s="59"/>
      <c r="E42" s="69" t="str">
        <f>IF(C41&lt;&gt;"",CONCATENATE("id=",Comillas,C42,Comillas),"")</f>
        <v>id=""</v>
      </c>
      <c r="F42" s="16" t="s">
        <v>104</v>
      </c>
      <c r="G42" s="16" t="s">
        <v>2</v>
      </c>
    </row>
    <row r="43" spans="1:7">
      <c r="A43" s="67"/>
      <c r="B43" s="16" t="s">
        <v>2</v>
      </c>
      <c r="C43" s="16"/>
      <c r="D43" s="16"/>
      <c r="E43" s="69" t="str">
        <f>IF(C41&lt;&gt;"",$F$42,"")</f>
        <v>class="mt-5 pt-5 "&gt;</v>
      </c>
      <c r="G43" s="16" t="s">
        <v>2</v>
      </c>
    </row>
    <row r="44" spans="1:7">
      <c r="A44" s="67"/>
      <c r="B44" s="16" t="s">
        <v>2</v>
      </c>
      <c r="C44" s="16"/>
      <c r="D44" s="16"/>
      <c r="E44" s="69" t="str">
        <f>IF(C41&lt;&gt;"",CONCATENATE("&lt;h2 class=",Comillas,"mt-1",Comillas,"&gt;",C41,"&lt;/h2&gt;"),"")</f>
        <v>&lt;h2 class="mt-1"&gt;los Errores más Comunes en Python&lt;/h2&gt;</v>
      </c>
      <c r="G44" s="16" t="s">
        <v>2</v>
      </c>
    </row>
    <row r="45" spans="1:7">
      <c r="A45" s="67"/>
      <c r="B45" s="16" t="s">
        <v>2</v>
      </c>
      <c r="C45" s="16"/>
      <c r="D45" s="16"/>
      <c r="E45" s="68" t="str">
        <f>IF(C41&lt;&gt;"","&lt;/div&gt;","")</f>
        <v>&lt;/div&gt;</v>
      </c>
      <c r="G45" s="16" t="s">
        <v>2</v>
      </c>
    </row>
    <row r="46" ht="15.75" spans="1:7">
      <c r="A46" s="70"/>
      <c r="B46" s="71" t="s">
        <v>2</v>
      </c>
      <c r="C46" s="71"/>
      <c r="D46" s="72"/>
      <c r="E46" s="73" t="str">
        <f>IF(C41&lt;&gt;"",CONCATENATE("&lt;!-- ",C41," Fin --&gt;"),"")</f>
        <v>&lt;!-- los Errores más Comunes en Python Fin --&gt;</v>
      </c>
      <c r="G46" s="16" t="s">
        <v>2</v>
      </c>
    </row>
    <row r="47" ht="15.75" spans="1:7">
      <c r="A47" s="67"/>
      <c r="B47" s="74"/>
      <c r="C47" s="74"/>
      <c r="D47" s="75"/>
      <c r="E47" s="69" t="str">
        <f>""</f>
        <v/>
      </c>
      <c r="G47" s="16" t="s">
        <v>2</v>
      </c>
    </row>
    <row r="48" spans="1:5">
      <c r="A48" s="63"/>
      <c r="B48" s="64"/>
      <c r="C48" s="65"/>
      <c r="D48" s="65"/>
      <c r="E48" s="66" t="str">
        <f>IF(C49&lt;&gt;"",CONCATENATE("&lt;!-- ",C49," --&gt;"),"")</f>
        <v>&lt;!-- La Anatomía de las Excepciones --&gt;</v>
      </c>
    </row>
    <row r="49" spans="1:7">
      <c r="A49" s="67" t="s">
        <v>105</v>
      </c>
      <c r="B49" s="16" t="s">
        <v>2</v>
      </c>
      <c r="C49" s="59" t="s">
        <v>106</v>
      </c>
      <c r="D49" s="59"/>
      <c r="E49" s="68" t="str">
        <f>IF(C49&lt;&gt;"","&lt;div","")</f>
        <v>&lt;div</v>
      </c>
      <c r="G49" s="16" t="s">
        <v>2</v>
      </c>
    </row>
    <row r="50" spans="1:7">
      <c r="A50" s="67" t="s">
        <v>107</v>
      </c>
      <c r="B50" s="16" t="s">
        <v>2</v>
      </c>
      <c r="C50" s="59" t="s">
        <v>108</v>
      </c>
      <c r="D50" s="59"/>
      <c r="E50" s="69" t="str">
        <f>IF(C49&lt;&gt;"",CONCATENATE("id=",Comillas,C50,Comillas),"")</f>
        <v>id="laAnatomiaDeLasExcepciones"</v>
      </c>
      <c r="F50" s="16" t="s">
        <v>104</v>
      </c>
      <c r="G50" s="16" t="s">
        <v>2</v>
      </c>
    </row>
    <row r="51" spans="1:7">
      <c r="A51" s="67"/>
      <c r="B51" s="16" t="s">
        <v>2</v>
      </c>
      <c r="C51" s="16"/>
      <c r="D51" s="16"/>
      <c r="E51" s="69" t="str">
        <f>IF(C49&lt;&gt;"",$F$42,"")</f>
        <v>class="mt-5 pt-5 "&gt;</v>
      </c>
      <c r="G51" s="16" t="s">
        <v>2</v>
      </c>
    </row>
    <row r="52" spans="1:7">
      <c r="A52" s="67"/>
      <c r="B52" s="16" t="s">
        <v>2</v>
      </c>
      <c r="C52" s="16"/>
      <c r="D52" s="16"/>
      <c r="E52" s="69" t="str">
        <f>IF(C49&lt;&gt;"",CONCATENATE("&lt;h2 class=",Comillas,"mt-1",Comillas,"&gt;",C49,"&lt;/h2&gt;"),"")</f>
        <v>&lt;h2 class="mt-1"&gt;La Anatomía de las Excepciones&lt;/h2&gt;</v>
      </c>
      <c r="F52" s="16" t="s">
        <v>2</v>
      </c>
      <c r="G52" s="16" t="s">
        <v>2</v>
      </c>
    </row>
    <row r="53" spans="1:7">
      <c r="A53" s="67"/>
      <c r="B53" s="16" t="s">
        <v>2</v>
      </c>
      <c r="C53" s="16"/>
      <c r="D53" s="16"/>
      <c r="E53" s="68" t="str">
        <f>IF(C49&lt;&gt;"","&lt;/div&gt;","")</f>
        <v>&lt;/div&gt;</v>
      </c>
      <c r="G53" s="16" t="s">
        <v>2</v>
      </c>
    </row>
    <row r="54" ht="15.75" spans="1:7">
      <c r="A54" s="70"/>
      <c r="B54" s="71" t="s">
        <v>2</v>
      </c>
      <c r="C54" s="71"/>
      <c r="D54" s="72"/>
      <c r="E54" s="73" t="str">
        <f>IF(C49&lt;&gt;"",CONCATENATE("&lt;!-- ",C49," Fin --&gt;"),"")</f>
        <v>&lt;!-- La Anatomía de las Excepciones Fin --&gt;</v>
      </c>
      <c r="G54" s="16" t="s">
        <v>2</v>
      </c>
    </row>
    <row r="55" spans="1:7">
      <c r="A55" s="63"/>
      <c r="B55" s="64"/>
      <c r="C55" s="65"/>
      <c r="D55" s="65"/>
      <c r="E55" s="66" t="str">
        <f>IF(C56&lt;&gt;"",CONCATENATE("&lt;!-- ",C56," --&gt;"),"")</f>
        <v>&lt;!-- Excepciones Integradas --&gt;</v>
      </c>
      <c r="G55" s="16" t="s">
        <v>2</v>
      </c>
    </row>
    <row r="56" spans="1:7">
      <c r="A56" s="67" t="s">
        <v>109</v>
      </c>
      <c r="B56" s="16" t="s">
        <v>2</v>
      </c>
      <c r="C56" s="59" t="s">
        <v>110</v>
      </c>
      <c r="D56" s="59"/>
      <c r="E56" s="68" t="str">
        <f>IF(C56&lt;&gt;"","&lt;div","")</f>
        <v>&lt;div</v>
      </c>
      <c r="G56" s="16" t="s">
        <v>2</v>
      </c>
    </row>
    <row r="57" spans="1:7">
      <c r="A57" s="67" t="s">
        <v>111</v>
      </c>
      <c r="B57" s="16" t="s">
        <v>2</v>
      </c>
      <c r="C57" s="59" t="s">
        <v>112</v>
      </c>
      <c r="D57" s="59"/>
      <c r="E57" s="69" t="str">
        <f>IF(C56&lt;&gt;"",CONCATENATE("id=",Comillas,C57,Comillas),"")</f>
        <v>id="excepcionesIntegradas"</v>
      </c>
      <c r="F57" s="16" t="s">
        <v>104</v>
      </c>
      <c r="G57" s="16" t="s">
        <v>2</v>
      </c>
    </row>
    <row r="58" spans="1:7">
      <c r="A58" s="67"/>
      <c r="B58" s="16" t="s">
        <v>2</v>
      </c>
      <c r="C58" s="16"/>
      <c r="D58" s="16"/>
      <c r="E58" s="69" t="str">
        <f>IF(C56&lt;&gt;"",$F$42,"")</f>
        <v>class="mt-5 pt-5 "&gt;</v>
      </c>
      <c r="G58" s="16" t="s">
        <v>2</v>
      </c>
    </row>
    <row r="59" spans="1:7">
      <c r="A59" s="67"/>
      <c r="B59" s="16" t="s">
        <v>2</v>
      </c>
      <c r="C59" s="16"/>
      <c r="D59" s="16"/>
      <c r="E59" s="69" t="str">
        <f>IF(C56&lt;&gt;"",CONCATENATE("&lt;h2 class=",Comillas,"mt-1",Comillas,"&gt;",C56,"&lt;/h2&gt;"),"")</f>
        <v>&lt;h2 class="mt-1"&gt;Excepciones Integradas&lt;/h2&gt;</v>
      </c>
      <c r="F59" s="16" t="s">
        <v>2</v>
      </c>
      <c r="G59" s="16" t="s">
        <v>2</v>
      </c>
    </row>
    <row r="60" spans="1:7">
      <c r="A60" s="67"/>
      <c r="B60" s="16" t="s">
        <v>2</v>
      </c>
      <c r="C60" s="16"/>
      <c r="D60" s="16"/>
      <c r="E60" s="68" t="str">
        <f>IF(C56&lt;&gt;"","&lt;/div&gt;","")</f>
        <v>&lt;/div&gt;</v>
      </c>
      <c r="G60" s="16" t="s">
        <v>2</v>
      </c>
    </row>
    <row r="61" ht="15.75" spans="1:7">
      <c r="A61" s="70"/>
      <c r="B61" s="71" t="s">
        <v>2</v>
      </c>
      <c r="C61" s="71"/>
      <c r="D61" s="72"/>
      <c r="E61" s="73" t="str">
        <f>IF(C56&lt;&gt;"",CONCATENATE("&lt;!-- ",C56," Fin --&gt;"),"")</f>
        <v>&lt;!-- Excepciones Integradas Fin --&gt;</v>
      </c>
      <c r="G61" s="16" t="s">
        <v>2</v>
      </c>
    </row>
    <row r="62" spans="1:7">
      <c r="A62" s="63"/>
      <c r="B62" s="64"/>
      <c r="C62" s="65"/>
      <c r="D62" s="65"/>
      <c r="E62" s="66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7" t="s">
        <v>113</v>
      </c>
      <c r="B63" s="16" t="s">
        <v>2</v>
      </c>
      <c r="C63" s="76"/>
      <c r="D63" s="59"/>
      <c r="E63" s="68" t="str">
        <f>IF(C63&lt;&gt;"","&lt;div","")</f>
        <v/>
      </c>
      <c r="F63" s="16" t="s">
        <v>2</v>
      </c>
      <c r="G63" s="16" t="s">
        <v>2</v>
      </c>
    </row>
    <row r="64" spans="1:7">
      <c r="A64" s="67" t="s">
        <v>114</v>
      </c>
      <c r="B64" s="16" t="s">
        <v>2</v>
      </c>
      <c r="C64" s="59"/>
      <c r="D64" s="59"/>
      <c r="E64" s="69" t="str">
        <f>IF(C63&lt;&gt;"",CONCATENATE("id=",Comillas,C64,Comillas),"")</f>
        <v/>
      </c>
      <c r="F64" s="16" t="s">
        <v>104</v>
      </c>
      <c r="G64" s="16" t="s">
        <v>2</v>
      </c>
    </row>
    <row r="65" spans="1:7">
      <c r="A65" s="67"/>
      <c r="B65" s="16" t="s">
        <v>2</v>
      </c>
      <c r="C65" s="16"/>
      <c r="D65" s="16"/>
      <c r="E65" s="69" t="str">
        <f>IF(C63&lt;&gt;"",$F$42,"")</f>
        <v/>
      </c>
      <c r="G65" s="16" t="s">
        <v>2</v>
      </c>
    </row>
    <row r="66" spans="1:7">
      <c r="A66" s="67"/>
      <c r="B66" s="16" t="s">
        <v>2</v>
      </c>
      <c r="C66" s="16"/>
      <c r="D66" s="16"/>
      <c r="E66" s="69" t="str">
        <f>IF(C63&lt;&gt;"",CONCATENATE("&lt;h2 class=",Comillas,"mt-1",Comillas,"&gt;",C63,"&lt;/h2&gt;"),"")</f>
        <v/>
      </c>
      <c r="G66" s="16" t="s">
        <v>2</v>
      </c>
    </row>
    <row r="67" spans="1:7">
      <c r="A67" s="67"/>
      <c r="B67" s="16" t="s">
        <v>2</v>
      </c>
      <c r="C67" s="16"/>
      <c r="D67" s="16"/>
      <c r="E67" s="68" t="str">
        <f>IF(C63&lt;&gt;"","&lt;/div&gt;","")</f>
        <v/>
      </c>
      <c r="G67" s="16" t="s">
        <v>2</v>
      </c>
    </row>
    <row r="68" ht="15.75" spans="1:7">
      <c r="A68" s="70"/>
      <c r="B68" s="71"/>
      <c r="C68" s="71"/>
      <c r="D68" s="72"/>
      <c r="E68" s="73" t="str">
        <f>IF(C63&lt;&gt;"",CONCATENATE("&lt;!-- ",C63," Fin --&gt;"),"")</f>
        <v/>
      </c>
      <c r="G68" s="16" t="s">
        <v>2</v>
      </c>
    </row>
    <row r="69" spans="1:7">
      <c r="A69" s="63"/>
      <c r="B69" s="64" t="s">
        <v>2</v>
      </c>
      <c r="C69" s="65"/>
      <c r="D69" s="65"/>
      <c r="E69" s="66" t="str">
        <f>IF(C70&lt;&gt;"",CONCATENATE("&lt;!-- ",C70," --&gt;"),"")</f>
        <v/>
      </c>
      <c r="G69" s="16" t="s">
        <v>2</v>
      </c>
    </row>
    <row r="70" spans="1:7">
      <c r="A70" s="67" t="s">
        <v>115</v>
      </c>
      <c r="B70" s="16" t="s">
        <v>2</v>
      </c>
      <c r="C70" s="59"/>
      <c r="D70" s="59"/>
      <c r="E70" s="68" t="str">
        <f>IF(C70&lt;&gt;"","&lt;div","")</f>
        <v/>
      </c>
      <c r="F70" s="16" t="s">
        <v>104</v>
      </c>
      <c r="G70" s="16" t="s">
        <v>2</v>
      </c>
    </row>
    <row r="71" spans="1:7">
      <c r="A71" s="67" t="s">
        <v>116</v>
      </c>
      <c r="B71" s="16" t="s">
        <v>2</v>
      </c>
      <c r="C71" s="59"/>
      <c r="D71" s="59"/>
      <c r="E71" s="69" t="str">
        <f>IF(C70&lt;&gt;"",CONCATENATE("id=",Comillas,C71,Comillas),"")</f>
        <v/>
      </c>
      <c r="G71" s="16" t="s">
        <v>2</v>
      </c>
    </row>
    <row r="72" spans="1:7">
      <c r="A72" s="67"/>
      <c r="B72" s="16" t="s">
        <v>2</v>
      </c>
      <c r="C72" s="16"/>
      <c r="D72" s="16"/>
      <c r="E72" s="69" t="str">
        <f>IF(C70&lt;&gt;"",$F$42,"")</f>
        <v/>
      </c>
      <c r="F72" s="16" t="s">
        <v>2</v>
      </c>
      <c r="G72" s="16" t="s">
        <v>2</v>
      </c>
    </row>
    <row r="73" spans="1:7">
      <c r="A73" s="67"/>
      <c r="B73" s="16" t="s">
        <v>2</v>
      </c>
      <c r="C73" s="16"/>
      <c r="D73" s="16"/>
      <c r="E73" s="69" t="str">
        <f>IF(C70&lt;&gt;"",CONCATENATE("&lt;h2 class=",Comillas,"mt-1",Comillas,"&gt;",C70,"&lt;/h2&gt;"),"")</f>
        <v/>
      </c>
      <c r="G73" s="76" t="s">
        <v>117</v>
      </c>
    </row>
    <row r="74" spans="1:7">
      <c r="A74" s="67"/>
      <c r="B74" s="16" t="s">
        <v>2</v>
      </c>
      <c r="C74" s="16"/>
      <c r="D74" s="16"/>
      <c r="E74" s="68" t="str">
        <f>IF(C70&lt;&gt;"","&lt;/div&gt;","")</f>
        <v/>
      </c>
      <c r="G74" s="59" t="s">
        <v>118</v>
      </c>
    </row>
    <row r="75" ht="15.75" spans="1:7">
      <c r="A75" s="70"/>
      <c r="B75" s="71"/>
      <c r="C75" s="71"/>
      <c r="D75" s="72"/>
      <c r="E75" s="73" t="str">
        <f>IF(C70&lt;&gt;"",CONCATENATE("&lt;!-- ",C70," Fin --&gt;"),"")</f>
        <v/>
      </c>
      <c r="G75" s="16" t="s">
        <v>2</v>
      </c>
    </row>
    <row r="76" spans="1:7">
      <c r="A76" s="63"/>
      <c r="B76" s="64" t="s">
        <v>2</v>
      </c>
      <c r="C76" s="65"/>
      <c r="D76" s="65"/>
      <c r="E76" s="66" t="str">
        <f>IF(C77&lt;&gt;"",CONCATENATE("&lt;!-- ",C77," --&gt;"),"")</f>
        <v/>
      </c>
      <c r="G76" s="16" t="s">
        <v>2</v>
      </c>
    </row>
    <row r="77" spans="1:7">
      <c r="A77" s="67" t="s">
        <v>119</v>
      </c>
      <c r="B77" s="16" t="s">
        <v>2</v>
      </c>
      <c r="C77" s="76"/>
      <c r="D77" s="59"/>
      <c r="E77" s="68" t="str">
        <f>IF(C77&lt;&gt;"","&lt;div","")</f>
        <v/>
      </c>
      <c r="F77" s="16" t="s">
        <v>104</v>
      </c>
      <c r="G77" s="16" t="s">
        <v>2</v>
      </c>
    </row>
    <row r="78" spans="1:7">
      <c r="A78" s="67" t="s">
        <v>120</v>
      </c>
      <c r="B78" s="16" t="s">
        <v>2</v>
      </c>
      <c r="C78" s="59"/>
      <c r="D78" s="59"/>
      <c r="E78" s="69" t="str">
        <f>IF(C77&lt;&gt;"",CONCATENATE("id=",Comillas,C78,Comillas),"")</f>
        <v/>
      </c>
      <c r="G78" s="16" t="s">
        <v>2</v>
      </c>
    </row>
    <row r="79" spans="1:7">
      <c r="A79" s="67"/>
      <c r="B79" s="16" t="s">
        <v>2</v>
      </c>
      <c r="C79" s="16"/>
      <c r="D79" s="16"/>
      <c r="E79" s="69" t="str">
        <f>IF(C77&lt;&gt;"",$F$42,"")</f>
        <v/>
      </c>
      <c r="F79" s="16" t="s">
        <v>2</v>
      </c>
      <c r="G79" s="16" t="s">
        <v>2</v>
      </c>
    </row>
    <row r="80" spans="1:7">
      <c r="A80" s="67"/>
      <c r="B80" s="16" t="s">
        <v>2</v>
      </c>
      <c r="C80" s="16"/>
      <c r="D80" s="16"/>
      <c r="E80" s="69" t="str">
        <f>IF(C77&lt;&gt;"",CONCATENATE("&lt;h2 class=",Comillas,"mt-1",Comillas,"&gt;",C77,"&lt;/h2&gt;"),"")</f>
        <v/>
      </c>
      <c r="G80" s="16" t="s">
        <v>2</v>
      </c>
    </row>
    <row r="81" spans="1:7">
      <c r="A81" s="67"/>
      <c r="B81" s="16" t="s">
        <v>2</v>
      </c>
      <c r="C81" s="16"/>
      <c r="D81" s="16"/>
      <c r="E81" s="68" t="str">
        <f>IF(C77&lt;&gt;"","&lt;/div&gt;","")</f>
        <v/>
      </c>
      <c r="G81" s="16" t="s">
        <v>2</v>
      </c>
    </row>
    <row r="82" ht="15.75" spans="1:7">
      <c r="A82" s="70"/>
      <c r="B82" s="71"/>
      <c r="C82" s="71"/>
      <c r="D82" s="72"/>
      <c r="E82" s="73" t="str">
        <f>IF(C77&lt;&gt;"",CONCATENATE("&lt;!-- ",C77," Fin --&gt;"),"")</f>
        <v/>
      </c>
      <c r="G82" s="16" t="s">
        <v>2</v>
      </c>
    </row>
    <row r="83" spans="1:7">
      <c r="A83" s="63"/>
      <c r="B83" s="64" t="s">
        <v>2</v>
      </c>
      <c r="C83" s="65"/>
      <c r="D83" s="65"/>
      <c r="E83" s="66" t="str">
        <f>IF(C84&lt;&gt;"",CONCATENATE("&lt;!-- ",C84," --&gt;"),"")</f>
        <v/>
      </c>
      <c r="G83" s="16" t="s">
        <v>2</v>
      </c>
    </row>
    <row r="84" spans="1:7">
      <c r="A84" s="67" t="s">
        <v>121</v>
      </c>
      <c r="B84" s="16" t="s">
        <v>2</v>
      </c>
      <c r="C84" s="76"/>
      <c r="D84" s="59"/>
      <c r="E84" s="68" t="str">
        <f>IF(C84&lt;&gt;"","&lt;div","")</f>
        <v/>
      </c>
      <c r="F84" s="16" t="s">
        <v>104</v>
      </c>
      <c r="G84" s="16" t="s">
        <v>2</v>
      </c>
    </row>
    <row r="85" spans="1:7">
      <c r="A85" s="67" t="s">
        <v>122</v>
      </c>
      <c r="B85" s="16" t="s">
        <v>2</v>
      </c>
      <c r="C85" s="59"/>
      <c r="D85" s="59"/>
      <c r="E85" s="69" t="str">
        <f>IF(C84&lt;&gt;"",CONCATENATE("id=",Comillas,C85,Comillas),"")</f>
        <v/>
      </c>
      <c r="G85" s="16" t="s">
        <v>2</v>
      </c>
    </row>
    <row r="86" spans="1:7">
      <c r="A86" s="67"/>
      <c r="B86" s="16" t="s">
        <v>2</v>
      </c>
      <c r="C86" s="16"/>
      <c r="D86" s="16"/>
      <c r="E86" s="69" t="str">
        <f>IF(C84&lt;&gt;"",$F$42,"")</f>
        <v/>
      </c>
      <c r="F86" s="16" t="s">
        <v>2</v>
      </c>
      <c r="G86" s="16" t="s">
        <v>2</v>
      </c>
    </row>
    <row r="87" spans="1:7">
      <c r="A87" s="67"/>
      <c r="B87" s="16" t="s">
        <v>2</v>
      </c>
      <c r="C87" s="16"/>
      <c r="D87" s="16"/>
      <c r="E87" s="69" t="str">
        <f>IF(C84&lt;&gt;"",CONCATENATE("&lt;h2 class=",Comillas,"mt-1",Comillas,"&gt;",C84,"&lt;/h2&gt;"),"")</f>
        <v/>
      </c>
      <c r="G87" s="16" t="s">
        <v>2</v>
      </c>
    </row>
    <row r="88" spans="1:7">
      <c r="A88" s="67"/>
      <c r="B88" s="16" t="s">
        <v>2</v>
      </c>
      <c r="C88" s="16"/>
      <c r="D88" s="16"/>
      <c r="E88" s="68" t="str">
        <f>IF(C84&lt;&gt;"","&lt;/div&gt;","")</f>
        <v/>
      </c>
      <c r="G88" s="16" t="s">
        <v>2</v>
      </c>
    </row>
    <row r="89" ht="15.75" spans="1:7">
      <c r="A89" s="70"/>
      <c r="B89" s="71"/>
      <c r="C89" s="71"/>
      <c r="D89" s="72"/>
      <c r="E89" s="73" t="str">
        <f>IF(C84&lt;&gt;"",CONCATENATE("&lt;!-- ",C84," Fin --&gt;"),"")</f>
        <v/>
      </c>
      <c r="G89" s="16" t="s">
        <v>2</v>
      </c>
    </row>
    <row r="90" spans="1:7">
      <c r="A90" s="63"/>
      <c r="B90" s="64" t="s">
        <v>2</v>
      </c>
      <c r="C90" s="65"/>
      <c r="D90" s="65"/>
      <c r="E90" s="66" t="str">
        <f>IF(C91&lt;&gt;"",CONCATENATE("&lt;!-- ",C91," --&gt;"),"")</f>
        <v/>
      </c>
      <c r="G90" s="16" t="s">
        <v>2</v>
      </c>
    </row>
    <row r="91" spans="1:7">
      <c r="A91" s="67" t="s">
        <v>123</v>
      </c>
      <c r="B91" s="16" t="s">
        <v>2</v>
      </c>
      <c r="C91" s="76"/>
      <c r="D91" s="59"/>
      <c r="E91" s="68" t="str">
        <f>IF(C91&lt;&gt;"","&lt;div","")</f>
        <v/>
      </c>
      <c r="F91" s="16" t="s">
        <v>104</v>
      </c>
      <c r="G91" s="16" t="s">
        <v>2</v>
      </c>
    </row>
    <row r="92" spans="1:7">
      <c r="A92" s="67" t="s">
        <v>124</v>
      </c>
      <c r="B92" s="16" t="s">
        <v>2</v>
      </c>
      <c r="C92" s="59"/>
      <c r="D92" s="59"/>
      <c r="E92" s="69" t="str">
        <f>IF(C91&lt;&gt;"",CONCATENATE("id=",Comillas,C92,Comillas),"")</f>
        <v/>
      </c>
      <c r="G92" s="16" t="s">
        <v>2</v>
      </c>
    </row>
    <row r="93" spans="1:7">
      <c r="A93" s="67"/>
      <c r="B93" s="16" t="s">
        <v>2</v>
      </c>
      <c r="C93" s="16"/>
      <c r="D93" s="16"/>
      <c r="E93" s="69" t="str">
        <f>IF(C91&lt;&gt;"",$F$42,"")</f>
        <v/>
      </c>
      <c r="F93" s="16" t="s">
        <v>2</v>
      </c>
      <c r="G93" s="16" t="s">
        <v>2</v>
      </c>
    </row>
    <row r="94" spans="1:7">
      <c r="A94" s="67"/>
      <c r="B94" s="16" t="s">
        <v>2</v>
      </c>
      <c r="C94" s="16"/>
      <c r="D94" s="16"/>
      <c r="E94" s="69" t="str">
        <f>IF(C91&lt;&gt;"",CONCATENATE("&lt;h2 class=",Comillas,"mt-1",Comillas,"&gt;",C91,"&lt;/h2&gt;"),"")</f>
        <v/>
      </c>
      <c r="G94" s="16" t="s">
        <v>2</v>
      </c>
    </row>
    <row r="95" spans="1:7">
      <c r="A95" s="67"/>
      <c r="B95" s="16" t="s">
        <v>2</v>
      </c>
      <c r="C95" s="16"/>
      <c r="D95" s="16"/>
      <c r="E95" s="68" t="str">
        <f>IF(C91&lt;&gt;"","&lt;/div&gt;","")</f>
        <v/>
      </c>
      <c r="G95" s="16" t="s">
        <v>2</v>
      </c>
    </row>
    <row r="96" ht="15.75" spans="1:7">
      <c r="A96" s="70"/>
      <c r="B96" s="71"/>
      <c r="C96" s="71"/>
      <c r="D96" s="72"/>
      <c r="E96" s="73" t="str">
        <f>IF(C91&lt;&gt;"",CONCATENATE("&lt;!-- ",C91," Fin --&gt;"),"")</f>
        <v/>
      </c>
      <c r="G96" s="16" t="s">
        <v>2</v>
      </c>
    </row>
    <row r="97" spans="1:7">
      <c r="A97" s="63"/>
      <c r="B97" s="64" t="s">
        <v>2</v>
      </c>
      <c r="C97" s="65"/>
      <c r="D97" s="65"/>
      <c r="E97" s="66" t="str">
        <f>IF(C98&lt;&gt;"",CONCATENATE("&lt;!-- ",C98," --&gt;"),"")</f>
        <v/>
      </c>
      <c r="G97" s="16" t="s">
        <v>2</v>
      </c>
    </row>
    <row r="98" spans="1:7">
      <c r="A98" s="67" t="s">
        <v>125</v>
      </c>
      <c r="B98" s="16" t="s">
        <v>2</v>
      </c>
      <c r="C98" s="76"/>
      <c r="D98" s="59"/>
      <c r="E98" s="68" t="str">
        <f>IF(C98&lt;&gt;"","&lt;div","")</f>
        <v/>
      </c>
      <c r="F98" s="16" t="s">
        <v>104</v>
      </c>
      <c r="G98" s="16" t="s">
        <v>2</v>
      </c>
    </row>
    <row r="99" spans="1:7">
      <c r="A99" s="67" t="s">
        <v>124</v>
      </c>
      <c r="B99" s="16" t="s">
        <v>2</v>
      </c>
      <c r="C99" s="59"/>
      <c r="D99" s="59"/>
      <c r="E99" s="69" t="str">
        <f>IF(C98&lt;&gt;"",CONCATENATE("id=",Comillas,C99,Comillas),"")</f>
        <v/>
      </c>
      <c r="G99" s="16" t="s">
        <v>2</v>
      </c>
    </row>
    <row r="100" spans="1:7">
      <c r="A100" s="67"/>
      <c r="B100" s="16" t="s">
        <v>2</v>
      </c>
      <c r="C100" s="16"/>
      <c r="D100" s="16"/>
      <c r="E100" s="69" t="str">
        <f>IF(C98&lt;&gt;"",$F$42,"")</f>
        <v/>
      </c>
      <c r="F100" s="16" t="s">
        <v>2</v>
      </c>
      <c r="G100" s="16" t="s">
        <v>2</v>
      </c>
    </row>
    <row r="101" spans="1:7">
      <c r="A101" s="67"/>
      <c r="B101" s="16" t="s">
        <v>2</v>
      </c>
      <c r="C101" s="16"/>
      <c r="D101" s="16"/>
      <c r="E101" s="69" t="str">
        <f>IF(C98&lt;&gt;"",CONCATENATE("&lt;h2 class=",Comillas,"mt-1",Comillas,"&gt;",C98,"&lt;/h2&gt;"),"")</f>
        <v/>
      </c>
      <c r="G101" s="16" t="s">
        <v>2</v>
      </c>
    </row>
    <row r="102" spans="1:7">
      <c r="A102" s="67"/>
      <c r="B102" s="16" t="s">
        <v>2</v>
      </c>
      <c r="C102" s="16"/>
      <c r="D102" s="16"/>
      <c r="E102" s="68" t="str">
        <f>IF(C98&lt;&gt;"","&lt;/div&gt;","")</f>
        <v/>
      </c>
      <c r="G102" s="16" t="s">
        <v>2</v>
      </c>
    </row>
    <row r="103" ht="15.75" spans="1:7">
      <c r="A103" s="70"/>
      <c r="B103" s="71"/>
      <c r="C103" s="71"/>
      <c r="D103" s="72"/>
      <c r="E103" s="73" t="str">
        <f>IF(C98&lt;&gt;"",CONCATENATE("&lt;!-- ",C98," Fin --&gt;"),"")</f>
        <v/>
      </c>
      <c r="G103" s="16" t="s">
        <v>2</v>
      </c>
    </row>
    <row r="104" spans="1:7">
      <c r="A104" s="63"/>
      <c r="B104" s="64" t="s">
        <v>2</v>
      </c>
      <c r="C104" s="65"/>
      <c r="D104" s="65"/>
      <c r="E104" s="66" t="str">
        <f>IF(C105&lt;&gt;"",CONCATENATE("&lt;!-- ",C105," --&gt;"),"")</f>
        <v/>
      </c>
      <c r="G104" s="16" t="s">
        <v>2</v>
      </c>
    </row>
    <row r="105" spans="1:7">
      <c r="A105" s="67" t="s">
        <v>126</v>
      </c>
      <c r="B105" s="16" t="s">
        <v>2</v>
      </c>
      <c r="C105" s="76"/>
      <c r="D105" s="59"/>
      <c r="E105" s="68" t="str">
        <f>IF(C105&lt;&gt;"","&lt;div","")</f>
        <v/>
      </c>
      <c r="F105" s="16" t="s">
        <v>104</v>
      </c>
      <c r="G105" s="16" t="s">
        <v>2</v>
      </c>
    </row>
    <row r="106" spans="1:7">
      <c r="A106" s="67" t="s">
        <v>124</v>
      </c>
      <c r="B106" s="16" t="s">
        <v>2</v>
      </c>
      <c r="C106" s="59"/>
      <c r="D106" s="59"/>
      <c r="E106" s="69" t="str">
        <f>IF(C105&lt;&gt;"",CONCATENATE("id=",Comillas,C106,Comillas),"")</f>
        <v/>
      </c>
      <c r="G106" s="16" t="s">
        <v>2</v>
      </c>
    </row>
    <row r="107" spans="1:7">
      <c r="A107" s="67"/>
      <c r="B107" s="16" t="s">
        <v>2</v>
      </c>
      <c r="C107" s="16"/>
      <c r="D107" s="16"/>
      <c r="E107" s="69" t="str">
        <f>IF(C105&lt;&gt;"",$F$42,"")</f>
        <v/>
      </c>
      <c r="F107" s="16" t="s">
        <v>2</v>
      </c>
      <c r="G107" s="16" t="s">
        <v>2</v>
      </c>
    </row>
    <row r="108" spans="1:7">
      <c r="A108" s="67"/>
      <c r="B108" s="16" t="s">
        <v>2</v>
      </c>
      <c r="C108" s="16"/>
      <c r="D108" s="16"/>
      <c r="E108" s="69" t="str">
        <f>IF(C105&lt;&gt;"",CONCATENATE("&lt;h2 class=",Comillas,"mt-1",Comillas,"&gt;",C105,"&lt;/h2&gt;"),"")</f>
        <v/>
      </c>
      <c r="G108" s="16" t="s">
        <v>2</v>
      </c>
    </row>
    <row r="109" spans="1:7">
      <c r="A109" s="67"/>
      <c r="B109" s="16" t="s">
        <v>2</v>
      </c>
      <c r="C109" s="16"/>
      <c r="D109" s="16"/>
      <c r="E109" s="68" t="str">
        <f>IF(C105&lt;&gt;"","&lt;/div&gt;","")</f>
        <v/>
      </c>
      <c r="G109" s="16" t="s">
        <v>2</v>
      </c>
    </row>
    <row r="110" ht="15.75" spans="1:7">
      <c r="A110" s="70"/>
      <c r="B110" s="71"/>
      <c r="C110" s="71"/>
      <c r="D110" s="72"/>
      <c r="E110" s="73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7" t="s">
        <v>91</v>
      </c>
    </row>
    <row r="112" spans="2:7">
      <c r="B112" s="16" t="s">
        <v>2</v>
      </c>
      <c r="E112" s="78" t="s">
        <v>127</v>
      </c>
      <c r="G112" s="16" t="s">
        <v>2</v>
      </c>
    </row>
    <row r="113" spans="2:7">
      <c r="B113" s="16" t="s">
        <v>2</v>
      </c>
      <c r="E113" s="53" t="str">
        <f>CONCATENATE("&lt;!--  ",$C$8,"--&gt;")</f>
        <v>&lt;!--  Errores: el pan diario del programador  --&gt;</v>
      </c>
      <c r="G113" s="16" t="s">
        <v>2</v>
      </c>
    </row>
    <row r="114" spans="2:7">
      <c r="B114" s="16" t="s">
        <v>2</v>
      </c>
      <c r="E114" s="53" t="s">
        <v>128</v>
      </c>
      <c r="F114" s="16" t="s">
        <v>104</v>
      </c>
      <c r="G114" s="16" t="s">
        <v>2</v>
      </c>
    </row>
    <row r="115" spans="2:5">
      <c r="B115" s="16" t="s">
        <v>2</v>
      </c>
      <c r="E115" s="16" t="s">
        <v>129</v>
      </c>
    </row>
    <row r="116" spans="2:7">
      <c r="B116" s="16" t="s">
        <v>2</v>
      </c>
      <c r="E116" s="16" t="s">
        <v>130</v>
      </c>
      <c r="G116" s="79"/>
    </row>
    <row r="117" spans="2:7">
      <c r="B117" s="16" t="s">
        <v>2</v>
      </c>
      <c r="E117" s="16" t="s">
        <v>131</v>
      </c>
      <c r="G117" s="80"/>
    </row>
    <row r="118" spans="2:5">
      <c r="B118" s="16" t="s">
        <v>2</v>
      </c>
      <c r="E118" s="16"/>
    </row>
    <row r="119" spans="2:6">
      <c r="B119" s="16" t="s">
        <v>2</v>
      </c>
      <c r="E119" s="16" t="s">
        <v>132</v>
      </c>
      <c r="F119" s="16" t="s">
        <v>34</v>
      </c>
    </row>
    <row r="120" ht="15.75" spans="5:5">
      <c r="E120" s="16" t="s">
        <v>133</v>
      </c>
    </row>
    <row r="121" spans="5:5">
      <c r="E121" s="81" t="str">
        <f>IF($C$25&lt;&gt;"",$H$2,"")</f>
        <v>&lt;li class="list-group-item"&gt;</v>
      </c>
    </row>
    <row r="122" spans="5:5">
      <c r="E122" s="82" t="str">
        <f>IF(C25&lt;&gt;"",CONCATENATE("&lt;a href=",Comillas,"#",C26,Comillas,"&gt;",C25,"&lt;/a&gt;"),"")</f>
        <v>&lt;a href="#tiposDeErroresEnPython"&gt;Tipos de Errores en Python&lt;/a&gt;</v>
      </c>
    </row>
    <row r="123" ht="15.75" spans="2:6">
      <c r="B123" s="16" t="s">
        <v>2</v>
      </c>
      <c r="E123" s="83" t="str">
        <f>IF($C$25&lt;&gt;"","&lt;/li&gt;","")</f>
        <v>&lt;/li&gt;</v>
      </c>
      <c r="F123" s="16" t="s">
        <v>2</v>
      </c>
    </row>
    <row r="124" spans="2:6">
      <c r="B124" s="16" t="s">
        <v>2</v>
      </c>
      <c r="E124" s="81" t="str">
        <f>IF($C$33&lt;&gt;"",$H$2,"")</f>
        <v>&lt;li class="list-group-item"&gt;</v>
      </c>
      <c r="F124" s="16" t="s">
        <v>2</v>
      </c>
    </row>
    <row r="125" spans="2:5">
      <c r="B125" s="16" t="s">
        <v>2</v>
      </c>
      <c r="E125" s="82" t="str">
        <f>IF(C33&lt;&gt;"",CONCATENATE("&lt;a href=",Comillas,"#",C34,Comillas,"&gt;",C33,"&lt;/a&gt;"),"")</f>
        <v>&lt;a href="#estrategiasParaManejarErrores"&gt;Estrategias para Manejar Errores&lt;/a&gt;</v>
      </c>
    </row>
    <row r="126" ht="15.75" spans="2:5">
      <c r="B126" s="16" t="s">
        <v>2</v>
      </c>
      <c r="E126" s="83" t="str">
        <f>IF($C$33&lt;&gt;"","&lt;/li&gt;","")</f>
        <v>&lt;/li&gt;</v>
      </c>
    </row>
    <row r="127" spans="5:5">
      <c r="E127" s="81" t="str">
        <f>IF(C41&lt;&gt;"",$H$2,"")</f>
        <v>&lt;li class="list-group-item"&gt;</v>
      </c>
    </row>
    <row r="128" spans="5:5">
      <c r="E128" s="82" t="str">
        <f>IF(C41&lt;&gt;"",CONCATENATE("&lt;a href=",Comillas,"#",C42,Comillas,"&gt;",C41,"&lt;/a&gt;"),"")</f>
        <v>&lt;a href="#"&gt;los Errores más Comunes en Python&lt;/a&gt;</v>
      </c>
    </row>
    <row r="129" ht="15.75" spans="5:5">
      <c r="E129" s="83" t="str">
        <f>IF(C41&lt;&gt;"","&lt;/li&gt;","")</f>
        <v>&lt;/li&gt;</v>
      </c>
    </row>
    <row r="130" spans="5:5">
      <c r="E130" s="81" t="str">
        <f>IF($C49&lt;&gt;"",$H$2,"")</f>
        <v>&lt;li class="list-group-item"&gt;</v>
      </c>
    </row>
    <row r="131" spans="5:5">
      <c r="E131" s="82" t="str">
        <f>IF(C49&lt;&gt;"",CONCATENATE("&lt;a href=",Comillas,"#",C50,Comillas,"&gt;",C49,"&lt;/a&gt;"),"")</f>
        <v>&lt;a href="#laAnatomiaDeLasExcepciones"&gt;La Anatomía de las Excepciones&lt;/a&gt;</v>
      </c>
    </row>
    <row r="132" ht="15.75" spans="5:5">
      <c r="E132" s="83" t="str">
        <f>IF(C49&lt;&gt;"","&lt;/li&gt;","")</f>
        <v>&lt;/li&gt;</v>
      </c>
    </row>
    <row r="133" spans="5:5">
      <c r="E133" s="81" t="str">
        <f>IF($C56&lt;&gt;"",$H$2,"")</f>
        <v>&lt;li class="list-group-item"&gt;</v>
      </c>
    </row>
    <row r="134" spans="5:5">
      <c r="E134" s="82" t="str">
        <f>IF(C56&lt;&gt;"",CONCATENATE("&lt;a href=",Comillas,"#",C57,Comillas,"&gt;",C56,"&lt;/a&gt;"),"")</f>
        <v>&lt;a href="#excepcionesIntegradas"&gt;Excepciones Integradas&lt;/a&gt;</v>
      </c>
    </row>
    <row r="135" ht="15.75" spans="5:5">
      <c r="E135" s="83" t="str">
        <f>IF($C$56&lt;&gt;"","&lt;/li&gt;","")</f>
        <v>&lt;/li&gt;</v>
      </c>
    </row>
    <row r="136" spans="5:5">
      <c r="E136" s="81" t="str">
        <f>IF(C63&lt;&gt;"",$H$2,"")</f>
        <v/>
      </c>
    </row>
    <row r="137" spans="5:9">
      <c r="E137" s="82" t="str">
        <f>IF(C63&lt;&gt;"",CONCATENATE("&lt;a href=",Comillas,"#",C64,Comillas,"&gt;",C63,"&lt;/a&gt;"),"")</f>
        <v/>
      </c>
      <c r="H137" s="84"/>
      <c r="I137" s="84"/>
    </row>
    <row r="138" ht="15.75" spans="5:5">
      <c r="E138" s="83" t="str">
        <f>IF(C63&lt;&gt;"","&lt;/li&gt;","")</f>
        <v/>
      </c>
    </row>
    <row r="139" spans="5:11">
      <c r="E139" s="81" t="str">
        <f>IF(C70&lt;&gt;"",$H$2,"")</f>
        <v/>
      </c>
      <c r="J139" s="84"/>
      <c r="K139" s="84"/>
    </row>
    <row r="140" spans="5:5">
      <c r="E140" s="82" t="str">
        <f>IF(C70&lt;&gt;"",CONCATENATE("&lt;a href=",Comillas,"#",C71,Comillas,"&gt;",C70,"&lt;/a&gt;"),"")</f>
        <v/>
      </c>
    </row>
    <row r="141" ht="15.75" spans="5:5">
      <c r="E141" s="83" t="str">
        <f>IF(C70&lt;&gt;"","&lt;/li&gt;","")</f>
        <v/>
      </c>
    </row>
    <row r="142" spans="5:5">
      <c r="E142" s="81" t="str">
        <f>IF(C77&lt;&gt;"",$H$2,"")</f>
        <v/>
      </c>
    </row>
    <row r="143" spans="5:5">
      <c r="E143" s="82" t="str">
        <f>IF(C77&lt;&gt;"",CONCATENATE("&lt;a href=",Comillas,"#",C78,Comillas,"&gt;",C77,"&lt;/a&gt;"),"")</f>
        <v/>
      </c>
    </row>
    <row r="144" ht="15.75" spans="5:5">
      <c r="E144" s="83" t="str">
        <f>IF(C78&lt;&gt;"","&lt;/li&gt;","")</f>
        <v/>
      </c>
    </row>
    <row r="145" spans="1:6">
      <c r="A145" s="84"/>
      <c r="B145" s="84"/>
      <c r="C145" s="84"/>
      <c r="D145" s="84"/>
      <c r="E145" s="81" t="str">
        <f>IF(C84&lt;&gt;"",$H$2,"")</f>
        <v/>
      </c>
      <c r="F145" s="84"/>
    </row>
    <row r="146" spans="5:7">
      <c r="E146" s="82" t="str">
        <f>IF(C84&lt;&gt;"",CONCATENATE("&lt;a href=",Comillas,"#",C85,Comillas,"&gt;",C84,"&lt;/a&gt;"),"")</f>
        <v/>
      </c>
      <c r="G146" s="84"/>
    </row>
    <row r="147" ht="15.75" spans="5:5">
      <c r="E147" s="83" t="str">
        <f>IF(C84&lt;&gt;"","&lt;/li&gt;","")</f>
        <v/>
      </c>
    </row>
    <row r="148" spans="5:5">
      <c r="E148" s="81" t="str">
        <f>IF(C75&lt;&gt;"",$H$2,"")</f>
        <v/>
      </c>
    </row>
    <row r="149" spans="5:5">
      <c r="E149" s="82" t="str">
        <f>IF(C75&lt;&gt;"",CONCATENATE("&lt;a href=",Comillas,"#",C76,Comillas,"&gt;",C75,"&lt;/a&gt;"),"")</f>
        <v/>
      </c>
    </row>
    <row r="150" ht="15.75" spans="5:5">
      <c r="E150" s="83" t="str">
        <f>IF(C75&lt;&gt;"","&lt;/li&gt;","")</f>
        <v/>
      </c>
    </row>
    <row r="151" spans="5:5">
      <c r="E151" s="81" t="str">
        <f>IF(C82&lt;&gt;"",$H$2,"")</f>
        <v/>
      </c>
    </row>
    <row r="152" spans="5:5">
      <c r="E152" s="82" t="str">
        <f>IF(C82&lt;&gt;"",CONCATENATE("&lt;a href=",Comillas,"#",C83,Comillas,"&gt;",C82,"&lt;/a&gt;"),"")</f>
        <v/>
      </c>
    </row>
    <row r="153" ht="15.75" spans="5:5">
      <c r="E153" s="83" t="str">
        <f>IF(C82&lt;&gt;"","&lt;/li&gt;","")</f>
        <v/>
      </c>
    </row>
    <row r="154" spans="5:5">
      <c r="E154" s="81" t="str">
        <f>IF(C89&lt;&gt;"",$H$2,"")</f>
        <v/>
      </c>
    </row>
    <row r="155" spans="5:5">
      <c r="E155" s="82" t="str">
        <f>IF(C89&lt;&gt;"",CONCATENATE("&lt;a href=",Comillas,"#",C90,Comillas,"&gt;",C89,"&lt;/a&gt;"),"")</f>
        <v/>
      </c>
    </row>
    <row r="156" ht="15.75" spans="5:5">
      <c r="E156" s="83" t="str">
        <f>IF(C90&lt;&gt;"","&lt;/li&gt;","")</f>
        <v/>
      </c>
    </row>
    <row r="157" spans="5:5">
      <c r="E157" s="16" t="s">
        <v>134</v>
      </c>
    </row>
    <row r="158" spans="5:5">
      <c r="E158" s="16" t="s">
        <v>135</v>
      </c>
    </row>
    <row r="159" spans="5:5">
      <c r="E159" s="16" t="s">
        <v>136</v>
      </c>
    </row>
    <row r="160" spans="5:5">
      <c r="E160" s="55" t="s">
        <v>91</v>
      </c>
    </row>
    <row r="161" spans="5:5">
      <c r="E161" s="85" t="s">
        <v>137</v>
      </c>
    </row>
    <row r="163" spans="5:5">
      <c r="E163" s="84"/>
    </row>
  </sheetData>
  <conditionalFormatting sqref="C$1:C$1048576">
    <cfRule type="duplicateValues" dxfId="0" priority="1"/>
  </conditionalFormatting>
  <conditionalFormatting sqref="G73:G74">
    <cfRule type="duplicateValues" dxfId="0" priority="6"/>
  </conditionalFormatting>
  <hyperlinks>
    <hyperlink ref="C15" r:id="rId1" display="https://images2.imgbox.com/8d/be/Qbt67t9b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G1" workbookViewId="0">
      <pane ySplit="1" topLeftCell="A20" activePane="bottomLeft" state="frozen"/>
      <selection/>
      <selection pane="bottomLeft" activeCell="N2" sqref="N2:N41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38" t="str">
        <f>""</f>
        <v/>
      </c>
      <c r="N1" s="38" t="str">
        <f>""</f>
        <v/>
      </c>
    </row>
    <row r="2" spans="1:15">
      <c r="A2" s="39" t="s">
        <v>138</v>
      </c>
      <c r="B2" s="40"/>
      <c r="C2" s="40"/>
      <c r="D2" s="41" t="s">
        <v>139</v>
      </c>
      <c r="E2" s="40" t="s">
        <v>2</v>
      </c>
      <c r="F2" s="40" t="str">
        <f>CONCATENATE("&lt;!-- ",D2," --&gt;")</f>
        <v>&lt;!-- Uso de Try-Except --&gt;</v>
      </c>
      <c r="G2" s="42"/>
      <c r="I2" s="39" t="s">
        <v>138</v>
      </c>
      <c r="J2" s="40"/>
      <c r="K2" s="40"/>
      <c r="L2" s="41" t="s">
        <v>140</v>
      </c>
      <c r="M2" s="40"/>
      <c r="N2" s="40" t="str">
        <f>CONCATENATE("&lt;!-- ",L2," --&gt;")</f>
        <v>&lt;!-- Uso de Declaraciones print() --&gt;</v>
      </c>
      <c r="O2" s="42"/>
    </row>
    <row r="3" spans="1:15">
      <c r="A3" s="43" t="s">
        <v>141</v>
      </c>
      <c r="B3" s="44" t="s">
        <v>142</v>
      </c>
      <c r="C3" s="45" t="s">
        <v>143</v>
      </c>
      <c r="F3" t="str">
        <f>CONCATENATE(B3,D3,C3)</f>
        <v>&lt;div &gt;</v>
      </c>
      <c r="G3" s="46"/>
      <c r="I3" s="43" t="s">
        <v>141</v>
      </c>
      <c r="J3" s="44" t="s">
        <v>142</v>
      </c>
      <c r="K3" s="45" t="s">
        <v>143</v>
      </c>
      <c r="N3" t="str">
        <f>CONCATENATE(J3,L3,K3)</f>
        <v>&lt;div &gt;</v>
      </c>
      <c r="O3" s="46"/>
    </row>
    <row r="4" spans="1:15">
      <c r="A4" s="43"/>
      <c r="F4" t="str">
        <f>CONCATENATE("&lt;h3&gt;",D2,"&lt;/h3&gt;")</f>
        <v>&lt;h3&gt;Uso de Try-Except&lt;/h3&gt;</v>
      </c>
      <c r="G4" s="46"/>
      <c r="I4" s="43"/>
      <c r="N4" t="str">
        <f>CONCATENATE("&lt;h4&gt;",L2,"&lt;/h4&gt;")</f>
        <v>&lt;h4&gt;Uso de Declaraciones print()&lt;/h4&gt;</v>
      </c>
      <c r="O4" s="46"/>
    </row>
    <row r="5" spans="1:15">
      <c r="A5" s="43"/>
      <c r="F5" t="str">
        <f>IF(D6&lt;&gt;"","&lt;p&gt;","")</f>
        <v/>
      </c>
      <c r="G5" s="46"/>
      <c r="I5" s="43"/>
      <c r="N5" t="str">
        <f>IF(L6&lt;&gt;"","&lt;p&gt;","")</f>
        <v>&lt;p&gt;</v>
      </c>
      <c r="O5" s="46"/>
    </row>
    <row r="6" spans="1:15">
      <c r="A6" s="43" t="s">
        <v>144</v>
      </c>
      <c r="D6" s="47"/>
      <c r="E6" t="s">
        <v>2</v>
      </c>
      <c r="F6" t="str">
        <f>IF(D6&lt;&gt;"",D6,"")</f>
        <v/>
      </c>
      <c r="G6" s="46"/>
      <c r="H6" t="s">
        <v>2</v>
      </c>
      <c r="I6" s="43" t="s">
        <v>144</v>
      </c>
      <c r="L6" s="47" t="s">
        <v>145</v>
      </c>
      <c r="M6" t="s">
        <v>2</v>
      </c>
      <c r="N6" t="str">
        <f>IF(L6&lt;&gt;"",L6,"")</f>
        <v>Agregar declaraciones print() estratégicamente en el código ayuda a inspeccionar el flujo de ejecución y los valores de las variables.</v>
      </c>
      <c r="O6" s="46"/>
    </row>
    <row r="7" spans="1:15">
      <c r="A7" s="43"/>
      <c r="F7" t="s">
        <v>91</v>
      </c>
      <c r="G7" s="46"/>
      <c r="I7" s="43"/>
      <c r="N7" t="s">
        <v>91</v>
      </c>
      <c r="O7" s="46"/>
    </row>
    <row r="8" ht="15" spans="1:15">
      <c r="A8" s="48"/>
      <c r="B8" s="38"/>
      <c r="C8" s="38"/>
      <c r="D8" s="38"/>
      <c r="E8" s="38"/>
      <c r="F8" s="38" t="str">
        <f>CONCATENATE("&lt;!-- ",D2," fin --&gt;")</f>
        <v>&lt;!-- Uso de Try-Except fin --&gt;</v>
      </c>
      <c r="G8" s="49"/>
      <c r="I8" s="48"/>
      <c r="J8" s="38"/>
      <c r="K8" s="38"/>
      <c r="L8" s="38"/>
      <c r="M8" s="38"/>
      <c r="N8" s="38" t="str">
        <f>CONCATENATE("&lt;!-- ",L2," fin --&gt;")</f>
        <v>&lt;!-- Uso de Declaraciones print() fin --&gt;</v>
      </c>
      <c r="O8" s="49"/>
    </row>
    <row r="9" ht="15" spans="1:14">
      <c r="A9" s="39"/>
      <c r="B9" s="40"/>
      <c r="C9" s="40"/>
      <c r="D9" s="50"/>
      <c r="E9" s="40"/>
      <c r="F9" s="38" t="str">
        <f>""</f>
        <v/>
      </c>
      <c r="I9" s="39"/>
      <c r="J9" s="40"/>
      <c r="K9" s="40"/>
      <c r="L9" s="50"/>
      <c r="M9" s="40"/>
      <c r="N9" s="38" t="str">
        <f>""</f>
        <v/>
      </c>
    </row>
    <row r="10" spans="1:15">
      <c r="A10" s="39" t="s">
        <v>146</v>
      </c>
      <c r="B10" s="40"/>
      <c r="C10" s="40"/>
      <c r="D10" s="41" t="s">
        <v>147</v>
      </c>
      <c r="E10" s="40" t="s">
        <v>2</v>
      </c>
      <c r="F10" s="40" t="str">
        <f>CONCATENATE("&lt;!-- ",D10," --&gt;")</f>
        <v>&lt;!-- Depuración --&gt;</v>
      </c>
      <c r="G10" s="42"/>
      <c r="I10" s="39" t="s">
        <v>146</v>
      </c>
      <c r="J10" s="40"/>
      <c r="K10" s="40"/>
      <c r="L10" s="41" t="s">
        <v>148</v>
      </c>
      <c r="M10" s="40" t="s">
        <v>2</v>
      </c>
      <c r="N10" s="40" t="str">
        <f>CONCATENATE("&lt;!-- ",L10," --&gt;")</f>
        <v>&lt;!-- Uso de un Depurador (Debugger) --&gt;</v>
      </c>
      <c r="O10" s="42"/>
    </row>
    <row r="11" spans="1:15">
      <c r="A11" s="43" t="s">
        <v>141</v>
      </c>
      <c r="B11" s="44" t="s">
        <v>142</v>
      </c>
      <c r="C11" s="45" t="s">
        <v>143</v>
      </c>
      <c r="F11" t="str">
        <f>CONCATENATE(B11,D11,C11)</f>
        <v>&lt;div &gt;</v>
      </c>
      <c r="G11" s="46"/>
      <c r="I11" s="43" t="s">
        <v>141</v>
      </c>
      <c r="J11" s="44" t="s">
        <v>142</v>
      </c>
      <c r="K11" s="45" t="s">
        <v>143</v>
      </c>
      <c r="N11" t="str">
        <f>CONCATENATE(J11,L11,K11)</f>
        <v>&lt;div &gt;</v>
      </c>
      <c r="O11" s="46"/>
    </row>
    <row r="12" spans="1:15">
      <c r="A12" s="43"/>
      <c r="F12" t="str">
        <f>CONCATENATE("&lt;h3&gt;",D10,"&lt;/h3&gt;")</f>
        <v>&lt;h3&gt;Depuración&lt;/h3&gt;</v>
      </c>
      <c r="G12" s="46"/>
      <c r="I12" s="43"/>
      <c r="N12" t="str">
        <f>CONCATENATE("&lt;h4&gt;",L10,"&lt;/h4&gt;")</f>
        <v>&lt;h4&gt;Uso de un Depurador (Debugger)&lt;/h4&gt;</v>
      </c>
      <c r="O12" s="46"/>
    </row>
    <row r="13" spans="1:15">
      <c r="A13" s="43"/>
      <c r="F13" t="str">
        <f>IF(D14&lt;&gt;"","&lt;p&gt;","")</f>
        <v/>
      </c>
      <c r="G13" s="46"/>
      <c r="I13" s="43"/>
      <c r="N13" t="str">
        <f>IF(L14&lt;&gt;"","&lt;p&gt;","")</f>
        <v>&lt;p&gt;</v>
      </c>
      <c r="O13" s="46"/>
    </row>
    <row r="14" spans="1:15">
      <c r="A14" s="43" t="s">
        <v>144</v>
      </c>
      <c r="D14" s="47"/>
      <c r="E14" t="s">
        <v>2</v>
      </c>
      <c r="F14" t="str">
        <f>IF(D14&lt;&gt;"",D14,"")</f>
        <v/>
      </c>
      <c r="G14" s="46"/>
      <c r="H14" t="s">
        <v>2</v>
      </c>
      <c r="I14" s="43" t="s">
        <v>144</v>
      </c>
      <c r="L14" s="47" t="s">
        <v>149</v>
      </c>
      <c r="M14" t="s">
        <v>2</v>
      </c>
      <c r="N14" t="str">
        <f>IF(L14&lt;&gt;"",L14,"")</f>
        <v>Un depurador permite inspeccionar el estado del programa línea por línea, verificar valores de variables y entender mejor el flujo del programa.</v>
      </c>
      <c r="O14" s="46"/>
    </row>
    <row r="15" spans="1:15">
      <c r="A15" s="43"/>
      <c r="F15" t="s">
        <v>91</v>
      </c>
      <c r="G15" s="46"/>
      <c r="I15" s="43"/>
      <c r="N15" t="s">
        <v>91</v>
      </c>
      <c r="O15" s="46"/>
    </row>
    <row r="16" ht="15" spans="1:15">
      <c r="A16" s="48"/>
      <c r="B16" s="38"/>
      <c r="C16" s="38"/>
      <c r="D16" s="38"/>
      <c r="E16" s="38"/>
      <c r="F16" s="38" t="str">
        <f>CONCATENATE("&lt;!-- ",D10," fin --&gt;")</f>
        <v>&lt;!-- Depuración fin --&gt;</v>
      </c>
      <c r="G16" s="49"/>
      <c r="I16" s="48"/>
      <c r="J16" s="38"/>
      <c r="K16" s="38"/>
      <c r="L16" s="38"/>
      <c r="M16" s="38"/>
      <c r="N16" s="38" t="str">
        <f>CONCATENATE("&lt;!-- ",L10," fin --&gt;")</f>
        <v>&lt;!-- Uso de un Depurador (Debugger) fin --&gt;</v>
      </c>
      <c r="O16" s="49"/>
    </row>
    <row r="17" ht="15" spans="1:15">
      <c r="A17" s="39"/>
      <c r="B17" s="40"/>
      <c r="C17" s="40"/>
      <c r="D17" s="50"/>
      <c r="E17" s="40"/>
      <c r="F17" s="38" t="str">
        <f>""</f>
        <v/>
      </c>
      <c r="I17" s="43"/>
      <c r="J17" s="51"/>
      <c r="K17" s="51"/>
      <c r="L17" s="51"/>
      <c r="M17" s="51"/>
      <c r="N17" s="51"/>
      <c r="O17" s="46"/>
    </row>
    <row r="18" spans="1:15">
      <c r="A18" s="39" t="s">
        <v>150</v>
      </c>
      <c r="B18" s="40"/>
      <c r="C18" s="40"/>
      <c r="D18" s="41" t="s">
        <v>151</v>
      </c>
      <c r="E18" s="40"/>
      <c r="F18" s="40" t="str">
        <f>CONCATENATE("&lt;!-- ",D18," --&gt;")</f>
        <v>&lt;!-- Pruebas Unitarias --&gt;</v>
      </c>
      <c r="G18" s="42"/>
      <c r="I18" s="39" t="s">
        <v>150</v>
      </c>
      <c r="J18" s="40"/>
      <c r="K18" s="40"/>
      <c r="L18" s="41" t="s">
        <v>152</v>
      </c>
      <c r="M18" s="40"/>
      <c r="N18" s="40" t="str">
        <f>CONCATENATE("&lt;!-- ",L18," --&gt;")</f>
        <v>&lt;!-- Registro de Eventos (Logging) --&gt;</v>
      </c>
      <c r="O18" s="42"/>
    </row>
    <row r="19" customFormat="1" spans="1:15">
      <c r="A19" s="43" t="s">
        <v>141</v>
      </c>
      <c r="B19" s="44" t="s">
        <v>142</v>
      </c>
      <c r="C19" s="45" t="s">
        <v>143</v>
      </c>
      <c r="F19" t="str">
        <f>CONCATENATE(B19,D19,C19)</f>
        <v>&lt;div &gt;</v>
      </c>
      <c r="G19" s="46"/>
      <c r="I19" s="43" t="s">
        <v>141</v>
      </c>
      <c r="J19" s="44" t="s">
        <v>142</v>
      </c>
      <c r="K19" s="45" t="s">
        <v>143</v>
      </c>
      <c r="N19" t="str">
        <f>CONCATENATE(J19,L19,K19)</f>
        <v>&lt;div &gt;</v>
      </c>
      <c r="O19" s="46"/>
    </row>
    <row r="20" customFormat="1" spans="1:15">
      <c r="A20" s="43"/>
      <c r="F20" t="str">
        <f>CONCATENATE("&lt;h3&gt;",D18,"&lt;/h3&gt;")</f>
        <v>&lt;h3&gt;Pruebas Unitarias&lt;/h3&gt;</v>
      </c>
      <c r="G20" s="46"/>
      <c r="I20" s="43"/>
      <c r="N20" t="str">
        <f>CONCATENATE("&lt;h4&gt;",L18,"&lt;/h4&gt;")</f>
        <v>&lt;h4&gt;Registro de Eventos (Logging)&lt;/h4&gt;</v>
      </c>
      <c r="O20" s="46"/>
    </row>
    <row r="21" customFormat="1" spans="1:15">
      <c r="A21" s="43"/>
      <c r="F21" t="str">
        <f>IF(D22&lt;&gt;"","&lt;p&gt;","")</f>
        <v/>
      </c>
      <c r="G21" s="46"/>
      <c r="I21" s="43"/>
      <c r="N21" t="str">
        <f>IF(L22&lt;&gt;"","&lt;p&gt;","")</f>
        <v>&lt;p&gt;</v>
      </c>
      <c r="O21" s="46"/>
    </row>
    <row r="22" customFormat="1" spans="1:15">
      <c r="A22" s="43" t="s">
        <v>144</v>
      </c>
      <c r="D22" s="47"/>
      <c r="E22" t="s">
        <v>2</v>
      </c>
      <c r="F22" t="str">
        <f>IF(D22&lt;&gt;"",D22,"")</f>
        <v/>
      </c>
      <c r="G22" s="46"/>
      <c r="I22" s="43" t="s">
        <v>144</v>
      </c>
      <c r="L22" s="47" t="s">
        <v>153</v>
      </c>
      <c r="M22" t="s">
        <v>2</v>
      </c>
      <c r="N22" t="str">
        <f>IF(L22&lt;&gt;"",L22,"")</f>
        <v>El módulo logging permite registrar información sobre la ejecución del programa en un archivo o en la consola, lo que facilita la depuración.</v>
      </c>
      <c r="O22" s="46"/>
    </row>
    <row r="23" customFormat="1" spans="1:15">
      <c r="A23" s="43"/>
      <c r="F23" t="s">
        <v>91</v>
      </c>
      <c r="G23" s="46"/>
      <c r="I23" s="43"/>
      <c r="N23" t="s">
        <v>91</v>
      </c>
      <c r="O23" s="46"/>
    </row>
    <row r="24" ht="15" spans="1:15">
      <c r="A24" s="48"/>
      <c r="B24" s="38"/>
      <c r="C24" s="38"/>
      <c r="D24" s="38"/>
      <c r="E24" s="38"/>
      <c r="F24" s="38" t="str">
        <f>CONCATENATE("&lt;!-- ",D18," fin --&gt;")</f>
        <v>&lt;!-- Pruebas Unitarias fin --&gt;</v>
      </c>
      <c r="G24" s="49"/>
      <c r="I24" s="48"/>
      <c r="J24" s="38"/>
      <c r="K24" s="38"/>
      <c r="L24" s="38"/>
      <c r="M24" s="38"/>
      <c r="N24" s="38" t="str">
        <f>CONCATENATE("&lt;!-- ",L18," fin --&gt;")</f>
        <v>&lt;!-- Registro de Eventos (Logging) fin --&gt;</v>
      </c>
      <c r="O24" s="49"/>
    </row>
    <row r="25" ht="15" spans="1:14">
      <c r="A25" s="39"/>
      <c r="B25" s="40"/>
      <c r="C25" s="40"/>
      <c r="D25" s="50"/>
      <c r="E25" s="40"/>
      <c r="F25" s="38" t="str">
        <f>""</f>
        <v/>
      </c>
      <c r="I25" s="39"/>
      <c r="J25" s="40"/>
      <c r="K25" s="40"/>
      <c r="L25" s="50"/>
      <c r="M25" s="40"/>
      <c r="N25" s="38" t="str">
        <f>""</f>
        <v/>
      </c>
    </row>
    <row r="26" spans="1:15">
      <c r="A26" s="39" t="s">
        <v>154</v>
      </c>
      <c r="B26" s="40"/>
      <c r="C26" s="40"/>
      <c r="D26" s="41" t="s">
        <v>155</v>
      </c>
      <c r="E26" s="40"/>
      <c r="F26" s="40" t="str">
        <f>CONCATENATE("&lt;!-- ",D26," --&gt;")</f>
        <v>&lt;!-- Leer la Documentación --&gt;</v>
      </c>
      <c r="G26" s="42"/>
      <c r="I26" s="39" t="s">
        <v>154</v>
      </c>
      <c r="J26" s="40"/>
      <c r="K26" s="40"/>
      <c r="L26" s="41" t="s">
        <v>156</v>
      </c>
      <c r="M26" s="40"/>
      <c r="N26" s="40" t="str">
        <f>CONCATENATE("&lt;!-- ",L26," --&gt;")</f>
        <v>&lt;!-- Análisis Estático del Código --&gt;</v>
      </c>
      <c r="O26" s="42"/>
    </row>
    <row r="27" spans="1:15">
      <c r="A27" s="43" t="s">
        <v>141</v>
      </c>
      <c r="B27" s="44" t="s">
        <v>142</v>
      </c>
      <c r="C27" s="45" t="s">
        <v>143</v>
      </c>
      <c r="F27" t="str">
        <f>CONCATENATE(B27,D27,C27)</f>
        <v>&lt;div &gt;</v>
      </c>
      <c r="G27" s="46"/>
      <c r="I27" s="43" t="s">
        <v>141</v>
      </c>
      <c r="J27" s="44" t="s">
        <v>142</v>
      </c>
      <c r="K27" s="45" t="s">
        <v>143</v>
      </c>
      <c r="N27" t="str">
        <f>CONCATENATE(J27,L27,K27)</f>
        <v>&lt;div &gt;</v>
      </c>
      <c r="O27" s="46"/>
    </row>
    <row r="28" spans="1:15">
      <c r="A28" s="43"/>
      <c r="F28" t="str">
        <f>CONCATENATE("&lt;h3&gt;",D26,"&lt;/h3&gt;")</f>
        <v>&lt;h3&gt;Leer la Documentación&lt;/h3&gt;</v>
      </c>
      <c r="G28" s="46"/>
      <c r="I28" s="43"/>
      <c r="N28" t="str">
        <f>CONCATENATE("&lt;h4&gt;",L26,"&lt;/h4&gt;")</f>
        <v>&lt;h4&gt;Análisis Estático del Código&lt;/h4&gt;</v>
      </c>
      <c r="O28" s="46"/>
    </row>
    <row r="29" spans="1:15">
      <c r="A29" s="43"/>
      <c r="F29" t="str">
        <f>IF(D30&lt;&gt;"","&lt;p&gt;","")</f>
        <v/>
      </c>
      <c r="G29" s="46"/>
      <c r="I29" s="43"/>
      <c r="N29" t="str">
        <f>IF(L30&lt;&gt;"","&lt;p&gt;","")</f>
        <v>&lt;p&gt;</v>
      </c>
      <c r="O29" s="46"/>
    </row>
    <row r="30" spans="1:15">
      <c r="A30" s="43" t="s">
        <v>144</v>
      </c>
      <c r="D30" s="47"/>
      <c r="E30" t="s">
        <v>2</v>
      </c>
      <c r="F30" t="str">
        <f>IF(D30&lt;&gt;"",D30,"")</f>
        <v/>
      </c>
      <c r="G30" s="46"/>
      <c r="H30" t="s">
        <v>2</v>
      </c>
      <c r="I30" s="43" t="s">
        <v>144</v>
      </c>
      <c r="L30" s="47" t="s">
        <v>157</v>
      </c>
      <c r="M30" t="s">
        <v>2</v>
      </c>
      <c r="N30" t="str">
        <f>IF(L30&lt;&gt;"",L30,"")</f>
        <v>Herramientas como flake8, pylint y mypy ayudan a encontrar errores comunes y verificar la tipificación estática.</v>
      </c>
      <c r="O30" s="46"/>
    </row>
    <row r="31" spans="1:15">
      <c r="A31" s="43"/>
      <c r="F31" t="s">
        <v>91</v>
      </c>
      <c r="G31" s="46"/>
      <c r="I31" s="43"/>
      <c r="N31" t="s">
        <v>91</v>
      </c>
      <c r="O31" s="46"/>
    </row>
    <row r="32" ht="15" spans="1:15">
      <c r="A32" s="48"/>
      <c r="B32" s="38"/>
      <c r="C32" s="38"/>
      <c r="D32" s="38"/>
      <c r="E32" s="38"/>
      <c r="F32" s="38" t="str">
        <f>CONCATENATE("&lt;!-- ",D26," fin --&gt;")</f>
        <v>&lt;!-- Leer la Documentación fin --&gt;</v>
      </c>
      <c r="G32" s="49"/>
      <c r="I32" s="48"/>
      <c r="J32" s="38"/>
      <c r="K32" s="38"/>
      <c r="L32" s="38"/>
      <c r="M32" s="38"/>
      <c r="N32" s="38" t="str">
        <f>CONCATENATE("&lt;!-- ",L26," fin --&gt;")</f>
        <v>&lt;!-- Análisis Estático del Código fin --&gt;</v>
      </c>
      <c r="O32" s="49"/>
    </row>
    <row r="33" ht="15" spans="1:14">
      <c r="A33" s="39"/>
      <c r="B33" s="40"/>
      <c r="C33" s="40"/>
      <c r="D33" s="50"/>
      <c r="E33" s="40"/>
      <c r="F33" s="38" t="str">
        <f>""</f>
        <v/>
      </c>
      <c r="I33" s="39"/>
      <c r="J33" s="40"/>
      <c r="K33" s="40"/>
      <c r="L33" s="50"/>
      <c r="M33" s="40"/>
      <c r="N33" s="38" t="str">
        <f>""</f>
        <v/>
      </c>
    </row>
    <row r="34" spans="1:15">
      <c r="A34" s="39" t="s">
        <v>158</v>
      </c>
      <c r="B34" s="40"/>
      <c r="C34" s="40"/>
      <c r="D34" s="41"/>
      <c r="E34" s="40"/>
      <c r="F34" s="40" t="str">
        <f>CONCATENATE("&lt;!-- ",D34," --&gt;")</f>
        <v>&lt;!--  --&gt;</v>
      </c>
      <c r="G34" s="42"/>
      <c r="I34" s="39" t="s">
        <v>158</v>
      </c>
      <c r="J34" s="40"/>
      <c r="K34" s="40"/>
      <c r="L34" s="41" t="s">
        <v>159</v>
      </c>
      <c r="M34" s="40"/>
      <c r="N34" s="40" t="str">
        <f>CONCATENATE("&lt;!-- ",L34," --&gt;")</f>
        <v>&lt;!-- Depuración de Memoria y Rendimiento --&gt;</v>
      </c>
      <c r="O34" s="42"/>
    </row>
    <row r="35" spans="1:15">
      <c r="A35" s="43" t="s">
        <v>141</v>
      </c>
      <c r="B35" s="44" t="s">
        <v>142</v>
      </c>
      <c r="C35" s="45" t="s">
        <v>143</v>
      </c>
      <c r="F35" t="str">
        <f>CONCATENATE(B35,D35,C35)</f>
        <v>&lt;div &gt;</v>
      </c>
      <c r="G35" s="46"/>
      <c r="I35" s="43" t="s">
        <v>141</v>
      </c>
      <c r="J35" s="44" t="s">
        <v>142</v>
      </c>
      <c r="K35" s="45" t="s">
        <v>143</v>
      </c>
      <c r="N35" t="str">
        <f>CONCATENATE(J35,L35,K35)</f>
        <v>&lt;div &gt;</v>
      </c>
      <c r="O35" s="46"/>
    </row>
    <row r="36" spans="1:15">
      <c r="A36" s="43"/>
      <c r="F36" t="str">
        <f>CONCATENATE("&lt;h3&gt;",D34,"&lt;/h3&gt;")</f>
        <v>&lt;h3&gt;&lt;/h3&gt;</v>
      </c>
      <c r="G36" s="46"/>
      <c r="I36" s="43"/>
      <c r="N36" t="str">
        <f>CONCATENATE("&lt;h4&gt;",L34,"&lt;/h4&gt;")</f>
        <v>&lt;h4&gt;Depuración de Memoria y Rendimiento&lt;/h4&gt;</v>
      </c>
      <c r="O36" s="46"/>
    </row>
    <row r="37" spans="1:15">
      <c r="A37" s="43"/>
      <c r="F37" t="str">
        <f>IF(D38&lt;&gt;"","&lt;p&gt;","")</f>
        <v/>
      </c>
      <c r="G37" s="46"/>
      <c r="I37" s="43"/>
      <c r="N37" t="str">
        <f>IF(L38&lt;&gt;"","&lt;p&gt;","")</f>
        <v>&lt;p&gt;</v>
      </c>
      <c r="O37" s="46"/>
    </row>
    <row r="38" spans="1:15">
      <c r="A38" s="43" t="s">
        <v>144</v>
      </c>
      <c r="D38" s="47"/>
      <c r="E38" t="s">
        <v>2</v>
      </c>
      <c r="F38" t="str">
        <f>IF(D38&lt;&gt;"",D38,"")</f>
        <v/>
      </c>
      <c r="G38" s="46"/>
      <c r="I38" s="43" t="s">
        <v>144</v>
      </c>
      <c r="L38" s="47" t="s">
        <v>160</v>
      </c>
      <c r="M38" t="s">
        <v>2</v>
      </c>
      <c r="N38" t="str">
        <f>IF(L38&lt;&gt;"",L38,"")</f>
        <v>Para problemas de memoria o rendimiento, se pueden usar herramientas como:+</v>
      </c>
      <c r="O38" s="46"/>
    </row>
    <row r="39" spans="1:15">
      <c r="A39" s="43"/>
      <c r="F39" t="s">
        <v>91</v>
      </c>
      <c r="G39" s="46"/>
      <c r="I39" s="43"/>
      <c r="N39" t="s">
        <v>91</v>
      </c>
      <c r="O39" s="46"/>
    </row>
    <row r="40" ht="15" spans="1:15">
      <c r="A40" s="48"/>
      <c r="B40" s="38"/>
      <c r="C40" s="38"/>
      <c r="D40" s="38"/>
      <c r="E40" s="38"/>
      <c r="F40" s="38" t="str">
        <f>CONCATENATE("&lt;!-- ",D34," fin --&gt;")</f>
        <v>&lt;!--  fin --&gt;</v>
      </c>
      <c r="G40" s="49"/>
      <c r="I40" s="48"/>
      <c r="J40" s="38"/>
      <c r="K40" s="38"/>
      <c r="L40" s="38"/>
      <c r="M40" s="38"/>
      <c r="N40" s="38" t="str">
        <f>CONCATENATE("&lt;!-- ",L34," fin --&gt;")</f>
        <v>&lt;!-- Depuración de Memoria y Rendimiento fin --&gt;</v>
      </c>
      <c r="O40" s="49"/>
    </row>
    <row r="41" ht="15" spans="1:14">
      <c r="A41" s="39"/>
      <c r="B41" s="40"/>
      <c r="C41" s="40"/>
      <c r="D41" s="50"/>
      <c r="E41" s="40"/>
      <c r="F41" s="38" t="str">
        <f>""</f>
        <v/>
      </c>
      <c r="I41" s="39"/>
      <c r="J41" s="40"/>
      <c r="K41" s="40"/>
      <c r="L41" s="50"/>
      <c r="M41" s="40"/>
      <c r="N41" s="38" t="str">
        <f>""</f>
        <v/>
      </c>
    </row>
    <row r="42" spans="1:15">
      <c r="A42" s="39" t="s">
        <v>161</v>
      </c>
      <c r="B42" s="40"/>
      <c r="C42" s="40"/>
      <c r="D42" s="41"/>
      <c r="E42" s="40"/>
      <c r="F42" s="40" t="str">
        <f>CONCATENATE("&lt;!-- ",D42," --&gt;")</f>
        <v>&lt;!--  --&gt;</v>
      </c>
      <c r="G42" s="42"/>
      <c r="I42" s="39" t="s">
        <v>161</v>
      </c>
      <c r="J42" s="40"/>
      <c r="K42" s="40"/>
      <c r="L42" s="41"/>
      <c r="M42" s="40"/>
      <c r="N42" s="40" t="str">
        <f>CONCATENATE("&lt;!-- ",L42," --&gt;")</f>
        <v>&lt;!--  --&gt;</v>
      </c>
      <c r="O42" s="42"/>
    </row>
    <row r="43" spans="1:15">
      <c r="A43" s="43" t="s">
        <v>141</v>
      </c>
      <c r="B43" s="44" t="s">
        <v>142</v>
      </c>
      <c r="C43" s="45" t="s">
        <v>143</v>
      </c>
      <c r="F43" t="str">
        <f>CONCATENATE(B43,D43,C43)</f>
        <v>&lt;div &gt;</v>
      </c>
      <c r="G43" s="46"/>
      <c r="I43" s="43" t="s">
        <v>141</v>
      </c>
      <c r="J43" s="44" t="s">
        <v>142</v>
      </c>
      <c r="K43" s="45" t="s">
        <v>143</v>
      </c>
      <c r="N43" t="str">
        <f>CONCATENATE(J43,L43,K43)</f>
        <v>&lt;div &gt;</v>
      </c>
      <c r="O43" s="46"/>
    </row>
    <row r="44" spans="1:15">
      <c r="A44" s="43"/>
      <c r="F44" t="str">
        <f>CONCATENATE("&lt;h3&gt;",D42,"&lt;/h3&gt;")</f>
        <v>&lt;h3&gt;&lt;/h3&gt;</v>
      </c>
      <c r="G44" s="46"/>
      <c r="I44" s="43"/>
      <c r="N44" t="str">
        <f>CONCATENATE("&lt;h4&gt;",L42,"&lt;/h4&gt;")</f>
        <v>&lt;h4&gt;&lt;/h4&gt;</v>
      </c>
      <c r="O44" s="46"/>
    </row>
    <row r="45" spans="1:15">
      <c r="A45" s="43"/>
      <c r="F45" t="str">
        <f>IF(D46&lt;&gt;"","&lt;p&gt;","")</f>
        <v/>
      </c>
      <c r="G45" s="46"/>
      <c r="I45" s="43"/>
      <c r="N45" t="str">
        <f>IF(L46&lt;&gt;"","&lt;p&gt;","")</f>
        <v/>
      </c>
      <c r="O45" s="46"/>
    </row>
    <row r="46" spans="1:15">
      <c r="A46" s="43" t="s">
        <v>144</v>
      </c>
      <c r="D46" s="47"/>
      <c r="E46" t="s">
        <v>2</v>
      </c>
      <c r="F46" t="str">
        <f>IF(D46&lt;&gt;"",D46,"")</f>
        <v/>
      </c>
      <c r="G46" s="46"/>
      <c r="I46" s="43" t="s">
        <v>144</v>
      </c>
      <c r="L46" s="47"/>
      <c r="M46" t="s">
        <v>2</v>
      </c>
      <c r="N46" t="str">
        <f>IF(L46&lt;&gt;"",L46,"")</f>
        <v/>
      </c>
      <c r="O46" s="46"/>
    </row>
    <row r="47" spans="1:15">
      <c r="A47" s="43"/>
      <c r="F47" t="s">
        <v>91</v>
      </c>
      <c r="G47" s="46"/>
      <c r="I47" s="43"/>
      <c r="N47" t="s">
        <v>91</v>
      </c>
      <c r="O47" s="46"/>
    </row>
    <row r="48" ht="15" spans="1:15">
      <c r="A48" s="48"/>
      <c r="B48" s="38"/>
      <c r="C48" s="38"/>
      <c r="D48" s="38"/>
      <c r="E48" s="38"/>
      <c r="F48" s="38" t="str">
        <f>CONCATENATE("&lt;!-- ",D42," fin --&gt;")</f>
        <v>&lt;!--  fin --&gt;</v>
      </c>
      <c r="G48" s="49"/>
      <c r="I48" s="48"/>
      <c r="J48" s="38"/>
      <c r="K48" s="38"/>
      <c r="L48" s="38"/>
      <c r="M48" s="38"/>
      <c r="N48" s="38" t="str">
        <f>CONCATENATE("&lt;!-- ",L42," fin --&gt;")</f>
        <v>&lt;!--  fin --&gt;</v>
      </c>
      <c r="O48" s="49"/>
    </row>
    <row r="49" ht="15" spans="1:14">
      <c r="A49" s="39"/>
      <c r="B49" s="40"/>
      <c r="C49" s="40"/>
      <c r="D49" s="50"/>
      <c r="E49" s="40"/>
      <c r="F49" s="38" t="str">
        <f>""</f>
        <v/>
      </c>
      <c r="I49" s="39"/>
      <c r="J49" s="40"/>
      <c r="K49" s="40"/>
      <c r="L49" s="50"/>
      <c r="M49" s="40"/>
      <c r="N49" s="38" t="str">
        <f>""</f>
        <v/>
      </c>
    </row>
    <row r="50" spans="1:15">
      <c r="A50" s="39" t="s">
        <v>162</v>
      </c>
      <c r="B50" s="40"/>
      <c r="C50" s="40"/>
      <c r="D50" s="41"/>
      <c r="E50" s="40"/>
      <c r="F50" s="40" t="str">
        <f>CONCATENATE("&lt;!-- ",D50," --&gt;")</f>
        <v>&lt;!--  --&gt;</v>
      </c>
      <c r="G50" s="42"/>
      <c r="I50" s="39" t="s">
        <v>161</v>
      </c>
      <c r="J50" s="40"/>
      <c r="K50" s="40"/>
      <c r="L50" s="41"/>
      <c r="M50" s="40"/>
      <c r="N50" s="40" t="str">
        <f>CONCATENATE("&lt;!-- ",L50," --&gt;")</f>
        <v>&lt;!--  --&gt;</v>
      </c>
      <c r="O50" s="42"/>
    </row>
    <row r="51" spans="1:15">
      <c r="A51" s="43" t="s">
        <v>141</v>
      </c>
      <c r="B51" s="44" t="s">
        <v>142</v>
      </c>
      <c r="C51" s="45" t="s">
        <v>143</v>
      </c>
      <c r="F51" t="str">
        <f>CONCATENATE(B51,D51,C51)</f>
        <v>&lt;div &gt;</v>
      </c>
      <c r="G51" s="46"/>
      <c r="I51" s="43" t="s">
        <v>141</v>
      </c>
      <c r="J51" s="44" t="s">
        <v>142</v>
      </c>
      <c r="K51" s="45" t="s">
        <v>143</v>
      </c>
      <c r="N51" t="str">
        <f>CONCATENATE(J51,L51,K51)</f>
        <v>&lt;div &gt;</v>
      </c>
      <c r="O51" s="46"/>
    </row>
    <row r="52" spans="1:15">
      <c r="A52" s="43"/>
      <c r="F52" t="str">
        <f>CONCATENATE("&lt;h3&gt;",D50,"&lt;/h3&gt;")</f>
        <v>&lt;h3&gt;&lt;/h3&gt;</v>
      </c>
      <c r="G52" s="46"/>
      <c r="I52" s="43"/>
      <c r="N52" t="str">
        <f>CONCATENATE("&lt;h4&gt;",L50,"&lt;/h4&gt;")</f>
        <v>&lt;h4&gt;&lt;/h4&gt;</v>
      </c>
      <c r="O52" s="46"/>
    </row>
    <row r="53" spans="1:15">
      <c r="A53" s="43"/>
      <c r="F53" t="str">
        <f>IF(D54&lt;&gt;"","&lt;p&gt;","")</f>
        <v/>
      </c>
      <c r="G53" s="46"/>
      <c r="I53" s="43"/>
      <c r="N53" t="str">
        <f>IF(L54&lt;&gt;"","&lt;p&gt;","")</f>
        <v/>
      </c>
      <c r="O53" s="46"/>
    </row>
    <row r="54" spans="1:15">
      <c r="A54" s="43" t="s">
        <v>144</v>
      </c>
      <c r="D54" s="47"/>
      <c r="E54" t="s">
        <v>2</v>
      </c>
      <c r="F54" t="str">
        <f>IF(D54&lt;&gt;"",D54,"")</f>
        <v/>
      </c>
      <c r="G54" s="46"/>
      <c r="I54" s="43" t="s">
        <v>144</v>
      </c>
      <c r="L54" s="47"/>
      <c r="M54" t="s">
        <v>2</v>
      </c>
      <c r="N54" t="str">
        <f>IF(L54&lt;&gt;"",L54,"")</f>
        <v/>
      </c>
      <c r="O54" s="46"/>
    </row>
    <row r="55" spans="1:15">
      <c r="A55" s="43"/>
      <c r="F55" t="s">
        <v>91</v>
      </c>
      <c r="G55" s="46"/>
      <c r="I55" s="43"/>
      <c r="N55" t="s">
        <v>91</v>
      </c>
      <c r="O55" s="46"/>
    </row>
    <row r="56" ht="15" spans="1:15">
      <c r="A56" s="48"/>
      <c r="B56" s="38"/>
      <c r="C56" s="38"/>
      <c r="D56" s="38"/>
      <c r="E56" s="38"/>
      <c r="F56" s="38" t="str">
        <f>CONCATENATE("&lt;!-- ",D50," fin --&gt;")</f>
        <v>&lt;!--  fin --&gt;</v>
      </c>
      <c r="G56" s="49"/>
      <c r="I56" s="48"/>
      <c r="J56" s="38"/>
      <c r="K56" s="38"/>
      <c r="L56" s="38"/>
      <c r="M56" s="38"/>
      <c r="N56" s="38" t="str">
        <f>CONCATENATE("&lt;!-- ",L50," fin --&gt;")</f>
        <v>&lt;!--  fin --&gt;</v>
      </c>
      <c r="O56" s="49"/>
    </row>
    <row r="57" ht="15" spans="1:14">
      <c r="A57" s="39"/>
      <c r="B57" s="40"/>
      <c r="C57" s="40"/>
      <c r="D57" s="50"/>
      <c r="E57" s="40"/>
      <c r="F57" s="38" t="str">
        <f>""</f>
        <v/>
      </c>
      <c r="I57" s="39"/>
      <c r="J57" s="40"/>
      <c r="K57" s="40"/>
      <c r="L57" s="50"/>
      <c r="M57" s="40"/>
      <c r="N57" s="38" t="str">
        <f>""</f>
        <v/>
      </c>
    </row>
    <row r="58" spans="1:15">
      <c r="A58" s="39" t="s">
        <v>163</v>
      </c>
      <c r="B58" s="40"/>
      <c r="C58" s="40"/>
      <c r="D58" s="41"/>
      <c r="E58" s="40"/>
      <c r="F58" s="40" t="str">
        <f>CONCATENATE("&lt;!-- ",D58," --&gt;")</f>
        <v>&lt;!--  --&gt;</v>
      </c>
      <c r="G58" s="42"/>
      <c r="I58" s="39" t="s">
        <v>162</v>
      </c>
      <c r="J58" s="40"/>
      <c r="K58" s="40"/>
      <c r="L58" s="41"/>
      <c r="M58" s="40"/>
      <c r="N58" s="40" t="str">
        <f>CONCATENATE("&lt;!-- ",L58," --&gt;")</f>
        <v>&lt;!--  --&gt;</v>
      </c>
      <c r="O58" s="42"/>
    </row>
    <row r="59" spans="1:15">
      <c r="A59" s="43" t="s">
        <v>141</v>
      </c>
      <c r="B59" s="44" t="s">
        <v>142</v>
      </c>
      <c r="C59" s="45" t="s">
        <v>143</v>
      </c>
      <c r="F59" t="str">
        <f>CONCATENATE(B59,D59,C59)</f>
        <v>&lt;div &gt;</v>
      </c>
      <c r="G59" s="46"/>
      <c r="I59" s="43" t="s">
        <v>141</v>
      </c>
      <c r="J59" s="44" t="s">
        <v>142</v>
      </c>
      <c r="K59" s="45" t="s">
        <v>143</v>
      </c>
      <c r="N59" t="str">
        <f>CONCATENATE(J59,L59,K59)</f>
        <v>&lt;div &gt;</v>
      </c>
      <c r="O59" s="46"/>
    </row>
    <row r="60" spans="1:15">
      <c r="A60" s="43"/>
      <c r="F60" t="str">
        <f>CONCATENATE("&lt;h3&gt;",D58,"&lt;/h3&gt;")</f>
        <v>&lt;h3&gt;&lt;/h3&gt;</v>
      </c>
      <c r="G60" s="46"/>
      <c r="I60" s="43"/>
      <c r="N60" t="str">
        <f>CONCATENATE("&lt;h4&gt;",L58,"&lt;/h4&gt;")</f>
        <v>&lt;h4&gt;&lt;/h4&gt;</v>
      </c>
      <c r="O60" s="46"/>
    </row>
    <row r="61" spans="1:15">
      <c r="A61" s="43"/>
      <c r="F61" t="str">
        <f>IF(D62&lt;&gt;"","&lt;p&gt;","")</f>
        <v/>
      </c>
      <c r="G61" s="46"/>
      <c r="I61" s="43"/>
      <c r="N61" t="str">
        <f>IF(L62&lt;&gt;"","&lt;p&gt;","")</f>
        <v/>
      </c>
      <c r="O61" s="46"/>
    </row>
    <row r="62" spans="1:15">
      <c r="A62" s="43" t="s">
        <v>144</v>
      </c>
      <c r="D62" s="47"/>
      <c r="E62" t="s">
        <v>2</v>
      </c>
      <c r="F62" t="str">
        <f>IF(D62&lt;&gt;"",D62,"")</f>
        <v/>
      </c>
      <c r="G62" s="46"/>
      <c r="I62" s="43" t="s">
        <v>144</v>
      </c>
      <c r="L62" s="47"/>
      <c r="M62" t="s">
        <v>2</v>
      </c>
      <c r="N62" t="str">
        <f>IF(L62&lt;&gt;"",L62,"")</f>
        <v/>
      </c>
      <c r="O62" s="46"/>
    </row>
    <row r="63" spans="1:15">
      <c r="A63" s="43"/>
      <c r="F63" t="s">
        <v>91</v>
      </c>
      <c r="G63" s="46"/>
      <c r="I63" s="43"/>
      <c r="N63" t="s">
        <v>91</v>
      </c>
      <c r="O63" s="46"/>
    </row>
    <row r="64" ht="15" spans="1:15">
      <c r="A64" s="48"/>
      <c r="B64" s="38"/>
      <c r="C64" s="38"/>
      <c r="D64" s="38"/>
      <c r="E64" s="38"/>
      <c r="F64" s="38" t="str">
        <f>CONCATENATE("&lt;!-- ",D58," fin --&gt;")</f>
        <v>&lt;!--  fin --&gt;</v>
      </c>
      <c r="G64" s="49"/>
      <c r="I64" s="48"/>
      <c r="J64" s="38"/>
      <c r="K64" s="38"/>
      <c r="L64" s="38"/>
      <c r="M64" s="38"/>
      <c r="N64" s="38" t="str">
        <f>CONCATENATE("&lt;!-- ",L58," fin --&gt;")</f>
        <v>&lt;!--  fin --&gt;</v>
      </c>
      <c r="O64" s="49"/>
    </row>
    <row r="65" ht="15" spans="1:14">
      <c r="A65" s="39"/>
      <c r="B65" s="40"/>
      <c r="C65" s="40"/>
      <c r="D65" s="50"/>
      <c r="E65" s="40"/>
      <c r="F65" s="38" t="str">
        <f>""</f>
        <v/>
      </c>
      <c r="I65" s="39"/>
      <c r="J65" s="40"/>
      <c r="K65" s="40"/>
      <c r="L65" s="50"/>
      <c r="M65" s="40"/>
      <c r="N65" s="38" t="str">
        <f>""</f>
        <v/>
      </c>
    </row>
    <row r="66" spans="1:15">
      <c r="A66" s="39" t="s">
        <v>164</v>
      </c>
      <c r="B66" s="40"/>
      <c r="C66" s="40"/>
      <c r="D66" s="41"/>
      <c r="E66" s="40"/>
      <c r="F66" s="40" t="str">
        <f>CONCATENATE("&lt;!-- ",D66," --&gt;")</f>
        <v>&lt;!--  --&gt;</v>
      </c>
      <c r="G66" s="42"/>
      <c r="I66" s="39" t="s">
        <v>163</v>
      </c>
      <c r="J66" s="40"/>
      <c r="K66" s="40"/>
      <c r="L66" s="41"/>
      <c r="M66" s="40"/>
      <c r="N66" s="40" t="str">
        <f>CONCATENATE("&lt;!-- ",L66," --&gt;")</f>
        <v>&lt;!--  --&gt;</v>
      </c>
      <c r="O66" s="42"/>
    </row>
    <row r="67" spans="1:15">
      <c r="A67" s="43" t="s">
        <v>141</v>
      </c>
      <c r="B67" s="44" t="s">
        <v>142</v>
      </c>
      <c r="C67" s="45" t="s">
        <v>143</v>
      </c>
      <c r="F67" t="str">
        <f>CONCATENATE(B67,D67,C67)</f>
        <v>&lt;div &gt;</v>
      </c>
      <c r="G67" s="46"/>
      <c r="I67" s="43" t="s">
        <v>141</v>
      </c>
      <c r="J67" s="44" t="s">
        <v>142</v>
      </c>
      <c r="K67" s="45" t="s">
        <v>143</v>
      </c>
      <c r="N67" t="str">
        <f>CONCATENATE(J67,L67,K67)</f>
        <v>&lt;div &gt;</v>
      </c>
      <c r="O67" s="46"/>
    </row>
    <row r="68" spans="1:15">
      <c r="A68" s="43"/>
      <c r="F68" t="str">
        <f>CONCATENATE("&lt;h3&gt;",D66,"&lt;/h3&gt;")</f>
        <v>&lt;h3&gt;&lt;/h3&gt;</v>
      </c>
      <c r="G68" s="46"/>
      <c r="I68" s="43"/>
      <c r="N68" t="str">
        <f>CONCATENATE("&lt;h4&gt;",L66,"&lt;/h4&gt;")</f>
        <v>&lt;h4&gt;&lt;/h4&gt;</v>
      </c>
      <c r="O68" s="46"/>
    </row>
    <row r="69" spans="1:15">
      <c r="A69" s="43"/>
      <c r="F69" t="str">
        <f>IF(D70&lt;&gt;"","&lt;p&gt;","")</f>
        <v/>
      </c>
      <c r="G69" s="46"/>
      <c r="I69" s="43"/>
      <c r="N69" t="str">
        <f>IF(L70&lt;&gt;"","&lt;p&gt;","")</f>
        <v/>
      </c>
      <c r="O69" s="46"/>
    </row>
    <row r="70" spans="1:15">
      <c r="A70" s="43" t="s">
        <v>144</v>
      </c>
      <c r="D70" s="47"/>
      <c r="E70" t="s">
        <v>2</v>
      </c>
      <c r="F70" t="str">
        <f>IF(D70&lt;&gt;"",D70,"")</f>
        <v/>
      </c>
      <c r="G70" s="46"/>
      <c r="I70" s="43" t="s">
        <v>144</v>
      </c>
      <c r="L70" s="47"/>
      <c r="M70" t="s">
        <v>2</v>
      </c>
      <c r="N70" t="str">
        <f>IF(L70&lt;&gt;"",L70,"")</f>
        <v/>
      </c>
      <c r="O70" s="46"/>
    </row>
    <row r="71" spans="1:15">
      <c r="A71" s="43"/>
      <c r="F71" t="s">
        <v>91</v>
      </c>
      <c r="G71" s="46"/>
      <c r="I71" s="43"/>
      <c r="N71" t="s">
        <v>91</v>
      </c>
      <c r="O71" s="46"/>
    </row>
    <row r="72" ht="15" spans="1:15">
      <c r="A72" s="48"/>
      <c r="B72" s="38"/>
      <c r="C72" s="38"/>
      <c r="D72" s="38"/>
      <c r="E72" s="38"/>
      <c r="F72" s="38" t="str">
        <f>CONCATENATE("&lt;!-- ",D66," fin --&gt;")</f>
        <v>&lt;!--  fin --&gt;</v>
      </c>
      <c r="G72" s="49"/>
      <c r="I72" s="48"/>
      <c r="J72" s="38"/>
      <c r="K72" s="38"/>
      <c r="L72" s="38"/>
      <c r="M72" s="38"/>
      <c r="N72" s="38" t="str">
        <f>CONCATENATE("&lt;!-- ",L66," fin --&gt;")</f>
        <v>&lt;!--  fin --&gt;</v>
      </c>
      <c r="O72" s="49"/>
    </row>
    <row r="73" ht="15" spans="1:14">
      <c r="A73" s="39"/>
      <c r="B73" s="40"/>
      <c r="C73" s="40"/>
      <c r="D73" s="50"/>
      <c r="E73" s="40"/>
      <c r="F73" s="38" t="str">
        <f>""</f>
        <v/>
      </c>
      <c r="I73" s="39"/>
      <c r="J73" s="40"/>
      <c r="K73" s="40"/>
      <c r="L73" s="50"/>
      <c r="M73" s="40"/>
      <c r="N73" s="38" t="str">
        <f>""</f>
        <v/>
      </c>
    </row>
    <row r="74" spans="1:15">
      <c r="A74" s="39" t="s">
        <v>165</v>
      </c>
      <c r="B74" s="40"/>
      <c r="C74" s="40"/>
      <c r="D74" s="41"/>
      <c r="E74" s="40"/>
      <c r="F74" s="40" t="str">
        <f>CONCATENATE("&lt;!-- ",D74," --&gt;")</f>
        <v>&lt;!--  --&gt;</v>
      </c>
      <c r="G74" s="42"/>
      <c r="I74" s="39" t="s">
        <v>164</v>
      </c>
      <c r="J74" s="40"/>
      <c r="K74" s="40"/>
      <c r="L74" s="41"/>
      <c r="M74" s="40"/>
      <c r="N74" s="40" t="str">
        <f>CONCATENATE("&lt;!-- ",L74," --&gt;")</f>
        <v>&lt;!--  --&gt;</v>
      </c>
      <c r="O74" s="42"/>
    </row>
    <row r="75" spans="1:15">
      <c r="A75" s="43" t="s">
        <v>141</v>
      </c>
      <c r="B75" s="44" t="s">
        <v>142</v>
      </c>
      <c r="C75" s="45" t="s">
        <v>143</v>
      </c>
      <c r="F75" t="str">
        <f>CONCATENATE(B75,D75,C75)</f>
        <v>&lt;div &gt;</v>
      </c>
      <c r="G75" s="46"/>
      <c r="I75" s="43" t="s">
        <v>141</v>
      </c>
      <c r="J75" s="44" t="s">
        <v>142</v>
      </c>
      <c r="K75" s="45" t="s">
        <v>143</v>
      </c>
      <c r="N75" t="str">
        <f>CONCATENATE(J75,L75,K75)</f>
        <v>&lt;div &gt;</v>
      </c>
      <c r="O75" s="46"/>
    </row>
    <row r="76" spans="1:15">
      <c r="A76" s="43"/>
      <c r="F76" t="str">
        <f>CONCATENATE("&lt;h3&gt;",D74,"&lt;/h3&gt;")</f>
        <v>&lt;h3&gt;&lt;/h3&gt;</v>
      </c>
      <c r="G76" s="46"/>
      <c r="I76" s="43"/>
      <c r="N76" t="str">
        <f>CONCATENATE("&lt;h4&gt;",L74,"&lt;/h4&gt;")</f>
        <v>&lt;h4&gt;&lt;/h4&gt;</v>
      </c>
      <c r="O76" s="46"/>
    </row>
    <row r="77" spans="1:15">
      <c r="A77" s="43"/>
      <c r="F77" t="str">
        <f>IF(D78&lt;&gt;"","&lt;p&gt;","")</f>
        <v/>
      </c>
      <c r="G77" s="46"/>
      <c r="I77" s="43"/>
      <c r="N77" t="str">
        <f>IF(L78&lt;&gt;"","&lt;p&gt;","")</f>
        <v/>
      </c>
      <c r="O77" s="46"/>
    </row>
    <row r="78" spans="1:15">
      <c r="A78" s="43" t="s">
        <v>144</v>
      </c>
      <c r="D78" s="47"/>
      <c r="E78" t="s">
        <v>2</v>
      </c>
      <c r="F78" t="str">
        <f>IF(D78&lt;&gt;"",D78,"")</f>
        <v/>
      </c>
      <c r="G78" s="46"/>
      <c r="I78" s="43" t="s">
        <v>144</v>
      </c>
      <c r="L78" s="47"/>
      <c r="M78" t="s">
        <v>2</v>
      </c>
      <c r="N78" t="str">
        <f>IF(L78&lt;&gt;"",L78,"")</f>
        <v/>
      </c>
      <c r="O78" s="46"/>
    </row>
    <row r="79" spans="1:15">
      <c r="A79" s="43"/>
      <c r="F79" t="s">
        <v>91</v>
      </c>
      <c r="G79" s="46"/>
      <c r="I79" s="43"/>
      <c r="N79" t="s">
        <v>91</v>
      </c>
      <c r="O79" s="46"/>
    </row>
    <row r="80" ht="15" spans="1:15">
      <c r="A80" s="48"/>
      <c r="B80" s="38"/>
      <c r="C80" s="38"/>
      <c r="D80" s="38"/>
      <c r="E80" s="38"/>
      <c r="F80" s="38" t="str">
        <f>CONCATENATE("&lt;!-- ",D74," fin --&gt;")</f>
        <v>&lt;!--  fin --&gt;</v>
      </c>
      <c r="G80" s="49"/>
      <c r="I80" s="48"/>
      <c r="J80" s="38"/>
      <c r="K80" s="38"/>
      <c r="L80" s="38"/>
      <c r="M80" s="38"/>
      <c r="N80" s="38" t="str">
        <f>CONCATENATE("&lt;!-- ",L74," fin --&gt;")</f>
        <v>&lt;!--  fin --&gt;</v>
      </c>
      <c r="O80" s="49"/>
    </row>
    <row r="81" ht="15" spans="1:14">
      <c r="A81" s="39"/>
      <c r="B81" s="40"/>
      <c r="C81" s="40"/>
      <c r="D81" s="50"/>
      <c r="E81" s="40"/>
      <c r="F81" s="38" t="str">
        <f>""</f>
        <v/>
      </c>
      <c r="I81" s="39"/>
      <c r="J81" s="40"/>
      <c r="K81" s="40"/>
      <c r="L81" s="50"/>
      <c r="M81" s="40"/>
      <c r="N81" s="38" t="str">
        <f>""</f>
        <v/>
      </c>
    </row>
    <row r="82" spans="1:15">
      <c r="A82" s="39" t="s">
        <v>166</v>
      </c>
      <c r="B82" s="40"/>
      <c r="C82" s="40"/>
      <c r="D82" s="41"/>
      <c r="E82" s="40"/>
      <c r="F82" s="40" t="str">
        <f>CONCATENATE("&lt;!-- ",D82," --&gt;")</f>
        <v>&lt;!--  --&gt;</v>
      </c>
      <c r="G82" s="42"/>
      <c r="I82" s="39" t="s">
        <v>165</v>
      </c>
      <c r="J82" s="40"/>
      <c r="K82" s="40"/>
      <c r="L82" s="41"/>
      <c r="M82" s="40"/>
      <c r="N82" s="40" t="str">
        <f>CONCATENATE("&lt;!-- ",L82," --&gt;")</f>
        <v>&lt;!--  --&gt;</v>
      </c>
      <c r="O82" s="42"/>
    </row>
    <row r="83" spans="1:15">
      <c r="A83" s="43" t="s">
        <v>141</v>
      </c>
      <c r="B83" s="44" t="s">
        <v>142</v>
      </c>
      <c r="C83" s="45" t="s">
        <v>143</v>
      </c>
      <c r="F83" t="str">
        <f>CONCATENATE(B83,D83,C83)</f>
        <v>&lt;div &gt;</v>
      </c>
      <c r="G83" s="46"/>
      <c r="I83" s="43" t="s">
        <v>141</v>
      </c>
      <c r="J83" s="44" t="s">
        <v>142</v>
      </c>
      <c r="K83" s="45" t="s">
        <v>143</v>
      </c>
      <c r="N83" t="str">
        <f>CONCATENATE(J83,L83,K83)</f>
        <v>&lt;div &gt;</v>
      </c>
      <c r="O83" s="46"/>
    </row>
    <row r="84" spans="1:15">
      <c r="A84" s="43"/>
      <c r="F84" t="str">
        <f>CONCATENATE("&lt;h3&gt;",D82,"&lt;/h3&gt;")</f>
        <v>&lt;h3&gt;&lt;/h3&gt;</v>
      </c>
      <c r="G84" s="46"/>
      <c r="I84" s="43"/>
      <c r="N84" t="str">
        <f>CONCATENATE("&lt;h4&gt;",L82,"&lt;/h4&gt;")</f>
        <v>&lt;h4&gt;&lt;/h4&gt;</v>
      </c>
      <c r="O84" s="46"/>
    </row>
    <row r="85" spans="1:15">
      <c r="A85" s="43"/>
      <c r="F85" t="str">
        <f>IF(D86&lt;&gt;"","&lt;p&gt;","")</f>
        <v/>
      </c>
      <c r="G85" s="46"/>
      <c r="I85" s="43"/>
      <c r="N85" t="str">
        <f>IF(L86&lt;&gt;"","&lt;p&gt;","")</f>
        <v/>
      </c>
      <c r="O85" s="46"/>
    </row>
    <row r="86" spans="1:15">
      <c r="A86" s="43" t="s">
        <v>144</v>
      </c>
      <c r="D86" s="47"/>
      <c r="E86" t="s">
        <v>2</v>
      </c>
      <c r="F86" t="str">
        <f>IF(D86&lt;&gt;"",D86,"")</f>
        <v/>
      </c>
      <c r="G86" s="46"/>
      <c r="I86" s="43" t="s">
        <v>144</v>
      </c>
      <c r="L86" s="47"/>
      <c r="M86" t="s">
        <v>2</v>
      </c>
      <c r="N86" t="str">
        <f>IF(L86&lt;&gt;"",L86,"")</f>
        <v/>
      </c>
      <c r="O86" s="46"/>
    </row>
    <row r="87" spans="1:15">
      <c r="A87" s="43"/>
      <c r="F87" t="s">
        <v>91</v>
      </c>
      <c r="G87" s="46"/>
      <c r="I87" s="43"/>
      <c r="N87" t="s">
        <v>91</v>
      </c>
      <c r="O87" s="46"/>
    </row>
    <row r="88" ht="15" spans="1:15">
      <c r="A88" s="48"/>
      <c r="B88" s="38"/>
      <c r="C88" s="38"/>
      <c r="D88" s="38"/>
      <c r="E88" s="38"/>
      <c r="F88" s="38" t="str">
        <f>CONCATENATE("&lt;!-- ",D82," fin --&gt;")</f>
        <v>&lt;!--  fin --&gt;</v>
      </c>
      <c r="G88" s="49"/>
      <c r="I88" s="48"/>
      <c r="J88" s="38"/>
      <c r="K88" s="38"/>
      <c r="L88" s="38"/>
      <c r="M88" s="38"/>
      <c r="N88" s="38" t="str">
        <f>CONCATENATE("&lt;!-- ",L82," fin --&gt;")</f>
        <v>&lt;!--  fin --&gt;</v>
      </c>
      <c r="O88" s="49"/>
    </row>
    <row r="89" ht="15" spans="1:14">
      <c r="A89" s="39"/>
      <c r="B89" s="40"/>
      <c r="C89" s="40"/>
      <c r="D89" s="50"/>
      <c r="E89" s="40"/>
      <c r="F89" s="38" t="str">
        <f>""</f>
        <v/>
      </c>
      <c r="I89" s="39"/>
      <c r="J89" s="40"/>
      <c r="K89" s="40"/>
      <c r="L89" s="50"/>
      <c r="M89" s="40"/>
      <c r="N89" s="38" t="str">
        <f>""</f>
        <v/>
      </c>
    </row>
  </sheetData>
  <conditionalFormatting sqref="L10">
    <cfRule type="duplicateValues" dxfId="0" priority="1"/>
  </conditionalFormatting>
  <conditionalFormatting sqref="D$1:D$1048576">
    <cfRule type="duplicateValues" dxfId="0" priority="3"/>
  </conditionalFormatting>
  <conditionalFormatting sqref="L1:L9;L11:L1048576">
    <cfRule type="duplicateValues" dxfId="0" priority="2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tabSelected="1" topLeftCell="H190" workbookViewId="0">
      <selection activeCell="Q26" sqref="Q26:Q225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167</v>
      </c>
    </row>
    <row r="2" spans="1:17">
      <c r="A2" s="22" t="s">
        <v>168</v>
      </c>
      <c r="G2" s="23" t="str">
        <f>A2</f>
        <v>&lt;ul&gt;</v>
      </c>
      <c r="K2" s="22" t="s">
        <v>168</v>
      </c>
      <c r="Q2" s="23" t="str">
        <f>K2</f>
        <v>&lt;ul&gt;</v>
      </c>
    </row>
    <row r="3" spans="1:17">
      <c r="A3" s="22" t="str">
        <f t="shared" ref="A3:A19" si="0">IF(F3&lt;&gt;"",$A$20,"")</f>
        <v/>
      </c>
      <c r="B3" s="22" t="str">
        <f t="shared" ref="B3:B19" si="1">IF(F3&lt;&gt;"",LEFT(F3,FIND(":",F3,1)-1),"")</f>
        <v/>
      </c>
      <c r="C3" s="22" t="str">
        <f t="shared" ref="C3:C19" si="2">IF(F3&lt;&gt;"","&lt;/span&gt;","")</f>
        <v/>
      </c>
      <c r="D3" s="22" t="str">
        <f t="shared" ref="D3:D19" si="3">IF(F3&lt;&gt;"",RIGHT(F3,LEN(F3)-FIND(":",F3,1)),"")</f>
        <v/>
      </c>
      <c r="E3" s="22" t="str">
        <f t="shared" ref="E3:E19" si="4">IF(F3&lt;&gt;"","&lt;/li&gt;","")</f>
        <v/>
      </c>
      <c r="F3" s="24"/>
      <c r="G3" s="23" t="str">
        <f>IF(F3&lt;&gt;"",CONCATENATE(A3,B3,C3,":",D3,E3),IF(F2&lt;&gt;"",$A$21,""))</f>
        <v/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/>
      </c>
      <c r="B4" s="22" t="str">
        <f t="shared" si="1"/>
        <v/>
      </c>
      <c r="C4" s="22" t="str">
        <f t="shared" si="2"/>
        <v/>
      </c>
      <c r="D4" s="22" t="str">
        <f t="shared" si="3"/>
        <v/>
      </c>
      <c r="E4" s="22" t="str">
        <f t="shared" si="4"/>
        <v/>
      </c>
      <c r="F4" s="24"/>
      <c r="G4" s="23" t="str">
        <f>IF(F4&lt;&gt;"",CONCATENATE(A4,B4,C4,":",D4,E4),IF(F3&lt;&gt;"",$A$21,""))</f>
        <v/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/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26" t="s">
        <v>169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170</v>
      </c>
      <c r="B20" s="22" t="s">
        <v>2</v>
      </c>
      <c r="G20" s="23" t="str">
        <f t="shared" si="11"/>
        <v/>
      </c>
      <c r="I20" s="27" t="s">
        <v>171</v>
      </c>
      <c r="K20" s="22" t="s">
        <v>170</v>
      </c>
      <c r="L20" s="22" t="s">
        <v>2</v>
      </c>
      <c r="M20" s="22"/>
      <c r="Q20" s="23" t="str">
        <f t="shared" si="10"/>
        <v/>
      </c>
    </row>
    <row r="21" ht="15" spans="1:11">
      <c r="A21" s="22" t="s">
        <v>134</v>
      </c>
      <c r="I21" s="27" t="s">
        <v>172</v>
      </c>
      <c r="K21" s="22" t="s">
        <v>134</v>
      </c>
    </row>
    <row r="22" spans="7:7">
      <c r="G22" s="23" t="s">
        <v>167</v>
      </c>
    </row>
    <row r="23" spans="1:17">
      <c r="A23" s="22" t="s">
        <v>168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>&lt;li&gt;</v>
      </c>
      <c r="E24" s="22" t="str">
        <f t="shared" ref="E24:E34" si="13">IF(F24&lt;&gt;"","&lt;/li&gt;","")</f>
        <v>&lt;/li&gt;</v>
      </c>
      <c r="F24" s="24" t="s">
        <v>173</v>
      </c>
      <c r="G24" s="23" t="str">
        <f t="shared" ref="G24:G44" si="14">IF(F24&lt;&gt;"",CONCATENATE(A24,F24,E24),IF(F23&lt;&gt;"",$A$21,""))</f>
        <v>&lt;li&gt;ArithmeticError:&lt;/li&gt;</v>
      </c>
      <c r="Q24" s="22"/>
    </row>
    <row r="25" ht="15" spans="1:17">
      <c r="A25" s="22" t="str">
        <f t="shared" si="12"/>
        <v/>
      </c>
      <c r="E25" s="22" t="str">
        <f t="shared" si="13"/>
        <v/>
      </c>
      <c r="F25" s="24"/>
      <c r="G25" s="23" t="str">
        <f t="shared" si="14"/>
        <v>&lt;/ul&gt;</v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/>
      </c>
      <c r="P26" s="28" t="s">
        <v>169</v>
      </c>
      <c r="Q26" s="35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9"/>
      <c r="Q27" s="36" t="s">
        <v>168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0" t="s">
        <v>174</v>
      </c>
      <c r="Q28" s="36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0" t="s">
        <v>175</v>
      </c>
      <c r="Q29" s="36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1"/>
      <c r="Q30" s="36" t="s">
        <v>176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1"/>
      <c r="Q31" s="36" t="s">
        <v>177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1"/>
      <c r="Q32" s="36" t="s">
        <v>178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2" t="s">
        <v>179</v>
      </c>
      <c r="Q33" s="36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1"/>
      <c r="Q34" s="36" t="s">
        <v>180</v>
      </c>
    </row>
    <row r="35" ht="15" spans="1:17">
      <c r="A35" s="22" t="s">
        <v>181</v>
      </c>
      <c r="B35" s="22" t="s">
        <v>134</v>
      </c>
      <c r="G35" s="23" t="str">
        <f t="shared" si="14"/>
        <v/>
      </c>
      <c r="P35" s="33"/>
      <c r="Q35" s="37" t="s">
        <v>182</v>
      </c>
    </row>
    <row r="36" ht="18" spans="1:17">
      <c r="A36" s="22" t="s">
        <v>181</v>
      </c>
      <c r="B36" s="22" t="s">
        <v>134</v>
      </c>
      <c r="G36" s="23" t="str">
        <f t="shared" si="14"/>
        <v/>
      </c>
      <c r="P36" s="28" t="s">
        <v>183</v>
      </c>
      <c r="Q36" s="35" t="str">
        <f>CONCATENATE("&lt;li&gt;&lt;strong&gt;",P36,"&lt;/strong&gt;:")</f>
        <v>&lt;li&gt;&lt;strong&gt;Exception&lt;/strong&gt;:</v>
      </c>
    </row>
    <row r="37" s="22" customFormat="1" spans="1:17">
      <c r="A37" s="22" t="s">
        <v>181</v>
      </c>
      <c r="B37" s="22" t="s">
        <v>134</v>
      </c>
      <c r="G37" s="23" t="str">
        <f t="shared" si="14"/>
        <v/>
      </c>
      <c r="P37" s="29"/>
      <c r="Q37" s="36" t="s">
        <v>168</v>
      </c>
    </row>
    <row r="38" spans="1:17">
      <c r="A38" s="22" t="s">
        <v>181</v>
      </c>
      <c r="B38" s="22" t="s">
        <v>134</v>
      </c>
      <c r="G38" s="23" t="str">
        <f t="shared" si="14"/>
        <v/>
      </c>
      <c r="P38" s="30" t="s">
        <v>184</v>
      </c>
      <c r="Q38" s="36" t="str">
        <f>CONCATENATE("&lt;li&gt;&lt;strong&gt;Ubicación&lt;/strong&gt;: ",P38,"&lt;/li&gt; ")</f>
        <v>&lt;li&gt;&lt;strong&gt;Ubicación&lt;/strong&gt;:     Ubicación: Hija directa de BaseException.&lt;/li&gt; </v>
      </c>
    </row>
    <row r="39" spans="1:17">
      <c r="A39" s="22" t="s">
        <v>181</v>
      </c>
      <c r="B39" s="22" t="s">
        <v>134</v>
      </c>
      <c r="G39" s="23" t="str">
        <f t="shared" si="14"/>
        <v/>
      </c>
      <c r="P39" s="30" t="s">
        <v>185</v>
      </c>
      <c r="Q39" s="36" t="str">
        <f>CONCATENATE("&lt;li&gt;&lt;strong&gt;Descripción&lt;/strong&gt;: ",P39,"&lt;/li&gt; ")</f>
        <v>&lt;li&gt;&lt;strong&gt;Descripción&lt;/strong&gt;:     Descripción: Clase base para todas las excepciones manejables.&lt;/li&gt; </v>
      </c>
    </row>
    <row r="40" spans="1:17">
      <c r="A40" s="22" t="s">
        <v>181</v>
      </c>
      <c r="B40" s="22" t="s">
        <v>134</v>
      </c>
      <c r="G40" s="23" t="str">
        <f t="shared" si="14"/>
        <v/>
      </c>
      <c r="P40" s="31"/>
      <c r="Q40" s="36" t="s">
        <v>176</v>
      </c>
    </row>
    <row r="41" spans="1:17">
      <c r="A41" s="22" t="s">
        <v>181</v>
      </c>
      <c r="B41" s="22" t="s">
        <v>134</v>
      </c>
      <c r="G41" s="23" t="str">
        <f t="shared" si="14"/>
        <v/>
      </c>
      <c r="P41" s="31"/>
      <c r="Q41" s="36" t="s">
        <v>177</v>
      </c>
    </row>
    <row r="42" spans="1:17">
      <c r="A42" s="22" t="s">
        <v>181</v>
      </c>
      <c r="B42" s="22" t="s">
        <v>134</v>
      </c>
      <c r="G42" s="23" t="str">
        <f t="shared" si="14"/>
        <v/>
      </c>
      <c r="P42" s="31"/>
      <c r="Q42" s="36" t="s">
        <v>178</v>
      </c>
    </row>
    <row r="43" spans="1:17">
      <c r="A43" s="22" t="s">
        <v>181</v>
      </c>
      <c r="B43" s="22" t="s">
        <v>134</v>
      </c>
      <c r="G43" s="23" t="str">
        <f t="shared" si="14"/>
        <v/>
      </c>
      <c r="P43" s="34" t="s">
        <v>186</v>
      </c>
      <c r="Q43" s="36" t="str">
        <f>P43</f>
        <v>raise Exception("Excepción genérica")</v>
      </c>
    </row>
    <row r="44" spans="1:17">
      <c r="A44" s="22" t="s">
        <v>181</v>
      </c>
      <c r="B44" s="22" t="s">
        <v>134</v>
      </c>
      <c r="G44" s="23" t="str">
        <f t="shared" si="14"/>
        <v/>
      </c>
      <c r="P44" s="31"/>
      <c r="Q44" s="36" t="s">
        <v>180</v>
      </c>
    </row>
    <row r="45" ht="15" spans="16:17">
      <c r="P45" s="33"/>
      <c r="Q45" s="37" t="s">
        <v>182</v>
      </c>
    </row>
    <row r="46" ht="18" spans="16:17">
      <c r="P46" s="28" t="s">
        <v>187</v>
      </c>
      <c r="Q46" s="35" t="str">
        <f>CONCATENATE("&lt;li&gt;&lt;strong&gt;",P46,"&lt;/strong&gt;:")</f>
        <v>&lt;li&gt;&lt;strong&gt;ArithmeticError&lt;/strong&gt;:</v>
      </c>
    </row>
    <row r="47" spans="16:17">
      <c r="P47" s="29"/>
      <c r="Q47" s="36" t="s">
        <v>168</v>
      </c>
    </row>
    <row r="48" spans="16:17">
      <c r="P48" s="30" t="s">
        <v>188</v>
      </c>
      <c r="Q48" s="36" t="str">
        <f>CONCATENATE("&lt;li&gt;&lt;strong&gt;Ubicación&lt;/strong&gt;: ",P48,"&lt;/li&gt; ")</f>
        <v>&lt;li&gt;&lt;strong&gt;Ubicación&lt;/strong&gt;:     Ubicación: Hija de Exception.&lt;/li&gt; </v>
      </c>
    </row>
    <row r="49" spans="16:17">
      <c r="P49" s="30" t="s">
        <v>189</v>
      </c>
      <c r="Q49" s="36" t="str">
        <f>CONCATENATE("&lt;li&gt;&lt;strong&gt;Descripción&lt;/strong&gt;: ",P49,"&lt;/li&gt; ")</f>
        <v>&lt;li&gt;&lt;strong&gt;Descripción&lt;/strong&gt;:     Descripción: Clase base para errores en operaciones aritméticas.&lt;/li&gt; </v>
      </c>
    </row>
    <row r="50" spans="7:17">
      <c r="G50" s="23" t="s">
        <v>167</v>
      </c>
      <c r="P50" s="31"/>
      <c r="Q50" s="36" t="s">
        <v>176</v>
      </c>
    </row>
    <row r="51" spans="1:17">
      <c r="A51" s="22" t="s">
        <v>168</v>
      </c>
      <c r="G51" s="23" t="str">
        <f>A51</f>
        <v>&lt;ul&gt;</v>
      </c>
      <c r="P51" s="31"/>
      <c r="Q51" s="36" t="s">
        <v>177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4"/>
      <c r="G52" s="23" t="str">
        <f>IF(F52&lt;&gt;"",CONCATENATE(A52,B52,C52,":",D52,E52),IF(F51&lt;&gt;"",$A$21,""))</f>
        <v/>
      </c>
      <c r="P52" s="31"/>
      <c r="Q52" s="36" t="s">
        <v>178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4"/>
      <c r="G53" s="23" t="str">
        <f t="shared" ref="G52:G63" si="21">IF(F53&lt;&gt;"",CONCATENATE(A53,B53,C53,":",D53,E53),IF(F52&lt;&gt;"",$A$21,""))</f>
        <v/>
      </c>
      <c r="P53" s="32" t="s">
        <v>190</v>
      </c>
      <c r="Q53" s="36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2">IF(F54&lt;&gt;"","&lt;/span&gt;","")</f>
        <v/>
      </c>
      <c r="D54" s="22" t="str">
        <f t="shared" ref="D52:D62" si="23">IF(F54&lt;&gt;"",RIGHT(F54,LEN(F54)-FIND(":",F54,1)),"")</f>
        <v/>
      </c>
      <c r="E54" s="22" t="str">
        <f t="shared" si="20"/>
        <v/>
      </c>
      <c r="F54" s="24"/>
      <c r="G54" s="23" t="str">
        <f t="shared" si="21"/>
        <v/>
      </c>
      <c r="P54" s="31"/>
      <c r="Q54" s="36" t="s">
        <v>180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2"/>
        <v/>
      </c>
      <c r="D55" s="22" t="str">
        <f t="shared" si="23"/>
        <v/>
      </c>
      <c r="E55" s="22" t="str">
        <f t="shared" si="20"/>
        <v/>
      </c>
      <c r="F55" s="24"/>
      <c r="G55" s="23" t="str">
        <f t="shared" si="21"/>
        <v/>
      </c>
      <c r="P55" s="33"/>
      <c r="Q55" s="37" t="s">
        <v>182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2"/>
        <v/>
      </c>
      <c r="D56" s="22" t="str">
        <f t="shared" si="23"/>
        <v/>
      </c>
      <c r="E56" s="22" t="str">
        <f t="shared" si="20"/>
        <v/>
      </c>
      <c r="F56" s="24"/>
      <c r="G56" s="23" t="str">
        <f t="shared" si="21"/>
        <v/>
      </c>
      <c r="P56" s="28" t="s">
        <v>191</v>
      </c>
      <c r="Q56" s="35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2"/>
        <v/>
      </c>
      <c r="D57" s="22" t="str">
        <f t="shared" si="23"/>
        <v/>
      </c>
      <c r="E57" s="22" t="str">
        <f t="shared" si="20"/>
        <v/>
      </c>
      <c r="F57" s="24"/>
      <c r="G57" s="23" t="str">
        <f t="shared" si="21"/>
        <v/>
      </c>
      <c r="P57" s="29"/>
      <c r="Q57" s="36" t="s">
        <v>168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2"/>
        <v/>
      </c>
      <c r="D58" s="22" t="str">
        <f t="shared" si="23"/>
        <v/>
      </c>
      <c r="E58" s="22" t="str">
        <f t="shared" si="20"/>
        <v/>
      </c>
      <c r="F58" s="24"/>
      <c r="G58" s="23" t="str">
        <f t="shared" si="21"/>
        <v/>
      </c>
      <c r="P58" s="30" t="s">
        <v>192</v>
      </c>
      <c r="Q58" s="36" t="str">
        <f>CONCATENATE("&lt;li&gt;&lt;strong&gt;Ubicación&lt;/strong&gt;: ",P58,"&lt;/li&gt; ")</f>
        <v>&lt;li&gt;&lt;strong&gt;Ubicación&lt;/strong&gt;:    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2"/>
        <v/>
      </c>
      <c r="D59" s="22" t="str">
        <f t="shared" si="23"/>
        <v/>
      </c>
      <c r="E59" s="22" t="str">
        <f t="shared" si="20"/>
        <v/>
      </c>
      <c r="F59" s="24"/>
      <c r="G59" s="23" t="str">
        <f t="shared" si="21"/>
        <v/>
      </c>
      <c r="P59" s="30" t="s">
        <v>193</v>
      </c>
      <c r="Q59" s="36" t="str">
        <f>CONCATENATE("&lt;li&gt;&lt;strong&gt;Descripción&lt;/strong&gt;: ",P59,"&lt;/li&gt; ")</f>
        <v>&lt;li&gt;&lt;strong&gt;Descripción&lt;/strong&gt;:    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2"/>
        <v/>
      </c>
      <c r="D60" s="22" t="str">
        <f t="shared" si="23"/>
        <v/>
      </c>
      <c r="E60" s="22" t="str">
        <f t="shared" si="20"/>
        <v/>
      </c>
      <c r="F60" s="24"/>
      <c r="G60" s="23" t="str">
        <f t="shared" si="21"/>
        <v/>
      </c>
      <c r="P60" s="31"/>
      <c r="Q60" s="36" t="s">
        <v>176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2"/>
        <v/>
      </c>
      <c r="D61" s="22" t="str">
        <f t="shared" si="23"/>
        <v/>
      </c>
      <c r="E61" s="22" t="str">
        <f t="shared" si="20"/>
        <v/>
      </c>
      <c r="F61" s="24"/>
      <c r="G61" s="23" t="str">
        <f t="shared" si="21"/>
        <v/>
      </c>
      <c r="P61" s="31"/>
      <c r="Q61" s="36" t="s">
        <v>177</v>
      </c>
    </row>
    <row r="62" ht="15" spans="1:17">
      <c r="A62" s="22" t="str">
        <f t="shared" si="18"/>
        <v/>
      </c>
      <c r="B62" s="22" t="str">
        <f t="shared" si="19"/>
        <v/>
      </c>
      <c r="C62" s="22" t="str">
        <f t="shared" si="22"/>
        <v/>
      </c>
      <c r="D62" s="22" t="str">
        <f t="shared" si="23"/>
        <v/>
      </c>
      <c r="E62" s="22" t="str">
        <f t="shared" si="20"/>
        <v/>
      </c>
      <c r="F62" s="25"/>
      <c r="G62" s="23" t="str">
        <f t="shared" si="21"/>
        <v/>
      </c>
      <c r="P62" s="31"/>
      <c r="Q62" s="36" t="s">
        <v>178</v>
      </c>
    </row>
    <row r="63" spans="1:17">
      <c r="A63" s="22" t="s">
        <v>134</v>
      </c>
      <c r="B63" s="22" t="s">
        <v>170</v>
      </c>
      <c r="G63" s="23" t="str">
        <f t="shared" si="21"/>
        <v/>
      </c>
      <c r="P63" s="32" t="s">
        <v>194</v>
      </c>
      <c r="Q63" s="36" t="str">
        <f>P63</f>
        <v>x = 10 / 0</v>
      </c>
    </row>
    <row r="64" spans="16:17">
      <c r="P64" s="31"/>
      <c r="Q64" s="36" t="s">
        <v>180</v>
      </c>
    </row>
    <row r="65" ht="15" spans="16:17">
      <c r="P65" s="33"/>
      <c r="Q65" s="37" t="s">
        <v>182</v>
      </c>
    </row>
    <row r="66" ht="18" spans="16:17">
      <c r="P66" s="28" t="s">
        <v>195</v>
      </c>
      <c r="Q66" s="35" t="str">
        <f>CONCATENATE("&lt;li&gt;&lt;strong&gt;",P66,"&lt;/strong&gt;:")</f>
        <v>&lt;li&gt;&lt;strong&gt;OverflowError&lt;/strong&gt;:</v>
      </c>
    </row>
    <row r="67" spans="16:17">
      <c r="P67" s="29"/>
      <c r="Q67" s="36" t="s">
        <v>168</v>
      </c>
    </row>
    <row r="68" spans="16:17">
      <c r="P68" s="30" t="s">
        <v>192</v>
      </c>
      <c r="Q68" s="36" t="str">
        <f>CONCATENATE("&lt;li&gt;&lt;strong&gt;Ubicación&lt;/strong&gt;: ",P68,"&lt;/li&gt; ")</f>
        <v>&lt;li&gt;&lt;strong&gt;Ubicación&lt;/strong&gt;:     Ubicación: Hija de ArithmeticError.&lt;/li&gt; </v>
      </c>
    </row>
    <row r="69" spans="16:17">
      <c r="P69" s="30" t="s">
        <v>196</v>
      </c>
      <c r="Q69" s="36" t="str">
        <f>CONCATENATE("&lt;li&gt;&lt;strong&gt;Descripción&lt;/strong&gt;: ",P69,"&lt;/li&gt; ")</f>
        <v>&lt;li&gt;&lt;strong&gt;Descripción&lt;/strong&gt;:     Descripción: Se genera cuando un resultado excede el rango permitido.&lt;/li&gt; </v>
      </c>
    </row>
    <row r="70" spans="16:17">
      <c r="P70" s="31"/>
      <c r="Q70" s="36" t="s">
        <v>176</v>
      </c>
    </row>
    <row r="71" spans="16:17">
      <c r="P71" s="31"/>
      <c r="Q71" s="36" t="s">
        <v>177</v>
      </c>
    </row>
    <row r="72" spans="16:17">
      <c r="P72" s="31"/>
      <c r="Q72" s="36" t="s">
        <v>178</v>
      </c>
    </row>
    <row r="73" ht="28.5" spans="16:17">
      <c r="P73" s="34" t="s">
        <v>197</v>
      </c>
      <c r="Q73" s="36" t="str">
        <f>P73</f>
        <v>import math
math.exp(1000)</v>
      </c>
    </row>
    <row r="74" spans="16:17">
      <c r="P74" s="31"/>
      <c r="Q74" s="36" t="s">
        <v>180</v>
      </c>
    </row>
    <row r="75" ht="15" spans="16:17">
      <c r="P75" s="33"/>
      <c r="Q75" s="37" t="s">
        <v>182</v>
      </c>
    </row>
    <row r="76" ht="18" spans="16:17">
      <c r="P76" s="28" t="s">
        <v>198</v>
      </c>
      <c r="Q76" s="35" t="str">
        <f>CONCATENATE("&lt;li&gt;&lt;strong&gt;",P76,"&lt;/strong&gt;:")</f>
        <v>&lt;li&gt;&lt;strong&gt;AssertionError&lt;/strong&gt;:</v>
      </c>
    </row>
    <row r="77" spans="16:17">
      <c r="P77" s="29"/>
      <c r="Q77" s="36" t="s">
        <v>168</v>
      </c>
    </row>
    <row r="78" spans="16:17">
      <c r="P78" s="30" t="s">
        <v>188</v>
      </c>
      <c r="Q78" s="36" t="str">
        <f>CONCATENATE("&lt;li&gt;&lt;strong&gt;Ubicación&lt;/strong&gt;: ",P78,"&lt;/li&gt; ")</f>
        <v>&lt;li&gt;&lt;strong&gt;Ubicación&lt;/strong&gt;:     Ubicación: Hija de Exception.&lt;/li&gt; </v>
      </c>
    </row>
    <row r="79" spans="16:17">
      <c r="P79" s="30" t="s">
        <v>199</v>
      </c>
      <c r="Q79" s="36" t="str">
        <f>CONCATENATE("&lt;li&gt;&lt;strong&gt;Descripción&lt;/strong&gt;: ",P79,"&lt;/li&gt; ")</f>
        <v>&lt;li&gt;&lt;strong&gt;Descripción&lt;/strong&gt;:     Descripción: Se lanza cuando una aserción assert falla.&lt;/li&gt; </v>
      </c>
    </row>
    <row r="80" spans="16:17">
      <c r="P80" s="31"/>
      <c r="Q80" s="36" t="s">
        <v>176</v>
      </c>
    </row>
    <row r="81" spans="16:17">
      <c r="P81" s="31"/>
      <c r="Q81" s="36" t="s">
        <v>177</v>
      </c>
    </row>
    <row r="82" spans="16:17">
      <c r="P82" s="31"/>
      <c r="Q82" s="36" t="s">
        <v>178</v>
      </c>
    </row>
    <row r="83" spans="16:17">
      <c r="P83" s="32" t="s">
        <v>200</v>
      </c>
      <c r="Q83" s="36" t="str">
        <f>P83</f>
        <v>assert 2 + 2 == 5, "Aserción fallida"</v>
      </c>
    </row>
    <row r="84" spans="16:17">
      <c r="P84" s="31"/>
      <c r="Q84" s="36" t="s">
        <v>180</v>
      </c>
    </row>
    <row r="85" ht="15" spans="16:17">
      <c r="P85" s="33"/>
      <c r="Q85" s="37" t="s">
        <v>182</v>
      </c>
    </row>
    <row r="86" ht="18" spans="16:17">
      <c r="P86" s="28" t="s">
        <v>201</v>
      </c>
      <c r="Q86" s="35" t="str">
        <f>CONCATENATE("&lt;li&gt;&lt;strong&gt;",P86,"&lt;/strong&gt;:")</f>
        <v>&lt;li&gt;&lt;strong&gt;AttributeError&lt;/strong&gt;:</v>
      </c>
    </row>
    <row r="87" spans="16:17">
      <c r="P87" s="29"/>
      <c r="Q87" s="36" t="s">
        <v>168</v>
      </c>
    </row>
    <row r="88" spans="16:17">
      <c r="P88" s="30" t="s">
        <v>188</v>
      </c>
      <c r="Q88" s="36" t="str">
        <f>CONCATENATE("&lt;li&gt;&lt;strong&gt;Ubicación&lt;/strong&gt;: ",P88,"&lt;/li&gt; ")</f>
        <v>&lt;li&gt;&lt;strong&gt;Ubicación&lt;/strong&gt;:     Ubicación: Hija de Exception.&lt;/li&gt; </v>
      </c>
    </row>
    <row r="89" spans="16:17">
      <c r="P89" s="30" t="s">
        <v>202</v>
      </c>
      <c r="Q89" s="36" t="str">
        <f>CONCATENATE("&lt;li&gt;&lt;strong&gt;Descripción&lt;/strong&gt;: ",P89,"&lt;/li&gt; ")</f>
        <v>&lt;li&gt;&lt;strong&gt;Descripción&lt;/strong&gt;:     Descripción: Se produce cuando un objeto no tiene un atributo solicitado.&lt;/li&gt; </v>
      </c>
    </row>
    <row r="90" spans="16:17">
      <c r="P90" s="31"/>
      <c r="Q90" s="36" t="s">
        <v>176</v>
      </c>
    </row>
    <row r="91" spans="16:17">
      <c r="P91" s="31"/>
      <c r="Q91" s="36" t="s">
        <v>177</v>
      </c>
    </row>
    <row r="92" spans="16:17">
      <c r="P92" s="31"/>
      <c r="Q92" s="36" t="s">
        <v>178</v>
      </c>
    </row>
    <row r="93" ht="28.5" spans="16:17">
      <c r="P93" s="34" t="s">
        <v>203</v>
      </c>
      <c r="Q93" s="36" t="str">
        <f>P93</f>
        <v>obj = 5
obj.nonexistent_attribute</v>
      </c>
    </row>
    <row r="94" spans="16:17">
      <c r="P94" s="31"/>
      <c r="Q94" s="36" t="s">
        <v>180</v>
      </c>
    </row>
    <row r="95" ht="15" spans="16:17">
      <c r="P95" s="33"/>
      <c r="Q95" s="37" t="s">
        <v>182</v>
      </c>
    </row>
    <row r="96" ht="18" spans="16:17">
      <c r="P96" s="28" t="s">
        <v>204</v>
      </c>
      <c r="Q96" s="35" t="str">
        <f>CONCATENATE("&lt;li&gt;&lt;strong&gt;",P96,"&lt;/strong&gt;:")</f>
        <v>&lt;li&gt;&lt;strong&gt;EOFError&lt;/strong&gt;:</v>
      </c>
    </row>
    <row r="97" spans="16:17">
      <c r="P97" s="29"/>
      <c r="Q97" s="36" t="s">
        <v>168</v>
      </c>
    </row>
    <row r="98" spans="16:17">
      <c r="P98" s="30" t="s">
        <v>188</v>
      </c>
      <c r="Q98" s="36" t="str">
        <f>CONCATENATE("&lt;li&gt;&lt;strong&gt;Ubicación&lt;/strong&gt;: ",P98,"&lt;/li&gt; ")</f>
        <v>&lt;li&gt;&lt;strong&gt;Ubicación&lt;/strong&gt;:     Ubicación: Hija de Exception.&lt;/li&gt; </v>
      </c>
    </row>
    <row r="99" spans="16:17">
      <c r="P99" s="30" t="s">
        <v>205</v>
      </c>
      <c r="Q99" s="36" t="str">
        <f>CONCATENATE("&lt;li&gt;&lt;strong&gt;Descripción&lt;/strong&gt;: ",P99,"&lt;/li&gt; ")</f>
        <v>&lt;li&gt;&lt;strong&gt;Descripción&lt;/strong&gt;:     Descripción: Ocurre cuando la función input() encuentra el final de archivo.&lt;/li&gt; </v>
      </c>
    </row>
    <row r="100" spans="16:17">
      <c r="P100" s="31"/>
      <c r="Q100" s="36" t="s">
        <v>176</v>
      </c>
    </row>
    <row r="101" spans="16:17">
      <c r="P101" s="31"/>
      <c r="Q101" s="36" t="s">
        <v>177</v>
      </c>
    </row>
    <row r="102" spans="16:17">
      <c r="P102" s="31"/>
      <c r="Q102" s="36" t="s">
        <v>178</v>
      </c>
    </row>
    <row r="103" spans="16:17">
      <c r="P103" s="32" t="s">
        <v>206</v>
      </c>
      <c r="Q103" s="36" t="str">
        <f>P103</f>
        <v>input("Ingresa algo: ")  # Genera EOFError si se presiona Ctrl+D (Linux/Mac) o Ctrl+Z (Windows)</v>
      </c>
    </row>
    <row r="104" spans="16:17">
      <c r="P104" s="31"/>
      <c r="Q104" s="36" t="s">
        <v>180</v>
      </c>
    </row>
    <row r="105" ht="15" spans="16:17">
      <c r="P105" s="33"/>
      <c r="Q105" s="37" t="s">
        <v>182</v>
      </c>
    </row>
    <row r="106" ht="18" spans="16:17">
      <c r="P106" s="28" t="s">
        <v>207</v>
      </c>
      <c r="Q106" s="35" t="str">
        <f>CONCATENATE("&lt;li&gt;&lt;strong&gt;",P106,"&lt;/strong&gt;:")</f>
        <v>&lt;li&gt;&lt;strong&gt;ImportError&lt;/strong&gt;:</v>
      </c>
    </row>
    <row r="107" spans="16:17">
      <c r="P107" s="29"/>
      <c r="Q107" s="36" t="s">
        <v>168</v>
      </c>
    </row>
    <row r="108" spans="16:17">
      <c r="P108" s="30" t="s">
        <v>188</v>
      </c>
      <c r="Q108" s="36" t="str">
        <f>CONCATENATE("&lt;li&gt;&lt;strong&gt;Ubicación&lt;/strong&gt;: ",P108,"&lt;/li&gt; ")</f>
        <v>&lt;li&gt;&lt;strong&gt;Ubicación&lt;/strong&gt;:     Ubicación: Hija de Exception.&lt;/li&gt; </v>
      </c>
    </row>
    <row r="109" spans="16:17">
      <c r="P109" s="30" t="s">
        <v>208</v>
      </c>
      <c r="Q109" s="36" t="str">
        <f>CONCATENATE("&lt;li&gt;&lt;strong&gt;Descripción&lt;/strong&gt;: ",P109,"&lt;/li&gt; ")</f>
        <v>&lt;li&gt;&lt;strong&gt;Descripción&lt;/strong&gt;:     Descripción: Se lanza cuando una importación falla.&lt;/li&gt; </v>
      </c>
    </row>
    <row r="110" spans="16:17">
      <c r="P110" s="31"/>
      <c r="Q110" s="36" t="s">
        <v>176</v>
      </c>
    </row>
    <row r="111" spans="16:17">
      <c r="P111" s="31"/>
      <c r="Q111" s="36" t="s">
        <v>177</v>
      </c>
    </row>
    <row r="112" spans="16:17">
      <c r="P112" s="31"/>
      <c r="Q112" s="36" t="s">
        <v>178</v>
      </c>
    </row>
    <row r="113" spans="16:17">
      <c r="P113" s="32" t="s">
        <v>209</v>
      </c>
      <c r="Q113" s="36" t="str">
        <f>P113</f>
        <v>import nonexistent_module</v>
      </c>
    </row>
    <row r="114" spans="16:17">
      <c r="P114" s="31"/>
      <c r="Q114" s="36" t="s">
        <v>180</v>
      </c>
    </row>
    <row r="115" ht="15" spans="16:17">
      <c r="P115" s="33"/>
      <c r="Q115" s="37" t="s">
        <v>182</v>
      </c>
    </row>
    <row r="116" ht="18" spans="16:17">
      <c r="P116" s="28" t="s">
        <v>210</v>
      </c>
      <c r="Q116" s="35" t="str">
        <f>CONCATENATE("&lt;li&gt;&lt;strong&gt;",P116,"&lt;/strong&gt;:")</f>
        <v>&lt;li&gt;&lt;strong&gt;IndexError&lt;/strong&gt;:</v>
      </c>
    </row>
    <row r="117" spans="16:17">
      <c r="P117" s="29"/>
      <c r="Q117" s="36" t="s">
        <v>168</v>
      </c>
    </row>
    <row r="118" spans="16:17">
      <c r="P118" s="30" t="s">
        <v>211</v>
      </c>
      <c r="Q118" s="36" t="str">
        <f>CONCATENATE("&lt;li&gt;&lt;strong&gt;Ubicación&lt;/strong&gt;: ",P118,"&lt;/li&gt; ")</f>
        <v>&lt;li&gt;&lt;strong&gt;Ubicación&lt;/strong&gt;:     Ubicación: Hija de LookupError.&lt;/li&gt; </v>
      </c>
    </row>
    <row r="119" spans="16:17">
      <c r="P119" s="30" t="s">
        <v>212</v>
      </c>
      <c r="Q119" s="36" t="str">
        <f>CONCATENATE("&lt;li&gt;&lt;strong&gt;Descripción&lt;/strong&gt;: ",P119,"&lt;/li&gt; ")</f>
        <v>&lt;li&gt;&lt;strong&gt;Descripción&lt;/strong&gt;:     Descripción: Se produce cuando se accede a un índice fuera del rango de una secuencia.&lt;/li&gt; </v>
      </c>
    </row>
    <row r="120" spans="16:17">
      <c r="P120" s="31"/>
      <c r="Q120" s="36" t="s">
        <v>176</v>
      </c>
    </row>
    <row r="121" spans="16:17">
      <c r="P121" s="31"/>
      <c r="Q121" s="36" t="s">
        <v>177</v>
      </c>
    </row>
    <row r="122" spans="16:17">
      <c r="P122" s="31"/>
      <c r="Q122" s="36" t="s">
        <v>178</v>
      </c>
    </row>
    <row r="123" ht="28.5" spans="16:17">
      <c r="P123" s="34" t="s">
        <v>213</v>
      </c>
      <c r="Q123" s="36" t="str">
        <f>P123</f>
        <v>lista = [1, 2, 3]
lista[5]</v>
      </c>
    </row>
    <row r="124" spans="16:17">
      <c r="P124" s="31"/>
      <c r="Q124" s="36" t="s">
        <v>180</v>
      </c>
    </row>
    <row r="125" ht="15" spans="16:17">
      <c r="P125" s="33"/>
      <c r="Q125" s="37" t="s">
        <v>182</v>
      </c>
    </row>
    <row r="126" ht="18" spans="16:17">
      <c r="P126" s="28" t="s">
        <v>214</v>
      </c>
      <c r="Q126" s="35" t="str">
        <f>CONCATENATE("&lt;li&gt;&lt;strong&gt;",P126,"&lt;/strong&gt;:")</f>
        <v>&lt;li&gt;&lt;strong&gt;KeyError&lt;/strong&gt;:</v>
      </c>
    </row>
    <row r="127" spans="16:17">
      <c r="P127" s="29"/>
      <c r="Q127" s="36" t="s">
        <v>168</v>
      </c>
    </row>
    <row r="128" spans="16:17">
      <c r="P128" s="30" t="s">
        <v>211</v>
      </c>
      <c r="Q128" s="36" t="str">
        <f>CONCATENATE("&lt;li&gt;&lt;strong&gt;Ubicación&lt;/strong&gt;: ",P128,"&lt;/li&gt; ")</f>
        <v>&lt;li&gt;&lt;strong&gt;Ubicación&lt;/strong&gt;:     Ubicación: Hija de LookupError.&lt;/li&gt; </v>
      </c>
    </row>
    <row r="129" spans="16:17">
      <c r="P129" s="30" t="s">
        <v>215</v>
      </c>
      <c r="Q129" s="36" t="str">
        <f>CONCATENATE("&lt;li&gt;&lt;strong&gt;Descripción&lt;/strong&gt;: ",P129,"&lt;/li&gt; ")</f>
        <v>&lt;li&gt;&lt;strong&gt;Descripción&lt;/strong&gt;:     Descripción: Se lanza cuando una clave no se encuentra en un diccionario.&lt;/li&gt; </v>
      </c>
    </row>
    <row r="130" spans="16:17">
      <c r="P130" s="31"/>
      <c r="Q130" s="36" t="s">
        <v>176</v>
      </c>
    </row>
    <row r="131" spans="16:17">
      <c r="P131" s="31"/>
      <c r="Q131" s="36" t="s">
        <v>177</v>
      </c>
    </row>
    <row r="132" spans="16:17">
      <c r="P132" s="31"/>
      <c r="Q132" s="36" t="s">
        <v>178</v>
      </c>
    </row>
    <row r="133" ht="28.5" spans="16:17">
      <c r="P133" s="34" t="s">
        <v>216</v>
      </c>
      <c r="Q133" s="36" t="str">
        <f>P133</f>
        <v>diccionario = {"a": 1}
diccionario["b"]</v>
      </c>
    </row>
    <row r="134" spans="16:17">
      <c r="P134" s="31"/>
      <c r="Q134" s="36" t="s">
        <v>180</v>
      </c>
    </row>
    <row r="135" ht="15" spans="16:17">
      <c r="P135" s="33"/>
      <c r="Q135" s="37" t="s">
        <v>182</v>
      </c>
    </row>
    <row r="136" ht="18" spans="16:17">
      <c r="P136" s="28" t="s">
        <v>217</v>
      </c>
      <c r="Q136" s="35" t="str">
        <f>CONCATENATE("&lt;li&gt;&lt;strong&gt;",P136,"&lt;/strong&gt;:")</f>
        <v>&lt;li&gt;&lt;strong&gt;KeyboardInterrupt&lt;/strong&gt;:</v>
      </c>
    </row>
    <row r="137" spans="16:17">
      <c r="P137" s="29"/>
      <c r="Q137" s="36" t="s">
        <v>168</v>
      </c>
    </row>
    <row r="138" spans="16:17">
      <c r="P138" s="30" t="s">
        <v>218</v>
      </c>
      <c r="Q138" s="36" t="str">
        <f>CONCATENATE("&lt;li&gt;&lt;strong&gt;Ubicación&lt;/strong&gt;: ",P138,"&lt;/li&gt; ")</f>
        <v>&lt;li&gt;&lt;strong&gt;Ubicación&lt;/strong&gt;:     Ubicación: Hija de BaseException.&lt;/li&gt; </v>
      </c>
    </row>
    <row r="139" spans="16:17">
      <c r="P139" s="30" t="s">
        <v>219</v>
      </c>
      <c r="Q139" s="36" t="str">
        <f>CONCATENATE("&lt;li&gt;&lt;strong&gt;Descripción&lt;/strong&gt;: ",P139,"&lt;/li&gt; ")</f>
        <v>&lt;li&gt;&lt;strong&gt;Descripción&lt;/strong&gt;:     Descripción: Se genera cuando el usuario interrumpe la ejecución con Ctrl+C.&lt;/li&gt; </v>
      </c>
    </row>
    <row r="140" spans="16:17">
      <c r="P140" s="31"/>
      <c r="Q140" s="36" t="s">
        <v>176</v>
      </c>
    </row>
    <row r="141" spans="16:17">
      <c r="P141" s="31"/>
      <c r="Q141" s="36" t="s">
        <v>177</v>
      </c>
    </row>
    <row r="142" spans="16:17">
      <c r="P142" s="31"/>
      <c r="Q142" s="36" t="s">
        <v>178</v>
      </c>
    </row>
    <row r="143" ht="28.5" spans="16:17">
      <c r="P143" s="34" t="s">
        <v>220</v>
      </c>
      <c r="Q143" s="36" t="str">
        <f>P143</f>
        <v>while True:
    pass  # Interrumpe con Ctrl+C</v>
      </c>
    </row>
    <row r="144" spans="16:17">
      <c r="P144" s="31"/>
      <c r="Q144" s="36" t="s">
        <v>180</v>
      </c>
    </row>
    <row r="145" ht="15" spans="16:17">
      <c r="P145" s="33"/>
      <c r="Q145" s="37" t="s">
        <v>182</v>
      </c>
    </row>
    <row r="146" ht="18" spans="16:17">
      <c r="P146" s="28" t="s">
        <v>221</v>
      </c>
      <c r="Q146" s="35" t="str">
        <f>CONCATENATE("&lt;li&gt;&lt;strong&gt;",P146,"&lt;/strong&gt;:")</f>
        <v>&lt;li&gt;&lt;strong&gt;MemoryError&lt;/strong&gt;:</v>
      </c>
    </row>
    <row r="147" spans="16:17">
      <c r="P147" s="29"/>
      <c r="Q147" s="36" t="s">
        <v>168</v>
      </c>
    </row>
    <row r="148" spans="16:17">
      <c r="P148" s="30" t="s">
        <v>188</v>
      </c>
      <c r="Q148" s="36" t="str">
        <f>CONCATENATE("&lt;li&gt;&lt;strong&gt;Ubicación&lt;/strong&gt;: ",P148,"&lt;/li&gt; ")</f>
        <v>&lt;li&gt;&lt;strong&gt;Ubicación&lt;/strong&gt;:     Ubicación: Hija de Exception.&lt;/li&gt; </v>
      </c>
    </row>
    <row r="149" spans="16:17">
      <c r="P149" s="30" t="s">
        <v>222</v>
      </c>
      <c r="Q149" s="36" t="str">
        <f>CONCATENATE("&lt;li&gt;&lt;strong&gt;Descripción&lt;/strong&gt;: ",P149,"&lt;/li&gt; ")</f>
        <v>&lt;li&gt;&lt;strong&gt;Descripción&lt;/strong&gt;:     Descripción: Ocurre cuando el sistema no puede asignar memoria.&lt;/li&gt; </v>
      </c>
    </row>
    <row r="150" spans="16:17">
      <c r="P150" s="31"/>
      <c r="Q150" s="36" t="s">
        <v>176</v>
      </c>
    </row>
    <row r="151" spans="16:17">
      <c r="P151" s="31"/>
      <c r="Q151" s="36" t="s">
        <v>177</v>
      </c>
    </row>
    <row r="152" spans="16:17">
      <c r="P152" s="31"/>
      <c r="Q152" s="36" t="s">
        <v>178</v>
      </c>
    </row>
    <row r="153" spans="16:17">
      <c r="P153" s="32" t="s">
        <v>223</v>
      </c>
      <c r="Q153" s="36" t="str">
        <f>P153</f>
        <v>a = [1] * (10**10)</v>
      </c>
    </row>
    <row r="154" spans="16:17">
      <c r="P154" s="31"/>
      <c r="Q154" s="36" t="s">
        <v>180</v>
      </c>
    </row>
    <row r="155" ht="15" spans="16:17">
      <c r="P155" s="33"/>
      <c r="Q155" s="37" t="s">
        <v>182</v>
      </c>
    </row>
    <row r="156" ht="18" spans="16:17">
      <c r="P156" s="28" t="s">
        <v>224</v>
      </c>
      <c r="Q156" s="35" t="str">
        <f>CONCATENATE("&lt;li&gt;&lt;strong&gt;",P156,"&lt;/strong&gt;:")</f>
        <v>&lt;li&gt;&lt;strong&gt;NameError&lt;/strong&gt;:</v>
      </c>
    </row>
    <row r="157" spans="16:17">
      <c r="P157" s="29"/>
      <c r="Q157" s="36" t="s">
        <v>168</v>
      </c>
    </row>
    <row r="158" spans="16:17">
      <c r="P158" s="30" t="s">
        <v>188</v>
      </c>
      <c r="Q158" s="36" t="str">
        <f>CONCATENATE("&lt;li&gt;&lt;strong&gt;Ubicación&lt;/strong&gt;: ",P158,"&lt;/li&gt; ")</f>
        <v>&lt;li&gt;&lt;strong&gt;Ubicación&lt;/strong&gt;:     Ubicación: Hija de Exception.&lt;/li&gt; </v>
      </c>
    </row>
    <row r="159" spans="16:17">
      <c r="P159" s="30" t="s">
        <v>225</v>
      </c>
      <c r="Q159" s="36" t="str">
        <f>CONCATENATE("&lt;li&gt;&lt;strong&gt;Descripción&lt;/strong&gt;: ",P159,"&lt;/li&gt; ")</f>
        <v>&lt;li&gt;&lt;strong&gt;Descripción&lt;/strong&gt;:     Descripción: Se genera al usar una variable no definida.&lt;/li&gt; </v>
      </c>
    </row>
    <row r="160" spans="16:17">
      <c r="P160" s="31"/>
      <c r="Q160" s="36" t="s">
        <v>176</v>
      </c>
    </row>
    <row r="161" spans="16:17">
      <c r="P161" s="31"/>
      <c r="Q161" s="36" t="s">
        <v>177</v>
      </c>
    </row>
    <row r="162" spans="16:17">
      <c r="P162" s="31"/>
      <c r="Q162" s="36" t="s">
        <v>178</v>
      </c>
    </row>
    <row r="163" spans="16:17">
      <c r="P163" s="32" t="s">
        <v>226</v>
      </c>
      <c r="Q163" s="36" t="str">
        <f>P163</f>
        <v>print(una_variable_no_definida)</v>
      </c>
    </row>
    <row r="164" spans="16:17">
      <c r="P164" s="31"/>
      <c r="Q164" s="36" t="s">
        <v>180</v>
      </c>
    </row>
    <row r="165" ht="15" spans="16:17">
      <c r="P165" s="33"/>
      <c r="Q165" s="37" t="s">
        <v>182</v>
      </c>
    </row>
    <row r="166" ht="18" spans="16:17">
      <c r="P166" s="28" t="s">
        <v>227</v>
      </c>
      <c r="Q166" s="35" t="str">
        <f>CONCATENATE("&lt;li&gt;&lt;strong&gt;",P166,"&lt;/strong&gt;:")</f>
        <v>&lt;li&gt;&lt;strong&gt;NotImplementedError&lt;/strong&gt;:</v>
      </c>
    </row>
    <row r="167" spans="16:17">
      <c r="P167" s="29"/>
      <c r="Q167" s="36" t="s">
        <v>168</v>
      </c>
    </row>
    <row r="168" spans="16:17">
      <c r="P168" s="30" t="s">
        <v>228</v>
      </c>
      <c r="Q168" s="36" t="str">
        <f>CONCATENATE("&lt;li&gt;&lt;strong&gt;Ubicación&lt;/strong&gt;: ",P168,"&lt;/li&gt; ")</f>
        <v>&lt;li&gt;&lt;strong&gt;Ubicación&lt;/strong&gt;:     Ubicación: Hija de RuntimeError.&lt;/li&gt; </v>
      </c>
    </row>
    <row r="169" spans="16:17">
      <c r="P169" s="30" t="s">
        <v>229</v>
      </c>
      <c r="Q169" s="36" t="str">
        <f>CONCATENATE("&lt;li&gt;&lt;strong&gt;Descripción&lt;/strong&gt;: ",P169,"&lt;/li&gt; ")</f>
        <v>&lt;li&gt;&lt;strong&gt;Descripción&lt;/strong&gt;:     Descripción: Clase base para métodos no implementados.&lt;/li&gt; </v>
      </c>
    </row>
    <row r="170" spans="16:17">
      <c r="P170" s="31"/>
      <c r="Q170" s="36" t="s">
        <v>176</v>
      </c>
    </row>
    <row r="171" spans="16:17">
      <c r="P171" s="31"/>
      <c r="Q171" s="36" t="s">
        <v>177</v>
      </c>
    </row>
    <row r="172" spans="16:17">
      <c r="P172" s="31"/>
      <c r="Q172" s="36" t="s">
        <v>178</v>
      </c>
    </row>
    <row r="173" ht="42.75" spans="16:17">
      <c r="P173" s="34" t="s">
        <v>230</v>
      </c>
      <c r="Q173" s="36" t="str">
        <f>P173</f>
        <v>class MiClase:
    def metodo(self):
        raise NotImplementedError("Método no implementado")</v>
      </c>
    </row>
    <row r="174" spans="16:17">
      <c r="P174" s="31"/>
      <c r="Q174" s="36" t="s">
        <v>180</v>
      </c>
    </row>
    <row r="175" ht="15" spans="16:17">
      <c r="P175" s="33"/>
      <c r="Q175" s="37" t="s">
        <v>182</v>
      </c>
    </row>
    <row r="176" ht="18" spans="16:17">
      <c r="P176" s="28" t="s">
        <v>231</v>
      </c>
      <c r="Q176" s="35" t="str">
        <f>CONCATENATE("&lt;li&gt;&lt;strong&gt;",P176,"&lt;/strong&gt;:")</f>
        <v>&lt;li&gt;&lt;strong&gt;OSError&lt;/strong&gt;:</v>
      </c>
    </row>
    <row r="177" spans="16:17">
      <c r="P177" s="29"/>
      <c r="Q177" s="36" t="s">
        <v>168</v>
      </c>
    </row>
    <row r="178" spans="16:17">
      <c r="P178" s="30" t="s">
        <v>188</v>
      </c>
      <c r="Q178" s="36" t="str">
        <f>CONCATENATE("&lt;li&gt;&lt;strong&gt;Ubicación&lt;/strong&gt;: ",P178,"&lt;/li&gt; ")</f>
        <v>&lt;li&gt;&lt;strong&gt;Ubicación&lt;/strong&gt;:     Ubicación: Hija de Exception.&lt;/li&gt; </v>
      </c>
    </row>
    <row r="179" spans="16:17">
      <c r="P179" s="30" t="s">
        <v>232</v>
      </c>
      <c r="Q179" s="36" t="str">
        <f>CONCATENATE("&lt;li&gt;&lt;strong&gt;Descripción&lt;/strong&gt;: ",P179,"&lt;/li&gt; ")</f>
        <v>&lt;li&gt;&lt;strong&gt;Descripción&lt;/strong&gt;:     Descripción: Clase base para errores relacionados con el sistema operativo.&lt;/li&gt; </v>
      </c>
    </row>
    <row r="180" spans="16:17">
      <c r="P180" s="31"/>
      <c r="Q180" s="36" t="s">
        <v>176</v>
      </c>
    </row>
    <row r="181" spans="16:17">
      <c r="P181" s="31"/>
      <c r="Q181" s="36" t="s">
        <v>177</v>
      </c>
    </row>
    <row r="182" spans="16:17">
      <c r="P182" s="31"/>
      <c r="Q182" s="36" t="s">
        <v>178</v>
      </c>
    </row>
    <row r="183" spans="16:17">
      <c r="P183" s="32" t="s">
        <v>233</v>
      </c>
      <c r="Q183" s="36" t="str">
        <f>P183</f>
        <v>open("/ruta/no/existe.txt")</v>
      </c>
    </row>
    <row r="184" spans="16:17">
      <c r="P184" s="31"/>
      <c r="Q184" s="36" t="s">
        <v>180</v>
      </c>
    </row>
    <row r="185" ht="15" spans="16:17">
      <c r="P185" s="33"/>
      <c r="Q185" s="37" t="s">
        <v>182</v>
      </c>
    </row>
    <row r="186" ht="18" spans="16:17">
      <c r="P186" s="28" t="s">
        <v>234</v>
      </c>
      <c r="Q186" s="35" t="str">
        <f>CONCATENATE("&lt;li&gt;&lt;strong&gt;",P186,"&lt;/strong&gt;:")</f>
        <v>&lt;li&gt;&lt;strong&gt;TypeError&lt;/strong&gt;:</v>
      </c>
    </row>
    <row r="187" spans="16:17">
      <c r="P187" s="29"/>
      <c r="Q187" s="36" t="s">
        <v>168</v>
      </c>
    </row>
    <row r="188" spans="16:17">
      <c r="P188" s="30" t="s">
        <v>188</v>
      </c>
      <c r="Q188" s="36" t="str">
        <f>CONCATENATE("&lt;li&gt;&lt;strong&gt;Ubicación&lt;/strong&gt;: ",P188,"&lt;/li&gt; ")</f>
        <v>&lt;li&gt;&lt;strong&gt;Ubicación&lt;/strong&gt;:     Ubicación: Hija de Exception.&lt;/li&gt; </v>
      </c>
    </row>
    <row r="189" spans="16:17">
      <c r="P189" s="30" t="s">
        <v>235</v>
      </c>
      <c r="Q189" s="36" t="str">
        <f>CONCATENATE("&lt;li&gt;&lt;strong&gt;Descripción&lt;/strong&gt;: ",P189,"&lt;/li&gt; ")</f>
        <v>&lt;li&gt;&lt;strong&gt;Descripción&lt;/strong&gt;:     Descripción: Se lanza al realizar una operación en un tipo inapropiado.&lt;/li&gt; </v>
      </c>
    </row>
    <row r="190" spans="16:17">
      <c r="P190" s="31"/>
      <c r="Q190" s="36" t="s">
        <v>176</v>
      </c>
    </row>
    <row r="191" spans="16:17">
      <c r="P191" s="31"/>
      <c r="Q191" s="36" t="s">
        <v>177</v>
      </c>
    </row>
    <row r="192" spans="16:17">
      <c r="P192" s="31"/>
      <c r="Q192" s="36" t="s">
        <v>178</v>
      </c>
    </row>
    <row r="193" spans="16:17">
      <c r="P193" s="32" t="s">
        <v>236</v>
      </c>
      <c r="Q193" s="36" t="str">
        <f>P193</f>
        <v>x = "texto" + 5</v>
      </c>
    </row>
    <row r="194" spans="16:17">
      <c r="P194" s="31"/>
      <c r="Q194" s="36" t="s">
        <v>180</v>
      </c>
    </row>
    <row r="195" ht="15" spans="16:17">
      <c r="P195" s="33"/>
      <c r="Q195" s="37" t="s">
        <v>182</v>
      </c>
    </row>
    <row r="196" ht="18" spans="16:17">
      <c r="P196" s="28" t="s">
        <v>237</v>
      </c>
      <c r="Q196" s="35" t="str">
        <f>CONCATENATE("&lt;li&gt;&lt;strong&gt;",P196,"&lt;/strong&gt;:")</f>
        <v>&lt;li&gt;&lt;strong&gt;ValueError&lt;/strong&gt;:</v>
      </c>
    </row>
    <row r="197" spans="16:17">
      <c r="P197" s="29"/>
      <c r="Q197" s="36" t="s">
        <v>168</v>
      </c>
    </row>
    <row r="198" spans="16:17">
      <c r="P198" s="30" t="s">
        <v>188</v>
      </c>
      <c r="Q198" s="36" t="str">
        <f>CONCATENATE("&lt;li&gt;&lt;strong&gt;Ubicación&lt;/strong&gt;: ",P198,"&lt;/li&gt; ")</f>
        <v>&lt;li&gt;&lt;strong&gt;Ubicación&lt;/strong&gt;:     Ubicación: Hija de Exception.&lt;/li&gt; </v>
      </c>
    </row>
    <row r="199" spans="16:17">
      <c r="P199" s="30" t="s">
        <v>238</v>
      </c>
      <c r="Q199" s="36" t="str">
        <f>CONCATENATE("&lt;li&gt;&lt;strong&gt;Descripción&lt;/strong&gt;: ",P199,"&lt;/li&gt; ")</f>
        <v>&lt;li&gt;&lt;strong&gt;Descripción&lt;/strong&gt;:     Descripción: Se genera al usar un valor inválido.&lt;/li&gt; </v>
      </c>
    </row>
    <row r="200" spans="16:17">
      <c r="P200" s="31"/>
      <c r="Q200" s="36" t="s">
        <v>176</v>
      </c>
    </row>
    <row r="201" spans="16:17">
      <c r="P201" s="31"/>
      <c r="Q201" s="36" t="s">
        <v>177</v>
      </c>
    </row>
    <row r="202" spans="16:17">
      <c r="P202" s="31"/>
      <c r="Q202" s="36" t="s">
        <v>178</v>
      </c>
    </row>
    <row r="203" spans="16:17">
      <c r="P203" s="32" t="s">
        <v>239</v>
      </c>
      <c r="Q203" s="36" t="str">
        <f>P203</f>
        <v>int("texto")</v>
      </c>
    </row>
    <row r="204" spans="16:17">
      <c r="P204" s="31"/>
      <c r="Q204" s="36" t="s">
        <v>180</v>
      </c>
    </row>
    <row r="205" ht="15" spans="16:17">
      <c r="P205" s="33"/>
      <c r="Q205" s="37" t="s">
        <v>182</v>
      </c>
    </row>
    <row r="206" ht="18" spans="16:17">
      <c r="P206" s="28" t="s">
        <v>240</v>
      </c>
      <c r="Q206" s="35" t="str">
        <f>CONCATENATE("&lt;li&gt;&lt;strong&gt;",P206,"&lt;/strong&gt;:")</f>
        <v>&lt;li&gt;&lt;strong&gt;UnicodeDecodeError&lt;/strong&gt;:</v>
      </c>
    </row>
    <row r="207" spans="16:17">
      <c r="P207" s="29"/>
      <c r="Q207" s="36" t="s">
        <v>168</v>
      </c>
    </row>
    <row r="208" spans="16:17">
      <c r="P208" s="30" t="s">
        <v>241</v>
      </c>
      <c r="Q208" s="36" t="str">
        <f>CONCATENATE("&lt;li&gt;&lt;strong&gt;Ubicación&lt;/strong&gt;: ",P208,"&lt;/li&gt; ")</f>
        <v>&lt;li&gt;&lt;strong&gt;Ubicación&lt;/strong&gt;:     Ubicación: Hija de UnicodeError.&lt;/li&gt; </v>
      </c>
    </row>
    <row r="209" spans="16:17">
      <c r="P209" s="30" t="s">
        <v>242</v>
      </c>
      <c r="Q209" s="36" t="str">
        <f>CONCATENATE("&lt;li&gt;&lt;strong&gt;Descripción&lt;/strong&gt;: ",P209,"&lt;/li&gt; ")</f>
        <v>&lt;li&gt;&lt;strong&gt;Descripción&lt;/strong&gt;:     Descripción: Se lanza al decodificar caracteres Unicode incorrectos.&lt;/li&gt; </v>
      </c>
    </row>
    <row r="210" spans="16:17">
      <c r="P210" s="31"/>
      <c r="Q210" s="36" t="s">
        <v>176</v>
      </c>
    </row>
    <row r="211" spans="16:17">
      <c r="P211" s="31"/>
      <c r="Q211" s="36" t="s">
        <v>177</v>
      </c>
    </row>
    <row r="212" spans="16:17">
      <c r="P212" s="31"/>
      <c r="Q212" s="36" t="s">
        <v>178</v>
      </c>
    </row>
    <row r="213" spans="16:17">
      <c r="P213" s="32" t="s">
        <v>243</v>
      </c>
      <c r="Q213" s="36" t="str">
        <f>P213</f>
        <v>b"\xff".decode("utf-8")</v>
      </c>
    </row>
    <row r="214" spans="16:17">
      <c r="P214" s="31"/>
      <c r="Q214" s="36" t="s">
        <v>180</v>
      </c>
    </row>
    <row r="215" ht="15" spans="16:17">
      <c r="P215" s="33"/>
      <c r="Q215" s="37" t="s">
        <v>182</v>
      </c>
    </row>
    <row r="216" ht="18" spans="16:17">
      <c r="P216" s="28" t="s">
        <v>244</v>
      </c>
      <c r="Q216" s="35" t="str">
        <f>CONCATENATE("&lt;li&gt;&lt;strong&gt;",P216,"&lt;/strong&gt;:")</f>
        <v>&lt;li&gt;&lt;strong&gt;StopIteration&lt;/strong&gt;:</v>
      </c>
    </row>
    <row r="217" spans="16:17">
      <c r="P217" s="29"/>
      <c r="Q217" s="36" t="s">
        <v>168</v>
      </c>
    </row>
    <row r="218" spans="16:17">
      <c r="P218" s="30" t="s">
        <v>188</v>
      </c>
      <c r="Q218" s="36" t="str">
        <f>CONCATENATE("&lt;li&gt;&lt;strong&gt;Ubicación&lt;/strong&gt;: ",P218,"&lt;/li&gt; ")</f>
        <v>&lt;li&gt;&lt;strong&gt;Ubicación&lt;/strong&gt;:     Ubicación: Hija de Exception.&lt;/li&gt; </v>
      </c>
    </row>
    <row r="219" spans="16:17">
      <c r="P219" s="30" t="s">
        <v>245</v>
      </c>
      <c r="Q219" s="36" t="str">
        <f>CONCATENATE("&lt;li&gt;&lt;strong&gt;Descripción&lt;/strong&gt;: ",P219,"&lt;/li&gt; ")</f>
        <v>&lt;li&gt;&lt;strong&gt;Descripción&lt;/strong&gt;:     Descripción: Se lanza cuando un iterador no tiene más elementos.&lt;/li&gt; </v>
      </c>
    </row>
    <row r="220" spans="16:17">
      <c r="P220" s="31"/>
      <c r="Q220" s="36" t="s">
        <v>176</v>
      </c>
    </row>
    <row r="221" spans="16:17">
      <c r="P221" s="31"/>
      <c r="Q221" s="36" t="s">
        <v>177</v>
      </c>
    </row>
    <row r="222" spans="16:17">
      <c r="P222" s="31"/>
      <c r="Q222" s="36" t="s">
        <v>178</v>
      </c>
    </row>
    <row r="223" ht="71.25" spans="16:17">
      <c r="P223" s="34" t="s">
        <v>246</v>
      </c>
      <c r="Q223" s="36" t="str">
        <f>P223</f>
        <v>iterador = iter([1, 2, 3])
next(iterador)
next(iterador)
next(iterador)
next(iterador)</v>
      </c>
    </row>
    <row r="224" spans="16:17">
      <c r="P224" s="31"/>
      <c r="Q224" s="36" t="s">
        <v>180</v>
      </c>
    </row>
    <row r="225" ht="15" spans="16:17">
      <c r="P225" s="33"/>
      <c r="Q225" s="37" t="s">
        <v>182</v>
      </c>
    </row>
  </sheetData>
  <conditionalFormatting sqref="F36">
    <cfRule type="duplicateValues" dxfId="0" priority="39"/>
  </conditionalFormatting>
  <conditionalFormatting sqref="F37">
    <cfRule type="duplicateValues" dxfId="0" priority="38"/>
  </conditionalFormatting>
  <conditionalFormatting sqref="F38">
    <cfRule type="duplicateValues" dxfId="0" priority="37"/>
  </conditionalFormatting>
  <conditionalFormatting sqref="F39">
    <cfRule type="duplicateValues" dxfId="0" priority="36"/>
  </conditionalFormatting>
  <conditionalFormatting sqref="F40">
    <cfRule type="duplicateValues" dxfId="0" priority="35"/>
  </conditionalFormatting>
  <conditionalFormatting sqref="F41">
    <cfRule type="duplicateValues" dxfId="0" priority="34"/>
  </conditionalFormatting>
  <conditionalFormatting sqref="F42">
    <cfRule type="duplicateValues" dxfId="0" priority="33"/>
  </conditionalFormatting>
  <conditionalFormatting sqref="F43">
    <cfRule type="duplicateValues" dxfId="0" priority="32"/>
  </conditionalFormatting>
  <conditionalFormatting sqref="F44">
    <cfRule type="duplicateValues" dxfId="0" priority="31"/>
  </conditionalFormatting>
  <conditionalFormatting sqref="P36:P45">
    <cfRule type="duplicateValues" dxfId="1" priority="19"/>
  </conditionalFormatting>
  <conditionalFormatting sqref="P46:P55">
    <cfRule type="duplicateValues" dxfId="1" priority="18"/>
  </conditionalFormatting>
  <conditionalFormatting sqref="P56:P65">
    <cfRule type="duplicateValues" dxfId="1" priority="17"/>
  </conditionalFormatting>
  <conditionalFormatting sqref="P66:P75">
    <cfRule type="duplicateValues" dxfId="1" priority="16"/>
  </conditionalFormatting>
  <conditionalFormatting sqref="P76:P85">
    <cfRule type="duplicateValues" dxfId="1" priority="15"/>
  </conditionalFormatting>
  <conditionalFormatting sqref="P86:P95">
    <cfRule type="duplicateValues" dxfId="1" priority="14"/>
  </conditionalFormatting>
  <conditionalFormatting sqref="P96:P105">
    <cfRule type="duplicateValues" dxfId="1" priority="13"/>
  </conditionalFormatting>
  <conditionalFormatting sqref="P106:P115">
    <cfRule type="duplicateValues" dxfId="1" priority="12"/>
  </conditionalFormatting>
  <conditionalFormatting sqref="P116:P125">
    <cfRule type="duplicateValues" dxfId="1" priority="11"/>
  </conditionalFormatting>
  <conditionalFormatting sqref="P126:P135">
    <cfRule type="duplicateValues" dxfId="1" priority="10"/>
  </conditionalFormatting>
  <conditionalFormatting sqref="P136:P145">
    <cfRule type="duplicateValues" dxfId="1" priority="9"/>
  </conditionalFormatting>
  <conditionalFormatting sqref="P146:P155">
    <cfRule type="duplicateValues" dxfId="1" priority="8"/>
  </conditionalFormatting>
  <conditionalFormatting sqref="P156:P165">
    <cfRule type="duplicateValues" dxfId="1" priority="7"/>
  </conditionalFormatting>
  <conditionalFormatting sqref="P166:P175">
    <cfRule type="duplicateValues" dxfId="1" priority="6"/>
  </conditionalFormatting>
  <conditionalFormatting sqref="P176:P185">
    <cfRule type="duplicateValues" dxfId="1" priority="5"/>
  </conditionalFormatting>
  <conditionalFormatting sqref="P186:P195">
    <cfRule type="duplicateValues" dxfId="1" priority="4"/>
  </conditionalFormatting>
  <conditionalFormatting sqref="P196:P205">
    <cfRule type="duplicateValues" dxfId="1" priority="3"/>
  </conditionalFormatting>
  <conditionalFormatting sqref="P206:P215">
    <cfRule type="duplicateValues" dxfId="1" priority="2"/>
  </conditionalFormatting>
  <conditionalFormatting sqref="P216:P225">
    <cfRule type="duplicateValues" dxfId="1" priority="1"/>
  </conditionalFormatting>
  <conditionalFormatting sqref="F1:F35;F45:F1048576">
    <cfRule type="duplicateValues" dxfId="0" priority="45"/>
  </conditionalFormatting>
  <conditionalFormatting sqref="P1:P22;P226:P1048576">
    <cfRule type="duplicateValues" dxfId="0" priority="30"/>
  </conditionalFormatting>
  <conditionalFormatting sqref="P1:P35;P226:P1048576">
    <cfRule type="duplicateValues" dxfId="1" priority="20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248</v>
      </c>
      <c r="B1" s="8" t="s">
        <v>249</v>
      </c>
    </row>
    <row r="2" spans="1:1">
      <c r="A2" s="5" t="s">
        <v>250</v>
      </c>
    </row>
    <row r="3" ht="30" spans="1:1">
      <c r="A3" s="5" t="s">
        <v>251</v>
      </c>
    </row>
    <row r="4" ht="15.75" spans="1:1">
      <c r="A4" s="5" t="s">
        <v>252</v>
      </c>
    </row>
    <row r="5" spans="1:2">
      <c r="A5" s="9" t="s">
        <v>253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254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255</v>
      </c>
    </row>
    <row r="9" spans="1:2">
      <c r="A9" s="11" t="str">
        <f>CONCATENATE("&lt;priority&gt;",B9,"&lt;/priority&gt;")</f>
        <v>&lt;priority&gt;1.0&lt;/priority&gt;</v>
      </c>
      <c r="B9" s="12" t="s">
        <v>256</v>
      </c>
    </row>
    <row r="10" ht="15.75" spans="1:2">
      <c r="A10" s="13" t="s">
        <v>257</v>
      </c>
      <c r="B10" s="14"/>
    </row>
    <row r="11" ht="15.75" spans="1:2">
      <c r="A11" s="15" t="s">
        <v>258</v>
      </c>
      <c r="B11" s="15"/>
    </row>
    <row r="12" spans="1:3">
      <c r="A12" s="9" t="s">
        <v>253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259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260</v>
      </c>
      <c r="C16" s="16"/>
    </row>
    <row r="17" ht="15.75" spans="1:3">
      <c r="A17" s="13" t="s">
        <v>257</v>
      </c>
      <c r="B17" s="14"/>
      <c r="C17" s="16"/>
    </row>
    <row r="18" spans="1:3">
      <c r="A18" s="9" t="s">
        <v>253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261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259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260</v>
      </c>
      <c r="C22" s="16"/>
    </row>
    <row r="23" ht="15.75" spans="1:3">
      <c r="A23" s="13" t="s">
        <v>257</v>
      </c>
      <c r="B23" s="14"/>
      <c r="C23" s="16"/>
    </row>
    <row r="24" spans="1:3">
      <c r="A24" s="9" t="s">
        <v>253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262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259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260</v>
      </c>
      <c r="C28" s="16"/>
    </row>
    <row r="29" ht="15.75" spans="1:3">
      <c r="A29" s="13" t="s">
        <v>257</v>
      </c>
      <c r="B29" s="14"/>
      <c r="C29" s="16"/>
    </row>
    <row r="30" spans="1:3">
      <c r="A30" s="9" t="s">
        <v>253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263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259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260</v>
      </c>
      <c r="C34" s="16"/>
    </row>
    <row r="35" ht="15.75" spans="1:3">
      <c r="A35" s="13" t="s">
        <v>257</v>
      </c>
      <c r="B35" s="14"/>
      <c r="C35" s="16"/>
    </row>
    <row r="36" spans="1:3">
      <c r="A36" s="9" t="s">
        <v>253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259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260</v>
      </c>
      <c r="C40" s="16"/>
    </row>
    <row r="41" ht="15.75" spans="1:3">
      <c r="A41" s="13" t="s">
        <v>257</v>
      </c>
      <c r="B41" s="14"/>
      <c r="C41" s="16"/>
    </row>
    <row r="42" spans="1:3">
      <c r="A42" s="9" t="s">
        <v>253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264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259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260</v>
      </c>
      <c r="C46" s="16"/>
    </row>
    <row r="47" ht="15.75" spans="1:3">
      <c r="A47" s="13" t="s">
        <v>257</v>
      </c>
      <c r="B47" s="14"/>
      <c r="C47" s="16"/>
    </row>
    <row r="48" ht="15.75" spans="1:2">
      <c r="A48" s="15" t="s">
        <v>265</v>
      </c>
      <c r="B48" s="15"/>
    </row>
    <row r="49" spans="1:3">
      <c r="A49" s="9" t="s">
        <v>253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266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267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268</v>
      </c>
      <c r="C53" s="16"/>
    </row>
    <row r="54" ht="15.75" spans="1:3">
      <c r="A54" s="13" t="s">
        <v>257</v>
      </c>
      <c r="B54" s="14"/>
      <c r="C54" s="16"/>
    </row>
    <row r="55" spans="1:3">
      <c r="A55" s="9" t="s">
        <v>253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269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267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268</v>
      </c>
      <c r="C59" s="16"/>
    </row>
    <row r="60" ht="15.75" spans="1:3">
      <c r="A60" s="13" t="s">
        <v>257</v>
      </c>
      <c r="B60" s="14"/>
      <c r="C60" s="16"/>
    </row>
    <row r="61" ht="15.75" spans="1:3">
      <c r="A61" s="15" t="s">
        <v>270</v>
      </c>
      <c r="B61" s="15"/>
      <c r="C61" s="16"/>
    </row>
    <row r="62" spans="1:2">
      <c r="A62" s="9" t="s">
        <v>253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271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267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268</v>
      </c>
      <c r="C66" s="16"/>
    </row>
    <row r="67" ht="15.75" spans="1:3">
      <c r="A67" s="13" t="s">
        <v>257</v>
      </c>
      <c r="B67" s="14"/>
      <c r="C67" s="16"/>
    </row>
    <row r="68" spans="1:3">
      <c r="A68" s="9" t="s">
        <v>253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272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267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268</v>
      </c>
      <c r="C72" s="16"/>
    </row>
    <row r="73" ht="15.75" spans="1:3">
      <c r="A73" s="13" t="s">
        <v>257</v>
      </c>
      <c r="B73" s="14"/>
      <c r="C73" s="16"/>
    </row>
    <row r="74" spans="1:3">
      <c r="A74" s="9" t="s">
        <v>253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273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267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268</v>
      </c>
      <c r="C78" s="16"/>
    </row>
    <row r="79" ht="15.75" spans="1:3">
      <c r="A79" s="13" t="s">
        <v>257</v>
      </c>
      <c r="B79" s="14"/>
      <c r="C79" s="16"/>
    </row>
    <row r="80" spans="1:3">
      <c r="A80" s="9" t="s">
        <v>253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274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267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268</v>
      </c>
      <c r="C84" s="16"/>
    </row>
    <row r="85" ht="15.75" spans="1:3">
      <c r="A85" s="13" t="s">
        <v>257</v>
      </c>
      <c r="B85" s="14"/>
      <c r="C85" s="16"/>
    </row>
    <row r="86" ht="15.75" spans="1:3">
      <c r="A86" s="15" t="s">
        <v>275</v>
      </c>
      <c r="B86" s="15"/>
      <c r="C86" s="16"/>
    </row>
    <row r="87" spans="1:3">
      <c r="A87" s="9" t="s">
        <v>253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276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267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268</v>
      </c>
      <c r="C91" s="16"/>
    </row>
    <row r="92" ht="15.75" spans="1:3">
      <c r="A92" s="13" t="s">
        <v>257</v>
      </c>
      <c r="B92" s="14"/>
      <c r="C92" s="16"/>
    </row>
    <row r="93" spans="1:3">
      <c r="A93" s="9" t="s">
        <v>253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277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267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268</v>
      </c>
      <c r="C97" s="16"/>
    </row>
    <row r="98" ht="15.75" spans="1:3">
      <c r="A98" s="13" t="s">
        <v>257</v>
      </c>
      <c r="B98" s="14"/>
      <c r="C98" s="16"/>
    </row>
    <row r="99" ht="15.75" spans="1:3">
      <c r="A99" s="15" t="s">
        <v>278</v>
      </c>
      <c r="B99" s="15"/>
      <c r="C99" s="16"/>
    </row>
    <row r="100" spans="1:3">
      <c r="A100" s="9" t="s">
        <v>253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279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267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268</v>
      </c>
      <c r="C104" s="16"/>
    </row>
    <row r="105" ht="15.75" spans="1:3">
      <c r="A105" s="13" t="s">
        <v>257</v>
      </c>
      <c r="B105" s="14"/>
      <c r="C105" s="16"/>
    </row>
    <row r="106" spans="1:3">
      <c r="A106" s="9" t="s">
        <v>253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280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267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268</v>
      </c>
      <c r="C110" s="16"/>
    </row>
    <row r="111" ht="15.75" spans="1:3">
      <c r="A111" s="13" t="s">
        <v>257</v>
      </c>
      <c r="B111" s="14"/>
      <c r="C111" s="16"/>
    </row>
    <row r="112" spans="1:3">
      <c r="A112" s="9" t="s">
        <v>253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281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267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268</v>
      </c>
      <c r="C116" s="16"/>
    </row>
    <row r="117" ht="15.75" spans="1:3">
      <c r="A117" s="13" t="s">
        <v>257</v>
      </c>
      <c r="B117" s="14"/>
      <c r="C117" s="16"/>
    </row>
    <row r="118" spans="1:3">
      <c r="A118" s="9" t="s">
        <v>253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282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267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268</v>
      </c>
      <c r="C122" s="16"/>
    </row>
    <row r="123" ht="15.75" spans="1:3">
      <c r="A123" s="13" t="s">
        <v>257</v>
      </c>
      <c r="B123" s="14"/>
      <c r="C123" s="16"/>
    </row>
    <row r="124" spans="1:3">
      <c r="A124" s="9" t="s">
        <v>253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283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267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268</v>
      </c>
      <c r="C128" s="16"/>
    </row>
    <row r="129" ht="15.75" spans="1:3">
      <c r="A129" s="13" t="s">
        <v>257</v>
      </c>
      <c r="B129" s="14"/>
      <c r="C129" s="16"/>
    </row>
    <row r="130" spans="1:3">
      <c r="A130" s="9" t="s">
        <v>253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284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267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268</v>
      </c>
      <c r="C134" s="16"/>
    </row>
    <row r="135" ht="15.75" spans="1:3">
      <c r="A135" s="13" t="s">
        <v>257</v>
      </c>
      <c r="B135" s="14"/>
      <c r="C135" s="16"/>
    </row>
    <row r="136" spans="1:3">
      <c r="A136" s="9" t="s">
        <v>253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285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267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268</v>
      </c>
      <c r="C140" s="16"/>
    </row>
    <row r="141" ht="15.75" spans="1:3">
      <c r="A141" s="13" t="s">
        <v>257</v>
      </c>
      <c r="B141" s="14"/>
      <c r="C141" s="16"/>
    </row>
    <row r="142" spans="1:3">
      <c r="A142" s="9" t="s">
        <v>253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286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267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268</v>
      </c>
      <c r="C146" s="16"/>
    </row>
    <row r="147" ht="15.75" spans="1:3">
      <c r="A147" s="13" t="s">
        <v>257</v>
      </c>
      <c r="B147" s="14"/>
      <c r="C147" s="16"/>
    </row>
    <row r="148" spans="1:3">
      <c r="A148" s="9" t="s">
        <v>253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287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267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268</v>
      </c>
      <c r="C152" s="16"/>
    </row>
    <row r="153" ht="15.75" spans="1:3">
      <c r="A153" s="13" t="s">
        <v>257</v>
      </c>
      <c r="B153" s="14"/>
      <c r="C153" s="16"/>
    </row>
    <row r="154" spans="1:3">
      <c r="A154" s="9" t="s">
        <v>253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288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267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268</v>
      </c>
      <c r="C158" s="16"/>
    </row>
    <row r="159" ht="15.75" spans="1:3">
      <c r="A159" s="13" t="s">
        <v>257</v>
      </c>
      <c r="B159" s="14"/>
      <c r="C159" s="16"/>
    </row>
    <row r="160" spans="1:3">
      <c r="A160" s="9" t="s">
        <v>253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289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267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268</v>
      </c>
      <c r="C164" s="16"/>
    </row>
    <row r="165" ht="15.75" spans="1:3">
      <c r="A165" s="13" t="s">
        <v>257</v>
      </c>
      <c r="B165" s="14"/>
      <c r="C165" s="16"/>
    </row>
    <row r="166" spans="1:3">
      <c r="A166" s="9" t="s">
        <v>253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290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267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268</v>
      </c>
      <c r="C170" s="16"/>
    </row>
    <row r="171" ht="15.75" spans="1:3">
      <c r="A171" s="13" t="s">
        <v>257</v>
      </c>
      <c r="B171" s="14"/>
      <c r="C171" s="16"/>
    </row>
    <row r="172" spans="1:3">
      <c r="A172" s="9" t="s">
        <v>253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291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267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268</v>
      </c>
      <c r="C176" s="16"/>
    </row>
    <row r="177" ht="15.75" spans="1:3">
      <c r="A177" s="13" t="s">
        <v>257</v>
      </c>
      <c r="B177" s="14"/>
      <c r="C177" s="16"/>
    </row>
    <row r="178" spans="1:3">
      <c r="A178" s="9" t="s">
        <v>253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292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267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268</v>
      </c>
      <c r="C182" s="16"/>
    </row>
    <row r="183" ht="15.75" spans="1:3">
      <c r="A183" s="13" t="s">
        <v>257</v>
      </c>
      <c r="B183" s="14"/>
      <c r="C183" s="16"/>
    </row>
    <row r="184" spans="1:3">
      <c r="A184" s="9" t="s">
        <v>253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293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267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268</v>
      </c>
      <c r="C188" s="16"/>
    </row>
    <row r="189" ht="15.75" spans="1:3">
      <c r="A189" s="13" t="s">
        <v>257</v>
      </c>
      <c r="B189" s="14"/>
      <c r="C189" s="16"/>
    </row>
    <row r="190" spans="1:3">
      <c r="A190" s="9" t="s">
        <v>253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294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267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268</v>
      </c>
      <c r="C194" s="16"/>
    </row>
    <row r="195" ht="15.75" spans="1:3">
      <c r="A195" s="13" t="s">
        <v>257</v>
      </c>
      <c r="B195" s="14"/>
      <c r="C195" s="16"/>
    </row>
    <row r="196" ht="15.75" spans="1:3">
      <c r="A196" s="15" t="s">
        <v>295</v>
      </c>
      <c r="B196" s="15"/>
      <c r="C196" s="16"/>
    </row>
    <row r="197" spans="1:3">
      <c r="A197" s="9" t="s">
        <v>253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296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267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268</v>
      </c>
      <c r="C201" s="16"/>
    </row>
    <row r="202" ht="15.75" spans="1:3">
      <c r="A202" s="13" t="s">
        <v>257</v>
      </c>
      <c r="B202" s="14"/>
      <c r="C202" s="16"/>
    </row>
    <row r="203" spans="1:3">
      <c r="A203" s="9" t="s">
        <v>253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296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267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268</v>
      </c>
      <c r="C207" s="16"/>
    </row>
    <row r="208" ht="15.75" spans="1:3">
      <c r="A208" s="13" t="s">
        <v>257</v>
      </c>
      <c r="B208" s="14"/>
      <c r="C208" s="16"/>
    </row>
    <row r="209" ht="15.75" spans="1:3">
      <c r="A209" s="15" t="s">
        <v>297</v>
      </c>
      <c r="B209" s="15"/>
      <c r="C209" s="16"/>
    </row>
    <row r="210" spans="1:3">
      <c r="A210" s="9" t="s">
        <v>253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298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267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268</v>
      </c>
      <c r="C214" s="16"/>
    </row>
    <row r="215" ht="15.75" spans="1:3">
      <c r="A215" s="13" t="s">
        <v>257</v>
      </c>
      <c r="B215" s="14"/>
      <c r="C215" s="16"/>
    </row>
    <row r="216" spans="1:3">
      <c r="A216" s="9" t="s">
        <v>253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299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267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268</v>
      </c>
      <c r="C220" s="16"/>
    </row>
    <row r="221" ht="15.75" spans="1:3">
      <c r="A221" s="13" t="s">
        <v>257</v>
      </c>
      <c r="B221" s="14"/>
      <c r="C221" s="16"/>
    </row>
    <row r="222" spans="1:3">
      <c r="A222" s="9" t="s">
        <v>253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300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267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268</v>
      </c>
      <c r="C226" s="16"/>
    </row>
    <row r="227" ht="15.75" spans="1:3">
      <c r="A227" s="13" t="s">
        <v>257</v>
      </c>
      <c r="B227" s="14"/>
      <c r="C227" s="16"/>
    </row>
    <row r="228" spans="1:3">
      <c r="A228" s="9" t="s">
        <v>253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301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267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268</v>
      </c>
      <c r="C232" s="16"/>
    </row>
    <row r="233" ht="15.75" spans="1:3">
      <c r="A233" s="13" t="s">
        <v>257</v>
      </c>
      <c r="B233" s="14"/>
      <c r="C233" s="16"/>
    </row>
    <row r="234" spans="1:3">
      <c r="A234" s="9" t="s">
        <v>253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302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267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268</v>
      </c>
      <c r="C238" s="16"/>
    </row>
    <row r="239" ht="15.75" spans="1:3">
      <c r="A239" s="13" t="s">
        <v>257</v>
      </c>
      <c r="B239" s="14"/>
      <c r="C239" s="16"/>
    </row>
    <row r="240" spans="1:3">
      <c r="A240" s="9" t="s">
        <v>253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303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267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268</v>
      </c>
      <c r="C244" s="16"/>
    </row>
    <row r="245" ht="15.75" spans="1:3">
      <c r="A245" s="13" t="s">
        <v>257</v>
      </c>
      <c r="B245" s="14"/>
      <c r="C245" s="16"/>
    </row>
    <row r="246" spans="1:3">
      <c r="A246" s="9" t="s">
        <v>253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304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267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268</v>
      </c>
      <c r="C250" s="16"/>
    </row>
    <row r="251" ht="15.75" spans="1:3">
      <c r="A251" s="13" t="s">
        <v>257</v>
      </c>
      <c r="B251" s="14"/>
      <c r="C251" s="16"/>
    </row>
    <row r="252" spans="1:3">
      <c r="A252" s="5" t="s">
        <v>305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306</v>
      </c>
      <c r="B2" s="1" t="s">
        <v>307</v>
      </c>
      <c r="D2" s="1" t="s">
        <v>308</v>
      </c>
    </row>
    <row r="4" spans="1:4">
      <c r="A4" s="2"/>
      <c r="B4" s="1" t="s">
        <v>82</v>
      </c>
      <c r="D4" s="1" t="s">
        <v>309</v>
      </c>
    </row>
    <row r="5" spans="1:4">
      <c r="A5" s="3" t="s">
        <v>177</v>
      </c>
      <c r="B5" s="1" t="s">
        <v>83</v>
      </c>
      <c r="D5" s="1" t="s">
        <v>310</v>
      </c>
    </row>
    <row r="6" spans="1:4">
      <c r="A6" s="3" t="s">
        <v>311</v>
      </c>
      <c r="B6" s="1" t="s">
        <v>84</v>
      </c>
      <c r="D6" s="1" t="s">
        <v>312</v>
      </c>
    </row>
    <row r="7" spans="1:4">
      <c r="A7" s="3"/>
      <c r="B7" s="1" t="s">
        <v>313</v>
      </c>
      <c r="D7" s="1" t="s">
        <v>314</v>
      </c>
    </row>
    <row r="8" spans="1:4">
      <c r="A8" s="3" t="s">
        <v>315</v>
      </c>
      <c r="B8" s="1" t="s">
        <v>86</v>
      </c>
      <c r="D8" s="1" t="s">
        <v>316</v>
      </c>
    </row>
    <row r="9" spans="1:4">
      <c r="A9" s="3" t="s">
        <v>317</v>
      </c>
      <c r="B9" s="1" t="s">
        <v>318</v>
      </c>
      <c r="D9" s="1" t="s">
        <v>319</v>
      </c>
    </row>
    <row r="10" spans="1:4">
      <c r="A10" s="2"/>
      <c r="B10" s="1" t="s">
        <v>320</v>
      </c>
      <c r="D10" s="1" t="s">
        <v>321</v>
      </c>
    </row>
    <row r="11" spans="1:4">
      <c r="A11" s="2"/>
      <c r="B11" s="1" t="s">
        <v>322</v>
      </c>
      <c r="D11" s="1" t="s">
        <v>323</v>
      </c>
    </row>
    <row r="12" spans="1:4">
      <c r="A12" s="2"/>
      <c r="B12" s="1" t="s">
        <v>89</v>
      </c>
      <c r="D12" s="1" t="s">
        <v>324</v>
      </c>
    </row>
    <row r="13" spans="1:4">
      <c r="A13" s="2"/>
      <c r="B13" s="1" t="s">
        <v>325</v>
      </c>
      <c r="D13" s="1" t="s">
        <v>326</v>
      </c>
    </row>
    <row r="14" spans="1:4">
      <c r="A14" s="3"/>
      <c r="B14" s="1" t="s">
        <v>90</v>
      </c>
      <c r="D14" s="1" t="s">
        <v>327</v>
      </c>
    </row>
    <row r="15" spans="1:4">
      <c r="A15" s="3"/>
      <c r="B15" s="1" t="s">
        <v>91</v>
      </c>
      <c r="D15" s="1" t="s">
        <v>328</v>
      </c>
    </row>
    <row r="16" spans="1:4">
      <c r="A16" s="3"/>
      <c r="D16" s="1" t="s">
        <v>329</v>
      </c>
    </row>
    <row r="17" spans="1:4">
      <c r="A17" s="3"/>
      <c r="D17" s="1" t="s">
        <v>330</v>
      </c>
    </row>
    <row r="18" spans="1:4">
      <c r="A18" s="3"/>
      <c r="D18" s="1" t="s">
        <v>331</v>
      </c>
    </row>
    <row r="19" spans="4:4">
      <c r="D19" s="1" t="s">
        <v>332</v>
      </c>
    </row>
    <row r="20" spans="1:4">
      <c r="A20" s="4"/>
      <c r="D20" s="1" t="s">
        <v>333</v>
      </c>
    </row>
    <row r="21" spans="4:4">
      <c r="D21" s="1" t="s">
        <v>334</v>
      </c>
    </row>
    <row r="22" spans="4:4">
      <c r="D22" s="1" t="s">
        <v>335</v>
      </c>
    </row>
    <row r="23" spans="4:4">
      <c r="D23" s="1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2024-12-05T19:01:47Z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