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3"/>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Hoja12" sheetId="21"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<sst xmlns="http://schemas.openxmlformats.org/spreadsheetml/2006/main" count="2208" uniqueCount="504">
  <si>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</si>
  <si>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</si>
  <si>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</si>
  <si>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</si>
  <si>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</si>
  <si>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</si>
  <si>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</si>
  <si>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</si>
  <si>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</si>
  <si>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</si>
  <si>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</si>
  <si>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</si>
  <si>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</si>
  <si>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</si>
  <si>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</si>
  <si>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</si>
  <si>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</si>
  <si>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</si>
  <si>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</si>
  <si>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</si>
  <si>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</si>
  <si>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</si>
  <si>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</si>
  <si>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</si>
  <si>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</si>
  <si>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</si>
  <si>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</si>
  <si>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</si>
  <si>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</si>
  <si>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</si>
  <si>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</si>
  <si>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</si>
  <si>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</si>
  <si>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</si>
  <si>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</si>
  <si>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</si>
  <si>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</si>
  <si>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</si>
  <si>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</si>
  <si>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</si>
  <si>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</si>
  <si>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</si>
  <si>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</si>
  <si>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</si>
  <si>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</si>
  <si>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</si>
  <si>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</si>
  <si>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</si>
  <si>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</si>
  <si>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</si>
  <si>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</si>
  <si>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</si>
  <si>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</si>
  <si>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</si>
  <si>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</si>
  <si>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</si>
  <si>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</si>
  <si>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</si>
  <si>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</si>
  <si>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</si>
  <si>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</si>
  <si>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</si>
  <si>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</si>
  <si>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</si>
  <si>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</si>
  <si>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</si>
  <si>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</si>
  <si>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</si>
  <si>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</si>
  <si>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</si>
  <si>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</si>
  <si>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</si>
  <si>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</si>
  <si>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</si>
  <si>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Dibujo de un libro con una cita brillante y su referencia, explicando visualmente blockquote y cite en HTML.</t>
  </si>
  <si>
    <t>&lt;meta name="title" content="" /&gt;</t>
  </si>
  <si>
    <t>Citas y Referencias HTML</t>
  </si>
  <si>
    <t>&lt;meta name="keywords" content="" /&gt;</t>
  </si>
  <si>
    <t>HTML, citas, referencias, blockquote, cite, analogía HTML, dibujo Ghibli, ilustración HTML, metaetiquetas, figcaption, alt title, accesibilidad web.</t>
  </si>
  <si>
    <t>&lt;meta name="twitter:image:alt" content=""&gt;</t>
  </si>
  <si>
    <t>Ilustración de un libro abierto con una frase brillante y su referencia al pie.</t>
  </si>
  <si>
    <t>imagen &lt;img&gt;</t>
  </si>
  <si>
    <t>&lt;img title=""&gt;</t>
  </si>
  <si>
    <t>Citas y referencias en HTML.</t>
  </si>
  <si>
    <t>&lt;figcaption&gt;</t>
  </si>
  <si>
    <t>Analogía visual que muestra cómo funciona una cita con su referencia en HTML, representada con un libro abierto y una frase que brilla suavemente.</t>
  </si>
  <si>
    <t>Imagen</t>
  </si>
  <si>
    <t>https://i.postimg.cc/brqcC44p/465c95f1-246b-4859-8257-edd2011bab44.png</t>
  </si>
  <si>
    <t>Mi estrea argéada</t>
  </si>
  <si>
    <t>https://i.imgur.com/JKbKYrO.png</t>
  </si>
  <si>
    <t>html-13_citas_ y_Referencias.html</t>
  </si>
  <si>
    <t>&lt;meta name="title" content="</t>
  </si>
  <si>
    <t>&lt;meta name="keywords" content="</t>
  </si>
  <si>
    <t xml:space="preserve">&lt;meta name="twitter:card" content="summary_large_image"&gt; </t>
  </si>
  <si>
    <t>Comillas</t>
  </si>
  <si>
    <t>&lt;div class="row col mx-1"</t>
  </si>
  <si>
    <t>"</t>
  </si>
  <si>
    <t>&lt;div class="menu-item"&gt;</t>
  </si>
  <si>
    <t>class="mt-5"&gt;</t>
  </si>
  <si>
    <t>&lt;figcaption class="img-caption"&gt;</t>
  </si>
  <si>
    <t>&lt;!--  Principal  --&gt;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</si>
  <si>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</si>
  <si>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</si>
  <si>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</si>
  <si>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</si>
  <si>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</si>
  <si>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</si>
  <si>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</si>
  <si>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</si>
  <si>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</si>
  <si>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</si>
  <si>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</si>
  <si>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class="centrar-imagen"&gt;</t>
  </si>
  <si>
    <t>&lt;figure class="img-container"&gt;</t>
  </si>
  <si>
    <t>&lt;img</t>
  </si>
  <si>
    <t>class="img-fluid"</t>
  </si>
  <si>
    <t>width="50%"</t>
  </si>
  <si>
    <t xml:space="preserve">         loading="lazy" /&gt;</t>
  </si>
  <si>
    <t xml:space="preserve"> &lt;/figure&gt;</t>
  </si>
  <si>
    <t>&lt;/div&gt;</t>
  </si>
  <si>
    <t>&lt;hr class="subtle-divider" /&gt;</t>
  </si>
  <si>
    <t>Cita Larga o en Bloque &lt;blockquote&gt;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</si>
  <si>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</si>
  <si>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Cita de una fuente &lt;cite&gt;</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</si>
  <si>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</si>
  <si>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</si>
  <si>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</si>
  <si>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</si>
  <si>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</si>
  <si>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</si>
  <si>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</si>
  <si>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</si>
  <si>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</si>
  <si>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</si>
  <si>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</si>
  <si>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</si>
  <si>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</si>
  <si>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</si>
  <si>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</si>
  <si>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</si>
  <si>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</si>
  <si>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</si>
  <si>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</si>
  <si>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</si>
  <si>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</si>
  <si>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</si>
  <si>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</si>
  <si>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</si>
  <si>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</si>
  <si>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</si>
  <si>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&lt;div class="menu-item"&gt;&lt;details&gt;&lt;summary&gt;</t>
  </si>
  <si>
    <t>&lt;h1 class="h3"&gt;En Este Artículo&lt;/h1&gt;</t>
  </si>
  <si>
    <t>&lt;/summary&gt;&lt;div class="submenu"&gt;&lt;/div&gt;&lt;/details&gt;&lt;/div&gt;</t>
  </si>
  <si>
    <t>&lt;div class="menu-container"&gt;</t>
  </si>
  <si>
    <t>class="simple-link"</t>
  </si>
  <si>
    <t>&lt;!-- Comentarios  --&gt;</t>
  </si>
  <si>
    <t>&lt;a href="#comment" class="simple-link"&gt;Comentarios&lt;/a&gt;</t>
  </si>
  <si>
    <t>&lt;/aside&gt;</t>
  </si>
  <si>
    <t>&lt;!-- -------------------------------- fin barra lateral -------------------------------- --&gt;</t>
  </si>
  <si>
    <t>&lt;!--  Principal Fin  --&gt;</t>
  </si>
  <si>
    <t>h3</t>
  </si>
  <si>
    <t>h4</t>
  </si>
  <si>
    <t>h5</t>
  </si>
  <si>
    <t xml:space="preserve">Título 1 </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</si>
  <si>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</si>
  <si>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</si>
  <si>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</si>
  <si>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</si>
  <si>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</si>
  <si>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</si>
  <si>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</si>
  <si>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</si>
  <si>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</si>
  <si>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</si>
  <si>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Características Principales &lt;blockquote&gt;</t>
  </si>
  <si>
    <t>Alternativas CSS recomendadas</t>
  </si>
  <si>
    <t>características-principales-blockquote-</t>
  </si>
  <si>
    <t>características-principales-blockquote</t>
  </si>
  <si>
    <t>Presentación Visual &lt;blockquote&gt;</t>
  </si>
  <si>
    <t>presentacion-visual-blockquote-</t>
  </si>
  <si>
    <t>presentacion-visual-blockquote</t>
  </si>
  <si>
    <t>¿Por Qué Usar una Cita en Bloque?</t>
  </si>
  <si>
    <t>por-que-usar-una-cita-en-bloque-</t>
  </si>
  <si>
    <t>por-que-usar-una-cita-en-bloque</t>
  </si>
  <si>
    <t>Sintaxis &lt;blockquote&gt;</t>
  </si>
  <si>
    <t>sintaxis-blockquote-</t>
  </si>
  <si>
    <t>sintaxis-blockquote</t>
  </si>
  <si>
    <t>Ejemplo Práctico &lt;blockquote&gt;</t>
  </si>
  <si>
    <t>ejemplo-practico-blockquote-</t>
  </si>
  <si>
    <t>ejemplo-practico-blockquote</t>
  </si>
  <si>
    <t>&lt;li&gt;&lt;fw-bold&gt;a&lt;/fw-bold&gt;: e&lt;/li&gt;</t>
  </si>
  <si>
    <t>&lt;span class="fw-bold"&gt;</t>
  </si>
  <si>
    <t>&lt;ul&gt;</t>
  </si>
  <si>
    <t>Sintaxis básica:</t>
  </si>
  <si>
    <t>Con atribución:</t>
  </si>
  <si>
    <t>&lt;li&gt;q&lt;/li&gt;</t>
  </si>
  <si>
    <t>&lt;p&gt;&lt;b&gt;Errores comunes:&lt;/b&gt; ggdgd&lt;/p&gt;</t>
  </si>
  <si>
    <t>&lt;p&gt;Errores comunes:&lt;/p&gt;</t>
  </si>
  <si>
    <t>En el ámbito del desarrollo web, la cita adecuada de fuentes y obras consultadas resulta tan relevante como en cualquier otro tipo de medio escrito. La etiqueta HTML &lt;cite&gt; permite a los desarrolladores señalar de manera semántica los títulos de libros, películas, canciones, obras de arte, sitios web u otros tipos de referencias incluidas en el contenido.</t>
  </si>
  <si>
    <t>Lejos de ser únicamente un recurso para aplicar cursiva al texto, la etiqueta &lt;cite&gt; tiene como propósito principal proporcionar significado semántico. Esta indica a los navegadores, motores de búsqueda y tecnologías de asistencia que el texto señalado corresponde específicamente al título de una obra o fuente.</t>
  </si>
  <si>
    <t>El uso correcto de &lt;cite&gt; contribuye a que el código sea más accesible, estructurado y comprensible, tanto para los usuarios como para las máquinas que procesan la información.</t>
  </si>
  <si>
    <t>&lt;li&gt;&lt;code&gt;a&lt;/code&gt;: e&lt;/li&gt;</t>
  </si>
  <si>
    <t>&lt;p&gt;&lt;code&gt;img&lt;/code&gt;: Imagen&lt;/li&gt;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</si>
  <si>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</si>
  <si>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</si>
  <si>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2025-07-21T016:07:36-05:00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</si>
  <si>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</si>
  <si>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</si>
  <si>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</si>
  <si>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</si>
  <si>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</si>
  <si>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</si>
  <si>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</si>
  <si>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</si>
  <si>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</si>
  <si>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</si>
  <si>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</si>
  <si>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</si>
  <si>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</si>
  <si>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</si>
  <si>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</si>
  <si>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</si>
  <si>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</si>
  <si>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</si>
  <si>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</si>
  <si>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</si>
  <si>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</si>
  <si>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</si>
  <si>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</si>
  <si>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</si>
  <si>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</si>
  <si>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</si>
  <si>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</si>
  <si>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</si>
  <si>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</si>
  <si>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</si>
  <si>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</si>
  <si>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</si>
  <si>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</si>
  <si>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</si>
  <si>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</si>
  <si>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</si>
  <si>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</si>
  <si>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</si>
  <si>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</si>
  <si>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</si>
  <si>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</si>
  <si>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</si>
  <si>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</si>
  <si>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</si>
  <si>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</si>
  <si>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</si>
  <si>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</si>
  <si>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</si>
  <si>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</si>
  <si>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</si>
  <si>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</si>
  <si>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</si>
  <si>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</si>
  <si>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</si>
  <si>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</si>
  <si>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</si>
  <si>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</si>
  <si>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</si>
  <si>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</si>
  <si>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</si>
  <si>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</si>
  <si>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</si>
  <si>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</si>
  <si>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</si>
  <si>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</si>
  <si>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</si>
  <si>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</si>
  <si>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</si>
  <si>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</si>
  <si>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</si>
  <si>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</si>
  <si>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</si>
  <si>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</si>
  <si>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</si>
  <si>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</si>
  <si>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</si>
  <si>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</si>
  <si>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</si>
  <si>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</si>
  <si>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</si>
  <si>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</si>
  <si>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</si>
  <si>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</si>
  <si>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</si>
  <si>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</si>
  <si>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</si>
  <si>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</si>
  <si>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</si>
  <si>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</si>
  <si>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</si>
  <si>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</si>
  <si>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</si>
  <si>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</si>
  <si>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</si>
  <si>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</si>
  <si>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</si>
  <si>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</si>
  <si>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</si>
  <si>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</si>
  <si>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</si>
  <si>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</si>
  <si>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</si>
  <si>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</si>
  <si>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</si>
  <si>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</si>
  <si>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</si>
  <si>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</si>
  <si>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</si>
  <si>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</si>
  <si>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</si>
  <si>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</si>
  <si>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</si>
  <si>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</si>
  <si>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</si>
  <si>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</si>
  <si>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</si>
  <si>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</si>
  <si>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</si>
  <si>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</si>
  <si>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</si>
  <si>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</si>
  <si>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</si>
  <si>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</si>
  <si>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</si>
  <si>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</si>
  <si>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</si>
  <si>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</si>
  <si>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</si>
  <si>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</si>
  <si>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</si>
  <si>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</si>
  <si>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</si>
  <si>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</si>
  <si>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</si>
  <si>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</si>
  <si>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</si>
  <si>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</si>
  <si>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</si>
  <si>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</si>
  <si>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</si>
  <si>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</si>
  <si>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</si>
  <si>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</si>
  <si>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</si>
  <si>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</si>
  <si>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</si>
  <si>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</si>
  <si>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</si>
  <si>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</si>
  <si>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</si>
  <si>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</si>
  <si>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</si>
  <si>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</si>
  <si>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</si>
  <si>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</si>
  <si>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</si>
  <si>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</si>
  <si>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</si>
  <si>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</si>
  <si>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</si>
  <si>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</si>
  <si>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</si>
  <si>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</si>
  <si>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</si>
  <si>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</si>
  <si>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</si>
  <si>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</si>
  <si>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</si>
  <si>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</si>
  <si>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</si>
  <si>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</si>
  <si>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</si>
  <si>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</si>
  <si>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</si>
  <si>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</si>
  <si>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</si>
  <si>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</si>
  <si>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</si>
  <si>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</si>
  <si>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</si>
  <si>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</si>
  <si>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</si>
  <si>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</si>
  <si>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</si>
  <si>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</si>
  <si>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</si>
  <si>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</si>
  <si>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</si>
  <si>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</si>
  <si>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</si>
  <si>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</si>
  <si>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</si>
  <si>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</si>
  <si>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</si>
  <si>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</si>
  <si>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</si>
  <si>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</si>
  <si>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</si>
  <si>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</si>
  <si>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</si>
  <si>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</si>
  <si>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</si>
  <si>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</si>
  <si>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</si>
  <si>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</si>
  <si>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</si>
  <si>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</si>
  <si>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</si>
  <si>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</si>
  <si>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</si>
  <si>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</si>
  <si>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</si>
  <si>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</si>
  <si>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</si>
  <si>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</si>
  <si>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</si>
  <si>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</si>
  <si>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</si>
  <si>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</si>
  <si>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</si>
  <si>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</si>
  <si>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</si>
  <si>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</si>
  <si>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</si>
  <si>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</si>
  <si>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</si>
  <si>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</si>
  <si>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</si>
  <si>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</si>
  <si>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</si>
  <si>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</si>
  <si>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</si>
  <si>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</si>
  <si>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</si>
  <si>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</si>
  <si>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</si>
  <si>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</si>
  <si>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</si>
  <si>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</si>
  <si>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</si>
  <si>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</si>
  <si>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</si>
  <si>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</si>
  <si>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</si>
  <si>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</si>
  <si>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</si>
  <si>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</si>
  <si>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</si>
  <si>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</si>
  <si>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</si>
  <si>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</si>
  <si>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</si>
  <si>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</si>
  <si>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</si>
  <si>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</si>
  <si>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</si>
  <si>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</si>
  <si>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</si>
  <si>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</si>
  <si>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</si>
  <si>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</si>
  <si>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</si>
  <si>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</si>
  <si>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</si>
  <si>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</si>
  <si>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&lt;dialog&gt;</t>
  </si>
  <si>
    <t>04 Semántico</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</si>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</sst>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50">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8" tint="0.8"/>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2" borderId="3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1" applyNumberFormat="0" applyFill="0" applyAlignment="0" applyProtection="0">
      <alignment vertical="center"/>
    </xf>
    <xf numFmtId="0" fontId="26" fillId="0" borderId="31" applyNumberFormat="0" applyFill="0" applyAlignment="0" applyProtection="0">
      <alignment vertical="center"/>
    </xf>
    <xf numFmtId="0" fontId="27" fillId="0" borderId="32" applyNumberFormat="0" applyFill="0" applyAlignment="0" applyProtection="0">
      <alignment vertical="center"/>
    </xf>
    <xf numFmtId="0" fontId="27" fillId="0" borderId="0" applyNumberFormat="0" applyFill="0" applyBorder="0" applyAlignment="0" applyProtection="0">
      <alignment vertical="center"/>
    </xf>
    <xf numFmtId="0" fontId="28" fillId="23" borderId="33" applyNumberFormat="0" applyAlignment="0" applyProtection="0">
      <alignment vertical="center"/>
    </xf>
    <xf numFmtId="0" fontId="29" fillId="24" borderId="34" applyNumberFormat="0" applyAlignment="0" applyProtection="0">
      <alignment vertical="center"/>
    </xf>
    <xf numFmtId="0" fontId="30" fillId="24" borderId="33" applyNumberFormat="0" applyAlignment="0" applyProtection="0">
      <alignment vertical="center"/>
    </xf>
    <xf numFmtId="0" fontId="31" fillId="25" borderId="35" applyNumberFormat="0" applyAlignment="0" applyProtection="0">
      <alignment vertical="center"/>
    </xf>
    <xf numFmtId="0" fontId="32" fillId="0" borderId="36" applyNumberFormat="0" applyFill="0" applyAlignment="0" applyProtection="0">
      <alignment vertical="center"/>
    </xf>
    <xf numFmtId="0" fontId="33" fillId="0" borderId="37" applyNumberFormat="0" applyFill="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37" fillId="16"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7" fillId="20" borderId="0" applyNumberFormat="0" applyBorder="0" applyAlignment="0" applyProtection="0">
      <alignment vertical="center"/>
    </xf>
    <xf numFmtId="0" fontId="37" fillId="47" borderId="0" applyNumberFormat="0" applyBorder="0" applyAlignment="0" applyProtection="0">
      <alignment vertical="center"/>
    </xf>
    <xf numFmtId="0" fontId="38" fillId="48" borderId="0" applyNumberFormat="0" applyBorder="0" applyAlignment="0" applyProtection="0">
      <alignment vertical="center"/>
    </xf>
    <xf numFmtId="0" fontId="38" fillId="18" borderId="0" applyNumberFormat="0" applyBorder="0" applyAlignment="0" applyProtection="0">
      <alignment vertical="center"/>
    </xf>
    <xf numFmtId="0" fontId="37" fillId="49" borderId="0" applyNumberFormat="0" applyBorder="0" applyAlignment="0" applyProtection="0">
      <alignment vertical="center"/>
    </xf>
  </cellStyleXfs>
  <cellXfs count="172">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3" xfId="0" applyFill="1" applyBorder="1" applyAlignment="1">
      <alignment horizontal="left" vertical="center" indent="1"/>
    </xf>
    <xf numFmtId="0" fontId="0" fillId="4" borderId="5" xfId="0" applyFill="1" applyBorder="1" applyAlignment="1">
      <alignment horizontal="left" vertical="center" indent="1"/>
    </xf>
    <xf numFmtId="0" fontId="0" fillId="4" borderId="6" xfId="0" applyFill="1" applyBorder="1" applyAlignment="1">
      <alignment vertical="center"/>
    </xf>
    <xf numFmtId="0" fontId="0" fillId="4" borderId="5" xfId="0" applyFill="1" applyBorder="1" applyAlignment="1">
      <alignment vertical="center"/>
    </xf>
    <xf numFmtId="0" fontId="1" fillId="4" borderId="2" xfId="0" applyFont="1" applyFill="1" applyBorder="1" applyAlignment="1">
      <alignment vertical="center"/>
    </xf>
    <xf numFmtId="0" fontId="3" fillId="4" borderId="1" xfId="0" applyFont="1" applyFill="1" applyBorder="1" applyAlignment="1">
      <alignment vertical="center"/>
    </xf>
    <xf numFmtId="0" fontId="3"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6" borderId="3" xfId="0" applyFill="1" applyBorder="1" applyAlignment="1">
      <alignment vertical="center"/>
    </xf>
    <xf numFmtId="0" fontId="0" fillId="6" borderId="4" xfId="0" applyFill="1" applyBorder="1" applyAlignment="1">
      <alignment vertical="center"/>
    </xf>
    <xf numFmtId="0" fontId="0" fillId="6" borderId="5" xfId="0" applyFill="1" applyBorder="1" applyAlignment="1">
      <alignment vertical="center"/>
    </xf>
    <xf numFmtId="0" fontId="0" fillId="6" borderId="6" xfId="0"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7" borderId="4" xfId="0" applyNumberFormat="1" applyFont="1" applyFill="1" applyBorder="1" applyAlignment="1"/>
    <xf numFmtId="0" fontId="8" fillId="0" borderId="7" xfId="6" applyFont="1" applyFill="1" applyBorder="1" applyAlignment="1"/>
    <xf numFmtId="0" fontId="6" fillId="0" borderId="8" xfId="0" applyNumberFormat="1" applyFont="1" applyBorder="1" applyAlignment="1"/>
    <xf numFmtId="0" fontId="6" fillId="0" borderId="9" xfId="0" applyNumberFormat="1" applyFont="1" applyBorder="1" applyAlignment="1"/>
    <xf numFmtId="0" fontId="6" fillId="0" borderId="10" xfId="0" applyFont="1" applyFill="1" applyBorder="1" applyAlignment="1"/>
    <xf numFmtId="0" fontId="6" fillId="0" borderId="11" xfId="0" applyNumberFormat="1" applyFont="1" applyBorder="1" applyAlignment="1"/>
    <xf numFmtId="0" fontId="6" fillId="0" borderId="4" xfId="0" applyNumberFormat="1" applyFont="1" applyBorder="1" applyAlignment="1"/>
    <xf numFmtId="0" fontId="6" fillId="8" borderId="7" xfId="0" applyFont="1" applyFill="1" applyBorder="1" applyAlignment="1"/>
    <xf numFmtId="49" fontId="7" fillId="0" borderId="0" xfId="0" applyNumberFormat="1" applyFont="1" applyFill="1" applyAlignment="1">
      <alignment vertical="center"/>
    </xf>
    <xf numFmtId="0" fontId="6" fillId="0" borderId="12" xfId="0" applyFont="1" applyFill="1" applyBorder="1" applyAlignment="1"/>
    <xf numFmtId="0" fontId="6" fillId="0" borderId="13" xfId="0" applyFont="1" applyFill="1" applyBorder="1" applyAlignment="1"/>
    <xf numFmtId="0" fontId="6" fillId="0" borderId="14" xfId="0" applyNumberFormat="1" applyFont="1" applyBorder="1" applyAlignment="1"/>
    <xf numFmtId="0" fontId="6" fillId="0" borderId="15" xfId="0" applyNumberFormat="1" applyFont="1" applyBorder="1" applyAlignment="1"/>
    <xf numFmtId="0" fontId="6" fillId="0" borderId="16" xfId="0" applyFont="1" applyFill="1" applyBorder="1" applyAlignment="1"/>
    <xf numFmtId="0" fontId="6" fillId="9"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3" xfId="0" applyFont="1" applyBorder="1" applyAlignment="1"/>
    <xf numFmtId="0" fontId="10" fillId="0" borderId="0" xfId="0" applyFont="1" applyBorder="1" applyAlignment="1"/>
    <xf numFmtId="0" fontId="0" fillId="0" borderId="17" xfId="0" applyFill="1" applyBorder="1" applyAlignment="1"/>
    <xf numFmtId="0" fontId="0" fillId="0" borderId="0" xfId="0" applyFill="1" applyAlignment="1"/>
    <xf numFmtId="0" fontId="0" fillId="7" borderId="0" xfId="0" applyFill="1" applyBorder="1" applyAlignment="1"/>
    <xf numFmtId="0" fontId="0" fillId="10" borderId="0" xfId="0" applyFill="1" applyBorder="1" applyAlignment="1"/>
    <xf numFmtId="0" fontId="0" fillId="10" borderId="0" xfId="0" applyFill="1" applyAlignment="1"/>
    <xf numFmtId="0" fontId="10" fillId="0" borderId="18" xfId="0" applyFont="1" applyBorder="1" applyAlignment="1"/>
    <xf numFmtId="0" fontId="10" fillId="0" borderId="1" xfId="0" applyFont="1" applyBorder="1" applyAlignment="1"/>
    <xf numFmtId="0" fontId="10" fillId="0" borderId="19" xfId="0" applyFont="1" applyBorder="1" applyAlignment="1"/>
    <xf numFmtId="0" fontId="10" fillId="0" borderId="5"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7" borderId="20" xfId="0" applyFill="1" applyBorder="1" applyAlignment="1"/>
    <xf numFmtId="0" fontId="0" fillId="7" borderId="21" xfId="0" applyFill="1" applyBorder="1" applyAlignment="1"/>
    <xf numFmtId="0" fontId="0" fillId="7" borderId="0" xfId="0" applyFill="1" applyAlignment="1"/>
    <xf numFmtId="0" fontId="0" fillId="7" borderId="0" xfId="0" applyFill="1" applyBorder="1" applyAlignment="1">
      <alignment wrapText="1"/>
    </xf>
    <xf numFmtId="0" fontId="0" fillId="0" borderId="18" xfId="0" applyBorder="1"/>
    <xf numFmtId="0" fontId="0" fillId="6" borderId="1" xfId="0" applyFill="1" applyBorder="1"/>
    <xf numFmtId="0" fontId="0" fillId="8" borderId="19" xfId="0" applyFill="1" applyBorder="1"/>
    <xf numFmtId="0" fontId="0" fillId="4" borderId="19" xfId="0" applyFill="1" applyBorder="1"/>
    <xf numFmtId="0" fontId="0" fillId="0" borderId="19" xfId="0" applyFill="1" applyBorder="1"/>
    <xf numFmtId="0" fontId="0" fillId="0" borderId="2" xfId="0" applyFill="1" applyBorder="1"/>
    <xf numFmtId="0" fontId="0" fillId="0" borderId="1" xfId="0" applyBorder="1"/>
    <xf numFmtId="0" fontId="0" fillId="0" borderId="19" xfId="0" applyBorder="1"/>
    <xf numFmtId="0" fontId="0" fillId="0" borderId="3" xfId="0" applyBorder="1"/>
    <xf numFmtId="0" fontId="0" fillId="0" borderId="0" xfId="0" applyFill="1"/>
    <xf numFmtId="0" fontId="0" fillId="0" borderId="4" xfId="0" applyFill="1" applyBorder="1"/>
    <xf numFmtId="0" fontId="0" fillId="0" borderId="0" xfId="0" applyFont="1"/>
    <xf numFmtId="0" fontId="0" fillId="6" borderId="3" xfId="0" applyFill="1" applyBorder="1"/>
    <xf numFmtId="0" fontId="0" fillId="11" borderId="0" xfId="0" applyFill="1"/>
    <xf numFmtId="0" fontId="0" fillId="4" borderId="0" xfId="0" applyFill="1"/>
    <xf numFmtId="0" fontId="0" fillId="8" borderId="0" xfId="0" applyFill="1"/>
    <xf numFmtId="0" fontId="0" fillId="0" borderId="5" xfId="0" applyBorder="1"/>
    <xf numFmtId="0" fontId="0" fillId="0" borderId="18" xfId="0" applyFill="1" applyBorder="1"/>
    <xf numFmtId="0" fontId="0" fillId="0" borderId="6" xfId="0" applyFill="1" applyBorder="1"/>
    <xf numFmtId="0" fontId="0" fillId="0" borderId="0" xfId="0" applyBorder="1"/>
    <xf numFmtId="0" fontId="0" fillId="0" borderId="2" xfId="0" applyBorder="1"/>
    <xf numFmtId="0" fontId="14" fillId="0" borderId="0" xfId="0" applyFont="1"/>
    <xf numFmtId="0" fontId="0" fillId="0" borderId="4" xfId="0" applyBorder="1"/>
    <xf numFmtId="0" fontId="0" fillId="0" borderId="6" xfId="0" applyBorder="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6" xfId="0" applyFont="1" applyBorder="1" applyAlignment="1"/>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1" xfId="0" applyFont="1" applyBorder="1" applyAlignment="1">
      <alignment horizontal="right"/>
    </xf>
    <xf numFmtId="0" fontId="6" fillId="0" borderId="19" xfId="0" applyFont="1" applyBorder="1" applyAlignment="1"/>
    <xf numFmtId="178" fontId="6" fillId="0" borderId="4" xfId="0" applyNumberFormat="1" applyFont="1" applyBorder="1" applyAlignment="1"/>
    <xf numFmtId="0" fontId="6" fillId="0" borderId="3" xfId="0" applyFont="1" applyBorder="1" applyAlignment="1">
      <alignment horizontal="right"/>
    </xf>
    <xf numFmtId="0" fontId="15" fillId="12" borderId="0" xfId="0" applyFont="1" applyFill="1" applyAlignment="1"/>
    <xf numFmtId="0" fontId="6" fillId="0" borderId="19" xfId="0" applyFont="1" applyFill="1" applyBorder="1" applyAlignment="1"/>
    <xf numFmtId="178" fontId="6" fillId="0" borderId="2" xfId="0" applyNumberFormat="1" applyFont="1" applyBorder="1" applyAlignment="1"/>
    <xf numFmtId="0" fontId="6" fillId="2" borderId="17" xfId="0" applyFont="1" applyFill="1" applyBorder="1" applyAlignment="1"/>
    <xf numFmtId="178" fontId="6" fillId="13" borderId="4" xfId="0" applyNumberFormat="1" applyFont="1" applyFill="1" applyBorder="1" applyAlignment="1"/>
    <xf numFmtId="0" fontId="6" fillId="2" borderId="21" xfId="0" applyFont="1" applyFill="1" applyBorder="1" applyAlignment="1"/>
    <xf numFmtId="0" fontId="6" fillId="2" borderId="22" xfId="0" applyFont="1" applyFill="1" applyBorder="1" applyAlignment="1"/>
    <xf numFmtId="0" fontId="6" fillId="14" borderId="4" xfId="0" applyFont="1" applyFill="1" applyBorder="1" applyAlignment="1"/>
    <xf numFmtId="0" fontId="6" fillId="2" borderId="23" xfId="0" applyFont="1" applyFill="1" applyBorder="1" applyAlignment="1"/>
    <xf numFmtId="0" fontId="6" fillId="2" borderId="24" xfId="0" applyFont="1" applyFill="1" applyBorder="1" applyAlignment="1"/>
    <xf numFmtId="0" fontId="6" fillId="15" borderId="0" xfId="0" applyFont="1" applyFill="1" applyAlignment="1"/>
    <xf numFmtId="0" fontId="6" fillId="15" borderId="4" xfId="0" applyFont="1" applyFill="1" applyBorder="1" applyAlignment="1"/>
    <xf numFmtId="0" fontId="6" fillId="2" borderId="0" xfId="0" applyFont="1" applyFill="1" applyAlignment="1"/>
    <xf numFmtId="0" fontId="6" fillId="2" borderId="4" xfId="0" applyFont="1" applyFill="1" applyBorder="1" applyAlignment="1"/>
    <xf numFmtId="0" fontId="6" fillId="2" borderId="3" xfId="0" applyFont="1" applyFill="1" applyBorder="1" applyAlignment="1">
      <alignment horizontal="right"/>
    </xf>
    <xf numFmtId="0" fontId="6" fillId="9" borderId="17" xfId="0" applyFont="1" applyFill="1" applyBorder="1" applyAlignment="1"/>
    <xf numFmtId="0" fontId="6" fillId="0" borderId="0" xfId="0" applyFont="1" applyBorder="1" applyAlignment="1"/>
    <xf numFmtId="0" fontId="6" fillId="0" borderId="5" xfId="0" applyFont="1" applyBorder="1" applyAlignment="1">
      <alignment horizontal="right"/>
    </xf>
    <xf numFmtId="0" fontId="6" fillId="0" borderId="18" xfId="0" applyFont="1" applyBorder="1" applyAlignment="1"/>
    <xf numFmtId="178" fontId="6" fillId="0" borderId="6" xfId="0" applyNumberFormat="1" applyFont="1" applyBorder="1" applyAlignment="1"/>
    <xf numFmtId="0" fontId="16" fillId="0" borderId="3" xfId="0" applyFont="1" applyBorder="1" applyAlignment="1"/>
    <xf numFmtId="0" fontId="16" fillId="0" borderId="0" xfId="0" applyFont="1" applyAlignment="1"/>
    <xf numFmtId="0" fontId="16" fillId="0" borderId="4" xfId="0" applyFont="1" applyBorder="1" applyAlignment="1"/>
    <xf numFmtId="0" fontId="6" fillId="0" borderId="25" xfId="0" applyFont="1" applyBorder="1" applyAlignment="1">
      <alignment horizontal="right"/>
    </xf>
    <xf numFmtId="0" fontId="6" fillId="0" borderId="26" xfId="0" applyFont="1" applyFill="1" applyBorder="1" applyAlignment="1"/>
    <xf numFmtId="178" fontId="6" fillId="0" borderId="9" xfId="0" applyNumberFormat="1" applyFont="1" applyBorder="1" applyAlignment="1"/>
    <xf numFmtId="0" fontId="6" fillId="2" borderId="7" xfId="0" applyFont="1" applyFill="1" applyBorder="1" applyAlignment="1"/>
    <xf numFmtId="0" fontId="6" fillId="0" borderId="27" xfId="0" applyFont="1" applyBorder="1" applyAlignment="1">
      <alignment horizontal="right"/>
    </xf>
    <xf numFmtId="0" fontId="6" fillId="0" borderId="28" xfId="0" applyFont="1" applyBorder="1" applyAlignment="1"/>
    <xf numFmtId="178" fontId="6" fillId="0" borderId="29" xfId="0" applyNumberFormat="1" applyFont="1" applyBorder="1" applyAlignment="1"/>
    <xf numFmtId="178" fontId="6" fillId="0" borderId="7" xfId="0" applyNumberFormat="1" applyFont="1" applyBorder="1" applyAlignment="1"/>
    <xf numFmtId="178" fontId="6" fillId="16" borderId="0" xfId="0" applyNumberFormat="1" applyFont="1" applyFill="1" applyAlignment="1"/>
    <xf numFmtId="178" fontId="6" fillId="17"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7" xfId="0" applyFont="1" applyBorder="1" applyAlignment="1"/>
    <xf numFmtId="0" fontId="6" fillId="0" borderId="20" xfId="0" applyFont="1" applyBorder="1" applyAlignment="1"/>
    <xf numFmtId="0" fontId="6" fillId="0" borderId="21"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9" fillId="0" borderId="0" xfId="0" applyFont="1" applyFill="1"/>
    <xf numFmtId="0" fontId="18" fillId="0" borderId="0" xfId="0" applyFont="1" applyFill="1"/>
    <xf numFmtId="0" fontId="18" fillId="0" borderId="0" xfId="0" applyFont="1" applyFill="1" applyAlignment="1"/>
    <xf numFmtId="0" fontId="18" fillId="0" borderId="0" xfId="0" applyFont="1" applyAlignment="1"/>
    <xf numFmtId="0" fontId="18" fillId="18" borderId="0" xfId="0" applyFont="1" applyFill="1" applyAlignment="1"/>
    <xf numFmtId="0" fontId="18" fillId="19" borderId="0" xfId="0" applyFont="1" applyFill="1"/>
    <xf numFmtId="0" fontId="20" fillId="0" borderId="0" xfId="6" applyFont="1" applyAlignment="1"/>
    <xf numFmtId="0" fontId="20" fillId="8" borderId="0" xfId="6" applyFont="1" applyFill="1" applyAlignment="1"/>
    <xf numFmtId="0" fontId="21" fillId="0" borderId="0" xfId="6" applyAlignment="1"/>
    <xf numFmtId="0" fontId="18" fillId="20" borderId="0" xfId="0" applyFont="1" applyFill="1"/>
    <xf numFmtId="0" fontId="18" fillId="21" borderId="0" xfId="0" applyFont="1" applyFill="1"/>
    <xf numFmtId="0" fontId="18" fillId="18" borderId="0" xfId="0" applyFont="1" applyFill="1"/>
    <xf numFmtId="0" fontId="18" fillId="0" borderId="0" xfId="0" applyFont="1" applyFill="1" applyAlignment="1">
      <alignment wrapText="1"/>
    </xf>
    <xf numFmtId="0" fontId="19" fillId="0" borderId="0" xfId="0" applyFont="1" applyFill="1" applyAlignment="1"/>
    <xf numFmtId="0" fontId="0" fillId="0" borderId="0" xfId="0" applyFill="1" applyAlignment="1" quotePrefix="1">
      <alignment vertical="center"/>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7" customWidth="1"/>
    <col min="2" max="2" width="11" style="157"/>
    <col min="3" max="3" width="139.991666666667" style="157" customWidth="1"/>
    <col min="4" max="4" width="11" style="157"/>
    <col min="5" max="5" width="35" style="157" customWidth="1"/>
    <col min="6" max="16383" width="11" style="157"/>
    <col min="16384" max="16384" width="11" style="90"/>
  </cols>
  <sheetData>
    <row r="1" spans="2:4">
      <c r="B1" s="168" t="s">
        <v>0</v>
      </c>
      <c r="C1" t="s">
        <v>1</v>
      </c>
      <c r="D1" s="157" t="s">
        <v>2</v>
      </c>
    </row>
    <row r="2" spans="2:4">
      <c r="B2" s="167" t="s">
        <v>3</v>
      </c>
      <c r="C2" s="166" t="s">
        <v>4</v>
      </c>
      <c r="D2" s="157" t="s">
        <v>2</v>
      </c>
    </row>
    <row r="3" spans="2:4">
      <c r="B3" s="169" t="s">
        <v>5</v>
      </c>
      <c r="C3" t="s">
        <v>6</v>
      </c>
      <c r="D3" s="157" t="s">
        <v>2</v>
      </c>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CONCATENATE(E9,$C$1,F9)</f>
        <v>&lt;meta name="description" content="Ing. Eduardo Herrera Forero." /&gt;</v>
      </c>
      <c r="C9" s="160"/>
      <c r="D9" s="160" t="s">
        <v>2</v>
      </c>
      <c r="E9" s="157" t="s">
        <v>12</v>
      </c>
      <c r="F9" s="157" t="s">
        <v>13</v>
      </c>
    </row>
    <row r="10" spans="1:4">
      <c r="A10" s="157" t="s">
        <v>14</v>
      </c>
      <c r="B10" s="160" t="str">
        <f>A10</f>
        <v>&lt;meta name="author" content="Ing. Eduardo Herrera Forero" /&gt;</v>
      </c>
      <c r="C10" s="160"/>
      <c r="D10" s="160" t="s">
        <v>2</v>
      </c>
    </row>
    <row r="11" spans="1:4">
      <c r="A11" s="157" t="s">
        <v>15</v>
      </c>
      <c r="B11" s="160" t="str">
        <f>A11</f>
        <v>&lt;meta name="application-name" content="EHF" /&gt;</v>
      </c>
      <c r="C11" s="160"/>
      <c r="D11" s="160" t="s">
        <v>2</v>
      </c>
    </row>
    <row r="12" spans="1:4">
      <c r="A12" s="157" t="s">
        <v>16</v>
      </c>
      <c r="B12" s="160" t="str">
        <f>A12</f>
        <v>&lt;meta name="robots" content="index, follow" /&gt;</v>
      </c>
      <c r="C12" s="160"/>
      <c r="D12" s="160" t="s">
        <v>2</v>
      </c>
    </row>
    <row r="13" spans="1:5">
      <c r="A13" s="167" t="s">
        <v>17</v>
      </c>
      <c r="B13" s="160" t="str">
        <f>CONCATENATE(E13,$C$2,$F$9)</f>
        <v>&lt;link rel="canonical" href="https://eduardoherreraf.github.io/bootstrap.html" /&gt;</v>
      </c>
      <c r="C13" s="160"/>
      <c r="D13" s="160" t="s">
        <v>2</v>
      </c>
      <c r="E13" s="157" t="s">
        <v>18</v>
      </c>
    </row>
    <row r="14" spans="1:4">
      <c r="A14" s="157" t="s">
        <v>19</v>
      </c>
      <c r="B14" s="160" t="str">
        <f t="shared" ref="B14:B17" si="1">A14</f>
        <v>&lt;!-- Fin Metaetiquetas --&gt;</v>
      </c>
      <c r="C14" s="160"/>
      <c r="D14" s="160" t="s">
        <v>2</v>
      </c>
    </row>
    <row r="15" spans="2:4">
      <c r="B15" s="160" t="s">
        <v>20</v>
      </c>
      <c r="C15" s="160"/>
      <c r="D15" s="160" t="s">
        <v>2</v>
      </c>
    </row>
    <row r="16" spans="1:4">
      <c r="A16" s="157" t="s">
        <v>21</v>
      </c>
      <c r="B16" s="160" t="str">
        <f t="shared" si="1"/>
        <v>&lt;!-- Open Graph data --&gt;</v>
      </c>
      <c r="C16" s="160"/>
      <c r="D16" s="160" t="s">
        <v>2</v>
      </c>
    </row>
    <row r="17" spans="1:4">
      <c r="A17" s="157" t="s">
        <v>22</v>
      </c>
      <c r="B17" s="160" t="str">
        <f t="shared" si="1"/>
        <v>&lt;meta property="og:type" content="website" /&gt;</v>
      </c>
      <c r="C17" s="160"/>
      <c r="D17" s="160" t="s">
        <v>2</v>
      </c>
    </row>
    <row r="18" spans="1:5">
      <c r="A18" s="168" t="s">
        <v>23</v>
      </c>
      <c r="B18" s="160" t="str">
        <f>CONCATENATE(E18,$C$1,F9)</f>
        <v>&lt;meta property="og:title" content="Ing. Eduardo Herrera Forero." /&gt;</v>
      </c>
      <c r="C18" s="160"/>
      <c r="D18" s="160" t="s">
        <v>2</v>
      </c>
      <c r="E18" s="157" t="s">
        <v>24</v>
      </c>
    </row>
    <row r="19" spans="1:5">
      <c r="A19" s="169" t="s">
        <v>25</v>
      </c>
      <c r="B19" s="160" t="str">
        <f>CONCATENATE(E19,$C$3,$F$9)</f>
        <v>&lt;meta property="og:description" content="Esta es la Página Web del ingeniero Eduardo Herrera Forero y sus publicaciones." /&gt;</v>
      </c>
      <c r="C19" s="160"/>
      <c r="D19" s="160" t="s">
        <v>2</v>
      </c>
      <c r="E19" s="157" t="s">
        <v>26</v>
      </c>
    </row>
    <row r="20" spans="1:4">
      <c r="A20" s="157" t="s">
        <v>27</v>
      </c>
      <c r="B20" s="160" t="str">
        <f t="shared" ref="B20:B24" si="2">A20</f>
        <v>&lt;meta property="og:image" content="https://i.imgur.com/JKbKYrO.png" /&gt;</v>
      </c>
      <c r="C20" s="160"/>
      <c r="D20" s="160" t="s">
        <v>2</v>
      </c>
    </row>
    <row r="21" spans="1:4">
      <c r="A21" s="157" t="s">
        <v>28</v>
      </c>
      <c r="B21" s="160" t="str">
        <f t="shared" si="2"/>
        <v>&lt;meta property="og:image:alt" content="Logo del ingeniero Eduardo Herrera Forero"/&gt;</v>
      </c>
      <c r="C21" s="160"/>
      <c r="D21" s="160" t="s">
        <v>2</v>
      </c>
    </row>
    <row r="22" spans="1:5">
      <c r="A22" s="167" t="s">
        <v>29</v>
      </c>
      <c r="B22" s="160" t="str">
        <f>CONCATENATE(E22,$C$2,$F$9)</f>
        <v>&lt;meta property="og:url" content="https://eduardoherreraf.github.io/bootstrap.html" /&gt;</v>
      </c>
      <c r="C22" s="160"/>
      <c r="D22" s="160" t="s">
        <v>2</v>
      </c>
      <c r="E22" s="157" t="s">
        <v>30</v>
      </c>
    </row>
    <row r="23" spans="1:4">
      <c r="A23" s="157" t="s">
        <v>31</v>
      </c>
      <c r="B23" s="160" t="str">
        <f t="shared" si="2"/>
        <v>&lt;meta property="og:locale" content="es_CO" /&gt;</v>
      </c>
      <c r="C23" s="160"/>
      <c r="D23" s="160" t="s">
        <v>2</v>
      </c>
    </row>
    <row r="24" spans="1:4">
      <c r="A24" s="157" t="s">
        <v>32</v>
      </c>
      <c r="B24" s="160" t="str">
        <f t="shared" si="2"/>
        <v>&lt;!-- fin Open Graph data --&gt;</v>
      </c>
      <c r="C24" s="160"/>
      <c r="D24" s="160" t="s">
        <v>2</v>
      </c>
    </row>
    <row r="25" spans="2:4">
      <c r="B25" s="160" t="s">
        <v>33</v>
      </c>
      <c r="C25" s="160"/>
      <c r="D25" s="160" t="s">
        <v>2</v>
      </c>
    </row>
    <row r="26" spans="1:4">
      <c r="A26" s="157" t="s">
        <v>34</v>
      </c>
      <c r="B26" s="160" t="str">
        <f t="shared" ref="B26:B28" si="3">A26</f>
        <v>&lt;!-- Twitter cards --&gt;</v>
      </c>
      <c r="C26" s="160"/>
      <c r="D26" s="160" t="s">
        <v>2</v>
      </c>
    </row>
    <row r="27" spans="1:4">
      <c r="A27" s="157" t="s">
        <v>35</v>
      </c>
      <c r="B27" s="160" t="str">
        <f t="shared" si="3"/>
        <v>&lt;meta name="twitter:card" content="summary" /&gt;</v>
      </c>
      <c r="C27" s="160"/>
      <c r="D27" s="160" t="s">
        <v>2</v>
      </c>
    </row>
    <row r="28" spans="1:4">
      <c r="A28" s="157" t="s">
        <v>36</v>
      </c>
      <c r="B28" s="160" t="str">
        <f t="shared" si="3"/>
        <v>&lt;meta name="twitter:site" content="@ehfeduardo" /&gt;</v>
      </c>
      <c r="C28" s="160"/>
      <c r="D28" s="160" t="s">
        <v>2</v>
      </c>
    </row>
    <row r="29" spans="1:5">
      <c r="A29" s="168" t="s">
        <v>37</v>
      </c>
      <c r="B29" s="160" t="str">
        <f>CONCATENATE(E29,$C$1,$F$9)</f>
        <v>&lt;meta name="twitter:title" content="Ing. Eduardo Herrera Forero." /&gt;</v>
      </c>
      <c r="C29" s="160"/>
      <c r="D29" s="160" t="s">
        <v>2</v>
      </c>
      <c r="E29" s="157" t="s">
        <v>38</v>
      </c>
    </row>
    <row r="30" spans="1:5">
      <c r="A30" s="169" t="s">
        <v>39</v>
      </c>
      <c r="B30" s="160" t="str">
        <f>CONCATENATE(E30,$C$3,$F$9)</f>
        <v>&lt;meta name="twitter:description" content="Esta es la Página Web del ingeniero Eduardo Herrera Forero y sus publicaciones." /&gt;</v>
      </c>
      <c r="C30" s="160"/>
      <c r="D30" s="160" t="s">
        <v>2</v>
      </c>
      <c r="E30" s="157" t="s">
        <v>40</v>
      </c>
    </row>
    <row r="31" spans="1:4">
      <c r="A31" s="157" t="s">
        <v>41</v>
      </c>
      <c r="B31" s="160" t="str">
        <f t="shared" ref="B31:B33" si="4">A31</f>
        <v>&lt;meta name="twitter:image" content="https://i.imgur.com/JKbKYrO.png" /&gt;</v>
      </c>
      <c r="C31" s="160"/>
      <c r="D31" s="160" t="s">
        <v>2</v>
      </c>
    </row>
    <row r="32" spans="1:4">
      <c r="A32" s="157" t="s">
        <v>42</v>
      </c>
      <c r="B32" s="160" t="str">
        <f t="shared" si="4"/>
        <v>&lt;meta name="twitter:image:alt" content="Logo del ingeniero Eduardo Herrera Forero"&gt;</v>
      </c>
      <c r="C32" s="160"/>
      <c r="D32" s="160" t="s">
        <v>2</v>
      </c>
    </row>
    <row r="33" spans="1:4">
      <c r="A33" s="157" t="s">
        <v>43</v>
      </c>
      <c r="B33" s="160" t="str">
        <f t="shared" si="4"/>
        <v>&lt;!-- Fin Twitter cards --&gt;</v>
      </c>
      <c r="C33" s="160"/>
      <c r="D33" s="160" t="s">
        <v>2</v>
      </c>
    </row>
    <row r="34" spans="2:4">
      <c r="B34" s="160" t="s">
        <v>33</v>
      </c>
      <c r="C34" s="160"/>
      <c r="D34" s="160" t="s">
        <v>2</v>
      </c>
    </row>
    <row r="35" spans="1:4">
      <c r="A35" s="157" t="s">
        <v>44</v>
      </c>
      <c r="B35" s="160" t="str">
        <f t="shared" ref="B35:B44" si="5">A35</f>
        <v>&lt;!-- iconos --&gt;</v>
      </c>
      <c r="C35" s="160"/>
      <c r="D35" s="160" t="s">
        <v>2</v>
      </c>
    </row>
    <row r="36" spans="1:4">
      <c r="A36" s="157" t="s">
        <v>45</v>
      </c>
      <c r="B36" s="160" t="str">
        <f t="shared" si="5"/>
        <v>&lt;link rel="apple-touch-icon" sizes="180x180" href="apple-touch-icon.png" /&gt;</v>
      </c>
      <c r="C36" s="160"/>
      <c r="D36" s="160" t="s">
        <v>2</v>
      </c>
    </row>
    <row r="37" spans="1:4">
      <c r="A37" s="157" t="s">
        <v>46</v>
      </c>
      <c r="B37" s="160" t="str">
        <f t="shared" si="5"/>
        <v>&lt;link rel="icon" type="image/png" sizes="32x32" href="favicon-32x32.png" /&gt;</v>
      </c>
      <c r="C37" s="160"/>
      <c r="D37" s="160" t="s">
        <v>2</v>
      </c>
    </row>
    <row r="38" spans="1:4">
      <c r="A38" s="157" t="s">
        <v>47</v>
      </c>
      <c r="B38" s="160" t="str">
        <f t="shared" si="5"/>
        <v>&lt;link rel="icon" type="image/png" sizes="192x192" href="android-chrome-192x192.png"/&gt;</v>
      </c>
      <c r="C38" s="160"/>
      <c r="D38" s="160" t="s">
        <v>2</v>
      </c>
    </row>
    <row r="39" spans="1:4">
      <c r="A39" s="157" t="s">
        <v>48</v>
      </c>
      <c r="B39" s="160" t="str">
        <f t="shared" si="5"/>
        <v>&lt;link rel="icon" type="image/png" sizes="16x16" href="favicon-16x16.png" /&gt;</v>
      </c>
      <c r="C39" s="160"/>
      <c r="D39" s="160" t="s">
        <v>2</v>
      </c>
    </row>
    <row r="40" spans="1:4">
      <c r="A40" s="157" t="s">
        <v>49</v>
      </c>
      <c r="B40" s="160" t="str">
        <f t="shared" si="5"/>
        <v>&lt;link rel="manifest" href="site.webmanifest" /&gt;</v>
      </c>
      <c r="C40" s="160"/>
      <c r="D40" s="160" t="s">
        <v>2</v>
      </c>
    </row>
    <row r="41" spans="1:4">
      <c r="A41" s="157" t="s">
        <v>50</v>
      </c>
      <c r="B41" s="160" t="str">
        <f t="shared" si="5"/>
        <v>&lt;link rel="mask-icon" href="safari-pinned-tab.svg" color="#5bbad5" /&gt;</v>
      </c>
      <c r="C41" s="160"/>
      <c r="D41" s="160" t="s">
        <v>2</v>
      </c>
    </row>
    <row r="42" spans="1:4">
      <c r="A42" s="157" t="s">
        <v>51</v>
      </c>
      <c r="B42" s="160" t="str">
        <f t="shared" si="5"/>
        <v>&lt;meta name="msapplication-TileColor" content="#da532c" /&gt;</v>
      </c>
      <c r="C42" s="160"/>
      <c r="D42" s="160" t="s">
        <v>2</v>
      </c>
    </row>
    <row r="43" spans="1:4">
      <c r="A43" s="157" t="s">
        <v>52</v>
      </c>
      <c r="B43" s="160" t="str">
        <f t="shared" si="5"/>
        <v>&lt;meta name="theme-color" content="#ffffff" /&gt;</v>
      </c>
      <c r="C43" s="160"/>
      <c r="D43" s="160" t="s">
        <v>2</v>
      </c>
    </row>
    <row r="44" spans="1:4">
      <c r="A44" s="157" t="s">
        <v>53</v>
      </c>
      <c r="B44" s="160" t="str">
        <f t="shared" si="5"/>
        <v>&lt;!-- fin iconos --&gt;</v>
      </c>
      <c r="C44" s="160"/>
      <c r="D44" s="160" t="s">
        <v>2</v>
      </c>
    </row>
    <row r="45" spans="2:4">
      <c r="B45" s="160" t="s">
        <v>33</v>
      </c>
      <c r="C45" s="160"/>
      <c r="D45" s="160" t="s">
        <v>2</v>
      </c>
    </row>
    <row r="46" spans="1:4">
      <c r="A46" s="157" t="s">
        <v>54</v>
      </c>
      <c r="B46" s="160" t="str">
        <f t="shared" ref="B46:B50" si="6">A46</f>
        <v>&lt;title&gt;</v>
      </c>
      <c r="C46" s="160"/>
      <c r="D46" s="160" t="s">
        <v>2</v>
      </c>
    </row>
    <row r="47" spans="1:4">
      <c r="A47" s="168" t="s">
        <v>55</v>
      </c>
      <c r="B47" s="160" t="str">
        <f>C1</f>
        <v>Ing. Eduardo Herrera Forero.</v>
      </c>
      <c r="C47" s="160"/>
      <c r="D47" s="160" t="s">
        <v>2</v>
      </c>
    </row>
    <row r="48" spans="1:4">
      <c r="A48" s="157" t="s">
        <v>56</v>
      </c>
      <c r="B48" s="160" t="str">
        <f t="shared" si="6"/>
        <v>&lt;/title&gt;</v>
      </c>
      <c r="C48" s="160"/>
      <c r="D48" s="160" t="s">
        <v>2</v>
      </c>
    </row>
    <row r="49" spans="2:4">
      <c r="B49" s="160" t="s">
        <v>33</v>
      </c>
      <c r="C49" s="160"/>
      <c r="D49" s="160" t="s">
        <v>2</v>
      </c>
    </row>
    <row r="50" spans="1:4">
      <c r="A50" s="157" t="s">
        <v>57</v>
      </c>
      <c r="B50" s="160" t="str">
        <f t="shared" si="6"/>
        <v>&lt;script type="module" defer src="./js/main.js"&gt;&lt;/script&gt;</v>
      </c>
      <c r="C50" s="160"/>
      <c r="D50" s="160" t="s">
        <v>2</v>
      </c>
    </row>
    <row r="51" spans="2:4">
      <c r="B51" s="160" t="s">
        <v>33</v>
      </c>
      <c r="C51" s="160"/>
      <c r="D51" s="160" t="s">
        <v>2</v>
      </c>
    </row>
    <row r="52" spans="1:4">
      <c r="A52" s="157" t="s">
        <v>58</v>
      </c>
      <c r="B52" s="160" t="str">
        <f>A52</f>
        <v>&lt;meta name="google-site-verification" content="2H5ZMCD1_xl7oxaiqnopfdQBnIXVIOfmW0UBSa5sQJc"/&gt;</v>
      </c>
      <c r="C52" s="160"/>
      <c r="D52" s="160" t="s">
        <v>2</v>
      </c>
    </row>
    <row r="53" spans="1:4">
      <c r="A53" s="157" t="s">
        <v>59</v>
      </c>
      <c r="B53" s="160" t="str">
        <f>A53</f>
        <v>&lt;/head&gt;</v>
      </c>
      <c r="C53" s="160"/>
      <c r="D53" s="160"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0"/>
  <sheetViews>
    <sheetView topLeftCell="A92" workbookViewId="0">
      <selection activeCell="A111" sqref="A111"/>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344</v>
      </c>
      <c r="B2" s="3"/>
      <c r="D2" s="4" t="s">
        <v>345</v>
      </c>
      <c r="E2" s="4"/>
      <c r="F2" s="1" t="str">
        <f>""</f>
        <v/>
      </c>
    </row>
    <row r="3" s="1" customFormat="1" ht="18.15" spans="4:6">
      <c r="D3" s="5" t="s">
        <v>346</v>
      </c>
      <c r="E3" s="5" t="s">
        <v>347</v>
      </c>
      <c r="F3" s="1" t="str">
        <f>""</f>
        <v/>
      </c>
    </row>
    <row r="4" s="1" customFormat="1" ht="17.4" spans="1:6">
      <c r="A4" s="6" t="s">
        <v>348</v>
      </c>
      <c r="B4" s="7"/>
      <c r="D4" s="5" t="s">
        <v>349</v>
      </c>
      <c r="E4" s="5" t="s">
        <v>350</v>
      </c>
      <c r="F4" s="1" t="str">
        <f>""</f>
        <v/>
      </c>
    </row>
    <row r="5" s="1" customFormat="1" ht="17.4" spans="1:6">
      <c r="A5" s="8" t="s">
        <v>351</v>
      </c>
      <c r="B5" s="9" t="s">
        <v>351</v>
      </c>
      <c r="D5" s="5" t="s">
        <v>352</v>
      </c>
      <c r="E5" s="5" t="s">
        <v>353</v>
      </c>
      <c r="F5" s="1" t="str">
        <f>""</f>
        <v/>
      </c>
    </row>
    <row r="6" s="1" customFormat="1" ht="17.4" spans="1:5">
      <c r="A6" s="10" t="s">
        <v>354</v>
      </c>
      <c r="B6" s="9" t="s">
        <v>354</v>
      </c>
      <c r="D6" s="5"/>
      <c r="E6" s="5"/>
    </row>
    <row r="7" s="1" customFormat="1" ht="17.4" spans="1:5">
      <c r="A7" s="10" t="s">
        <v>7</v>
      </c>
      <c r="B7" s="9" t="s">
        <v>7</v>
      </c>
      <c r="D7" s="5"/>
      <c r="E7" s="5"/>
    </row>
    <row r="8" s="1" customFormat="1" ht="18.15" spans="1:5">
      <c r="A8" s="11" t="s">
        <v>355</v>
      </c>
      <c r="B8" s="12" t="s">
        <v>355</v>
      </c>
      <c r="D8" s="5"/>
      <c r="E8" s="5"/>
    </row>
    <row r="9" s="1" customFormat="1" ht="18.15" spans="4:5">
      <c r="D9" s="5"/>
      <c r="E9" s="5"/>
    </row>
    <row r="10" s="1" customFormat="1" ht="17.4" spans="1:5">
      <c r="A10" s="6" t="s">
        <v>356</v>
      </c>
      <c r="B10" s="7"/>
      <c r="D10" s="5"/>
      <c r="E10" s="5"/>
    </row>
    <row r="11" s="1" customFormat="1" ht="17.4" spans="1:5">
      <c r="A11" s="8" t="s">
        <v>357</v>
      </c>
      <c r="B11" s="9" t="s">
        <v>357</v>
      </c>
      <c r="D11" s="5"/>
      <c r="E11" s="5"/>
    </row>
    <row r="12" s="1" customFormat="1" ht="17.4" spans="1:5">
      <c r="A12" s="8" t="s">
        <v>358</v>
      </c>
      <c r="B12" s="9" t="s">
        <v>358</v>
      </c>
      <c r="D12" s="5"/>
      <c r="E12" s="5"/>
    </row>
    <row r="13" s="1" customFormat="1" ht="17.4" spans="1:5">
      <c r="A13" s="8" t="s">
        <v>359</v>
      </c>
      <c r="B13" s="9" t="s">
        <v>359</v>
      </c>
      <c r="D13" s="5"/>
      <c r="E13" s="5"/>
    </row>
    <row r="14" s="1" customFormat="1" ht="17.4" spans="1:5">
      <c r="A14" s="8" t="s">
        <v>360</v>
      </c>
      <c r="B14" s="9" t="s">
        <v>360</v>
      </c>
      <c r="D14" s="5"/>
      <c r="E14" s="5"/>
    </row>
    <row r="15" s="1" customFormat="1" ht="18.15" spans="1:5">
      <c r="A15" s="13" t="s">
        <v>54</v>
      </c>
      <c r="B15" s="12" t="s">
        <v>54</v>
      </c>
      <c r="D15" s="5"/>
      <c r="E15" s="5"/>
    </row>
    <row r="16" s="1" customFormat="1" ht="18.15" spans="4:5">
      <c r="D16" s="5"/>
      <c r="E16" s="5"/>
    </row>
    <row r="17" s="1" customFormat="1" ht="17.4" spans="1:5">
      <c r="A17" s="6" t="s">
        <v>361</v>
      </c>
      <c r="B17" s="14" t="s">
        <v>361</v>
      </c>
      <c r="D17" s="5"/>
      <c r="E17" s="5"/>
    </row>
    <row r="18" s="1" customFormat="1" ht="17.4" spans="1:5">
      <c r="A18" s="8" t="s">
        <v>362</v>
      </c>
      <c r="B18" s="9" t="s">
        <v>362</v>
      </c>
      <c r="D18" s="5"/>
      <c r="E18" s="5"/>
    </row>
    <row r="19" s="1" customFormat="1" ht="17.4" spans="1:5">
      <c r="A19" s="8" t="s">
        <v>363</v>
      </c>
      <c r="B19" s="9" t="s">
        <v>363</v>
      </c>
      <c r="D19" s="5"/>
      <c r="E19" s="5"/>
    </row>
    <row r="20" s="1" customFormat="1" ht="17.4" spans="1:5">
      <c r="A20" s="8" t="s">
        <v>364</v>
      </c>
      <c r="B20" s="9" t="s">
        <v>364</v>
      </c>
      <c r="D20" s="5"/>
      <c r="E20" s="5"/>
    </row>
    <row r="21" s="1" customFormat="1" ht="17.4" spans="1:5">
      <c r="A21" s="8" t="s">
        <v>365</v>
      </c>
      <c r="B21" s="9" t="s">
        <v>365</v>
      </c>
      <c r="D21" s="5"/>
      <c r="E21" s="5"/>
    </row>
    <row r="22" s="1" customFormat="1" ht="17.4" spans="1:5">
      <c r="A22" s="8" t="s">
        <v>366</v>
      </c>
      <c r="B22" s="9" t="s">
        <v>366</v>
      </c>
      <c r="D22" s="5"/>
      <c r="E22" s="5"/>
    </row>
    <row r="23" s="1" customFormat="1" ht="17.4" spans="1:5">
      <c r="A23" s="8" t="s">
        <v>367</v>
      </c>
      <c r="B23" s="9" t="s">
        <v>367</v>
      </c>
      <c r="D23" s="5"/>
      <c r="E23" s="5"/>
    </row>
    <row r="24" s="1" customFormat="1" ht="17.4" spans="1:5">
      <c r="A24" s="8" t="s">
        <v>368</v>
      </c>
      <c r="B24" s="9" t="s">
        <v>368</v>
      </c>
      <c r="D24" s="5"/>
      <c r="E24" s="5"/>
    </row>
    <row r="25" s="1" customFormat="1" ht="18.15" spans="1:5">
      <c r="A25" s="13" t="s">
        <v>369</v>
      </c>
      <c r="B25" s="12" t="s">
        <v>369</v>
      </c>
      <c r="D25" s="5"/>
      <c r="E25" s="5"/>
    </row>
    <row r="26" s="1" customFormat="1" ht="18.15" spans="4:5">
      <c r="D26" s="5"/>
      <c r="E26" s="5"/>
    </row>
    <row r="27" s="1" customFormat="1" ht="17.4" spans="1:5">
      <c r="A27" s="6" t="s">
        <v>370</v>
      </c>
      <c r="B27" s="14" t="s">
        <v>370</v>
      </c>
      <c r="D27" s="5"/>
      <c r="E27" s="5"/>
    </row>
    <row r="28" s="1" customFormat="1" ht="17.4" spans="1:5">
      <c r="A28" s="8" t="s">
        <v>104</v>
      </c>
      <c r="B28" s="9" t="s">
        <v>104</v>
      </c>
      <c r="D28" s="5"/>
      <c r="E28" s="5"/>
    </row>
    <row r="29" s="1" customFormat="1" ht="18.15" spans="1:5">
      <c r="A29" s="13" t="s">
        <v>371</v>
      </c>
      <c r="B29" s="12" t="s">
        <v>371</v>
      </c>
      <c r="D29" s="5"/>
      <c r="E29" s="5"/>
    </row>
    <row r="30" s="1" customFormat="1" ht="18.15" spans="4:5">
      <c r="D30" s="5"/>
      <c r="E30" s="5"/>
    </row>
    <row r="31" s="1" customFormat="1" ht="17.4" spans="1:5">
      <c r="A31" s="15" t="s">
        <v>372</v>
      </c>
      <c r="B31" s="16" t="s">
        <v>372</v>
      </c>
      <c r="D31" s="5"/>
      <c r="E31" s="5"/>
    </row>
    <row r="32" s="1" customFormat="1" ht="17.4" spans="1:5">
      <c r="A32" s="17" t="s">
        <v>373</v>
      </c>
      <c r="B32" s="18" t="s">
        <v>374</v>
      </c>
      <c r="D32" s="5"/>
      <c r="E32" s="5"/>
    </row>
    <row r="33" s="1" customFormat="1" spans="1:2">
      <c r="A33" s="17" t="s">
        <v>375</v>
      </c>
      <c r="B33" s="18" t="s">
        <v>376</v>
      </c>
    </row>
    <row r="34" s="1" customFormat="1" spans="1:2">
      <c r="A34" s="17" t="s">
        <v>377</v>
      </c>
      <c r="B34" s="18" t="s">
        <v>378</v>
      </c>
    </row>
    <row r="35" s="1" customFormat="1" ht="14.55" spans="1:2">
      <c r="A35" s="19" t="s">
        <v>379</v>
      </c>
      <c r="B35" s="20" t="s">
        <v>380</v>
      </c>
    </row>
    <row r="36" ht="14.55"/>
    <row r="37" s="1" customFormat="1" ht="17.4" spans="1:5">
      <c r="A37" s="6" t="s">
        <v>381</v>
      </c>
      <c r="B37" s="14" t="s">
        <v>382</v>
      </c>
      <c r="D37" s="5"/>
      <c r="E37" s="5"/>
    </row>
    <row r="38" s="1" customFormat="1" spans="1:2">
      <c r="A38" s="8" t="s">
        <v>383</v>
      </c>
      <c r="B38" s="9" t="s">
        <v>384</v>
      </c>
    </row>
    <row r="39" s="1" customFormat="1" spans="1:2">
      <c r="A39" s="8" t="s">
        <v>385</v>
      </c>
      <c r="B39" s="9" t="s">
        <v>386</v>
      </c>
    </row>
    <row r="40" s="1" customFormat="1" spans="1:2">
      <c r="A40" s="8" t="s">
        <v>387</v>
      </c>
      <c r="B40" s="9" t="s">
        <v>388</v>
      </c>
    </row>
    <row r="41" s="1" customFormat="1" spans="1:2">
      <c r="A41" s="8" t="s">
        <v>389</v>
      </c>
      <c r="B41" s="9" t="s">
        <v>390</v>
      </c>
    </row>
    <row r="42" s="1" customFormat="1" spans="1:2">
      <c r="A42" s="8" t="s">
        <v>391</v>
      </c>
      <c r="B42" s="9" t="s">
        <v>392</v>
      </c>
    </row>
    <row r="43" s="1" customFormat="1" spans="1:2">
      <c r="A43" s="8" t="s">
        <v>393</v>
      </c>
      <c r="B43" s="9" t="s">
        <v>394</v>
      </c>
    </row>
    <row r="44" s="1" customFormat="1" spans="1:4">
      <c r="A44" s="8" t="s">
        <v>395</v>
      </c>
      <c r="B44" s="9" t="s">
        <v>396</v>
      </c>
      <c r="D44" s="21"/>
    </row>
    <row r="45" s="1" customFormat="1" spans="1:4">
      <c r="A45" s="8" t="s">
        <v>397</v>
      </c>
      <c r="B45" s="9" t="s">
        <v>398</v>
      </c>
      <c r="D45" s="21"/>
    </row>
    <row r="46" s="1" customFormat="1" spans="1:4">
      <c r="A46" s="8" t="s">
        <v>399</v>
      </c>
      <c r="B46" s="9" t="s">
        <v>400</v>
      </c>
      <c r="D46" s="21"/>
    </row>
    <row r="47" s="1" customFormat="1" spans="1:4">
      <c r="A47" s="8" t="s">
        <v>401</v>
      </c>
      <c r="B47" s="9" t="s">
        <v>402</v>
      </c>
      <c r="D47" s="21"/>
    </row>
    <row r="48" s="1" customFormat="1" spans="1:2">
      <c r="A48" s="8" t="s">
        <v>403</v>
      </c>
      <c r="B48" s="9" t="s">
        <v>404</v>
      </c>
    </row>
    <row r="49" s="1" customFormat="1" ht="17.4" spans="1:4">
      <c r="A49" s="8" t="s">
        <v>405</v>
      </c>
      <c r="B49" s="9" t="s">
        <v>406</v>
      </c>
      <c r="D49" s="22"/>
    </row>
    <row r="50" s="1" customFormat="1" spans="1:2">
      <c r="A50" s="8" t="s">
        <v>407</v>
      </c>
      <c r="B50" s="9" t="s">
        <v>408</v>
      </c>
    </row>
    <row r="51" s="1" customFormat="1" spans="1:2">
      <c r="A51" s="8" t="s">
        <v>409</v>
      </c>
      <c r="B51" s="9" t="s">
        <v>410</v>
      </c>
    </row>
    <row r="52" s="1" customFormat="1" ht="14.55" spans="1:2">
      <c r="A52" s="13" t="s">
        <v>411</v>
      </c>
      <c r="B52" s="12" t="s">
        <v>412</v>
      </c>
    </row>
    <row r="53" ht="14.55"/>
    <row r="54" s="1" customFormat="1" ht="17.4" spans="1:5">
      <c r="A54" s="6" t="s">
        <v>413</v>
      </c>
      <c r="B54" s="14" t="s">
        <v>414</v>
      </c>
      <c r="D54" s="5"/>
      <c r="E54" s="5"/>
    </row>
    <row r="55" s="1" customFormat="1" spans="1:2">
      <c r="A55" s="8" t="s">
        <v>192</v>
      </c>
      <c r="B55" s="9" t="s">
        <v>192</v>
      </c>
    </row>
    <row r="56" s="1" customFormat="1" spans="1:4">
      <c r="A56" s="8" t="s">
        <v>415</v>
      </c>
      <c r="B56" s="9" t="s">
        <v>415</v>
      </c>
      <c r="C56" s="1"/>
      <c r="D56" s="21"/>
    </row>
    <row r="57" s="1" customFormat="1" spans="1:4">
      <c r="A57" s="8" t="s">
        <v>416</v>
      </c>
      <c r="B57" s="9" t="s">
        <v>416</v>
      </c>
      <c r="D57" s="21"/>
    </row>
    <row r="58" s="1" customFormat="1" spans="1:4">
      <c r="A58" s="8" t="s">
        <v>417</v>
      </c>
      <c r="B58" s="9" t="s">
        <v>417</v>
      </c>
      <c r="D58" s="21"/>
    </row>
    <row r="59" spans="1:2">
      <c r="A59" s="8" t="s">
        <v>418</v>
      </c>
      <c r="B59" s="9" t="s">
        <v>418</v>
      </c>
    </row>
    <row r="60" s="1" customFormat="1" ht="14.55" spans="1:2">
      <c r="A60" s="13" t="s">
        <v>419</v>
      </c>
      <c r="B60" s="12" t="s">
        <v>419</v>
      </c>
    </row>
    <row r="61" ht="14.55"/>
    <row r="62" s="1" customFormat="1" ht="17.4" spans="1:2">
      <c r="A62" s="6" t="s">
        <v>420</v>
      </c>
      <c r="B62" s="14" t="s">
        <v>421</v>
      </c>
    </row>
    <row r="63" s="1" customFormat="1" spans="1:2">
      <c r="A63" s="8" t="s">
        <v>422</v>
      </c>
      <c r="B63" s="9" t="s">
        <v>422</v>
      </c>
    </row>
    <row r="64" s="1" customFormat="1" spans="1:2">
      <c r="A64" s="8" t="s">
        <v>423</v>
      </c>
      <c r="B64" s="9" t="s">
        <v>423</v>
      </c>
    </row>
    <row r="65" s="1" customFormat="1" spans="1:2">
      <c r="A65" s="8" t="s">
        <v>424</v>
      </c>
      <c r="B65" s="9" t="s">
        <v>424</v>
      </c>
    </row>
    <row r="66" s="1" customFormat="1" spans="1:2">
      <c r="A66" s="8" t="s">
        <v>425</v>
      </c>
      <c r="B66" s="9" t="s">
        <v>425</v>
      </c>
    </row>
    <row r="67" s="1" customFormat="1" ht="17.4" spans="1:4">
      <c r="A67" s="8" t="s">
        <v>426</v>
      </c>
      <c r="B67" s="9" t="s">
        <v>426</v>
      </c>
      <c r="D67" s="22"/>
    </row>
    <row r="68" s="1" customFormat="1" spans="1:2">
      <c r="A68" s="8" t="s">
        <v>427</v>
      </c>
      <c r="B68" s="9" t="s">
        <v>427</v>
      </c>
    </row>
    <row r="69" s="1" customFormat="1" spans="1:2">
      <c r="A69" s="8" t="s">
        <v>428</v>
      </c>
      <c r="B69" s="9" t="s">
        <v>428</v>
      </c>
    </row>
    <row r="70" s="1" customFormat="1" spans="1:2">
      <c r="A70" s="8" t="s">
        <v>429</v>
      </c>
      <c r="B70" s="9" t="s">
        <v>429</v>
      </c>
    </row>
    <row r="71" spans="1:2">
      <c r="A71" s="8" t="s">
        <v>430</v>
      </c>
      <c r="B71" s="9" t="s">
        <v>430</v>
      </c>
    </row>
    <row r="72" s="1" customFormat="1" spans="1:2">
      <c r="A72" s="23" t="s">
        <v>431</v>
      </c>
      <c r="B72" s="24" t="s">
        <v>431</v>
      </c>
    </row>
    <row r="73" spans="1:2">
      <c r="A73" s="23" t="s">
        <v>432</v>
      </c>
      <c r="B73" s="24"/>
    </row>
    <row r="74" s="1" customFormat="1" ht="14.55" spans="1:2">
      <c r="A74" s="25" t="s">
        <v>433</v>
      </c>
      <c r="B74" s="26"/>
    </row>
    <row r="75" ht="14.55"/>
    <row r="76" s="1" customFormat="1" ht="17.4" spans="1:4">
      <c r="A76" s="6" t="s">
        <v>434</v>
      </c>
      <c r="B76" s="14"/>
      <c r="D76" s="21"/>
    </row>
    <row r="77" s="1" customFormat="1" spans="1:2">
      <c r="A77" s="8" t="s">
        <v>435</v>
      </c>
      <c r="B77" s="9" t="s">
        <v>435</v>
      </c>
    </row>
    <row r="78" s="1" customFormat="1" spans="1:4">
      <c r="A78" s="8" t="s">
        <v>436</v>
      </c>
      <c r="B78" s="9" t="s">
        <v>436</v>
      </c>
      <c r="D78" s="21"/>
    </row>
    <row r="79" s="1" customFormat="1" ht="17.4" spans="1:4">
      <c r="A79" s="8" t="s">
        <v>84</v>
      </c>
      <c r="B79" s="9" t="s">
        <v>84</v>
      </c>
      <c r="D79" s="22"/>
    </row>
    <row r="80" s="1" customFormat="1" spans="1:2">
      <c r="A80" s="8" t="s">
        <v>437</v>
      </c>
      <c r="B80" s="9" t="s">
        <v>437</v>
      </c>
    </row>
    <row r="81" s="1" customFormat="1" spans="1:2">
      <c r="A81" s="8" t="s">
        <v>438</v>
      </c>
      <c r="B81" s="9" t="s">
        <v>438</v>
      </c>
    </row>
    <row r="82" s="1" customFormat="1" spans="1:2">
      <c r="A82" s="8" t="s">
        <v>439</v>
      </c>
      <c r="B82" s="9" t="s">
        <v>439</v>
      </c>
    </row>
    <row r="83" s="1" customFormat="1" spans="1:2">
      <c r="A83" s="23" t="s">
        <v>440</v>
      </c>
      <c r="B83" s="24" t="s">
        <v>440</v>
      </c>
    </row>
    <row r="84" s="1" customFormat="1" spans="1:2">
      <c r="A84" s="23" t="s">
        <v>441</v>
      </c>
      <c r="B84" s="24" t="s">
        <v>441</v>
      </c>
    </row>
    <row r="85" ht="14.55" spans="1:2">
      <c r="A85" s="25" t="s">
        <v>442</v>
      </c>
      <c r="B85" s="26" t="s">
        <v>442</v>
      </c>
    </row>
    <row r="86" s="1" customFormat="1" ht="14.55" spans="2:2">
      <c r="B86" s="1" t="s">
        <v>315</v>
      </c>
    </row>
    <row r="87" s="1" customFormat="1" ht="17.4" spans="1:2">
      <c r="A87" s="6" t="s">
        <v>443</v>
      </c>
      <c r="B87" s="14"/>
    </row>
    <row r="88" s="1" customFormat="1" spans="1:4">
      <c r="A88" s="8" t="s">
        <v>444</v>
      </c>
      <c r="B88" s="9" t="s">
        <v>444</v>
      </c>
      <c r="D88" s="21"/>
    </row>
    <row r="89" s="1" customFormat="1" spans="1:4">
      <c r="A89" s="8" t="s">
        <v>445</v>
      </c>
      <c r="B89" s="9" t="s">
        <v>445</v>
      </c>
      <c r="D89" s="21"/>
    </row>
    <row r="90" s="1" customFormat="1" spans="1:4">
      <c r="A90" s="8" t="s">
        <v>446</v>
      </c>
      <c r="B90" s="9"/>
      <c r="D90" s="21"/>
    </row>
    <row r="91" s="1" customFormat="1" ht="14.55" spans="1:4">
      <c r="A91" s="13" t="s">
        <v>447</v>
      </c>
      <c r="B91" s="12"/>
      <c r="D91" s="21"/>
    </row>
    <row r="92" s="1" customFormat="1" ht="14.55" spans="4:4">
      <c r="D92" s="21"/>
    </row>
    <row r="93" s="1" customFormat="1" ht="17.4" spans="1:2">
      <c r="A93" s="6" t="s">
        <v>448</v>
      </c>
      <c r="B93" s="14" t="s">
        <v>448</v>
      </c>
    </row>
    <row r="94" s="1" customFormat="1" spans="1:2">
      <c r="A94" s="8" t="s">
        <v>449</v>
      </c>
      <c r="B94" s="9" t="s">
        <v>449</v>
      </c>
    </row>
    <row r="95" s="1" customFormat="1" spans="1:2">
      <c r="A95" s="8" t="s">
        <v>450</v>
      </c>
      <c r="B95" s="9" t="s">
        <v>450</v>
      </c>
    </row>
    <row r="96" s="1" customFormat="1" spans="1:2">
      <c r="A96" s="8" t="s">
        <v>451</v>
      </c>
      <c r="B96" s="9" t="s">
        <v>451</v>
      </c>
    </row>
    <row r="97" s="1" customFormat="1" spans="1:2">
      <c r="A97" s="8" t="s">
        <v>452</v>
      </c>
      <c r="B97" s="9" t="s">
        <v>452</v>
      </c>
    </row>
    <row r="98" s="1" customFormat="1" spans="1:2">
      <c r="A98" s="8" t="s">
        <v>453</v>
      </c>
      <c r="B98" s="9" t="s">
        <v>453</v>
      </c>
    </row>
    <row r="99" s="1" customFormat="1" spans="1:2">
      <c r="A99" s="8" t="s">
        <v>454</v>
      </c>
      <c r="B99" s="9" t="s">
        <v>454</v>
      </c>
    </row>
    <row r="100" s="1" customFormat="1" ht="17.4" spans="1:4">
      <c r="A100" s="8" t="s">
        <v>455</v>
      </c>
      <c r="B100" s="9" t="s">
        <v>455</v>
      </c>
      <c r="D100" s="22"/>
    </row>
    <row r="101" s="1" customFormat="1" spans="1:2">
      <c r="A101" s="8" t="s">
        <v>456</v>
      </c>
      <c r="B101" s="9" t="s">
        <v>456</v>
      </c>
    </row>
    <row r="102" s="1" customFormat="1" spans="1:2">
      <c r="A102" s="8" t="s">
        <v>457</v>
      </c>
      <c r="B102" s="9" t="s">
        <v>457</v>
      </c>
    </row>
    <row r="103" s="1" customFormat="1" spans="1:2">
      <c r="A103" s="8" t="s">
        <v>458</v>
      </c>
      <c r="B103" s="9" t="s">
        <v>458</v>
      </c>
    </row>
    <row r="104" spans="1:2">
      <c r="A104" s="8" t="s">
        <v>459</v>
      </c>
      <c r="B104" s="9" t="s">
        <v>459</v>
      </c>
    </row>
    <row r="105" s="1" customFormat="1" spans="1:2">
      <c r="A105" s="27" t="s">
        <v>460</v>
      </c>
      <c r="B105" s="28" t="s">
        <v>460</v>
      </c>
    </row>
    <row r="106" spans="1:2">
      <c r="A106" s="27" t="s">
        <v>461</v>
      </c>
      <c r="B106" s="28" t="s">
        <v>461</v>
      </c>
    </row>
    <row r="107" s="1" customFormat="1" ht="14.55" spans="1:2">
      <c r="A107" s="29" t="s">
        <v>462</v>
      </c>
      <c r="B107" s="30" t="s">
        <v>462</v>
      </c>
    </row>
    <row r="108" s="1" customFormat="1" ht="18.15" spans="4:4">
      <c r="D108" s="22"/>
    </row>
    <row r="109" ht="17.4" spans="1:2">
      <c r="A109" s="6" t="s">
        <v>463</v>
      </c>
      <c r="B109" s="14" t="s">
        <v>463</v>
      </c>
    </row>
    <row r="110" spans="1:2">
      <c r="A110" s="8" t="s">
        <v>464</v>
      </c>
      <c r="B110" s="9" t="s">
        <v>465</v>
      </c>
    </row>
    <row r="111" s="1" customFormat="1" spans="1:2">
      <c r="A111" s="8" t="s">
        <v>466</v>
      </c>
      <c r="B111" s="9" t="s">
        <v>467</v>
      </c>
    </row>
    <row r="112" ht="14.55" spans="1:2">
      <c r="A112" s="13" t="s">
        <v>468</v>
      </c>
      <c r="B112" s="12" t="s">
        <v>469</v>
      </c>
    </row>
    <row r="114" s="1" customFormat="1" ht="17.4" spans="1:2">
      <c r="A114" s="22" t="s">
        <v>470</v>
      </c>
      <c r="B114" s="22" t="s">
        <v>470</v>
      </c>
    </row>
    <row r="115" s="1" customFormat="1" spans="1:5">
      <c r="A115" s="1" t="s">
        <v>471</v>
      </c>
      <c r="B115" s="1" t="s">
        <v>471</v>
      </c>
      <c r="C115" s="172" t="s">
        <v>472</v>
      </c>
      <c r="D115" s="21"/>
      <c r="E115" s="21"/>
    </row>
    <row r="116" s="1" customFormat="1" ht="17.4" spans="1:4">
      <c r="A116" s="1" t="s">
        <v>473</v>
      </c>
      <c r="B116" s="1" t="s">
        <v>473</v>
      </c>
      <c r="C116" s="172" t="s">
        <v>472</v>
      </c>
      <c r="D116" s="22"/>
    </row>
    <row r="118" s="1" customFormat="1" ht="17.4" spans="1:2">
      <c r="A118" s="22" t="s">
        <v>474</v>
      </c>
      <c r="B118" s="22" t="s">
        <v>474</v>
      </c>
    </row>
    <row r="119" s="1" customFormat="1" spans="1:2">
      <c r="A119" s="1" t="s">
        <v>475</v>
      </c>
      <c r="B119" s="21" t="s">
        <v>475</v>
      </c>
    </row>
    <row r="120" s="1" customFormat="1" spans="1:2">
      <c r="A120" s="1" t="s">
        <v>476</v>
      </c>
      <c r="B120" s="21" t="s">
        <v>476</v>
      </c>
    </row>
    <row r="121" spans="1:2">
      <c r="A121" s="1" t="s">
        <v>477</v>
      </c>
      <c r="B121" s="21" t="s">
        <v>477</v>
      </c>
    </row>
    <row r="122" s="1" customFormat="1" spans="1:2">
      <c r="A122" s="1" t="s">
        <v>478</v>
      </c>
      <c r="B122" s="21" t="s">
        <v>478</v>
      </c>
    </row>
    <row r="123" s="1" customFormat="1" spans="1:1">
      <c r="A123" s="21"/>
    </row>
    <row r="124" s="1" customFormat="1" ht="17.4" spans="1:2">
      <c r="A124" s="22" t="s">
        <v>479</v>
      </c>
      <c r="B124" s="22" t="s">
        <v>479</v>
      </c>
    </row>
    <row r="125" s="1" customFormat="1" spans="1:2">
      <c r="A125" s="1" t="s">
        <v>480</v>
      </c>
      <c r="B125" s="1" t="s">
        <v>480</v>
      </c>
    </row>
    <row r="126" s="1" customFormat="1" spans="1:2">
      <c r="A126" s="1" t="s">
        <v>481</v>
      </c>
      <c r="B126" s="1" t="s">
        <v>481</v>
      </c>
    </row>
    <row r="127" s="1" customFormat="1" spans="1:2">
      <c r="A127" s="1" t="s">
        <v>482</v>
      </c>
      <c r="B127" s="1" t="s">
        <v>482</v>
      </c>
    </row>
    <row r="128" s="1" customFormat="1" spans="1:2">
      <c r="A128" s="1" t="s">
        <v>483</v>
      </c>
      <c r="B128" s="1" t="s">
        <v>483</v>
      </c>
    </row>
    <row r="129" spans="1:2">
      <c r="A129" s="1" t="s">
        <v>484</v>
      </c>
      <c r="B129" s="1" t="s">
        <v>484</v>
      </c>
    </row>
    <row r="130" s="1" customFormat="1" spans="1:2">
      <c r="A130" s="1" t="s">
        <v>485</v>
      </c>
      <c r="B130" s="1" t="s">
        <v>485</v>
      </c>
    </row>
    <row r="131" s="1" customFormat="1" spans="1:2">
      <c r="A131" s="1" t="s">
        <v>486</v>
      </c>
      <c r="B131" s="1" t="s">
        <v>486</v>
      </c>
    </row>
    <row r="134" s="1" customFormat="1" ht="17.4" spans="1:2">
      <c r="A134" s="22" t="s">
        <v>487</v>
      </c>
      <c r="B134" s="22" t="s">
        <v>487</v>
      </c>
    </row>
    <row r="135" s="1" customFormat="1" spans="1:2">
      <c r="A135" s="1" t="s">
        <v>488</v>
      </c>
      <c r="B135" s="1" t="s">
        <v>488</v>
      </c>
    </row>
    <row r="136" s="1" customFormat="1" spans="1:2">
      <c r="A136" s="1" t="s">
        <v>489</v>
      </c>
      <c r="B136" s="1" t="s">
        <v>489</v>
      </c>
    </row>
    <row r="137" s="1" customFormat="1" spans="1:2">
      <c r="A137" s="1" t="s">
        <v>490</v>
      </c>
      <c r="B137" s="1" t="s">
        <v>490</v>
      </c>
    </row>
    <row r="138" s="1" customFormat="1" spans="1:2">
      <c r="A138" s="1" t="s">
        <v>491</v>
      </c>
      <c r="B138" s="1" t="s">
        <v>491</v>
      </c>
    </row>
    <row r="139" s="1" customFormat="1" spans="1:4">
      <c r="A139" s="1" t="s">
        <v>492</v>
      </c>
      <c r="B139" s="1" t="s">
        <v>492</v>
      </c>
      <c r="D139" s="21"/>
    </row>
    <row r="140" s="1" customFormat="1" spans="1:2">
      <c r="A140" s="1" t="s">
        <v>493</v>
      </c>
      <c r="B140" s="1" t="s">
        <v>493</v>
      </c>
    </row>
    <row r="141" s="1" customFormat="1" spans="1:2">
      <c r="A141" s="1" t="s">
        <v>494</v>
      </c>
      <c r="B141" s="1" t="s">
        <v>494</v>
      </c>
    </row>
    <row r="142" s="1" customFormat="1" spans="1:2">
      <c r="A142" s="1" t="s">
        <v>495</v>
      </c>
      <c r="B142" s="1" t="s">
        <v>495</v>
      </c>
    </row>
    <row r="143" s="1" customFormat="1" spans="1:2">
      <c r="A143" s="1" t="s">
        <v>496</v>
      </c>
      <c r="B143" s="1" t="s">
        <v>496</v>
      </c>
    </row>
    <row r="144" s="1" customFormat="1" spans="1:2">
      <c r="A144" s="1" t="s">
        <v>497</v>
      </c>
      <c r="B144" s="1" t="s">
        <v>497</v>
      </c>
    </row>
    <row r="145" s="1" customFormat="1" spans="1:2">
      <c r="A145" s="1" t="s">
        <v>498</v>
      </c>
      <c r="B145" s="1" t="s">
        <v>498</v>
      </c>
    </row>
    <row r="146" s="1" customFormat="1" spans="1:2">
      <c r="A146" s="1" t="s">
        <v>499</v>
      </c>
      <c r="B146" s="1" t="s">
        <v>499</v>
      </c>
    </row>
    <row r="147" spans="1:2">
      <c r="A147" s="1" t="s">
        <v>500</v>
      </c>
      <c r="B147" s="1" t="s">
        <v>500</v>
      </c>
    </row>
    <row r="148" spans="1:2">
      <c r="A148" s="1" t="s">
        <v>501</v>
      </c>
      <c r="B148" s="21" t="s">
        <v>501</v>
      </c>
    </row>
    <row r="149" spans="1:2">
      <c r="A149" s="1" t="s">
        <v>502</v>
      </c>
      <c r="B149" s="1" t="s">
        <v>502</v>
      </c>
    </row>
    <row r="150" spans="1:2">
      <c r="A150" s="1" t="s">
        <v>503</v>
      </c>
      <c r="B150" s="1" t="s">
        <v>503</v>
      </c>
    </row>
  </sheetData>
  <mergeCells count="1">
    <mergeCell ref="D2:E2"/>
  </mergeCells>
  <conditionalFormatting sqref="B9">
    <cfRule type="duplicateValues" dxfId="2" priority="135"/>
    <cfRule type="duplicateValues" dxfId="3" priority="137"/>
  </conditionalFormatting>
  <conditionalFormatting sqref="D9:E9">
    <cfRule type="duplicateValues" dxfId="3" priority="133"/>
  </conditionalFormatting>
  <conditionalFormatting sqref="B16">
    <cfRule type="duplicateValues" dxfId="2" priority="142"/>
    <cfRule type="duplicateValues" dxfId="3" priority="143"/>
  </conditionalFormatting>
  <conditionalFormatting sqref="D16:E16">
    <cfRule type="duplicateValues" dxfId="3" priority="141"/>
  </conditionalFormatting>
  <conditionalFormatting sqref="B17">
    <cfRule type="duplicateValues" dxfId="3" priority="295"/>
    <cfRule type="duplicateValues" dxfId="0" priority="296"/>
  </conditionalFormatting>
  <conditionalFormatting sqref="B27">
    <cfRule type="duplicateValues" dxfId="3" priority="166"/>
    <cfRule type="duplicateValues" dxfId="0" priority="167"/>
  </conditionalFormatting>
  <conditionalFormatting sqref="B28">
    <cfRule type="duplicateValues" dxfId="3" priority="165"/>
  </conditionalFormatting>
  <conditionalFormatting sqref="B29">
    <cfRule type="duplicateValues" dxfId="2" priority="160"/>
    <cfRule type="duplicateValues" dxfId="3" priority="161"/>
  </conditionalFormatting>
  <conditionalFormatting sqref="D29:E29">
    <cfRule type="duplicateValues" dxfId="3" priority="163"/>
  </conditionalFormatting>
  <conditionalFormatting sqref="B31">
    <cfRule type="duplicateValues" dxfId="2" priority="155"/>
    <cfRule type="duplicateValues" dxfId="3" priority="156"/>
    <cfRule type="duplicateValues" dxfId="0" priority="157"/>
  </conditionalFormatting>
  <conditionalFormatting sqref="D31:E31">
    <cfRule type="duplicateValues" dxfId="3" priority="159"/>
  </conditionalFormatting>
  <conditionalFormatting sqref="B32">
    <cfRule type="duplicateValues" dxfId="2" priority="260"/>
    <cfRule type="duplicateValues" dxfId="3" priority="261"/>
  </conditionalFormatting>
  <conditionalFormatting sqref="D32:E32">
    <cfRule type="duplicateValues" dxfId="3" priority="259"/>
  </conditionalFormatting>
  <conditionalFormatting sqref="B33">
    <cfRule type="duplicateValues" dxfId="2" priority="257"/>
    <cfRule type="duplicateValues" dxfId="3" priority="258"/>
  </conditionalFormatting>
  <conditionalFormatting sqref="B34">
    <cfRule type="duplicateValues" dxfId="2" priority="255"/>
    <cfRule type="duplicateValues" dxfId="3" priority="256"/>
  </conditionalFormatting>
  <conditionalFormatting sqref="B35">
    <cfRule type="duplicateValues" dxfId="2" priority="253"/>
    <cfRule type="duplicateValues" dxfId="3" priority="254"/>
  </conditionalFormatting>
  <conditionalFormatting sqref="B37">
    <cfRule type="duplicateValues" dxfId="2" priority="150"/>
    <cfRule type="duplicateValues" dxfId="3" priority="151"/>
    <cfRule type="duplicateValues" dxfId="0" priority="152"/>
  </conditionalFormatting>
  <conditionalFormatting sqref="D37:E37">
    <cfRule type="duplicateValues" dxfId="3" priority="154"/>
  </conditionalFormatting>
  <conditionalFormatting sqref="B38">
    <cfRule type="duplicateValues" dxfId="2" priority="217"/>
    <cfRule type="duplicateValues" dxfId="3" priority="225"/>
  </conditionalFormatting>
  <conditionalFormatting sqref="B39">
    <cfRule type="duplicateValues" dxfId="2" priority="216"/>
    <cfRule type="duplicateValues" dxfId="3" priority="224"/>
  </conditionalFormatting>
  <conditionalFormatting sqref="B40">
    <cfRule type="duplicateValues" dxfId="2" priority="215"/>
    <cfRule type="duplicateValues" dxfId="3" priority="223"/>
  </conditionalFormatting>
  <conditionalFormatting sqref="B41">
    <cfRule type="duplicateValues" dxfId="2" priority="214"/>
    <cfRule type="duplicateValues" dxfId="3" priority="222"/>
  </conditionalFormatting>
  <conditionalFormatting sqref="B42">
    <cfRule type="duplicateValues" dxfId="2" priority="213"/>
    <cfRule type="duplicateValues" dxfId="3" priority="221"/>
  </conditionalFormatting>
  <conditionalFormatting sqref="B43">
    <cfRule type="duplicateValues" dxfId="2" priority="212"/>
    <cfRule type="duplicateValues" dxfId="3" priority="220"/>
  </conditionalFormatting>
  <conditionalFormatting sqref="B44">
    <cfRule type="duplicateValues" dxfId="2" priority="211"/>
    <cfRule type="duplicateValues" dxfId="3" priority="219"/>
  </conditionalFormatting>
  <conditionalFormatting sqref="B45">
    <cfRule type="duplicateValues" dxfId="2" priority="210"/>
    <cfRule type="duplicateValues" dxfId="3" priority="218"/>
  </conditionalFormatting>
  <conditionalFormatting sqref="D49">
    <cfRule type="duplicateValues" dxfId="0" priority="308"/>
  </conditionalFormatting>
  <conditionalFormatting sqref="B50">
    <cfRule type="duplicateValues" dxfId="2" priority="193"/>
    <cfRule type="duplicateValues" dxfId="3" priority="194"/>
  </conditionalFormatting>
  <conditionalFormatting sqref="B51">
    <cfRule type="duplicateValues" dxfId="2" priority="190"/>
    <cfRule type="duplicateValues" dxfId="3" priority="191"/>
  </conditionalFormatting>
  <conditionalFormatting sqref="B52">
    <cfRule type="duplicateValues" dxfId="2" priority="187"/>
    <cfRule type="duplicateValues" dxfId="3" priority="188"/>
  </conditionalFormatting>
  <conditionalFormatting sqref="B54">
    <cfRule type="duplicateValues" dxfId="2" priority="145"/>
    <cfRule type="duplicateValues" dxfId="3" priority="146"/>
    <cfRule type="duplicateValues" dxfId="0" priority="147"/>
  </conditionalFormatting>
  <conditionalFormatting sqref="D54:E54">
    <cfRule type="duplicateValues" dxfId="3" priority="149"/>
  </conditionalFormatting>
  <conditionalFormatting sqref="B55">
    <cfRule type="duplicateValues" dxfId="2" priority="174"/>
    <cfRule type="duplicateValues" dxfId="3" priority="180"/>
  </conditionalFormatting>
  <conditionalFormatting sqref="B56">
    <cfRule type="duplicateValues" dxfId="2" priority="173"/>
    <cfRule type="duplicateValues" dxfId="3" priority="179"/>
  </conditionalFormatting>
  <conditionalFormatting sqref="B57">
    <cfRule type="duplicateValues" dxfId="2" priority="172"/>
    <cfRule type="duplicateValues" dxfId="3" priority="178"/>
  </conditionalFormatting>
  <conditionalFormatting sqref="B58">
    <cfRule type="duplicateValues" dxfId="2" priority="171"/>
    <cfRule type="duplicateValues" dxfId="3" priority="177"/>
  </conditionalFormatting>
  <conditionalFormatting sqref="B59">
    <cfRule type="duplicateValues" dxfId="2" priority="170"/>
    <cfRule type="duplicateValues" dxfId="3" priority="176"/>
  </conditionalFormatting>
  <conditionalFormatting sqref="B60">
    <cfRule type="duplicateValues" dxfId="2" priority="169"/>
    <cfRule type="duplicateValues" dxfId="3" priority="175"/>
  </conditionalFormatting>
  <conditionalFormatting sqref="D60">
    <cfRule type="duplicateValues" dxfId="3" priority="270"/>
  </conditionalFormatting>
  <conditionalFormatting sqref="B62">
    <cfRule type="duplicateValues" dxfId="0" priority="122"/>
    <cfRule type="duplicateValues" dxfId="3" priority="121"/>
    <cfRule type="duplicateValues" dxfId="2" priority="120"/>
  </conditionalFormatting>
  <conditionalFormatting sqref="B63">
    <cfRule type="duplicateValues" dxfId="3" priority="129"/>
    <cfRule type="duplicateValues" dxfId="2" priority="126"/>
  </conditionalFormatting>
  <conditionalFormatting sqref="B64">
    <cfRule type="duplicateValues" dxfId="3" priority="128"/>
    <cfRule type="duplicateValues" dxfId="2" priority="125"/>
  </conditionalFormatting>
  <conditionalFormatting sqref="B65">
    <cfRule type="duplicateValues" dxfId="3" priority="127"/>
    <cfRule type="duplicateValues" dxfId="2" priority="124"/>
  </conditionalFormatting>
  <conditionalFormatting sqref="B66">
    <cfRule type="duplicateValues" dxfId="3" priority="110"/>
    <cfRule type="duplicateValues" dxfId="2" priority="101"/>
  </conditionalFormatting>
  <conditionalFormatting sqref="B67">
    <cfRule type="duplicateValues" dxfId="3" priority="109"/>
    <cfRule type="duplicateValues" dxfId="2" priority="100"/>
  </conditionalFormatting>
  <conditionalFormatting sqref="D67">
    <cfRule type="duplicateValues" dxfId="0" priority="303"/>
  </conditionalFormatting>
  <conditionalFormatting sqref="B68">
    <cfRule type="duplicateValues" dxfId="3" priority="108"/>
    <cfRule type="duplicateValues" dxfId="2" priority="99"/>
  </conditionalFormatting>
  <conditionalFormatting sqref="B69">
    <cfRule type="duplicateValues" dxfId="3" priority="107"/>
    <cfRule type="duplicateValues" dxfId="2" priority="98"/>
  </conditionalFormatting>
  <conditionalFormatting sqref="B70">
    <cfRule type="duplicateValues" dxfId="3" priority="106"/>
    <cfRule type="duplicateValues" dxfId="2" priority="97"/>
  </conditionalFormatting>
  <conditionalFormatting sqref="B71">
    <cfRule type="duplicateValues" dxfId="3" priority="105"/>
    <cfRule type="duplicateValues" dxfId="2" priority="96"/>
  </conditionalFormatting>
  <conditionalFormatting sqref="B72">
    <cfRule type="duplicateValues" dxfId="3" priority="104"/>
    <cfRule type="duplicateValues" dxfId="2" priority="95"/>
  </conditionalFormatting>
  <conditionalFormatting sqref="B73">
    <cfRule type="duplicateValues" dxfId="3" priority="103"/>
    <cfRule type="duplicateValues" dxfId="2" priority="94"/>
  </conditionalFormatting>
  <conditionalFormatting sqref="B74">
    <cfRule type="duplicateValues" dxfId="3" priority="102"/>
    <cfRule type="duplicateValues" dxfId="2" priority="93"/>
  </conditionalFormatting>
  <conditionalFormatting sqref="B76">
    <cfRule type="duplicateValues" dxfId="0" priority="76"/>
    <cfRule type="duplicateValues" dxfId="3" priority="75"/>
    <cfRule type="duplicateValues" dxfId="2" priority="74"/>
  </conditionalFormatting>
  <conditionalFormatting sqref="B77">
    <cfRule type="duplicateValues" dxfId="3" priority="83"/>
    <cfRule type="duplicateValues" dxfId="2" priority="80"/>
  </conditionalFormatting>
  <conditionalFormatting sqref="B78">
    <cfRule type="duplicateValues" dxfId="3" priority="82"/>
    <cfRule type="duplicateValues" dxfId="2" priority="79"/>
  </conditionalFormatting>
  <conditionalFormatting sqref="D78">
    <cfRule type="duplicateValues" dxfId="0" priority="305"/>
  </conditionalFormatting>
  <conditionalFormatting sqref="B79">
    <cfRule type="duplicateValues" dxfId="3" priority="81"/>
    <cfRule type="duplicateValues" dxfId="2" priority="78"/>
  </conditionalFormatting>
  <conditionalFormatting sqref="D79">
    <cfRule type="duplicateValues" dxfId="0" priority="304"/>
  </conditionalFormatting>
  <conditionalFormatting sqref="B80">
    <cfRule type="duplicateValues" dxfId="3" priority="71"/>
    <cfRule type="duplicateValues" dxfId="2" priority="69"/>
  </conditionalFormatting>
  <conditionalFormatting sqref="B81">
    <cfRule type="duplicateValues" dxfId="3" priority="70"/>
    <cfRule type="duplicateValues" dxfId="2" priority="68"/>
  </conditionalFormatting>
  <conditionalFormatting sqref="B82">
    <cfRule type="duplicateValues" dxfId="3" priority="67"/>
    <cfRule type="duplicateValues" dxfId="2" priority="66"/>
  </conditionalFormatting>
  <conditionalFormatting sqref="B83">
    <cfRule type="duplicateValues" dxfId="3" priority="92"/>
    <cfRule type="duplicateValues" dxfId="2" priority="89"/>
  </conditionalFormatting>
  <conditionalFormatting sqref="B84">
    <cfRule type="duplicateValues" dxfId="3" priority="91"/>
    <cfRule type="duplicateValues" dxfId="2" priority="88"/>
  </conditionalFormatting>
  <conditionalFormatting sqref="B85">
    <cfRule type="duplicateValues" dxfId="3" priority="90"/>
    <cfRule type="duplicateValues" dxfId="2" priority="87"/>
  </conditionalFormatting>
  <conditionalFormatting sqref="B87">
    <cfRule type="duplicateValues" dxfId="0" priority="55"/>
    <cfRule type="duplicateValues" dxfId="3" priority="54"/>
    <cfRule type="duplicateValues" dxfId="2" priority="53"/>
  </conditionalFormatting>
  <conditionalFormatting sqref="D87">
    <cfRule type="duplicateValues" dxfId="3" priority="264"/>
  </conditionalFormatting>
  <conditionalFormatting sqref="B88">
    <cfRule type="duplicateValues" dxfId="3" priority="62"/>
    <cfRule type="duplicateValues" dxfId="2" priority="59"/>
  </conditionalFormatting>
  <conditionalFormatting sqref="B89">
    <cfRule type="duplicateValues" dxfId="3" priority="61"/>
    <cfRule type="duplicateValues" dxfId="2" priority="58"/>
  </conditionalFormatting>
  <conditionalFormatting sqref="B90">
    <cfRule type="duplicateValues" dxfId="3" priority="60"/>
    <cfRule type="duplicateValues" dxfId="2" priority="57"/>
  </conditionalFormatting>
  <conditionalFormatting sqref="B91">
    <cfRule type="duplicateValues" dxfId="3" priority="51"/>
    <cfRule type="duplicateValues" dxfId="2" priority="50"/>
  </conditionalFormatting>
  <conditionalFormatting sqref="B93">
    <cfRule type="duplicateValues" dxfId="0" priority="42"/>
    <cfRule type="duplicateValues" dxfId="3" priority="41"/>
    <cfRule type="duplicateValues" dxfId="2" priority="40"/>
  </conditionalFormatting>
  <conditionalFormatting sqref="B94">
    <cfRule type="duplicateValues" dxfId="3" priority="48"/>
    <cfRule type="duplicateValues" dxfId="2" priority="45"/>
  </conditionalFormatting>
  <conditionalFormatting sqref="B95">
    <cfRule type="duplicateValues" dxfId="3" priority="47"/>
    <cfRule type="duplicateValues" dxfId="2" priority="44"/>
  </conditionalFormatting>
  <conditionalFormatting sqref="B96">
    <cfRule type="duplicateValues" dxfId="3" priority="46"/>
    <cfRule type="duplicateValues" dxfId="2" priority="43"/>
  </conditionalFormatting>
  <conditionalFormatting sqref="B97">
    <cfRule type="duplicateValues" dxfId="3" priority="35"/>
    <cfRule type="duplicateValues" dxfId="2" priority="32"/>
  </conditionalFormatting>
  <conditionalFormatting sqref="B98">
    <cfRule type="duplicateValues" dxfId="3" priority="34"/>
    <cfRule type="duplicateValues" dxfId="2" priority="31"/>
  </conditionalFormatting>
  <conditionalFormatting sqref="B99">
    <cfRule type="duplicateValues" dxfId="3" priority="33"/>
    <cfRule type="duplicateValues" dxfId="2" priority="30"/>
  </conditionalFormatting>
  <conditionalFormatting sqref="A100">
    <cfRule type="duplicateValues" dxfId="0" priority="11"/>
  </conditionalFormatting>
  <conditionalFormatting sqref="B100">
    <cfRule type="duplicateValues" dxfId="3" priority="13"/>
    <cfRule type="duplicateValues" dxfId="2" priority="12"/>
  </conditionalFormatting>
  <conditionalFormatting sqref="D100">
    <cfRule type="duplicateValues" dxfId="0" priority="302"/>
  </conditionalFormatting>
  <conditionalFormatting sqref="A101">
    <cfRule type="duplicateValues" dxfId="0" priority="20"/>
  </conditionalFormatting>
  <conditionalFormatting sqref="B101">
    <cfRule type="duplicateValues" dxfId="3" priority="28"/>
    <cfRule type="duplicateValues" dxfId="2" priority="24"/>
  </conditionalFormatting>
  <conditionalFormatting sqref="A102">
    <cfRule type="duplicateValues" dxfId="0" priority="19"/>
  </conditionalFormatting>
  <conditionalFormatting sqref="B102">
    <cfRule type="duplicateValues" dxfId="3" priority="27"/>
    <cfRule type="duplicateValues" dxfId="2" priority="23"/>
  </conditionalFormatting>
  <conditionalFormatting sqref="A103">
    <cfRule type="duplicateValues" dxfId="0" priority="18"/>
  </conditionalFormatting>
  <conditionalFormatting sqref="B103">
    <cfRule type="duplicateValues" dxfId="3" priority="26"/>
    <cfRule type="duplicateValues" dxfId="2" priority="22"/>
  </conditionalFormatting>
  <conditionalFormatting sqref="A104">
    <cfRule type="duplicateValues" dxfId="0" priority="17"/>
  </conditionalFormatting>
  <conditionalFormatting sqref="B104">
    <cfRule type="duplicateValues" dxfId="3" priority="25"/>
    <cfRule type="duplicateValues" dxfId="2" priority="21"/>
  </conditionalFormatting>
  <conditionalFormatting sqref="A107">
    <cfRule type="duplicateValues" dxfId="0" priority="14"/>
  </conditionalFormatting>
  <conditionalFormatting sqref="B107">
    <cfRule type="duplicateValues" dxfId="3" priority="16"/>
    <cfRule type="duplicateValues" dxfId="2" priority="15"/>
  </conditionalFormatting>
  <conditionalFormatting sqref="B109">
    <cfRule type="duplicateValues" dxfId="0" priority="4"/>
    <cfRule type="duplicateValues" dxfId="3" priority="3"/>
    <cfRule type="duplicateValues" dxfId="2" priority="2"/>
  </conditionalFormatting>
  <conditionalFormatting sqref="B110">
    <cfRule type="duplicateValues" dxfId="3" priority="10"/>
    <cfRule type="duplicateValues" dxfId="2" priority="7"/>
  </conditionalFormatting>
  <conditionalFormatting sqref="B111">
    <cfRule type="duplicateValues" dxfId="3" priority="9"/>
    <cfRule type="duplicateValues" dxfId="2" priority="6"/>
  </conditionalFormatting>
  <conditionalFormatting sqref="B112">
    <cfRule type="duplicateValues" dxfId="3" priority="8"/>
    <cfRule type="duplicateValues" dxfId="2" priority="5"/>
  </conditionalFormatting>
  <conditionalFormatting sqref="B114">
    <cfRule type="duplicateValues" dxfId="0" priority="236"/>
  </conditionalFormatting>
  <conditionalFormatting sqref="D116">
    <cfRule type="duplicateValues" dxfId="0" priority="300"/>
  </conditionalFormatting>
  <conditionalFormatting sqref="B124">
    <cfRule type="duplicateValues" dxfId="0" priority="276"/>
  </conditionalFormatting>
  <conditionalFormatting sqref="B134">
    <cfRule type="duplicateValues" dxfId="0" priority="274"/>
  </conditionalFormatting>
  <conditionalFormatting sqref="D139">
    <cfRule type="duplicateValues" dxfId="0" priority="298"/>
  </conditionalFormatting>
  <conditionalFormatting sqref="B148">
    <cfRule type="duplicateValues" dxfId="0" priority="273"/>
  </conditionalFormatting>
  <conditionalFormatting sqref="A93:A96">
    <cfRule type="duplicateValues" dxfId="0" priority="39"/>
  </conditionalFormatting>
  <conditionalFormatting sqref="A97:A99">
    <cfRule type="duplicateValues" dxfId="0" priority="29"/>
  </conditionalFormatting>
  <conditionalFormatting sqref="A109:A112">
    <cfRule type="duplicateValues" dxfId="0" priority="1"/>
  </conditionalFormatting>
  <conditionalFormatting sqref="B11:B14">
    <cfRule type="duplicateValues" dxfId="3" priority="297"/>
  </conditionalFormatting>
  <conditionalFormatting sqref="B18:B26">
    <cfRule type="duplicateValues" dxfId="3" priority="294"/>
  </conditionalFormatting>
  <conditionalFormatting sqref="B27:B28">
    <cfRule type="duplicateValues" dxfId="2" priority="164"/>
  </conditionalFormatting>
  <conditionalFormatting sqref="B46:B47">
    <cfRule type="duplicateValues" dxfId="2" priority="208"/>
    <cfRule type="duplicateValues" dxfId="3" priority="209"/>
  </conditionalFormatting>
  <conditionalFormatting sqref="B48:B49">
    <cfRule type="duplicateValues" dxfId="2" priority="196"/>
    <cfRule type="duplicateValues" dxfId="3" priority="197"/>
  </conditionalFormatting>
  <conditionalFormatting sqref="B105:B106">
    <cfRule type="duplicateValues" dxfId="3" priority="280"/>
  </conditionalFormatting>
  <conditionalFormatting sqref="B115:B117">
    <cfRule type="duplicateValues" dxfId="3" priority="278"/>
  </conditionalFormatting>
  <conditionalFormatting sqref="B118:B122">
    <cfRule type="duplicateValues" dxfId="0" priority="279"/>
  </conditionalFormatting>
  <conditionalFormatting sqref="B124:B131">
    <cfRule type="duplicateValues" dxfId="3" priority="277"/>
  </conditionalFormatting>
  <conditionalFormatting sqref="D55:D58">
    <cfRule type="duplicateValues" dxfId="0" priority="307"/>
  </conditionalFormatting>
  <conditionalFormatting sqref="A1:A92;A105:A106;A108;A113:A1048576">
    <cfRule type="duplicateValues" dxfId="0" priority="49"/>
  </conditionalFormatting>
  <conditionalFormatting sqref="B1:B8;B10:B15;B17:B26;B30;B36;B53;B61;B92;B86;B108;B113;B75;B123;B151:B1048576;B132:B133">
    <cfRule type="duplicateValues" dxfId="2" priority="284"/>
  </conditionalFormatting>
  <conditionalFormatting sqref="D3:E4">
    <cfRule type="duplicateValues" dxfId="3" priority="272"/>
  </conditionalFormatting>
  <conditionalFormatting sqref="D5:E8;D10:E15;D17:E28;D30:E30">
    <cfRule type="duplicateValues" dxfId="3" priority="271"/>
  </conditionalFormatting>
  <conditionalFormatting sqref="D33:D36;D38:D53;D55:D59;D61:D86;D88:D107;D109:D113;D116:D138">
    <cfRule type="duplicateValues" dxfId="3" priority="301"/>
  </conditionalFormatting>
  <conditionalFormatting sqref="D44:D47;D114:D115;D108">
    <cfRule type="duplicateValues" dxfId="0" priority="310"/>
  </conditionalFormatting>
  <conditionalFormatting sqref="B53;B113">
    <cfRule type="duplicateValues" dxfId="3" priority="292"/>
  </conditionalFormatting>
  <conditionalFormatting sqref="D76;D88:D92">
    <cfRule type="duplicateValues" dxfId="0" priority="306"/>
  </conditionalFormatting>
  <conditionalFormatting sqref="B149:B150;B135:B147">
    <cfRule type="duplicateValues" dxfId="3" priority="275"/>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57" customWidth="1"/>
    <col min="2" max="2" width="61.1416666666667" style="157" customWidth="1"/>
    <col min="3" max="3" width="63.6416666666667" style="157" customWidth="1"/>
    <col min="4" max="4" width="35.2" style="157" customWidth="1"/>
    <col min="5" max="5" width="35" style="157" customWidth="1"/>
    <col min="6" max="16383" width="11" style="157"/>
    <col min="16384" max="16384" width="11" style="90"/>
  </cols>
  <sheetData>
    <row r="1" spans="2:5">
      <c r="B1" s="159" t="s">
        <v>0</v>
      </c>
      <c r="C1" s="168" t="s">
        <v>60</v>
      </c>
      <c r="D1" s="157" t="str">
        <f>C1</f>
        <v>Índice de HTML - Ing. Eduardo Herrera Forero.</v>
      </c>
      <c r="E1" s="157" t="str">
        <f>LEFT(C1,FIND("-",C1)-2)</f>
        <v>Índice de HTML</v>
      </c>
    </row>
    <row r="2" spans="1:4">
      <c r="A2" s="164" t="str">
        <f>CONCATENATE("https://eduardoherreraf.github.io/",C2)</f>
        <v>https://eduardoherreraf.github.io/html.html</v>
      </c>
      <c r="B2" s="159" t="s">
        <v>3</v>
      </c>
      <c r="C2" s="167" t="s">
        <v>61</v>
      </c>
      <c r="D2" s="164" t="s">
        <v>62</v>
      </c>
    </row>
    <row r="3" s="56" customFormat="1" spans="1:2575">
      <c r="A3" s="161"/>
      <c r="B3" s="160" t="s">
        <v>5</v>
      </c>
      <c r="C3" s="162" t="s">
        <v>63</v>
      </c>
      <c r="D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CONCATENATE(E9,$C$3,F9)</f>
        <v>&lt;meta name="description" content="Índice de todos los artículos publicados en este sitio web sobre HTML, que estructura y organiza el contenido de las páginas web" /&gt;</v>
      </c>
      <c r="C9" s="160"/>
      <c r="D9" s="160" t="s">
        <v>2</v>
      </c>
      <c r="E9" s="157" t="s">
        <v>12</v>
      </c>
      <c r="F9" s="157" t="s">
        <v>13</v>
      </c>
    </row>
    <row r="10" spans="1:6">
      <c r="A10" s="168" t="s">
        <v>11</v>
      </c>
      <c r="B10" s="160" t="str">
        <f>CONCATENATE(E10,$C$1,F10)</f>
        <v>&lt;meta name="tittle" content="Índice de HTML - Ing. Eduardo Herrera Forero." /&gt;</v>
      </c>
      <c r="C10" s="160"/>
      <c r="D10" s="160" t="s">
        <v>2</v>
      </c>
      <c r="E10" s="157" t="s">
        <v>64</v>
      </c>
      <c r="F10" s="157" t="s">
        <v>13</v>
      </c>
    </row>
    <row r="11" spans="1:4">
      <c r="A11" s="157" t="s">
        <v>14</v>
      </c>
      <c r="B11" s="160" t="str">
        <f t="shared" ref="B11:B13" si="1">A11</f>
        <v>&lt;meta name="author" content="Ing. Eduardo Herrera Forero" /&gt;</v>
      </c>
      <c r="C11" s="160"/>
      <c r="D11" s="160" t="s">
        <v>2</v>
      </c>
    </row>
    <row r="12" spans="1:4">
      <c r="A12" s="157" t="s">
        <v>15</v>
      </c>
      <c r="B12" s="160" t="str">
        <f t="shared" si="1"/>
        <v>&lt;meta name="application-name" content="EHF" /&gt;</v>
      </c>
      <c r="C12" s="160"/>
      <c r="D12" s="160" t="s">
        <v>2</v>
      </c>
    </row>
    <row r="13" spans="1:4">
      <c r="A13" s="157" t="s">
        <v>16</v>
      </c>
      <c r="B13" s="160" t="str">
        <f t="shared" si="1"/>
        <v>&lt;meta name="robots" content="index, follow" /&gt;</v>
      </c>
      <c r="C13" s="160"/>
      <c r="D13" s="160" t="s">
        <v>2</v>
      </c>
    </row>
    <row r="14" spans="1:5">
      <c r="A14" s="167" t="s">
        <v>17</v>
      </c>
      <c r="B14" s="160" t="str">
        <f>CONCATENATE(E14,$A$2,$F$9)</f>
        <v>&lt;link rel="canonical" href="https://eduardoherreraf.github.io/html.html" /&gt;</v>
      </c>
      <c r="C14" s="160"/>
      <c r="D14" s="160" t="s">
        <v>2</v>
      </c>
      <c r="E14" s="157" t="s">
        <v>18</v>
      </c>
    </row>
    <row r="15" spans="1:4">
      <c r="A15" s="157" t="s">
        <v>19</v>
      </c>
      <c r="B15" s="160" t="str">
        <f t="shared" ref="B15:B18" si="2">A15</f>
        <v>&lt;!-- Fin Metaetiquetas --&gt;</v>
      </c>
      <c r="C15" s="160"/>
      <c r="D15" s="160" t="s">
        <v>2</v>
      </c>
    </row>
    <row r="16" spans="2:4">
      <c r="B16" s="160" t="s">
        <v>20</v>
      </c>
      <c r="C16" s="160"/>
      <c r="D16" s="160" t="s">
        <v>2</v>
      </c>
    </row>
    <row r="17" spans="1:3">
      <c r="A17" s="157" t="s">
        <v>21</v>
      </c>
      <c r="B17" s="160" t="str">
        <f t="shared" si="2"/>
        <v>&lt;!-- Open Graph data --&gt;</v>
      </c>
      <c r="C17" s="160"/>
    </row>
    <row r="18" spans="1:4">
      <c r="A18" s="157" t="s">
        <v>22</v>
      </c>
      <c r="B18" s="160" t="str">
        <f t="shared" si="2"/>
        <v>&lt;meta property="og:type" content="website" /&gt;</v>
      </c>
      <c r="C18" s="160"/>
      <c r="D18" s="160"/>
    </row>
    <row r="19" spans="1:5">
      <c r="A19" s="168" t="s">
        <v>23</v>
      </c>
      <c r="B19" s="160" t="str">
        <f>CONCATENATE(E19,$C$1,F9)</f>
        <v>&lt;meta property="og:title" content="Índice de HTML - Ing. Eduardo Herrera Forero." /&gt;</v>
      </c>
      <c r="C19" s="160"/>
      <c r="D19" s="160"/>
      <c r="E19" s="157" t="s">
        <v>24</v>
      </c>
    </row>
    <row r="20" spans="1:5">
      <c r="A20" s="169" t="s">
        <v>25</v>
      </c>
      <c r="B20" s="160" t="str">
        <f>CONCATENATE(E20,$C$3,$F$9)</f>
        <v>&lt;meta property="og:description" content="Índice de todos los artículos publicados en este sitio web sobre HTML, que estructura y organiza el contenido de las páginas web" /&gt;</v>
      </c>
      <c r="C20" s="160"/>
      <c r="D20" s="160"/>
      <c r="E20" s="157" t="s">
        <v>26</v>
      </c>
    </row>
    <row r="21" spans="2:6">
      <c r="B21" s="157" t="str">
        <f>CONCATENATE(E21,$D$2,F21)</f>
        <v>&lt;meta property="og:image" content="https://img12.pixhost.to/images/857/575188671_png-transparent-html5-plain-logo-icon-wbg.png" /&gt;</v>
      </c>
      <c r="C21" s="160"/>
      <c r="D21" s="160"/>
      <c r="E21" s="157" t="s">
        <v>65</v>
      </c>
      <c r="F21" s="157" t="s">
        <v>13</v>
      </c>
    </row>
    <row r="22" spans="1:6">
      <c r="A22" s="157" t="s">
        <v>28</v>
      </c>
      <c r="B22" s="157" t="str">
        <f>CONCATENATE(E22,$D$1,F22)</f>
        <v>&lt;meta property="og:image:alt" content="Índice de HTML - Ing. Eduardo Herrera Forero."/&gt;</v>
      </c>
      <c r="C22" s="160"/>
      <c r="D22" s="160"/>
      <c r="E22" s="157" t="s">
        <v>66</v>
      </c>
      <c r="F22" s="157" t="s">
        <v>67</v>
      </c>
    </row>
    <row r="23" spans="1:5">
      <c r="A23" s="167" t="s">
        <v>29</v>
      </c>
      <c r="B23" s="160" t="str">
        <f>CONCATENATE(E23,$A$2,$F$9)</f>
        <v>&lt;meta property="og:url" content="https://eduardoherreraf.github.io/html.html" /&gt;</v>
      </c>
      <c r="C23" s="160"/>
      <c r="D23" s="160"/>
      <c r="E23" s="157" t="s">
        <v>30</v>
      </c>
    </row>
    <row r="24" spans="1:4">
      <c r="A24" s="157" t="s">
        <v>31</v>
      </c>
      <c r="B24" s="160" t="str">
        <f t="shared" ref="B24:B27" si="3">A24</f>
        <v>&lt;meta property="og:locale" content="es_CO" /&gt;</v>
      </c>
      <c r="C24" s="160"/>
      <c r="D24" s="160"/>
    </row>
    <row r="25" spans="1:4">
      <c r="A25" s="157" t="s">
        <v>32</v>
      </c>
      <c r="B25" s="160" t="str">
        <f t="shared" si="3"/>
        <v>&lt;!-- fin Open Graph data --&gt;</v>
      </c>
      <c r="C25" s="160"/>
      <c r="D25" s="170"/>
    </row>
    <row r="26" spans="2:4">
      <c r="B26" s="160" t="s">
        <v>33</v>
      </c>
      <c r="C26" s="160"/>
      <c r="D26" s="160" t="s">
        <v>2</v>
      </c>
    </row>
    <row r="27" spans="1:4">
      <c r="A27" s="157" t="s">
        <v>34</v>
      </c>
      <c r="B27" s="160" t="str">
        <f t="shared" si="3"/>
        <v>&lt;!-- Twitter cards --&gt;</v>
      </c>
      <c r="C27" s="160"/>
      <c r="D27" s="160" t="s">
        <v>2</v>
      </c>
    </row>
    <row r="28" spans="2:4">
      <c r="B28" s="160" t="s">
        <v>68</v>
      </c>
      <c r="C28" s="160"/>
      <c r="D28" s="160" t="s">
        <v>2</v>
      </c>
    </row>
    <row r="29" spans="1:7">
      <c r="A29" s="168" t="s">
        <v>37</v>
      </c>
      <c r="B29" s="160" t="str">
        <f>CONCATENATE(E29,$C$1,$F$9)</f>
        <v>&lt;meta name="twitter:title" content="Índice de HTML - Ing. Eduardo Herrera Forero." /&gt;</v>
      </c>
      <c r="C29" s="160"/>
      <c r="D29" s="160" t="s">
        <v>2</v>
      </c>
      <c r="E29" s="157" t="s">
        <v>38</v>
      </c>
      <c r="G29"/>
    </row>
    <row r="30" spans="1:5">
      <c r="A30" s="169" t="s">
        <v>39</v>
      </c>
      <c r="B30" s="160" t="str">
        <f>CONCATENATE(E30,$C$3,$F$9)</f>
        <v>&lt;meta name="twitter:description" content="Índice de todos los artículos publicados en este sitio web sobre HTML, que estructura y organiza el contenido de las páginas web" /&gt;</v>
      </c>
      <c r="C30" s="160"/>
      <c r="E30" s="157" t="s">
        <v>40</v>
      </c>
    </row>
    <row r="31" spans="2:6">
      <c r="B31" s="157" t="str">
        <f>CONCATENATE(E31,$D$2,F31)</f>
        <v>&lt;meta name="twitter:image" content="https://img12.pixhost.to/images/857/575188671_png-transparent-html5-plain-logo-icon-wbg.png" /&gt;</v>
      </c>
      <c r="C31" s="160"/>
      <c r="E31" s="171" t="s">
        <v>69</v>
      </c>
      <c r="F31" s="171" t="s">
        <v>13</v>
      </c>
    </row>
    <row r="32" spans="1:6">
      <c r="A32" s="157" t="s">
        <v>42</v>
      </c>
      <c r="B32" s="157" t="str">
        <f>CONCATENATE(E32,$D$1,F32)</f>
        <v>&lt;meta name="twitter:image:alt" content="Índice de HTML - Ing. Eduardo Herrera Forero."&gt;</v>
      </c>
      <c r="C32" s="160"/>
      <c r="E32" s="160" t="s">
        <v>70</v>
      </c>
      <c r="F32" s="157" t="s">
        <v>71</v>
      </c>
    </row>
    <row r="33" spans="1:5">
      <c r="A33" s="168"/>
      <c r="B33" s="160" t="str">
        <f>CONCATENATE(E33,$A$2,$F$9)</f>
        <v>&lt;meta name="twitter:url" content="https://eduardoherreraf.github.io/html.html" /&gt;</v>
      </c>
      <c r="C33" s="160"/>
      <c r="D33" s="160" t="s">
        <v>2</v>
      </c>
      <c r="E33" s="157" t="s">
        <v>72</v>
      </c>
    </row>
    <row r="34" spans="2:3">
      <c r="B34" s="160" t="s">
        <v>36</v>
      </c>
      <c r="C34" s="160"/>
    </row>
    <row r="35" spans="1:12">
      <c r="A35" s="157" t="s">
        <v>43</v>
      </c>
      <c r="B35" s="160" t="str">
        <f t="shared" ref="B35:B46" si="4">A35</f>
        <v>&lt;!-- Fin Twitter cards --&gt;</v>
      </c>
      <c r="C35" s="160"/>
      <c r="L35" s="160"/>
    </row>
    <row r="36" spans="2:4">
      <c r="B36" s="160" t="s">
        <v>33</v>
      </c>
      <c r="C36" s="160"/>
      <c r="D36" s="160" t="s">
        <v>2</v>
      </c>
    </row>
    <row r="37" spans="1:4">
      <c r="A37" s="157" t="s">
        <v>44</v>
      </c>
      <c r="B37" s="160" t="str">
        <f t="shared" si="4"/>
        <v>&lt;!-- iconos --&gt;</v>
      </c>
      <c r="C37" s="160"/>
      <c r="D37" s="160" t="s">
        <v>2</v>
      </c>
    </row>
    <row r="38" spans="1:4">
      <c r="A38" s="157" t="s">
        <v>45</v>
      </c>
      <c r="B38" s="160" t="str">
        <f t="shared" si="4"/>
        <v>&lt;link rel="apple-touch-icon" sizes="180x180" href="apple-touch-icon.png" /&gt;</v>
      </c>
      <c r="C38" s="160"/>
      <c r="D38" s="160" t="s">
        <v>2</v>
      </c>
    </row>
    <row r="39" spans="1:4">
      <c r="A39" s="157" t="s">
        <v>46</v>
      </c>
      <c r="B39" s="160" t="str">
        <f t="shared" si="4"/>
        <v>&lt;link rel="icon" type="image/png" sizes="32x32" href="favicon-32x32.png" /&gt;</v>
      </c>
      <c r="C39" s="160"/>
      <c r="D39" s="160" t="s">
        <v>2</v>
      </c>
    </row>
    <row r="40" spans="1:4">
      <c r="A40" s="157" t="s">
        <v>47</v>
      </c>
      <c r="B40" s="160" t="str">
        <f t="shared" si="4"/>
        <v>&lt;link rel="icon" type="image/png" sizes="192x192" href="android-chrome-192x192.png"/&gt;</v>
      </c>
      <c r="C40" s="160"/>
      <c r="D40" s="160" t="s">
        <v>2</v>
      </c>
    </row>
    <row r="41" spans="1:4">
      <c r="A41" s="157" t="s">
        <v>48</v>
      </c>
      <c r="B41" s="160" t="str">
        <f t="shared" si="4"/>
        <v>&lt;link rel="icon" type="image/png" sizes="16x16" href="favicon-16x16.png" /&gt;</v>
      </c>
      <c r="C41" s="160"/>
      <c r="D41" s="160" t="s">
        <v>2</v>
      </c>
    </row>
    <row r="42" spans="1:4">
      <c r="A42" s="157" t="s">
        <v>49</v>
      </c>
      <c r="B42" s="160" t="str">
        <f t="shared" si="4"/>
        <v>&lt;link rel="manifest" href="site.webmanifest" /&gt;</v>
      </c>
      <c r="C42" s="160"/>
      <c r="D42" s="160" t="s">
        <v>2</v>
      </c>
    </row>
    <row r="43" spans="1:4">
      <c r="A43" s="157" t="s">
        <v>50</v>
      </c>
      <c r="B43" s="160" t="str">
        <f t="shared" si="4"/>
        <v>&lt;link rel="mask-icon" href="safari-pinned-tab.svg" color="#5bbad5" /&gt;</v>
      </c>
      <c r="C43" s="160"/>
      <c r="D43" s="160" t="s">
        <v>2</v>
      </c>
    </row>
    <row r="44" spans="1:4">
      <c r="A44" s="157" t="s">
        <v>51</v>
      </c>
      <c r="B44" s="160" t="str">
        <f t="shared" si="4"/>
        <v>&lt;meta name="msapplication-TileColor" content="#da532c" /&gt;</v>
      </c>
      <c r="C44" s="160"/>
      <c r="D44" s="160" t="s">
        <v>2</v>
      </c>
    </row>
    <row r="45" spans="1:4">
      <c r="A45" s="157" t="s">
        <v>52</v>
      </c>
      <c r="B45" s="160" t="str">
        <f t="shared" si="4"/>
        <v>&lt;meta name="theme-color" content="#ffffff" /&gt;</v>
      </c>
      <c r="C45" s="160"/>
      <c r="D45" s="160" t="s">
        <v>2</v>
      </c>
    </row>
    <row r="46" spans="1:4">
      <c r="A46" s="157" t="s">
        <v>53</v>
      </c>
      <c r="B46" s="160" t="str">
        <f t="shared" si="4"/>
        <v>&lt;!-- fin iconos --&gt;</v>
      </c>
      <c r="C46" s="160"/>
      <c r="D46" s="160" t="s">
        <v>2</v>
      </c>
    </row>
    <row r="47" spans="2:4">
      <c r="B47" s="160" t="s">
        <v>33</v>
      </c>
      <c r="C47" s="160"/>
      <c r="D47" s="160" t="s">
        <v>2</v>
      </c>
    </row>
    <row r="48" spans="1:4">
      <c r="A48" s="157" t="s">
        <v>54</v>
      </c>
      <c r="B48" s="160" t="str">
        <f t="shared" ref="B48:B52" si="5">A48</f>
        <v>&lt;title&gt;</v>
      </c>
      <c r="C48" s="160"/>
      <c r="D48" s="160" t="s">
        <v>2</v>
      </c>
    </row>
    <row r="49" spans="1:4">
      <c r="A49" s="168" t="s">
        <v>55</v>
      </c>
      <c r="B49" s="160" t="str">
        <f>C1</f>
        <v>Índice de HTML - Ing. Eduardo Herrera Forero.</v>
      </c>
      <c r="C49" s="160"/>
      <c r="D49" s="160" t="s">
        <v>2</v>
      </c>
    </row>
    <row r="50" spans="1:4">
      <c r="A50" s="157" t="s">
        <v>56</v>
      </c>
      <c r="B50" s="160" t="str">
        <f t="shared" si="5"/>
        <v>&lt;/title&gt;</v>
      </c>
      <c r="C50" s="160"/>
      <c r="D50" s="160" t="s">
        <v>2</v>
      </c>
    </row>
    <row r="51" spans="2:4">
      <c r="B51" s="160" t="s">
        <v>33</v>
      </c>
      <c r="C51" s="160"/>
      <c r="D51" s="160" t="s">
        <v>2</v>
      </c>
    </row>
    <row r="52" spans="1:4">
      <c r="A52" s="157" t="s">
        <v>57</v>
      </c>
      <c r="B52" s="160" t="str">
        <f t="shared" si="5"/>
        <v>&lt;script type="module" defer src="./js/main.js"&gt;&lt;/script&gt;</v>
      </c>
      <c r="C52" s="160"/>
      <c r="D52" s="160" t="s">
        <v>2</v>
      </c>
    </row>
    <row r="53" spans="2:4">
      <c r="B53" s="160" t="s">
        <v>33</v>
      </c>
      <c r="C53" s="160"/>
      <c r="D53" s="160" t="s">
        <v>2</v>
      </c>
    </row>
    <row r="54" spans="1:4">
      <c r="A54" s="157" t="s">
        <v>58</v>
      </c>
      <c r="B54" s="160" t="str">
        <f>A54</f>
        <v>&lt;meta name="google-site-verification" content="2H5ZMCD1_xl7oxaiqnopfdQBnIXVIOfmW0UBSa5sQJc"/&gt;</v>
      </c>
      <c r="C54" s="160"/>
      <c r="D54" s="160" t="s">
        <v>2</v>
      </c>
    </row>
    <row r="55" spans="1:4">
      <c r="A55" s="157" t="s">
        <v>59</v>
      </c>
      <c r="B55" s="160" t="str">
        <f>A55</f>
        <v>&lt;/head&gt;</v>
      </c>
      <c r="C55" s="160"/>
      <c r="D55" s="160" t="s">
        <v>2</v>
      </c>
    </row>
    <row r="56" spans="4:4">
      <c r="D56" s="160"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2"/>
  <sheetViews>
    <sheetView zoomScale="120" zoomScaleNormal="120" topLeftCell="A56" workbookViewId="0">
      <selection activeCell="B14" sqref="B14:B65"/>
    </sheetView>
  </sheetViews>
  <sheetFormatPr defaultColWidth="11" defaultRowHeight="13.8"/>
  <cols>
    <col min="1" max="1" width="0.158333333333333" style="157" customWidth="1"/>
    <col min="2" max="2" width="41.25" style="157" customWidth="1"/>
    <col min="3" max="3" width="26.9166666666667" style="157" customWidth="1"/>
    <col min="4" max="4" width="63.6416666666667" style="157" customWidth="1"/>
    <col min="5" max="5" width="35.2" style="157" customWidth="1"/>
    <col min="6" max="6" width="35" style="157" customWidth="1"/>
    <col min="7" max="16384" width="11" style="157"/>
  </cols>
  <sheetData>
    <row r="1" spans="2:4">
      <c r="B1" s="158" t="s">
        <v>8</v>
      </c>
      <c r="C1" s="159"/>
      <c r="D1" s="160"/>
    </row>
    <row r="2" s="56" customFormat="1" spans="1:2576">
      <c r="A2" s="161"/>
      <c r="B2" s="160" t="s">
        <v>73</v>
      </c>
      <c r="C2" s="160"/>
      <c r="D2" s="162" t="s">
        <v>74</v>
      </c>
      <c r="E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1"/>
      <c r="FV2" s="161"/>
      <c r="FW2" s="161"/>
      <c r="FX2" s="161"/>
      <c r="FY2" s="161"/>
      <c r="FZ2" s="161"/>
      <c r="GA2" s="161"/>
      <c r="GB2" s="161"/>
      <c r="GC2" s="161"/>
      <c r="GD2" s="161"/>
      <c r="GE2" s="161"/>
      <c r="GF2" s="161"/>
      <c r="GG2" s="161"/>
      <c r="GH2" s="161"/>
      <c r="GI2" s="161"/>
      <c r="GJ2" s="161"/>
      <c r="GK2" s="161"/>
      <c r="GL2" s="161"/>
      <c r="GM2" s="161"/>
      <c r="GN2" s="161"/>
      <c r="GO2" s="161"/>
      <c r="GP2" s="161"/>
      <c r="GQ2" s="161"/>
      <c r="GR2" s="161"/>
      <c r="GS2" s="161"/>
      <c r="GT2" s="161"/>
      <c r="GU2" s="161"/>
      <c r="GV2" s="161"/>
      <c r="GW2" s="161"/>
      <c r="GX2" s="161"/>
      <c r="GY2" s="161"/>
      <c r="GZ2" s="161"/>
      <c r="HA2" s="161"/>
      <c r="HB2" s="161"/>
      <c r="HC2" s="161"/>
      <c r="HD2" s="161"/>
      <c r="HE2" s="161"/>
      <c r="HF2" s="161"/>
      <c r="HG2" s="161"/>
      <c r="HH2" s="161"/>
      <c r="HI2" s="161"/>
      <c r="HJ2" s="161"/>
      <c r="HK2" s="161"/>
      <c r="HL2" s="161"/>
      <c r="HM2" s="161"/>
      <c r="HN2" s="161"/>
      <c r="HO2" s="161"/>
      <c r="HP2" s="161"/>
      <c r="HQ2" s="161"/>
      <c r="HR2" s="161"/>
      <c r="HS2" s="161"/>
      <c r="HT2" s="161"/>
      <c r="HU2" s="161"/>
      <c r="HV2" s="161"/>
      <c r="HW2" s="161"/>
      <c r="HX2" s="161"/>
      <c r="HY2" s="161"/>
      <c r="HZ2" s="161"/>
      <c r="IA2" s="161"/>
      <c r="IB2" s="161"/>
      <c r="IC2" s="161"/>
      <c r="ID2" s="161"/>
      <c r="IE2" s="161"/>
      <c r="IF2" s="161"/>
      <c r="IG2" s="161"/>
      <c r="IH2" s="161"/>
      <c r="II2" s="161"/>
      <c r="IJ2" s="161"/>
      <c r="IK2" s="161"/>
      <c r="IL2" s="161"/>
      <c r="IM2" s="161"/>
      <c r="IN2" s="161"/>
      <c r="IO2" s="161"/>
      <c r="IP2" s="161"/>
      <c r="IQ2" s="161"/>
      <c r="IR2" s="161"/>
      <c r="IS2" s="161"/>
      <c r="IT2" s="161"/>
      <c r="IU2" s="161"/>
      <c r="IV2" s="161"/>
      <c r="IW2" s="161"/>
      <c r="IX2" s="161"/>
      <c r="IY2" s="161"/>
      <c r="IZ2" s="161"/>
      <c r="JA2" s="161"/>
      <c r="JB2" s="161"/>
      <c r="JC2" s="161"/>
      <c r="JD2" s="161"/>
      <c r="JE2" s="161"/>
      <c r="JF2" s="161"/>
      <c r="JG2" s="161"/>
      <c r="JH2" s="161"/>
      <c r="JI2" s="161"/>
      <c r="JJ2" s="161"/>
      <c r="JK2" s="161"/>
      <c r="JL2" s="161"/>
      <c r="JM2" s="161"/>
      <c r="JN2" s="161"/>
      <c r="JO2" s="161"/>
      <c r="JP2" s="161"/>
      <c r="JQ2" s="161"/>
      <c r="JR2" s="161"/>
      <c r="JS2" s="161"/>
      <c r="JT2" s="161"/>
      <c r="JU2" s="161"/>
      <c r="JV2" s="161"/>
      <c r="JW2" s="161"/>
      <c r="JX2" s="161"/>
      <c r="JY2" s="161"/>
      <c r="JZ2" s="161"/>
      <c r="KA2" s="161"/>
      <c r="KB2" s="161"/>
      <c r="KC2" s="161"/>
      <c r="KD2" s="161"/>
      <c r="KE2" s="161"/>
      <c r="KF2" s="161"/>
      <c r="KG2" s="161"/>
      <c r="KH2" s="161"/>
      <c r="KI2" s="161"/>
      <c r="KJ2" s="161"/>
      <c r="KK2" s="161"/>
      <c r="KL2" s="161"/>
      <c r="KM2" s="161"/>
      <c r="KN2" s="161"/>
      <c r="KO2" s="161"/>
      <c r="KP2" s="161"/>
      <c r="KQ2" s="161"/>
      <c r="KR2" s="161"/>
      <c r="KS2" s="161"/>
      <c r="KT2" s="161"/>
      <c r="KU2" s="161"/>
      <c r="KV2" s="161"/>
      <c r="KW2" s="161"/>
      <c r="KX2" s="161"/>
      <c r="KY2" s="161"/>
      <c r="KZ2" s="161"/>
      <c r="LA2" s="161"/>
      <c r="LB2" s="161"/>
      <c r="LC2" s="161"/>
      <c r="LD2" s="161"/>
      <c r="LE2" s="161"/>
      <c r="LF2" s="161"/>
      <c r="LG2" s="161"/>
      <c r="LH2" s="161"/>
      <c r="LI2" s="161"/>
      <c r="LJ2" s="161"/>
      <c r="LK2" s="161"/>
      <c r="LL2" s="161"/>
      <c r="LM2" s="161"/>
      <c r="LN2" s="161"/>
      <c r="LO2" s="161"/>
      <c r="LP2" s="161"/>
      <c r="LQ2" s="161"/>
      <c r="LR2" s="161"/>
      <c r="LS2" s="161"/>
      <c r="LT2" s="161"/>
      <c r="LU2" s="161"/>
      <c r="LV2" s="161"/>
      <c r="LW2" s="161"/>
      <c r="LX2" s="161"/>
      <c r="LY2" s="161"/>
      <c r="LZ2" s="161"/>
      <c r="MA2" s="161"/>
      <c r="MB2" s="161"/>
      <c r="MC2" s="161"/>
      <c r="MD2" s="161"/>
      <c r="ME2" s="161"/>
      <c r="MF2" s="161"/>
      <c r="MG2" s="161"/>
      <c r="MH2" s="161"/>
      <c r="MI2" s="161"/>
      <c r="MJ2" s="161"/>
      <c r="MK2" s="161"/>
      <c r="ML2" s="161"/>
      <c r="MM2" s="161"/>
      <c r="MN2" s="161"/>
      <c r="MO2" s="161"/>
      <c r="MP2" s="161"/>
      <c r="MQ2" s="161"/>
      <c r="MR2" s="161"/>
      <c r="MS2" s="161"/>
      <c r="MT2" s="161"/>
      <c r="MU2" s="161"/>
      <c r="MV2" s="161"/>
      <c r="MW2" s="161"/>
      <c r="MX2" s="161"/>
      <c r="MY2" s="161"/>
      <c r="MZ2" s="161"/>
      <c r="NA2" s="161"/>
      <c r="NB2" s="161"/>
      <c r="NC2" s="161"/>
      <c r="ND2" s="161"/>
      <c r="NE2" s="161"/>
      <c r="NF2" s="161"/>
      <c r="NG2" s="161"/>
      <c r="NH2" s="161"/>
      <c r="NI2" s="161"/>
      <c r="NJ2" s="161"/>
      <c r="NK2" s="161"/>
      <c r="NL2" s="161"/>
      <c r="NM2" s="161"/>
      <c r="NN2" s="161"/>
      <c r="NO2" s="161"/>
      <c r="NP2" s="161"/>
      <c r="NQ2" s="161"/>
      <c r="NR2" s="161"/>
      <c r="NS2" s="161"/>
      <c r="NT2" s="161"/>
      <c r="NU2" s="161"/>
      <c r="NV2" s="161"/>
      <c r="NW2" s="161"/>
      <c r="NX2" s="161"/>
      <c r="NY2" s="161"/>
      <c r="NZ2" s="161"/>
      <c r="OA2" s="161"/>
      <c r="OB2" s="161"/>
      <c r="OC2" s="161"/>
      <c r="OD2" s="161"/>
      <c r="OE2" s="161"/>
      <c r="OF2" s="161"/>
      <c r="OG2" s="161"/>
      <c r="OH2" s="161"/>
      <c r="OI2" s="161"/>
      <c r="OJ2" s="161"/>
      <c r="OK2" s="161"/>
      <c r="OL2" s="161"/>
      <c r="OM2" s="161"/>
      <c r="ON2" s="161"/>
      <c r="OO2" s="161"/>
      <c r="OP2" s="161"/>
      <c r="OQ2" s="161"/>
      <c r="OR2" s="161"/>
      <c r="OS2" s="161"/>
      <c r="OT2" s="161"/>
      <c r="OU2" s="161"/>
      <c r="OV2" s="161"/>
      <c r="OW2" s="161"/>
      <c r="OX2" s="161"/>
      <c r="OY2" s="161"/>
      <c r="OZ2" s="161"/>
      <c r="PA2" s="161"/>
      <c r="PB2" s="161"/>
      <c r="PC2" s="161"/>
      <c r="PD2" s="161"/>
      <c r="PE2" s="161"/>
      <c r="PF2" s="161"/>
      <c r="PG2" s="161"/>
      <c r="PH2" s="161"/>
      <c r="PI2" s="161"/>
      <c r="PJ2" s="161"/>
      <c r="PK2" s="161"/>
      <c r="PL2" s="161"/>
      <c r="PM2" s="161"/>
      <c r="PN2" s="161"/>
      <c r="PO2" s="161"/>
      <c r="PP2" s="161"/>
      <c r="PQ2" s="161"/>
      <c r="PR2" s="161"/>
      <c r="PS2" s="161"/>
      <c r="PT2" s="161"/>
      <c r="PU2" s="161"/>
      <c r="PV2" s="161"/>
      <c r="PW2" s="161"/>
      <c r="PX2" s="161"/>
      <c r="PY2" s="161"/>
      <c r="PZ2" s="161"/>
      <c r="QA2" s="161"/>
      <c r="QB2" s="161"/>
      <c r="QC2" s="161"/>
      <c r="QD2" s="161"/>
      <c r="QE2" s="161"/>
      <c r="QF2" s="161"/>
      <c r="QG2" s="161"/>
      <c r="QH2" s="161"/>
      <c r="QI2" s="161"/>
      <c r="QJ2" s="161"/>
      <c r="QK2" s="161"/>
      <c r="QL2" s="161"/>
      <c r="QM2" s="161"/>
      <c r="QN2" s="161"/>
      <c r="QO2" s="161"/>
      <c r="QP2" s="161"/>
      <c r="QQ2" s="161"/>
      <c r="QR2" s="161"/>
      <c r="QS2" s="161"/>
      <c r="QT2" s="161"/>
      <c r="QU2" s="161"/>
      <c r="QV2" s="161"/>
      <c r="QW2" s="161"/>
      <c r="QX2" s="161"/>
      <c r="QY2" s="161"/>
      <c r="QZ2" s="161"/>
      <c r="RA2" s="161"/>
      <c r="RB2" s="161"/>
      <c r="RC2" s="161"/>
      <c r="RD2" s="161"/>
      <c r="RE2" s="161"/>
      <c r="RF2" s="161"/>
      <c r="RG2" s="161"/>
      <c r="RH2" s="161"/>
      <c r="RI2" s="161"/>
      <c r="RJ2" s="161"/>
      <c r="RK2" s="161"/>
      <c r="RL2" s="161"/>
      <c r="RM2" s="161"/>
      <c r="RN2" s="161"/>
      <c r="RO2" s="161"/>
      <c r="RP2" s="161"/>
      <c r="RQ2" s="161"/>
      <c r="RR2" s="161"/>
      <c r="RS2" s="161"/>
      <c r="RT2" s="161"/>
      <c r="RU2" s="161"/>
      <c r="RV2" s="161"/>
      <c r="RW2" s="161"/>
      <c r="RX2" s="161"/>
      <c r="RY2" s="161"/>
      <c r="RZ2" s="161"/>
      <c r="SA2" s="161"/>
      <c r="SB2" s="161"/>
      <c r="SC2" s="161"/>
      <c r="SD2" s="161"/>
      <c r="SE2" s="161"/>
      <c r="SF2" s="161"/>
      <c r="SG2" s="161"/>
      <c r="SH2" s="161"/>
      <c r="SI2" s="161"/>
      <c r="SJ2" s="161"/>
      <c r="SK2" s="161"/>
      <c r="SL2" s="161"/>
      <c r="SM2" s="161"/>
      <c r="SN2" s="161"/>
      <c r="SO2" s="161"/>
      <c r="SP2" s="161"/>
      <c r="SQ2" s="161"/>
      <c r="SR2" s="161"/>
      <c r="SS2" s="161"/>
      <c r="ST2" s="161"/>
      <c r="SU2" s="161"/>
      <c r="SV2" s="161"/>
      <c r="SW2" s="161"/>
      <c r="SX2" s="161"/>
      <c r="SY2" s="161"/>
      <c r="SZ2" s="161"/>
      <c r="TA2" s="161"/>
      <c r="TB2" s="161"/>
      <c r="TC2" s="161"/>
      <c r="TD2" s="161"/>
      <c r="TE2" s="161"/>
      <c r="TF2" s="161"/>
      <c r="TG2" s="161"/>
      <c r="TH2" s="161"/>
      <c r="TI2" s="161"/>
      <c r="TJ2" s="161"/>
      <c r="TK2" s="161"/>
      <c r="TL2" s="161"/>
      <c r="TM2" s="161"/>
      <c r="TN2" s="161"/>
      <c r="TO2" s="161"/>
      <c r="TP2" s="161"/>
      <c r="TQ2" s="161"/>
      <c r="TR2" s="161"/>
      <c r="TS2" s="161"/>
      <c r="TT2" s="161"/>
      <c r="TU2" s="161"/>
      <c r="TV2" s="161"/>
      <c r="TW2" s="161"/>
      <c r="TX2" s="161"/>
      <c r="TY2" s="161"/>
      <c r="TZ2" s="161"/>
      <c r="UA2" s="161"/>
      <c r="UB2" s="161"/>
      <c r="UC2" s="161"/>
      <c r="UD2" s="161"/>
      <c r="UE2" s="161"/>
      <c r="UF2" s="161"/>
      <c r="UG2" s="161"/>
      <c r="UH2" s="161"/>
      <c r="UI2" s="161"/>
      <c r="UJ2" s="161"/>
      <c r="UK2" s="161"/>
      <c r="UL2" s="161"/>
      <c r="UM2" s="161"/>
      <c r="UN2" s="161"/>
      <c r="UO2" s="161"/>
      <c r="UP2" s="161"/>
      <c r="UQ2" s="161"/>
      <c r="UR2" s="161"/>
      <c r="US2" s="161"/>
      <c r="UT2" s="161"/>
      <c r="UU2" s="161"/>
      <c r="UV2" s="161"/>
      <c r="UW2" s="161"/>
      <c r="UX2" s="161"/>
      <c r="UY2" s="161"/>
      <c r="UZ2" s="161"/>
      <c r="VA2" s="161"/>
      <c r="VB2" s="161"/>
      <c r="VC2" s="161"/>
      <c r="VD2" s="161"/>
      <c r="VE2" s="161"/>
      <c r="VF2" s="161"/>
      <c r="VG2" s="161"/>
      <c r="VH2" s="161"/>
      <c r="VI2" s="161"/>
      <c r="VJ2" s="161"/>
      <c r="VK2" s="161"/>
      <c r="VL2" s="161"/>
      <c r="VM2" s="161"/>
      <c r="VN2" s="161"/>
      <c r="VO2" s="161"/>
      <c r="VP2" s="161"/>
      <c r="VQ2" s="161"/>
      <c r="VR2" s="161"/>
      <c r="VS2" s="161"/>
      <c r="VT2" s="161"/>
      <c r="VU2" s="161"/>
      <c r="VV2" s="161"/>
      <c r="VW2" s="161"/>
      <c r="VX2" s="161"/>
      <c r="VY2" s="161"/>
      <c r="VZ2" s="161"/>
      <c r="WA2" s="161"/>
      <c r="WB2" s="161"/>
      <c r="WC2" s="161"/>
      <c r="WD2" s="161"/>
      <c r="WE2" s="161"/>
      <c r="WF2" s="161"/>
      <c r="WG2" s="161"/>
      <c r="WH2" s="161"/>
      <c r="WI2" s="161"/>
      <c r="WJ2" s="161"/>
      <c r="WK2" s="161"/>
      <c r="WL2" s="161"/>
      <c r="WM2" s="161"/>
      <c r="WN2" s="161"/>
      <c r="WO2" s="161"/>
      <c r="WP2" s="161"/>
      <c r="WQ2" s="161"/>
      <c r="WR2" s="161"/>
      <c r="WS2" s="161"/>
      <c r="WT2" s="161"/>
      <c r="WU2" s="161"/>
      <c r="WV2" s="161"/>
      <c r="WW2" s="161"/>
      <c r="WX2" s="161"/>
      <c r="WY2" s="161"/>
      <c r="WZ2" s="161"/>
      <c r="XA2" s="161"/>
      <c r="XB2" s="161"/>
      <c r="XC2" s="161"/>
      <c r="XD2" s="161"/>
      <c r="XE2" s="161"/>
      <c r="XF2" s="161"/>
      <c r="XG2" s="161"/>
      <c r="XH2" s="161"/>
      <c r="XI2" s="161"/>
      <c r="XJ2" s="161"/>
      <c r="XK2" s="161"/>
      <c r="XL2" s="161"/>
      <c r="XM2" s="161"/>
      <c r="XN2" s="161"/>
      <c r="XO2" s="161"/>
      <c r="XP2" s="161"/>
      <c r="XQ2" s="161"/>
      <c r="XR2" s="161"/>
      <c r="XS2" s="161"/>
      <c r="XT2" s="161"/>
      <c r="XU2" s="161"/>
      <c r="XV2" s="161"/>
      <c r="XW2" s="161"/>
      <c r="XX2" s="161"/>
      <c r="XY2" s="161"/>
      <c r="XZ2" s="161"/>
      <c r="YA2" s="161"/>
      <c r="YB2" s="161"/>
      <c r="YC2" s="161"/>
      <c r="YD2" s="161"/>
      <c r="YE2" s="161"/>
      <c r="YF2" s="161"/>
      <c r="YG2" s="161"/>
      <c r="YH2" s="161"/>
      <c r="YI2" s="161"/>
      <c r="YJ2" s="161"/>
      <c r="YK2" s="161"/>
      <c r="YL2" s="161"/>
      <c r="YM2" s="161"/>
      <c r="YN2" s="161"/>
      <c r="YO2" s="161"/>
      <c r="YP2" s="161"/>
      <c r="YQ2" s="161"/>
      <c r="YR2" s="161"/>
      <c r="YS2" s="161"/>
      <c r="YT2" s="161"/>
      <c r="YU2" s="161"/>
      <c r="YV2" s="161"/>
      <c r="YW2" s="161"/>
      <c r="YX2" s="161"/>
      <c r="YY2" s="161"/>
      <c r="YZ2" s="161"/>
      <c r="ZA2" s="161"/>
      <c r="ZB2" s="161"/>
      <c r="ZC2" s="161"/>
      <c r="ZD2" s="161"/>
      <c r="ZE2" s="161"/>
      <c r="ZF2" s="161"/>
      <c r="ZG2" s="161"/>
      <c r="ZH2" s="161"/>
      <c r="ZI2" s="161"/>
      <c r="ZJ2" s="161"/>
      <c r="ZK2" s="161"/>
      <c r="ZL2" s="161"/>
      <c r="ZM2" s="161"/>
      <c r="ZN2" s="161"/>
      <c r="ZO2" s="161"/>
      <c r="ZP2" s="161"/>
      <c r="ZQ2" s="161"/>
      <c r="ZR2" s="161"/>
      <c r="ZS2" s="161"/>
      <c r="ZT2" s="161"/>
      <c r="ZU2" s="161"/>
      <c r="ZV2" s="161"/>
      <c r="ZW2" s="161"/>
      <c r="ZX2" s="161"/>
      <c r="ZY2" s="161"/>
      <c r="ZZ2" s="161"/>
      <c r="AAA2" s="161"/>
      <c r="AAB2" s="161"/>
      <c r="AAC2" s="161"/>
      <c r="AAD2" s="161"/>
      <c r="AAE2" s="161"/>
      <c r="AAF2" s="161"/>
      <c r="AAG2" s="161"/>
      <c r="AAH2" s="161"/>
      <c r="AAI2" s="161"/>
      <c r="AAJ2" s="161"/>
      <c r="AAK2" s="161"/>
      <c r="AAL2" s="161"/>
      <c r="AAM2" s="161"/>
      <c r="AAN2" s="161"/>
      <c r="AAO2" s="161"/>
      <c r="AAP2" s="161"/>
      <c r="AAQ2" s="161"/>
      <c r="AAR2" s="161"/>
      <c r="AAS2" s="161"/>
      <c r="AAT2" s="161"/>
      <c r="AAU2" s="161"/>
      <c r="AAV2" s="161"/>
      <c r="AAW2" s="161"/>
      <c r="AAX2" s="161"/>
      <c r="AAY2" s="161"/>
      <c r="AAZ2" s="161"/>
      <c r="ABA2" s="161"/>
      <c r="ABB2" s="161"/>
      <c r="ABC2" s="161"/>
      <c r="ABD2" s="161"/>
      <c r="ABE2" s="161"/>
      <c r="ABF2" s="161"/>
      <c r="ABG2" s="161"/>
      <c r="ABH2" s="161"/>
      <c r="ABI2" s="161"/>
      <c r="ABJ2" s="161"/>
      <c r="ABK2" s="161"/>
      <c r="ABL2" s="161"/>
      <c r="ABM2" s="161"/>
      <c r="ABN2" s="161"/>
      <c r="ABO2" s="161"/>
      <c r="ABP2" s="161"/>
      <c r="ABQ2" s="161"/>
      <c r="ABR2" s="161"/>
      <c r="ABS2" s="161"/>
      <c r="ABT2" s="161"/>
      <c r="ABU2" s="161"/>
      <c r="ABV2" s="161"/>
      <c r="ABW2" s="161"/>
      <c r="ABX2" s="161"/>
      <c r="ABY2" s="161"/>
      <c r="ABZ2" s="161"/>
      <c r="ACA2" s="161"/>
      <c r="ACB2" s="161"/>
      <c r="ACC2" s="161"/>
      <c r="ACD2" s="161"/>
      <c r="ACE2" s="161"/>
      <c r="ACF2" s="161"/>
      <c r="ACG2" s="161"/>
      <c r="ACH2" s="161"/>
      <c r="ACI2" s="161"/>
      <c r="ACJ2" s="161"/>
      <c r="ACK2" s="161"/>
      <c r="ACL2" s="161"/>
      <c r="ACM2" s="161"/>
      <c r="ACN2" s="161"/>
      <c r="ACO2" s="161"/>
      <c r="ACP2" s="161"/>
      <c r="ACQ2" s="161"/>
      <c r="ACR2" s="161"/>
      <c r="ACS2" s="161"/>
      <c r="ACT2" s="161"/>
      <c r="ACU2" s="161"/>
      <c r="ACV2" s="161"/>
      <c r="ACW2" s="161"/>
      <c r="ACX2" s="161"/>
      <c r="ACY2" s="161"/>
      <c r="ACZ2" s="161"/>
      <c r="ADA2" s="161"/>
      <c r="ADB2" s="161"/>
      <c r="ADC2" s="161"/>
      <c r="ADD2" s="161"/>
      <c r="ADE2" s="161"/>
      <c r="ADF2" s="161"/>
      <c r="ADG2" s="161"/>
      <c r="ADH2" s="161"/>
      <c r="ADI2" s="161"/>
      <c r="ADJ2" s="161"/>
      <c r="ADK2" s="161"/>
      <c r="ADL2" s="161"/>
      <c r="ADM2" s="161"/>
      <c r="ADN2" s="161"/>
      <c r="ADO2" s="161"/>
      <c r="ADP2" s="161"/>
      <c r="ADQ2" s="161"/>
      <c r="ADR2" s="161"/>
      <c r="ADS2" s="161"/>
      <c r="ADT2" s="161"/>
      <c r="ADU2" s="161"/>
      <c r="ADV2" s="161"/>
      <c r="ADW2" s="161"/>
      <c r="ADX2" s="161"/>
      <c r="ADY2" s="161"/>
      <c r="ADZ2" s="161"/>
      <c r="AEA2" s="161"/>
      <c r="AEB2" s="161"/>
      <c r="AEC2" s="161"/>
      <c r="AED2" s="161"/>
      <c r="AEE2" s="161"/>
      <c r="AEF2" s="161"/>
      <c r="AEG2" s="161"/>
      <c r="AEH2" s="161"/>
      <c r="AEI2" s="161"/>
      <c r="AEJ2" s="161"/>
      <c r="AEK2" s="161"/>
      <c r="AEL2" s="161"/>
      <c r="AEM2" s="161"/>
      <c r="AEN2" s="161"/>
      <c r="AEO2" s="161"/>
      <c r="AEP2" s="161"/>
      <c r="AEQ2" s="161"/>
      <c r="AER2" s="161"/>
      <c r="AES2" s="161"/>
      <c r="AET2" s="161"/>
      <c r="AEU2" s="161"/>
      <c r="AEV2" s="161"/>
      <c r="AEW2" s="161"/>
      <c r="AEX2" s="161"/>
      <c r="AEY2" s="161"/>
      <c r="AEZ2" s="161"/>
      <c r="AFA2" s="161"/>
      <c r="AFB2" s="161"/>
      <c r="AFC2" s="161"/>
      <c r="AFD2" s="161"/>
      <c r="AFE2" s="161"/>
      <c r="AFF2" s="161"/>
      <c r="AFG2" s="161"/>
      <c r="AFH2" s="161"/>
      <c r="AFI2" s="161"/>
      <c r="AFJ2" s="161"/>
      <c r="AFK2" s="161"/>
      <c r="AFL2" s="161"/>
      <c r="AFM2" s="161"/>
      <c r="AFN2" s="161"/>
      <c r="AFO2" s="161"/>
      <c r="AFP2" s="161"/>
      <c r="AFQ2" s="161"/>
      <c r="AFR2" s="161"/>
      <c r="AFS2" s="161"/>
      <c r="AFT2" s="161"/>
      <c r="AFU2" s="161"/>
      <c r="AFV2" s="161"/>
      <c r="AFW2" s="161"/>
      <c r="AFX2" s="161"/>
      <c r="AFY2" s="161"/>
      <c r="AFZ2" s="161"/>
      <c r="AGA2" s="161"/>
      <c r="AGB2" s="161"/>
      <c r="AGC2" s="161"/>
      <c r="AGD2" s="161"/>
      <c r="AGE2" s="161"/>
      <c r="AGF2" s="161"/>
      <c r="AGG2" s="161"/>
      <c r="AGH2" s="161"/>
      <c r="AGI2" s="161"/>
      <c r="AGJ2" s="161"/>
      <c r="AGK2" s="161"/>
      <c r="AGL2" s="161"/>
      <c r="AGM2" s="161"/>
      <c r="AGN2" s="161"/>
      <c r="AGO2" s="161"/>
      <c r="AGP2" s="161"/>
      <c r="AGQ2" s="161"/>
      <c r="AGR2" s="161"/>
      <c r="AGS2" s="161"/>
      <c r="AGT2" s="161"/>
      <c r="AGU2" s="161"/>
      <c r="AGV2" s="161"/>
      <c r="AGW2" s="161"/>
      <c r="AGX2" s="161"/>
      <c r="AGY2" s="161"/>
      <c r="AGZ2" s="161"/>
      <c r="AHA2" s="161"/>
      <c r="AHB2" s="161"/>
      <c r="AHC2" s="161"/>
      <c r="AHD2" s="161"/>
      <c r="AHE2" s="161"/>
      <c r="AHF2" s="161"/>
      <c r="AHG2" s="161"/>
      <c r="AHH2" s="161"/>
      <c r="AHI2" s="161"/>
      <c r="AHJ2" s="161"/>
      <c r="AHK2" s="161"/>
      <c r="AHL2" s="161"/>
      <c r="AHM2" s="161"/>
      <c r="AHN2" s="161"/>
      <c r="AHO2" s="161"/>
      <c r="AHP2" s="161"/>
      <c r="AHQ2" s="161"/>
      <c r="AHR2" s="161"/>
      <c r="AHS2" s="161"/>
      <c r="AHT2" s="161"/>
      <c r="AHU2" s="161"/>
      <c r="AHV2" s="161"/>
      <c r="AHW2" s="161"/>
      <c r="AHX2" s="161"/>
      <c r="AHY2" s="161"/>
      <c r="AHZ2" s="161"/>
      <c r="AIA2" s="161"/>
      <c r="AIB2" s="161"/>
      <c r="AIC2" s="161"/>
      <c r="AID2" s="161"/>
      <c r="AIE2" s="161"/>
      <c r="AIF2" s="161"/>
      <c r="AIG2" s="161"/>
      <c r="AIH2" s="161"/>
      <c r="AII2" s="161"/>
      <c r="AIJ2" s="161"/>
      <c r="AIK2" s="161"/>
      <c r="AIL2" s="161"/>
      <c r="AIM2" s="161"/>
      <c r="AIN2" s="161"/>
      <c r="AIO2" s="161"/>
      <c r="AIP2" s="161"/>
      <c r="AIQ2" s="161"/>
      <c r="AIR2" s="161"/>
      <c r="AIS2" s="161"/>
      <c r="AIT2" s="161"/>
      <c r="AIU2" s="161"/>
      <c r="AIV2" s="161"/>
      <c r="AIW2" s="161"/>
      <c r="AIX2" s="161"/>
      <c r="AIY2" s="161"/>
      <c r="AIZ2" s="161"/>
      <c r="AJA2" s="161"/>
      <c r="AJB2" s="161"/>
      <c r="AJC2" s="161"/>
      <c r="AJD2" s="161"/>
      <c r="AJE2" s="161"/>
      <c r="AJF2" s="161"/>
      <c r="AJG2" s="161"/>
      <c r="AJH2" s="161"/>
      <c r="AJI2" s="161"/>
      <c r="AJJ2" s="161"/>
      <c r="AJK2" s="161"/>
      <c r="AJL2" s="161"/>
      <c r="AJM2" s="161"/>
      <c r="AJN2" s="161"/>
      <c r="AJO2" s="161"/>
      <c r="AJP2" s="161"/>
      <c r="AJQ2" s="161"/>
      <c r="AJR2" s="161"/>
      <c r="AJS2" s="161"/>
      <c r="AJT2" s="161"/>
      <c r="AJU2" s="161"/>
      <c r="AJV2" s="161"/>
      <c r="AJW2" s="161"/>
      <c r="AJX2" s="161"/>
      <c r="AJY2" s="161"/>
      <c r="AJZ2" s="161"/>
      <c r="AKA2" s="161"/>
      <c r="AKB2" s="161"/>
      <c r="AKC2" s="161"/>
      <c r="AKD2" s="161"/>
      <c r="AKE2" s="161"/>
      <c r="AKF2" s="161"/>
      <c r="AKG2" s="161"/>
      <c r="AKH2" s="161"/>
      <c r="AKI2" s="161"/>
      <c r="AKJ2" s="161"/>
      <c r="AKK2" s="161"/>
      <c r="AKL2" s="161"/>
      <c r="AKM2" s="161"/>
      <c r="AKN2" s="161"/>
      <c r="AKO2" s="161"/>
      <c r="AKP2" s="161"/>
      <c r="AKQ2" s="161"/>
      <c r="AKR2" s="161"/>
      <c r="AKS2" s="161"/>
      <c r="AKT2" s="161"/>
      <c r="AKU2" s="161"/>
      <c r="AKV2" s="161"/>
      <c r="AKW2" s="161"/>
      <c r="AKX2" s="161"/>
      <c r="AKY2" s="161"/>
      <c r="AKZ2" s="161"/>
      <c r="ALA2" s="161"/>
      <c r="ALB2" s="161"/>
      <c r="ALC2" s="161"/>
      <c r="ALD2" s="161"/>
      <c r="ALE2" s="161"/>
      <c r="ALF2" s="161"/>
      <c r="ALG2" s="161"/>
      <c r="ALH2" s="161"/>
      <c r="ALI2" s="161"/>
      <c r="ALJ2" s="161"/>
      <c r="ALK2" s="161"/>
      <c r="ALL2" s="161"/>
      <c r="ALM2" s="161"/>
      <c r="ALN2" s="161"/>
      <c r="ALO2" s="161"/>
      <c r="ALP2" s="161"/>
      <c r="ALQ2" s="161"/>
      <c r="ALR2" s="161"/>
      <c r="ALS2" s="161"/>
      <c r="ALT2" s="161"/>
      <c r="ALU2" s="161"/>
      <c r="ALV2" s="161"/>
      <c r="ALW2" s="161"/>
      <c r="ALX2" s="161"/>
      <c r="ALY2" s="161"/>
      <c r="ALZ2" s="161"/>
      <c r="AMA2" s="161"/>
      <c r="AMB2" s="161"/>
      <c r="AMC2" s="161"/>
      <c r="AMD2" s="161"/>
      <c r="AME2" s="161"/>
      <c r="AMF2" s="161"/>
      <c r="AMG2" s="161"/>
      <c r="AMH2" s="161"/>
      <c r="AMI2" s="161"/>
      <c r="AMJ2" s="161"/>
      <c r="AMK2" s="161"/>
      <c r="AML2" s="161"/>
      <c r="AMM2" s="161"/>
      <c r="AMN2" s="161"/>
      <c r="AMO2" s="161"/>
      <c r="AMP2" s="161"/>
      <c r="AMQ2" s="161"/>
      <c r="AMR2" s="161"/>
      <c r="AMS2" s="161"/>
      <c r="AMT2" s="161"/>
      <c r="AMU2" s="161"/>
      <c r="AMV2" s="161"/>
      <c r="AMW2" s="161"/>
      <c r="AMX2" s="161"/>
      <c r="AMY2" s="161"/>
      <c r="AMZ2" s="161"/>
      <c r="ANA2" s="161"/>
      <c r="ANB2" s="161"/>
      <c r="ANC2" s="161"/>
      <c r="AND2" s="161"/>
      <c r="ANE2" s="161"/>
      <c r="ANF2" s="161"/>
      <c r="ANG2" s="161"/>
      <c r="ANH2" s="161"/>
      <c r="ANI2" s="161"/>
      <c r="ANJ2" s="161"/>
      <c r="ANK2" s="161"/>
      <c r="ANL2" s="161"/>
      <c r="ANM2" s="161"/>
      <c r="ANN2" s="161"/>
      <c r="ANO2" s="161"/>
      <c r="ANP2" s="161"/>
      <c r="ANQ2" s="161"/>
      <c r="ANR2" s="161"/>
      <c r="ANS2" s="161"/>
      <c r="ANT2" s="161"/>
      <c r="ANU2" s="161"/>
      <c r="ANV2" s="161"/>
      <c r="ANW2" s="161"/>
      <c r="ANX2" s="161"/>
      <c r="ANY2" s="161"/>
      <c r="ANZ2" s="161"/>
      <c r="AOA2" s="161"/>
      <c r="AOB2" s="161"/>
      <c r="AOC2" s="161"/>
      <c r="AOD2" s="161"/>
      <c r="AOE2" s="161"/>
      <c r="AOF2" s="161"/>
      <c r="AOG2" s="161"/>
      <c r="AOH2" s="161"/>
      <c r="AOI2" s="161"/>
      <c r="AOJ2" s="161"/>
      <c r="AOK2" s="161"/>
      <c r="AOL2" s="161"/>
      <c r="AOM2" s="161"/>
      <c r="AON2" s="161"/>
      <c r="AOO2" s="161"/>
      <c r="AOP2" s="161"/>
      <c r="AOQ2" s="161"/>
      <c r="AOR2" s="161"/>
      <c r="AOS2" s="161"/>
      <c r="AOT2" s="161"/>
      <c r="AOU2" s="161"/>
      <c r="AOV2" s="161"/>
      <c r="AOW2" s="161"/>
      <c r="AOX2" s="161"/>
      <c r="AOY2" s="161"/>
      <c r="AOZ2" s="161"/>
      <c r="APA2" s="161"/>
      <c r="APB2" s="161"/>
      <c r="APC2" s="161"/>
      <c r="APD2" s="161"/>
      <c r="APE2" s="161"/>
      <c r="APF2" s="161"/>
      <c r="APG2" s="161"/>
      <c r="APH2" s="161"/>
      <c r="API2" s="161"/>
      <c r="APJ2" s="161"/>
      <c r="APK2" s="161"/>
      <c r="APL2" s="161"/>
      <c r="APM2" s="161"/>
      <c r="APN2" s="161"/>
      <c r="APO2" s="161"/>
      <c r="APP2" s="161"/>
      <c r="APQ2" s="161"/>
      <c r="APR2" s="161"/>
      <c r="APS2" s="161"/>
      <c r="APT2" s="161"/>
      <c r="APU2" s="161"/>
      <c r="APV2" s="161"/>
      <c r="APW2" s="161"/>
      <c r="APX2" s="161"/>
      <c r="APY2" s="161"/>
      <c r="APZ2" s="161"/>
      <c r="AQA2" s="161"/>
      <c r="AQB2" s="161"/>
      <c r="AQC2" s="161"/>
      <c r="AQD2" s="161"/>
      <c r="AQE2" s="161"/>
      <c r="AQF2" s="161"/>
      <c r="AQG2" s="161"/>
      <c r="AQH2" s="161"/>
      <c r="AQI2" s="161"/>
      <c r="AQJ2" s="161"/>
      <c r="AQK2" s="161"/>
      <c r="AQL2" s="161"/>
      <c r="AQM2" s="161"/>
      <c r="AQN2" s="161"/>
      <c r="AQO2" s="161"/>
      <c r="AQP2" s="161"/>
      <c r="AQQ2" s="161"/>
      <c r="AQR2" s="161"/>
      <c r="AQS2" s="161"/>
      <c r="AQT2" s="161"/>
      <c r="AQU2" s="161"/>
      <c r="AQV2" s="161"/>
      <c r="AQW2" s="161"/>
      <c r="AQX2" s="161"/>
      <c r="AQY2" s="161"/>
      <c r="AQZ2" s="161"/>
      <c r="ARA2" s="161"/>
      <c r="ARB2" s="161"/>
      <c r="ARC2" s="161"/>
      <c r="ARD2" s="161"/>
      <c r="ARE2" s="161"/>
      <c r="ARF2" s="161"/>
      <c r="ARG2" s="161"/>
      <c r="ARH2" s="161"/>
      <c r="ARI2" s="161"/>
      <c r="ARJ2" s="161"/>
      <c r="ARK2" s="161"/>
      <c r="ARL2" s="161"/>
      <c r="ARM2" s="161"/>
      <c r="ARN2" s="161"/>
      <c r="ARO2" s="161"/>
      <c r="ARP2" s="161"/>
      <c r="ARQ2" s="161"/>
      <c r="ARR2" s="161"/>
      <c r="ARS2" s="161"/>
      <c r="ART2" s="161"/>
      <c r="ARU2" s="161"/>
      <c r="ARV2" s="161"/>
      <c r="ARW2" s="161"/>
      <c r="ARX2" s="161"/>
      <c r="ARY2" s="161"/>
      <c r="ARZ2" s="161"/>
      <c r="ASA2" s="161"/>
      <c r="ASB2" s="161"/>
      <c r="ASC2" s="161"/>
      <c r="ASD2" s="161"/>
      <c r="ASE2" s="161"/>
      <c r="ASF2" s="161"/>
      <c r="ASG2" s="161"/>
      <c r="ASH2" s="161"/>
      <c r="ASI2" s="161"/>
      <c r="ASJ2" s="161"/>
      <c r="ASK2" s="161"/>
      <c r="ASL2" s="161"/>
      <c r="ASM2" s="161"/>
      <c r="ASN2" s="161"/>
      <c r="ASO2" s="161"/>
      <c r="ASP2" s="161"/>
      <c r="ASQ2" s="161"/>
      <c r="ASR2" s="161"/>
      <c r="ASS2" s="161"/>
      <c r="AST2" s="161"/>
      <c r="ASU2" s="161"/>
      <c r="ASV2" s="161"/>
      <c r="ASW2" s="161"/>
      <c r="ASX2" s="161"/>
      <c r="ASY2" s="161"/>
      <c r="ASZ2" s="161"/>
      <c r="ATA2" s="161"/>
      <c r="ATB2" s="161"/>
      <c r="ATC2" s="161"/>
      <c r="ATD2" s="161"/>
      <c r="ATE2" s="161"/>
      <c r="ATF2" s="161"/>
      <c r="ATG2" s="161"/>
      <c r="ATH2" s="161"/>
      <c r="ATI2" s="161"/>
      <c r="ATJ2" s="161"/>
      <c r="ATK2" s="161"/>
      <c r="ATL2" s="161"/>
      <c r="ATM2" s="161"/>
      <c r="ATN2" s="161"/>
      <c r="ATO2" s="161"/>
      <c r="ATP2" s="161"/>
      <c r="ATQ2" s="161"/>
      <c r="ATR2" s="161"/>
      <c r="ATS2" s="161"/>
      <c r="ATT2" s="161"/>
      <c r="ATU2" s="161"/>
      <c r="ATV2" s="161"/>
      <c r="ATW2" s="161"/>
      <c r="ATX2" s="161"/>
      <c r="ATY2" s="161"/>
      <c r="ATZ2" s="161"/>
      <c r="AUA2" s="161"/>
      <c r="AUB2" s="161"/>
      <c r="AUC2" s="161"/>
      <c r="AUD2" s="161"/>
      <c r="AUE2" s="161"/>
      <c r="AUF2" s="161"/>
      <c r="AUG2" s="161"/>
      <c r="AUH2" s="161"/>
      <c r="AUI2" s="161"/>
      <c r="AUJ2" s="161"/>
      <c r="AUK2" s="161"/>
      <c r="AUL2" s="161"/>
      <c r="AUM2" s="161"/>
      <c r="AUN2" s="161"/>
      <c r="AUO2" s="161"/>
      <c r="AUP2" s="161"/>
      <c r="AUQ2" s="161"/>
      <c r="AUR2" s="161"/>
      <c r="AUS2" s="161"/>
      <c r="AUT2" s="161"/>
      <c r="AUU2" s="161"/>
      <c r="AUV2" s="161"/>
      <c r="AUW2" s="161"/>
      <c r="AUX2" s="161"/>
      <c r="AUY2" s="161"/>
      <c r="AUZ2" s="161"/>
      <c r="AVA2" s="161"/>
      <c r="AVB2" s="161"/>
      <c r="AVC2" s="161"/>
      <c r="AVD2" s="161"/>
      <c r="AVE2" s="161"/>
      <c r="AVF2" s="161"/>
      <c r="AVG2" s="161"/>
      <c r="AVH2" s="161"/>
      <c r="AVI2" s="161"/>
      <c r="AVJ2" s="161"/>
      <c r="AVK2" s="161"/>
      <c r="AVL2" s="161"/>
      <c r="AVM2" s="161"/>
      <c r="AVN2" s="161"/>
      <c r="AVO2" s="161"/>
      <c r="AVP2" s="161"/>
      <c r="AVQ2" s="161"/>
      <c r="AVR2" s="161"/>
      <c r="AVS2" s="161"/>
      <c r="AVT2" s="161"/>
      <c r="AVU2" s="161"/>
      <c r="AVV2" s="161"/>
      <c r="AVW2" s="161"/>
      <c r="AVX2" s="161"/>
      <c r="AVY2" s="161"/>
      <c r="AVZ2" s="161"/>
      <c r="AWA2" s="161"/>
      <c r="AWB2" s="161"/>
      <c r="AWC2" s="161"/>
      <c r="AWD2" s="161"/>
      <c r="AWE2" s="161"/>
      <c r="AWF2" s="161"/>
      <c r="AWG2" s="161"/>
      <c r="AWH2" s="161"/>
      <c r="AWI2" s="161"/>
      <c r="AWJ2" s="161"/>
      <c r="AWK2" s="161"/>
      <c r="AWL2" s="161"/>
      <c r="AWM2" s="161"/>
      <c r="AWN2" s="161"/>
      <c r="AWO2" s="161"/>
      <c r="AWP2" s="161"/>
      <c r="AWQ2" s="161"/>
      <c r="AWR2" s="161"/>
      <c r="AWS2" s="161"/>
      <c r="AWT2" s="161"/>
      <c r="AWU2" s="161"/>
      <c r="AWV2" s="161"/>
      <c r="AWW2" s="161"/>
      <c r="AWX2" s="161"/>
      <c r="AWY2" s="161"/>
      <c r="AWZ2" s="161"/>
      <c r="AXA2" s="161"/>
      <c r="AXB2" s="161"/>
      <c r="AXC2" s="161"/>
      <c r="AXD2" s="161"/>
      <c r="AXE2" s="161"/>
      <c r="AXF2" s="161"/>
      <c r="AXG2" s="161"/>
      <c r="AXH2" s="161"/>
      <c r="AXI2" s="161"/>
      <c r="AXJ2" s="161"/>
      <c r="AXK2" s="161"/>
      <c r="AXL2" s="161"/>
      <c r="AXM2" s="161"/>
      <c r="AXN2" s="161"/>
      <c r="AXO2" s="161"/>
      <c r="AXP2" s="161"/>
      <c r="AXQ2" s="161"/>
      <c r="AXR2" s="161"/>
      <c r="AXS2" s="161"/>
      <c r="AXT2" s="161"/>
      <c r="AXU2" s="161"/>
      <c r="AXV2" s="161"/>
      <c r="AXW2" s="161"/>
      <c r="AXX2" s="161"/>
      <c r="AXY2" s="161"/>
      <c r="AXZ2" s="161"/>
      <c r="AYA2" s="161"/>
      <c r="AYB2" s="161"/>
      <c r="AYC2" s="161"/>
      <c r="AYD2" s="161"/>
      <c r="AYE2" s="161"/>
      <c r="AYF2" s="161"/>
      <c r="AYG2" s="161"/>
      <c r="AYH2" s="161"/>
      <c r="AYI2" s="161"/>
      <c r="AYJ2" s="161"/>
      <c r="AYK2" s="161"/>
      <c r="AYL2" s="161"/>
      <c r="AYM2" s="161"/>
      <c r="AYN2" s="161"/>
      <c r="AYO2" s="161"/>
      <c r="AYP2" s="161"/>
      <c r="AYQ2" s="161"/>
      <c r="AYR2" s="161"/>
      <c r="AYS2" s="161"/>
      <c r="AYT2" s="161"/>
      <c r="AYU2" s="161"/>
      <c r="AYV2" s="161"/>
      <c r="AYW2" s="161"/>
      <c r="AYX2" s="161"/>
      <c r="AYY2" s="161"/>
      <c r="AYZ2" s="161"/>
      <c r="AZA2" s="161"/>
      <c r="AZB2" s="161"/>
      <c r="AZC2" s="161"/>
      <c r="AZD2" s="161"/>
      <c r="AZE2" s="161"/>
      <c r="AZF2" s="161"/>
      <c r="AZG2" s="161"/>
      <c r="AZH2" s="161"/>
      <c r="AZI2" s="161"/>
      <c r="AZJ2" s="161"/>
      <c r="AZK2" s="161"/>
      <c r="AZL2" s="161"/>
      <c r="AZM2" s="161"/>
      <c r="AZN2" s="161"/>
      <c r="AZO2" s="161"/>
      <c r="AZP2" s="161"/>
      <c r="AZQ2" s="161"/>
      <c r="AZR2" s="161"/>
      <c r="AZS2" s="161"/>
      <c r="AZT2" s="161"/>
      <c r="AZU2" s="161"/>
      <c r="AZV2" s="161"/>
      <c r="AZW2" s="161"/>
      <c r="AZX2" s="161"/>
      <c r="AZY2" s="161"/>
      <c r="AZZ2" s="161"/>
      <c r="BAA2" s="161"/>
      <c r="BAB2" s="161"/>
      <c r="BAC2" s="161"/>
      <c r="BAD2" s="161"/>
      <c r="BAE2" s="161"/>
      <c r="BAF2" s="161"/>
      <c r="BAG2" s="161"/>
      <c r="BAH2" s="161"/>
      <c r="BAI2" s="161"/>
      <c r="BAJ2" s="161"/>
      <c r="BAK2" s="161"/>
      <c r="BAL2" s="161"/>
      <c r="BAM2" s="161"/>
      <c r="BAN2" s="161"/>
      <c r="BAO2" s="161"/>
      <c r="BAP2" s="161"/>
      <c r="BAQ2" s="161"/>
      <c r="BAR2" s="161"/>
      <c r="BAS2" s="161"/>
      <c r="BAT2" s="161"/>
      <c r="BAU2" s="161"/>
      <c r="BAV2" s="161"/>
      <c r="BAW2" s="161"/>
      <c r="BAX2" s="161"/>
      <c r="BAY2" s="161"/>
      <c r="BAZ2" s="161"/>
      <c r="BBA2" s="161"/>
      <c r="BBB2" s="161"/>
      <c r="BBC2" s="161"/>
      <c r="BBD2" s="161"/>
      <c r="BBE2" s="161"/>
      <c r="BBF2" s="161"/>
      <c r="BBG2" s="161"/>
      <c r="BBH2" s="161"/>
      <c r="BBI2" s="161"/>
      <c r="BBJ2" s="161"/>
      <c r="BBK2" s="161"/>
      <c r="BBL2" s="161"/>
      <c r="BBM2" s="161"/>
      <c r="BBN2" s="161"/>
      <c r="BBO2" s="161"/>
      <c r="BBP2" s="161"/>
      <c r="BBQ2" s="161"/>
      <c r="BBR2" s="161"/>
      <c r="BBS2" s="161"/>
      <c r="BBT2" s="161"/>
      <c r="BBU2" s="161"/>
      <c r="BBV2" s="161"/>
      <c r="BBW2" s="161"/>
      <c r="BBX2" s="161"/>
      <c r="BBY2" s="161"/>
      <c r="BBZ2" s="161"/>
      <c r="BCA2" s="161"/>
      <c r="BCB2" s="161"/>
      <c r="BCC2" s="161"/>
      <c r="BCD2" s="161"/>
      <c r="BCE2" s="161"/>
      <c r="BCF2" s="161"/>
      <c r="BCG2" s="161"/>
      <c r="BCH2" s="161"/>
      <c r="BCI2" s="161"/>
      <c r="BCJ2" s="161"/>
      <c r="BCK2" s="161"/>
      <c r="BCL2" s="161"/>
      <c r="BCM2" s="161"/>
      <c r="BCN2" s="161"/>
      <c r="BCO2" s="161"/>
      <c r="BCP2" s="161"/>
      <c r="BCQ2" s="161"/>
      <c r="BCR2" s="161"/>
      <c r="BCS2" s="161"/>
      <c r="BCT2" s="161"/>
      <c r="BCU2" s="161"/>
      <c r="BCV2" s="161"/>
      <c r="BCW2" s="161"/>
      <c r="BCX2" s="161"/>
      <c r="BCY2" s="161"/>
      <c r="BCZ2" s="161"/>
      <c r="BDA2" s="161"/>
      <c r="BDB2" s="161"/>
      <c r="BDC2" s="161"/>
      <c r="BDD2" s="161"/>
      <c r="BDE2" s="161"/>
      <c r="BDF2" s="161"/>
      <c r="BDG2" s="161"/>
      <c r="BDH2" s="161"/>
      <c r="BDI2" s="161"/>
      <c r="BDJ2" s="161"/>
      <c r="BDK2" s="161"/>
      <c r="BDL2" s="161"/>
      <c r="BDM2" s="161"/>
      <c r="BDN2" s="161"/>
      <c r="BDO2" s="161"/>
      <c r="BDP2" s="161"/>
      <c r="BDQ2" s="161"/>
      <c r="BDR2" s="161"/>
      <c r="BDS2" s="161"/>
      <c r="BDT2" s="161"/>
      <c r="BDU2" s="161"/>
      <c r="BDV2" s="161"/>
      <c r="BDW2" s="161"/>
      <c r="BDX2" s="161"/>
      <c r="BDY2" s="161"/>
      <c r="BDZ2" s="161"/>
      <c r="BEA2" s="161"/>
      <c r="BEB2" s="161"/>
      <c r="BEC2" s="161"/>
      <c r="BED2" s="161"/>
      <c r="BEE2" s="161"/>
      <c r="BEF2" s="161"/>
      <c r="BEG2" s="161"/>
      <c r="BEH2" s="161"/>
      <c r="BEI2" s="161"/>
      <c r="BEJ2" s="161"/>
      <c r="BEK2" s="161"/>
      <c r="BEL2" s="161"/>
      <c r="BEM2" s="161"/>
      <c r="BEN2" s="161"/>
      <c r="BEO2" s="161"/>
      <c r="BEP2" s="161"/>
      <c r="BEQ2" s="161"/>
      <c r="BER2" s="161"/>
      <c r="BES2" s="161"/>
      <c r="BET2" s="161"/>
      <c r="BEU2" s="161"/>
      <c r="BEV2" s="161"/>
      <c r="BEW2" s="161"/>
      <c r="BEX2" s="161"/>
      <c r="BEY2" s="161"/>
      <c r="BEZ2" s="161"/>
      <c r="BFA2" s="161"/>
      <c r="BFB2" s="161"/>
      <c r="BFC2" s="161"/>
      <c r="BFD2" s="161"/>
      <c r="BFE2" s="161"/>
      <c r="BFF2" s="161"/>
      <c r="BFG2" s="161"/>
      <c r="BFH2" s="161"/>
      <c r="BFI2" s="161"/>
      <c r="BFJ2" s="161"/>
      <c r="BFK2" s="161"/>
      <c r="BFL2" s="161"/>
      <c r="BFM2" s="161"/>
      <c r="BFN2" s="161"/>
      <c r="BFO2" s="161"/>
      <c r="BFP2" s="161"/>
      <c r="BFQ2" s="161"/>
      <c r="BFR2" s="161"/>
      <c r="BFS2" s="161"/>
      <c r="BFT2" s="161"/>
      <c r="BFU2" s="161"/>
      <c r="BFV2" s="161"/>
      <c r="BFW2" s="161"/>
      <c r="BFX2" s="161"/>
      <c r="BFY2" s="161"/>
      <c r="BFZ2" s="161"/>
      <c r="BGA2" s="161"/>
      <c r="BGB2" s="161"/>
      <c r="BGC2" s="161"/>
      <c r="BGD2" s="161"/>
      <c r="BGE2" s="161"/>
      <c r="BGF2" s="161"/>
      <c r="BGG2" s="161"/>
      <c r="BGH2" s="161"/>
      <c r="BGI2" s="161"/>
      <c r="BGJ2" s="161"/>
      <c r="BGK2" s="161"/>
      <c r="BGL2" s="161"/>
      <c r="BGM2" s="161"/>
      <c r="BGN2" s="161"/>
      <c r="BGO2" s="161"/>
      <c r="BGP2" s="161"/>
      <c r="BGQ2" s="161"/>
      <c r="BGR2" s="161"/>
      <c r="BGS2" s="161"/>
      <c r="BGT2" s="161"/>
      <c r="BGU2" s="161"/>
      <c r="BGV2" s="161"/>
      <c r="BGW2" s="161"/>
      <c r="BGX2" s="161"/>
      <c r="BGY2" s="161"/>
      <c r="BGZ2" s="161"/>
      <c r="BHA2" s="161"/>
      <c r="BHB2" s="161"/>
      <c r="BHC2" s="161"/>
      <c r="BHD2" s="161"/>
      <c r="BHE2" s="161"/>
      <c r="BHF2" s="161"/>
      <c r="BHG2" s="161"/>
      <c r="BHH2" s="161"/>
      <c r="BHI2" s="161"/>
      <c r="BHJ2" s="161"/>
      <c r="BHK2" s="161"/>
      <c r="BHL2" s="161"/>
      <c r="BHM2" s="161"/>
      <c r="BHN2" s="161"/>
      <c r="BHO2" s="161"/>
      <c r="BHP2" s="161"/>
      <c r="BHQ2" s="161"/>
      <c r="BHR2" s="161"/>
      <c r="BHS2" s="161"/>
      <c r="BHT2" s="161"/>
      <c r="BHU2" s="161"/>
      <c r="BHV2" s="161"/>
      <c r="BHW2" s="161"/>
      <c r="BHX2" s="161"/>
      <c r="BHY2" s="161"/>
      <c r="BHZ2" s="161"/>
      <c r="BIA2" s="161"/>
      <c r="BIB2" s="161"/>
      <c r="BIC2" s="161"/>
      <c r="BID2" s="161"/>
      <c r="BIE2" s="161"/>
      <c r="BIF2" s="161"/>
      <c r="BIG2" s="161"/>
      <c r="BIH2" s="161"/>
      <c r="BII2" s="161"/>
      <c r="BIJ2" s="161"/>
      <c r="BIK2" s="161"/>
      <c r="BIL2" s="161"/>
      <c r="BIM2" s="161"/>
      <c r="BIN2" s="161"/>
      <c r="BIO2" s="161"/>
      <c r="BIP2" s="161"/>
      <c r="BIQ2" s="161"/>
      <c r="BIR2" s="161"/>
      <c r="BIS2" s="161"/>
      <c r="BIT2" s="161"/>
      <c r="BIU2" s="161"/>
      <c r="BIV2" s="161"/>
      <c r="BIW2" s="161"/>
      <c r="BIX2" s="161"/>
      <c r="BIY2" s="161"/>
      <c r="BIZ2" s="161"/>
      <c r="BJA2" s="161"/>
      <c r="BJB2" s="161"/>
      <c r="BJC2" s="161"/>
      <c r="BJD2" s="161"/>
      <c r="BJE2" s="161"/>
      <c r="BJF2" s="161"/>
      <c r="BJG2" s="161"/>
      <c r="BJH2" s="161"/>
      <c r="BJI2" s="161"/>
      <c r="BJJ2" s="161"/>
      <c r="BJK2" s="161"/>
      <c r="BJL2" s="161"/>
      <c r="BJM2" s="161"/>
      <c r="BJN2" s="161"/>
      <c r="BJO2" s="161"/>
      <c r="BJP2" s="161"/>
      <c r="BJQ2" s="161"/>
      <c r="BJR2" s="161"/>
      <c r="BJS2" s="161"/>
      <c r="BJT2" s="161"/>
      <c r="BJU2" s="161"/>
      <c r="BJV2" s="161"/>
      <c r="BJW2" s="161"/>
      <c r="BJX2" s="161"/>
      <c r="BJY2" s="161"/>
      <c r="BJZ2" s="161"/>
      <c r="BKA2" s="161"/>
      <c r="BKB2" s="161"/>
      <c r="BKC2" s="161"/>
      <c r="BKD2" s="161"/>
      <c r="BKE2" s="161"/>
      <c r="BKF2" s="161"/>
      <c r="BKG2" s="161"/>
      <c r="BKH2" s="161"/>
      <c r="BKI2" s="161"/>
      <c r="BKJ2" s="161"/>
      <c r="BKK2" s="161"/>
      <c r="BKL2" s="161"/>
      <c r="BKM2" s="161"/>
      <c r="BKN2" s="161"/>
      <c r="BKO2" s="161"/>
      <c r="BKP2" s="161"/>
      <c r="BKQ2" s="161"/>
      <c r="BKR2" s="161"/>
      <c r="BKS2" s="161"/>
      <c r="BKT2" s="161"/>
      <c r="BKU2" s="161"/>
      <c r="BKV2" s="161"/>
      <c r="BKW2" s="161"/>
      <c r="BKX2" s="161"/>
      <c r="BKY2" s="161"/>
      <c r="BKZ2" s="161"/>
      <c r="BLA2" s="161"/>
      <c r="BLB2" s="161"/>
      <c r="BLC2" s="161"/>
      <c r="BLD2" s="161"/>
      <c r="BLE2" s="161"/>
      <c r="BLF2" s="161"/>
      <c r="BLG2" s="161"/>
      <c r="BLH2" s="161"/>
      <c r="BLI2" s="161"/>
      <c r="BLJ2" s="161"/>
      <c r="BLK2" s="161"/>
      <c r="BLL2" s="161"/>
      <c r="BLM2" s="161"/>
      <c r="BLN2" s="161"/>
      <c r="BLO2" s="161"/>
      <c r="BLP2" s="161"/>
      <c r="BLQ2" s="161"/>
      <c r="BLR2" s="161"/>
      <c r="BLS2" s="161"/>
      <c r="BLT2" s="161"/>
      <c r="BLU2" s="161"/>
      <c r="BLV2" s="161"/>
      <c r="BLW2" s="161"/>
      <c r="BLX2" s="161"/>
      <c r="BLY2" s="161"/>
      <c r="BLZ2" s="161"/>
      <c r="BMA2" s="161"/>
      <c r="BMB2" s="161"/>
      <c r="BMC2" s="161"/>
      <c r="BMD2" s="161"/>
      <c r="BME2" s="161"/>
      <c r="BMF2" s="161"/>
      <c r="BMG2" s="161"/>
      <c r="BMH2" s="161"/>
      <c r="BMI2" s="161"/>
      <c r="BMJ2" s="161"/>
      <c r="BMK2" s="161"/>
      <c r="BML2" s="161"/>
      <c r="BMM2" s="161"/>
      <c r="BMN2" s="161"/>
      <c r="BMO2" s="161"/>
      <c r="BMP2" s="161"/>
      <c r="BMQ2" s="161"/>
      <c r="BMR2" s="161"/>
      <c r="BMS2" s="161"/>
      <c r="BMT2" s="161"/>
      <c r="BMU2" s="161"/>
      <c r="BMV2" s="161"/>
      <c r="BMW2" s="161"/>
      <c r="BMX2" s="161"/>
      <c r="BMY2" s="161"/>
      <c r="BMZ2" s="161"/>
      <c r="BNA2" s="161"/>
      <c r="BNB2" s="161"/>
      <c r="BNC2" s="161"/>
      <c r="BND2" s="161"/>
      <c r="BNE2" s="161"/>
      <c r="BNF2" s="161"/>
      <c r="BNG2" s="161"/>
      <c r="BNH2" s="161"/>
      <c r="BNI2" s="161"/>
      <c r="BNJ2" s="161"/>
      <c r="BNK2" s="161"/>
      <c r="BNL2" s="161"/>
      <c r="BNM2" s="161"/>
      <c r="BNN2" s="161"/>
      <c r="BNO2" s="161"/>
      <c r="BNP2" s="161"/>
      <c r="BNQ2" s="161"/>
      <c r="BNR2" s="161"/>
      <c r="BNS2" s="161"/>
      <c r="BNT2" s="161"/>
      <c r="BNU2" s="161"/>
      <c r="BNV2" s="161"/>
      <c r="BNW2" s="161"/>
      <c r="BNX2" s="161"/>
      <c r="BNY2" s="161"/>
      <c r="BNZ2" s="161"/>
      <c r="BOA2" s="161"/>
      <c r="BOB2" s="161"/>
      <c r="BOC2" s="161"/>
      <c r="BOD2" s="161"/>
      <c r="BOE2" s="161"/>
      <c r="BOF2" s="161"/>
      <c r="BOG2" s="161"/>
      <c r="BOH2" s="161"/>
      <c r="BOI2" s="161"/>
      <c r="BOJ2" s="161"/>
      <c r="BOK2" s="161"/>
      <c r="BOL2" s="161"/>
      <c r="BOM2" s="161"/>
      <c r="BON2" s="161"/>
      <c r="BOO2" s="161"/>
      <c r="BOP2" s="161"/>
      <c r="BOQ2" s="161"/>
      <c r="BOR2" s="161"/>
      <c r="BOS2" s="161"/>
      <c r="BOT2" s="161"/>
      <c r="BOU2" s="161"/>
      <c r="BOV2" s="161"/>
      <c r="BOW2" s="161"/>
      <c r="BOX2" s="161"/>
      <c r="BOY2" s="161"/>
      <c r="BOZ2" s="161"/>
      <c r="BPA2" s="161"/>
      <c r="BPB2" s="161"/>
      <c r="BPC2" s="161"/>
      <c r="BPD2" s="161"/>
      <c r="BPE2" s="161"/>
      <c r="BPF2" s="161"/>
      <c r="BPG2" s="161"/>
      <c r="BPH2" s="161"/>
      <c r="BPI2" s="161"/>
      <c r="BPJ2" s="161"/>
      <c r="BPK2" s="161"/>
      <c r="BPL2" s="161"/>
      <c r="BPM2" s="161"/>
      <c r="BPN2" s="161"/>
      <c r="BPO2" s="161"/>
      <c r="BPP2" s="161"/>
      <c r="BPQ2" s="161"/>
      <c r="BPR2" s="161"/>
      <c r="BPS2" s="161"/>
      <c r="BPT2" s="161"/>
      <c r="BPU2" s="161"/>
      <c r="BPV2" s="161"/>
      <c r="BPW2" s="161"/>
      <c r="BPX2" s="161"/>
      <c r="BPY2" s="161"/>
      <c r="BPZ2" s="161"/>
      <c r="BQA2" s="161"/>
      <c r="BQB2" s="161"/>
      <c r="BQC2" s="161"/>
      <c r="BQD2" s="161"/>
      <c r="BQE2" s="161"/>
      <c r="BQF2" s="161"/>
      <c r="BQG2" s="161"/>
      <c r="BQH2" s="161"/>
      <c r="BQI2" s="161"/>
      <c r="BQJ2" s="161"/>
      <c r="BQK2" s="161"/>
      <c r="BQL2" s="161"/>
      <c r="BQM2" s="161"/>
      <c r="BQN2" s="161"/>
      <c r="BQO2" s="161"/>
      <c r="BQP2" s="161"/>
      <c r="BQQ2" s="161"/>
      <c r="BQR2" s="161"/>
      <c r="BQS2" s="161"/>
      <c r="BQT2" s="161"/>
      <c r="BQU2" s="161"/>
      <c r="BQV2" s="161"/>
      <c r="BQW2" s="161"/>
      <c r="BQX2" s="161"/>
      <c r="BQY2" s="161"/>
      <c r="BQZ2" s="161"/>
      <c r="BRA2" s="161"/>
      <c r="BRB2" s="161"/>
      <c r="BRC2" s="161"/>
      <c r="BRD2" s="161"/>
      <c r="BRE2" s="161"/>
      <c r="BRF2" s="161"/>
      <c r="BRG2" s="161"/>
      <c r="BRH2" s="161"/>
      <c r="BRI2" s="161"/>
      <c r="BRJ2" s="161"/>
      <c r="BRK2" s="161"/>
      <c r="BRL2" s="161"/>
      <c r="BRM2" s="161"/>
      <c r="BRN2" s="161"/>
      <c r="BRO2" s="161"/>
      <c r="BRP2" s="161"/>
      <c r="BRQ2" s="161"/>
      <c r="BRR2" s="161"/>
      <c r="BRS2" s="161"/>
      <c r="BRT2" s="161"/>
      <c r="BRU2" s="161"/>
      <c r="BRV2" s="161"/>
      <c r="BRW2" s="161"/>
      <c r="BRX2" s="161"/>
      <c r="BRY2" s="161"/>
      <c r="BRZ2" s="161"/>
      <c r="BSA2" s="161"/>
      <c r="BSB2" s="161"/>
      <c r="BSC2" s="161"/>
      <c r="BSD2" s="161"/>
      <c r="BSE2" s="161"/>
      <c r="BSF2" s="161"/>
      <c r="BSG2" s="161"/>
      <c r="BSH2" s="161"/>
      <c r="BSI2" s="161"/>
      <c r="BSJ2" s="161"/>
      <c r="BSK2" s="161"/>
      <c r="BSL2" s="161"/>
      <c r="BSM2" s="161"/>
      <c r="BSN2" s="161"/>
      <c r="BSO2" s="161"/>
      <c r="BSP2" s="161"/>
      <c r="BSQ2" s="161"/>
      <c r="BSR2" s="161"/>
      <c r="BSS2" s="161"/>
      <c r="BST2" s="161"/>
      <c r="BSU2" s="161"/>
      <c r="BSV2" s="161"/>
      <c r="BSW2" s="161"/>
      <c r="BSX2" s="161"/>
      <c r="BSY2" s="161"/>
      <c r="BSZ2" s="161"/>
      <c r="BTA2" s="161"/>
      <c r="BTB2" s="161"/>
      <c r="BTC2" s="161"/>
      <c r="BTD2" s="161"/>
      <c r="BTE2" s="161"/>
      <c r="BTF2" s="161"/>
      <c r="BTG2" s="161"/>
      <c r="BTH2" s="161"/>
      <c r="BTI2" s="161"/>
      <c r="BTJ2" s="161"/>
      <c r="BTK2" s="161"/>
      <c r="BTL2" s="161"/>
      <c r="BTM2" s="161"/>
      <c r="BTN2" s="161"/>
      <c r="BTO2" s="161"/>
      <c r="BTP2" s="161"/>
      <c r="BTQ2" s="161"/>
      <c r="BTR2" s="161"/>
      <c r="BTS2" s="161"/>
      <c r="BTT2" s="161"/>
      <c r="BTU2" s="161"/>
      <c r="BTV2" s="161"/>
      <c r="BTW2" s="161"/>
      <c r="BTX2" s="161"/>
      <c r="BTY2" s="161"/>
      <c r="BTZ2" s="161"/>
      <c r="BUA2" s="161"/>
      <c r="BUB2" s="161"/>
      <c r="BUC2" s="161"/>
      <c r="BUD2" s="161"/>
      <c r="BUE2" s="161"/>
      <c r="BUF2" s="161"/>
      <c r="BUG2" s="161"/>
      <c r="BUH2" s="161"/>
      <c r="BUI2" s="161"/>
      <c r="BUJ2" s="161"/>
      <c r="BUK2" s="161"/>
      <c r="BUL2" s="161"/>
      <c r="BUM2" s="161"/>
      <c r="BUN2" s="161"/>
      <c r="BUO2" s="161"/>
      <c r="BUP2" s="161"/>
      <c r="BUQ2" s="161"/>
      <c r="BUR2" s="161"/>
      <c r="BUS2" s="161"/>
      <c r="BUT2" s="161"/>
      <c r="BUU2" s="161"/>
      <c r="BUV2" s="161"/>
      <c r="BUW2" s="161"/>
      <c r="BUX2" s="161"/>
      <c r="BUY2" s="161"/>
      <c r="BUZ2" s="161"/>
      <c r="BVA2" s="161"/>
      <c r="BVB2" s="161"/>
      <c r="BVC2" s="161"/>
      <c r="BVD2" s="161"/>
      <c r="BVE2" s="161"/>
      <c r="BVF2" s="161"/>
      <c r="BVG2" s="161"/>
      <c r="BVH2" s="161"/>
      <c r="BVI2" s="161"/>
      <c r="BVJ2" s="161"/>
      <c r="BVK2" s="161"/>
      <c r="BVL2" s="161"/>
      <c r="BVM2" s="161"/>
      <c r="BVN2" s="161"/>
      <c r="BVO2" s="161"/>
      <c r="BVP2" s="161"/>
      <c r="BVQ2" s="161"/>
      <c r="BVR2" s="161"/>
      <c r="BVS2" s="161"/>
      <c r="BVT2" s="161"/>
      <c r="BVU2" s="161"/>
      <c r="BVV2" s="161"/>
      <c r="BVW2" s="161"/>
      <c r="BVX2" s="161"/>
      <c r="BVY2" s="161"/>
      <c r="BVZ2" s="161"/>
      <c r="BWA2" s="161"/>
      <c r="BWB2" s="161"/>
      <c r="BWC2" s="161"/>
      <c r="BWD2" s="161"/>
      <c r="BWE2" s="161"/>
      <c r="BWF2" s="161"/>
      <c r="BWG2" s="161"/>
      <c r="BWH2" s="161"/>
      <c r="BWI2" s="161"/>
      <c r="BWJ2" s="161"/>
      <c r="BWK2" s="161"/>
      <c r="BWL2" s="161"/>
      <c r="BWM2" s="161"/>
      <c r="BWN2" s="161"/>
      <c r="BWO2" s="161"/>
      <c r="BWP2" s="161"/>
      <c r="BWQ2" s="161"/>
      <c r="BWR2" s="161"/>
      <c r="BWS2" s="161"/>
      <c r="BWT2" s="161"/>
      <c r="BWU2" s="161"/>
      <c r="BWV2" s="161"/>
      <c r="BWW2" s="161"/>
      <c r="BWX2" s="161"/>
      <c r="BWY2" s="161"/>
      <c r="BWZ2" s="161"/>
      <c r="BXA2" s="161"/>
      <c r="BXB2" s="161"/>
      <c r="BXC2" s="161"/>
      <c r="BXD2" s="161"/>
      <c r="BXE2" s="161"/>
      <c r="BXF2" s="161"/>
      <c r="BXG2" s="161"/>
      <c r="BXH2" s="161"/>
      <c r="BXI2" s="161"/>
      <c r="BXJ2" s="161"/>
      <c r="BXK2" s="161"/>
      <c r="BXL2" s="161"/>
      <c r="BXM2" s="161"/>
      <c r="BXN2" s="161"/>
      <c r="BXO2" s="161"/>
      <c r="BXP2" s="161"/>
      <c r="BXQ2" s="161"/>
      <c r="BXR2" s="161"/>
      <c r="BXS2" s="161"/>
      <c r="BXT2" s="161"/>
      <c r="BXU2" s="161"/>
      <c r="BXV2" s="161"/>
      <c r="BXW2" s="161"/>
      <c r="BXX2" s="161"/>
      <c r="BXY2" s="161"/>
      <c r="BXZ2" s="161"/>
      <c r="BYA2" s="161"/>
      <c r="BYB2" s="161"/>
      <c r="BYC2" s="161"/>
      <c r="BYD2" s="161"/>
      <c r="BYE2" s="161"/>
      <c r="BYF2" s="161"/>
      <c r="BYG2" s="161"/>
      <c r="BYH2" s="161"/>
      <c r="BYI2" s="161"/>
      <c r="BYJ2" s="161"/>
      <c r="BYK2" s="161"/>
      <c r="BYL2" s="161"/>
      <c r="BYM2" s="161"/>
      <c r="BYN2" s="161"/>
      <c r="BYO2" s="161"/>
      <c r="BYP2" s="161"/>
      <c r="BYQ2" s="161"/>
      <c r="BYR2" s="161"/>
      <c r="BYS2" s="161"/>
      <c r="BYT2" s="161"/>
      <c r="BYU2" s="161"/>
      <c r="BYV2" s="161"/>
      <c r="BYW2" s="161"/>
      <c r="BYX2" s="161"/>
      <c r="BYY2" s="161"/>
      <c r="BYZ2" s="161"/>
      <c r="BZA2" s="161"/>
      <c r="BZB2" s="161"/>
      <c r="BZC2" s="161"/>
      <c r="BZD2" s="161"/>
      <c r="BZE2" s="161"/>
      <c r="BZF2" s="161"/>
      <c r="BZG2" s="161"/>
      <c r="BZH2" s="161"/>
      <c r="BZI2" s="161"/>
      <c r="BZJ2" s="161"/>
      <c r="BZK2" s="161"/>
      <c r="BZL2" s="161"/>
      <c r="BZM2" s="161"/>
      <c r="BZN2" s="161"/>
      <c r="BZO2" s="161"/>
      <c r="BZP2" s="161"/>
      <c r="BZQ2" s="161"/>
      <c r="BZR2" s="161"/>
      <c r="BZS2" s="161"/>
      <c r="BZT2" s="161"/>
      <c r="BZU2" s="161"/>
      <c r="BZV2" s="161"/>
      <c r="BZW2" s="161"/>
      <c r="BZX2" s="161"/>
      <c r="BZY2" s="161"/>
      <c r="BZZ2" s="161"/>
      <c r="CAA2" s="161"/>
      <c r="CAB2" s="161"/>
      <c r="CAC2" s="161"/>
      <c r="CAD2" s="161"/>
      <c r="CAE2" s="161"/>
      <c r="CAF2" s="161"/>
      <c r="CAG2" s="161"/>
      <c r="CAH2" s="161"/>
      <c r="CAI2" s="161"/>
      <c r="CAJ2" s="161"/>
      <c r="CAK2" s="161"/>
      <c r="CAL2" s="161"/>
      <c r="CAM2" s="161"/>
      <c r="CAN2" s="161"/>
      <c r="CAO2" s="161"/>
      <c r="CAP2" s="161"/>
      <c r="CAQ2" s="161"/>
      <c r="CAR2" s="161"/>
      <c r="CAS2" s="161"/>
      <c r="CAT2" s="161"/>
      <c r="CAU2" s="161"/>
      <c r="CAV2" s="161"/>
      <c r="CAW2" s="161"/>
      <c r="CAX2" s="161"/>
      <c r="CAY2" s="161"/>
      <c r="CAZ2" s="161"/>
      <c r="CBA2" s="161"/>
      <c r="CBB2" s="161"/>
      <c r="CBC2" s="161"/>
      <c r="CBD2" s="161"/>
      <c r="CBE2" s="161"/>
      <c r="CBF2" s="161"/>
      <c r="CBG2" s="161"/>
      <c r="CBH2" s="161"/>
      <c r="CBI2" s="161"/>
      <c r="CBJ2" s="161"/>
      <c r="CBK2" s="161"/>
      <c r="CBL2" s="161"/>
      <c r="CBM2" s="161"/>
      <c r="CBN2" s="161"/>
      <c r="CBO2" s="161"/>
      <c r="CBP2" s="161"/>
      <c r="CBQ2" s="161"/>
      <c r="CBR2" s="161"/>
      <c r="CBS2" s="161"/>
      <c r="CBT2" s="161"/>
      <c r="CBU2" s="161"/>
      <c r="CBV2" s="161"/>
      <c r="CBW2" s="161"/>
      <c r="CBX2" s="161"/>
      <c r="CBY2" s="161"/>
      <c r="CBZ2" s="161"/>
      <c r="CCA2" s="161"/>
      <c r="CCB2" s="161"/>
      <c r="CCC2" s="161"/>
      <c r="CCD2" s="161"/>
      <c r="CCE2" s="161"/>
      <c r="CCF2" s="161"/>
      <c r="CCG2" s="161"/>
      <c r="CCH2" s="161"/>
      <c r="CCI2" s="161"/>
      <c r="CCJ2" s="161"/>
      <c r="CCK2" s="161"/>
      <c r="CCL2" s="161"/>
      <c r="CCM2" s="161"/>
      <c r="CCN2" s="161"/>
      <c r="CCO2" s="161"/>
      <c r="CCP2" s="161"/>
      <c r="CCQ2" s="161"/>
      <c r="CCR2" s="161"/>
      <c r="CCS2" s="161"/>
      <c r="CCT2" s="161"/>
      <c r="CCU2" s="161"/>
      <c r="CCV2" s="161"/>
      <c r="CCW2" s="161"/>
      <c r="CCX2" s="161"/>
      <c r="CCY2" s="161"/>
      <c r="CCZ2" s="161"/>
      <c r="CDA2" s="161"/>
      <c r="CDB2" s="161"/>
      <c r="CDC2" s="161"/>
      <c r="CDD2" s="161"/>
      <c r="CDE2" s="161"/>
      <c r="CDF2" s="161"/>
      <c r="CDG2" s="161"/>
      <c r="CDH2" s="161"/>
      <c r="CDI2" s="161"/>
      <c r="CDJ2" s="161"/>
      <c r="CDK2" s="161"/>
      <c r="CDL2" s="161"/>
      <c r="CDM2" s="161"/>
      <c r="CDN2" s="161"/>
      <c r="CDO2" s="161"/>
      <c r="CDP2" s="161"/>
      <c r="CDQ2" s="161"/>
      <c r="CDR2" s="161"/>
      <c r="CDS2" s="161"/>
      <c r="CDT2" s="161"/>
      <c r="CDU2" s="161"/>
      <c r="CDV2" s="161"/>
      <c r="CDW2" s="161"/>
      <c r="CDX2" s="161"/>
      <c r="CDY2" s="161"/>
      <c r="CDZ2" s="161"/>
      <c r="CEA2" s="161"/>
      <c r="CEB2" s="161"/>
      <c r="CEC2" s="161"/>
      <c r="CED2" s="161"/>
      <c r="CEE2" s="161"/>
      <c r="CEF2" s="161"/>
      <c r="CEG2" s="161"/>
      <c r="CEH2" s="161"/>
      <c r="CEI2" s="161"/>
      <c r="CEJ2" s="161"/>
      <c r="CEK2" s="161"/>
      <c r="CEL2" s="161"/>
      <c r="CEM2" s="161"/>
      <c r="CEN2" s="161"/>
      <c r="CEO2" s="161"/>
      <c r="CEP2" s="161"/>
      <c r="CEQ2" s="161"/>
      <c r="CER2" s="161"/>
      <c r="CES2" s="161"/>
      <c r="CET2" s="161"/>
      <c r="CEU2" s="161"/>
      <c r="CEV2" s="161"/>
      <c r="CEW2" s="161"/>
      <c r="CEX2" s="161"/>
      <c r="CEY2" s="161"/>
      <c r="CEZ2" s="161"/>
      <c r="CFA2" s="161"/>
      <c r="CFB2" s="161"/>
      <c r="CFC2" s="161"/>
      <c r="CFD2" s="161"/>
      <c r="CFE2" s="161"/>
      <c r="CFF2" s="161"/>
      <c r="CFG2" s="161"/>
      <c r="CFH2" s="161"/>
      <c r="CFI2" s="161"/>
      <c r="CFJ2" s="161"/>
      <c r="CFK2" s="161"/>
      <c r="CFL2" s="161"/>
      <c r="CFM2" s="161"/>
      <c r="CFN2" s="161"/>
      <c r="CFO2" s="161"/>
      <c r="CFP2" s="161"/>
      <c r="CFQ2" s="161"/>
      <c r="CFR2" s="161"/>
      <c r="CFS2" s="161"/>
      <c r="CFT2" s="161"/>
      <c r="CFU2" s="161"/>
      <c r="CFV2" s="161"/>
      <c r="CFW2" s="161"/>
      <c r="CFX2" s="161"/>
      <c r="CFY2" s="161"/>
      <c r="CFZ2" s="161"/>
      <c r="CGA2" s="161"/>
      <c r="CGB2" s="161"/>
      <c r="CGC2" s="161"/>
      <c r="CGD2" s="161"/>
      <c r="CGE2" s="161"/>
      <c r="CGF2" s="161"/>
      <c r="CGG2" s="161"/>
      <c r="CGH2" s="161"/>
      <c r="CGI2" s="161"/>
      <c r="CGJ2" s="161"/>
      <c r="CGK2" s="161"/>
      <c r="CGL2" s="161"/>
      <c r="CGM2" s="161"/>
      <c r="CGN2" s="161"/>
      <c r="CGO2" s="161"/>
      <c r="CGP2" s="161"/>
      <c r="CGQ2" s="161"/>
      <c r="CGR2" s="161"/>
      <c r="CGS2" s="161"/>
      <c r="CGT2" s="161"/>
      <c r="CGU2" s="161"/>
      <c r="CGV2" s="161"/>
      <c r="CGW2" s="161"/>
      <c r="CGX2" s="161"/>
      <c r="CGY2" s="161"/>
      <c r="CGZ2" s="161"/>
      <c r="CHA2" s="161"/>
      <c r="CHB2" s="161"/>
      <c r="CHC2" s="161"/>
      <c r="CHD2" s="161"/>
      <c r="CHE2" s="161"/>
      <c r="CHF2" s="161"/>
      <c r="CHG2" s="161"/>
      <c r="CHH2" s="161"/>
      <c r="CHI2" s="161"/>
      <c r="CHJ2" s="161"/>
      <c r="CHK2" s="161"/>
      <c r="CHL2" s="161"/>
      <c r="CHM2" s="161"/>
      <c r="CHN2" s="161"/>
      <c r="CHO2" s="161"/>
      <c r="CHP2" s="161"/>
      <c r="CHQ2" s="161"/>
      <c r="CHR2" s="161"/>
      <c r="CHS2" s="161"/>
      <c r="CHT2" s="161"/>
      <c r="CHU2" s="161"/>
      <c r="CHV2" s="161"/>
      <c r="CHW2" s="161"/>
      <c r="CHX2" s="161"/>
      <c r="CHY2" s="161"/>
      <c r="CHZ2" s="161"/>
      <c r="CIA2" s="161"/>
      <c r="CIB2" s="161"/>
      <c r="CIC2" s="161"/>
      <c r="CID2" s="161"/>
      <c r="CIE2" s="161"/>
      <c r="CIF2" s="161"/>
      <c r="CIG2" s="161"/>
      <c r="CIH2" s="161"/>
      <c r="CII2" s="161"/>
      <c r="CIJ2" s="161"/>
      <c r="CIK2" s="161"/>
      <c r="CIL2" s="161"/>
      <c r="CIM2" s="161"/>
      <c r="CIN2" s="161"/>
      <c r="CIO2" s="161"/>
      <c r="CIP2" s="161"/>
      <c r="CIQ2" s="161"/>
      <c r="CIR2" s="161"/>
      <c r="CIS2" s="161"/>
      <c r="CIT2" s="161"/>
      <c r="CIU2" s="161"/>
      <c r="CIV2" s="161"/>
      <c r="CIW2" s="161"/>
      <c r="CIX2" s="161"/>
      <c r="CIY2" s="161"/>
      <c r="CIZ2" s="161"/>
      <c r="CJA2" s="161"/>
      <c r="CJB2" s="161"/>
      <c r="CJC2" s="161"/>
      <c r="CJD2" s="161"/>
      <c r="CJE2" s="161"/>
      <c r="CJF2" s="161"/>
      <c r="CJG2" s="161"/>
      <c r="CJH2" s="161"/>
      <c r="CJI2" s="161"/>
      <c r="CJJ2" s="161"/>
      <c r="CJK2" s="161"/>
      <c r="CJL2" s="161"/>
      <c r="CJM2" s="161"/>
      <c r="CJN2" s="161"/>
      <c r="CJO2" s="161"/>
      <c r="CJP2" s="161"/>
      <c r="CJQ2" s="161"/>
      <c r="CJR2" s="161"/>
      <c r="CJS2" s="161"/>
      <c r="CJT2" s="161"/>
      <c r="CJU2" s="161"/>
      <c r="CJV2" s="161"/>
      <c r="CJW2" s="161"/>
      <c r="CJX2" s="161"/>
      <c r="CJY2" s="161"/>
      <c r="CJZ2" s="161"/>
      <c r="CKA2" s="161"/>
      <c r="CKB2" s="161"/>
      <c r="CKC2" s="161"/>
      <c r="CKD2" s="161"/>
      <c r="CKE2" s="161"/>
      <c r="CKF2" s="161"/>
      <c r="CKG2" s="161"/>
      <c r="CKH2" s="161"/>
      <c r="CKI2" s="161"/>
      <c r="CKJ2" s="161"/>
      <c r="CKK2" s="161"/>
      <c r="CKL2" s="161"/>
      <c r="CKM2" s="161"/>
      <c r="CKN2" s="161"/>
      <c r="CKO2" s="161"/>
      <c r="CKP2" s="161"/>
      <c r="CKQ2" s="161"/>
      <c r="CKR2" s="161"/>
      <c r="CKS2" s="161"/>
      <c r="CKT2" s="161"/>
      <c r="CKU2" s="161"/>
      <c r="CKV2" s="161"/>
      <c r="CKW2" s="161"/>
      <c r="CKX2" s="161"/>
      <c r="CKY2" s="161"/>
      <c r="CKZ2" s="161"/>
      <c r="CLA2" s="161"/>
      <c r="CLB2" s="161"/>
      <c r="CLC2" s="161"/>
      <c r="CLD2" s="161"/>
      <c r="CLE2" s="161"/>
      <c r="CLF2" s="161"/>
      <c r="CLG2" s="161"/>
      <c r="CLH2" s="161"/>
      <c r="CLI2" s="161"/>
      <c r="CLJ2" s="161"/>
      <c r="CLK2" s="161"/>
      <c r="CLL2" s="161"/>
      <c r="CLM2" s="161"/>
      <c r="CLN2" s="161"/>
      <c r="CLO2" s="161"/>
      <c r="CLP2" s="161"/>
      <c r="CLQ2" s="161"/>
      <c r="CLR2" s="161"/>
      <c r="CLS2" s="161"/>
      <c r="CLT2" s="161"/>
      <c r="CLU2" s="161"/>
      <c r="CLV2" s="161"/>
      <c r="CLW2" s="161"/>
      <c r="CLX2" s="161"/>
      <c r="CLY2" s="161"/>
      <c r="CLZ2" s="161"/>
      <c r="CMA2" s="161"/>
      <c r="CMB2" s="161"/>
      <c r="CMC2" s="161"/>
      <c r="CMD2" s="161"/>
      <c r="CME2" s="161"/>
      <c r="CMF2" s="161"/>
      <c r="CMG2" s="161"/>
      <c r="CMH2" s="161"/>
      <c r="CMI2" s="161"/>
      <c r="CMJ2" s="161"/>
      <c r="CMK2" s="161"/>
      <c r="CML2" s="161"/>
      <c r="CMM2" s="161"/>
      <c r="CMN2" s="161"/>
      <c r="CMO2" s="161"/>
      <c r="CMP2" s="161"/>
      <c r="CMQ2" s="161"/>
      <c r="CMR2" s="161"/>
      <c r="CMS2" s="161"/>
      <c r="CMT2" s="161"/>
      <c r="CMU2" s="161"/>
      <c r="CMV2" s="161"/>
      <c r="CMW2" s="161"/>
      <c r="CMX2" s="161"/>
      <c r="CMY2" s="161"/>
      <c r="CMZ2" s="161"/>
      <c r="CNA2" s="161"/>
      <c r="CNB2" s="161"/>
      <c r="CNC2" s="161"/>
      <c r="CND2" s="161"/>
      <c r="CNE2" s="161"/>
      <c r="CNF2" s="161"/>
      <c r="CNG2" s="161"/>
      <c r="CNH2" s="161"/>
      <c r="CNI2" s="161"/>
      <c r="CNJ2" s="161"/>
      <c r="CNK2" s="161"/>
      <c r="CNL2" s="161"/>
      <c r="CNM2" s="161"/>
      <c r="CNN2" s="161"/>
      <c r="CNO2" s="161"/>
      <c r="CNP2" s="161"/>
      <c r="CNQ2" s="161"/>
      <c r="CNR2" s="161"/>
      <c r="CNS2" s="161"/>
      <c r="CNT2" s="161"/>
      <c r="CNU2" s="161"/>
      <c r="CNV2" s="161"/>
      <c r="CNW2" s="161"/>
      <c r="CNX2" s="161"/>
      <c r="CNY2" s="161"/>
      <c r="CNZ2" s="161"/>
      <c r="COA2" s="161"/>
      <c r="COB2" s="161"/>
      <c r="COC2" s="161"/>
      <c r="COD2" s="161"/>
      <c r="COE2" s="161"/>
      <c r="COF2" s="161"/>
      <c r="COG2" s="161"/>
      <c r="COH2" s="161"/>
      <c r="COI2" s="161"/>
      <c r="COJ2" s="161"/>
      <c r="COK2" s="161"/>
      <c r="COL2" s="161"/>
      <c r="COM2" s="161"/>
      <c r="CON2" s="161"/>
      <c r="COO2" s="161"/>
      <c r="COP2" s="161"/>
      <c r="COQ2" s="161"/>
      <c r="COR2" s="161"/>
      <c r="COS2" s="161"/>
      <c r="COT2" s="161"/>
      <c r="COU2" s="161"/>
      <c r="COV2" s="161"/>
      <c r="COW2" s="161"/>
      <c r="COX2" s="161"/>
      <c r="COY2" s="161"/>
      <c r="COZ2" s="161"/>
      <c r="CPA2" s="161"/>
      <c r="CPB2" s="161"/>
      <c r="CPC2" s="161"/>
      <c r="CPD2" s="161"/>
      <c r="CPE2" s="161"/>
      <c r="CPF2" s="161"/>
      <c r="CPG2" s="161"/>
      <c r="CPH2" s="161"/>
      <c r="CPI2" s="161"/>
      <c r="CPJ2" s="161"/>
      <c r="CPK2" s="161"/>
      <c r="CPL2" s="161"/>
      <c r="CPM2" s="161"/>
      <c r="CPN2" s="161"/>
      <c r="CPO2" s="161"/>
      <c r="CPP2" s="161"/>
      <c r="CPQ2" s="161"/>
      <c r="CPR2" s="161"/>
      <c r="CPS2" s="161"/>
      <c r="CPT2" s="161"/>
      <c r="CPU2" s="161"/>
      <c r="CPV2" s="161"/>
      <c r="CPW2" s="161"/>
      <c r="CPX2" s="161"/>
      <c r="CPY2" s="161"/>
      <c r="CPZ2" s="161"/>
      <c r="CQA2" s="161"/>
      <c r="CQB2" s="161"/>
      <c r="CQC2" s="161"/>
      <c r="CQD2" s="161"/>
      <c r="CQE2" s="161"/>
      <c r="CQF2" s="161"/>
      <c r="CQG2" s="161"/>
      <c r="CQH2" s="161"/>
      <c r="CQI2" s="161"/>
      <c r="CQJ2" s="161"/>
      <c r="CQK2" s="161"/>
      <c r="CQL2" s="161"/>
      <c r="CQM2" s="161"/>
      <c r="CQN2" s="161"/>
      <c r="CQO2" s="161"/>
      <c r="CQP2" s="161"/>
      <c r="CQQ2" s="161"/>
      <c r="CQR2" s="161"/>
      <c r="CQS2" s="161"/>
      <c r="CQT2" s="161"/>
      <c r="CQU2" s="161"/>
      <c r="CQV2" s="161"/>
      <c r="CQW2" s="161"/>
      <c r="CQX2" s="161"/>
      <c r="CQY2" s="161"/>
      <c r="CQZ2" s="161"/>
      <c r="CRA2" s="161"/>
      <c r="CRB2" s="161"/>
      <c r="CRC2" s="161"/>
      <c r="CRD2" s="161"/>
      <c r="CRE2" s="161"/>
      <c r="CRF2" s="161"/>
      <c r="CRG2" s="161"/>
      <c r="CRH2" s="161"/>
      <c r="CRI2" s="161"/>
      <c r="CRJ2" s="161"/>
      <c r="CRK2" s="161"/>
      <c r="CRL2" s="161"/>
      <c r="CRM2" s="161"/>
      <c r="CRN2" s="161"/>
      <c r="CRO2" s="161"/>
      <c r="CRP2" s="161"/>
      <c r="CRQ2" s="161"/>
      <c r="CRR2" s="161"/>
      <c r="CRS2" s="161"/>
      <c r="CRT2" s="161"/>
      <c r="CRU2" s="161"/>
      <c r="CRV2" s="161"/>
      <c r="CRW2" s="161"/>
      <c r="CRX2" s="161"/>
      <c r="CRY2" s="161"/>
      <c r="CRZ2" s="161"/>
      <c r="CSA2" s="161"/>
      <c r="CSB2" s="161"/>
      <c r="CSC2" s="161"/>
      <c r="CSD2" s="161"/>
      <c r="CSE2" s="161"/>
      <c r="CSF2" s="161"/>
      <c r="CSG2" s="161"/>
      <c r="CSH2" s="161"/>
      <c r="CSI2" s="161"/>
      <c r="CSJ2" s="161"/>
      <c r="CSK2" s="161"/>
      <c r="CSL2" s="161"/>
      <c r="CSM2" s="161"/>
      <c r="CSN2" s="161"/>
      <c r="CSO2" s="161"/>
      <c r="CSP2" s="161"/>
      <c r="CSQ2" s="161"/>
      <c r="CSR2" s="161"/>
      <c r="CSS2" s="161"/>
      <c r="CST2" s="161"/>
      <c r="CSU2" s="161"/>
      <c r="CSV2" s="161"/>
      <c r="CSW2" s="161"/>
      <c r="CSX2" s="161"/>
      <c r="CSY2" s="161"/>
      <c r="CSZ2" s="161"/>
      <c r="CTA2" s="161"/>
      <c r="CTB2" s="161"/>
      <c r="CTC2" s="161"/>
      <c r="CTD2" s="161"/>
      <c r="CTE2" s="161"/>
      <c r="CTF2" s="161"/>
      <c r="CTG2" s="161"/>
      <c r="CTH2" s="161"/>
      <c r="CTI2" s="161"/>
      <c r="CTJ2" s="161"/>
      <c r="CTK2" s="161"/>
      <c r="CTL2" s="161"/>
      <c r="CTM2" s="161"/>
      <c r="CTN2" s="161"/>
      <c r="CTO2" s="161"/>
      <c r="CTP2" s="161"/>
      <c r="CTQ2" s="161"/>
      <c r="CTR2" s="161"/>
      <c r="CTS2" s="161"/>
      <c r="CTT2" s="161"/>
      <c r="CTU2" s="161"/>
      <c r="CTV2" s="161"/>
      <c r="CTW2" s="161"/>
      <c r="CTX2" s="161"/>
      <c r="CTY2" s="161"/>
      <c r="CTZ2" s="161"/>
      <c r="CUA2" s="161"/>
      <c r="CUB2" s="161"/>
    </row>
    <row r="3" spans="2:4">
      <c r="B3" s="159" t="s">
        <v>75</v>
      </c>
      <c r="C3" s="159" t="s">
        <v>76</v>
      </c>
      <c r="D3" s="162" t="str">
        <f>CONCATENATE(C3,"- Ing. Eduardo Herrera Forero.")</f>
        <v>Citas y Referencias HTML- Ing. Eduardo Herrera Forero.</v>
      </c>
    </row>
    <row r="4" s="56" customFormat="1" spans="1:2576">
      <c r="A4" s="161"/>
      <c r="B4" s="160" t="s">
        <v>77</v>
      </c>
      <c r="C4" s="160"/>
      <c r="D4" s="162" t="s">
        <v>78</v>
      </c>
      <c r="E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1"/>
      <c r="FV4" s="161"/>
      <c r="FW4" s="161"/>
      <c r="FX4" s="161"/>
      <c r="FY4" s="161"/>
      <c r="FZ4" s="161"/>
      <c r="GA4" s="161"/>
      <c r="GB4" s="161"/>
      <c r="GC4" s="161"/>
      <c r="GD4" s="161"/>
      <c r="GE4" s="161"/>
      <c r="GF4" s="161"/>
      <c r="GG4" s="161"/>
      <c r="GH4" s="161"/>
      <c r="GI4" s="161"/>
      <c r="GJ4" s="161"/>
      <c r="GK4" s="161"/>
      <c r="GL4" s="161"/>
      <c r="GM4" s="161"/>
      <c r="GN4" s="161"/>
      <c r="GO4" s="161"/>
      <c r="GP4" s="161"/>
      <c r="GQ4" s="161"/>
      <c r="GR4" s="161"/>
      <c r="GS4" s="161"/>
      <c r="GT4" s="161"/>
      <c r="GU4" s="161"/>
      <c r="GV4" s="161"/>
      <c r="GW4" s="161"/>
      <c r="GX4" s="161"/>
      <c r="GY4" s="161"/>
      <c r="GZ4" s="161"/>
      <c r="HA4" s="161"/>
      <c r="HB4" s="161"/>
      <c r="HC4" s="161"/>
      <c r="HD4" s="161"/>
      <c r="HE4" s="161"/>
      <c r="HF4" s="161"/>
      <c r="HG4" s="161"/>
      <c r="HH4" s="161"/>
      <c r="HI4" s="161"/>
      <c r="HJ4" s="161"/>
      <c r="HK4" s="161"/>
      <c r="HL4" s="161"/>
      <c r="HM4" s="161"/>
      <c r="HN4" s="161"/>
      <c r="HO4" s="161"/>
      <c r="HP4" s="161"/>
      <c r="HQ4" s="161"/>
      <c r="HR4" s="161"/>
      <c r="HS4" s="161"/>
      <c r="HT4" s="161"/>
      <c r="HU4" s="161"/>
      <c r="HV4" s="161"/>
      <c r="HW4" s="161"/>
      <c r="HX4" s="161"/>
      <c r="HY4" s="161"/>
      <c r="HZ4" s="161"/>
      <c r="IA4" s="161"/>
      <c r="IB4" s="161"/>
      <c r="IC4" s="161"/>
      <c r="ID4" s="161"/>
      <c r="IE4" s="161"/>
      <c r="IF4" s="161"/>
      <c r="IG4" s="161"/>
      <c r="IH4" s="161"/>
      <c r="II4" s="161"/>
      <c r="IJ4" s="161"/>
      <c r="IK4" s="161"/>
      <c r="IL4" s="161"/>
      <c r="IM4" s="161"/>
      <c r="IN4" s="161"/>
      <c r="IO4" s="161"/>
      <c r="IP4" s="161"/>
      <c r="IQ4" s="161"/>
      <c r="IR4" s="161"/>
      <c r="IS4" s="161"/>
      <c r="IT4" s="161"/>
      <c r="IU4" s="161"/>
      <c r="IV4" s="161"/>
      <c r="IW4" s="161"/>
      <c r="IX4" s="161"/>
      <c r="IY4" s="161"/>
      <c r="IZ4" s="161"/>
      <c r="JA4" s="161"/>
      <c r="JB4" s="161"/>
      <c r="JC4" s="161"/>
      <c r="JD4" s="161"/>
      <c r="JE4" s="161"/>
      <c r="JF4" s="161"/>
      <c r="JG4" s="161"/>
      <c r="JH4" s="161"/>
      <c r="JI4" s="161"/>
      <c r="JJ4" s="161"/>
      <c r="JK4" s="161"/>
      <c r="JL4" s="161"/>
      <c r="JM4" s="161"/>
      <c r="JN4" s="161"/>
      <c r="JO4" s="161"/>
      <c r="JP4" s="161"/>
      <c r="JQ4" s="161"/>
      <c r="JR4" s="161"/>
      <c r="JS4" s="161"/>
      <c r="JT4" s="161"/>
      <c r="JU4" s="161"/>
      <c r="JV4" s="161"/>
      <c r="JW4" s="161"/>
      <c r="JX4" s="161"/>
      <c r="JY4" s="161"/>
      <c r="JZ4" s="161"/>
      <c r="KA4" s="161"/>
      <c r="KB4" s="161"/>
      <c r="KC4" s="161"/>
      <c r="KD4" s="161"/>
      <c r="KE4" s="161"/>
      <c r="KF4" s="161"/>
      <c r="KG4" s="161"/>
      <c r="KH4" s="161"/>
      <c r="KI4" s="161"/>
      <c r="KJ4" s="161"/>
      <c r="KK4" s="161"/>
      <c r="KL4" s="161"/>
      <c r="KM4" s="161"/>
      <c r="KN4" s="161"/>
      <c r="KO4" s="161"/>
      <c r="KP4" s="161"/>
      <c r="KQ4" s="161"/>
      <c r="KR4" s="161"/>
      <c r="KS4" s="161"/>
      <c r="KT4" s="161"/>
      <c r="KU4" s="161"/>
      <c r="KV4" s="161"/>
      <c r="KW4" s="161"/>
      <c r="KX4" s="161"/>
      <c r="KY4" s="161"/>
      <c r="KZ4" s="161"/>
      <c r="LA4" s="161"/>
      <c r="LB4" s="161"/>
      <c r="LC4" s="161"/>
      <c r="LD4" s="161"/>
      <c r="LE4" s="161"/>
      <c r="LF4" s="161"/>
      <c r="LG4" s="161"/>
      <c r="LH4" s="161"/>
      <c r="LI4" s="161"/>
      <c r="LJ4" s="161"/>
      <c r="LK4" s="161"/>
      <c r="LL4" s="161"/>
      <c r="LM4" s="161"/>
      <c r="LN4" s="161"/>
      <c r="LO4" s="161"/>
      <c r="LP4" s="161"/>
      <c r="LQ4" s="161"/>
      <c r="LR4" s="161"/>
      <c r="LS4" s="161"/>
      <c r="LT4" s="161"/>
      <c r="LU4" s="161"/>
      <c r="LV4" s="161"/>
      <c r="LW4" s="161"/>
      <c r="LX4" s="161"/>
      <c r="LY4" s="161"/>
      <c r="LZ4" s="161"/>
      <c r="MA4" s="161"/>
      <c r="MB4" s="161"/>
      <c r="MC4" s="161"/>
      <c r="MD4" s="161"/>
      <c r="ME4" s="161"/>
      <c r="MF4" s="161"/>
      <c r="MG4" s="161"/>
      <c r="MH4" s="161"/>
      <c r="MI4" s="161"/>
      <c r="MJ4" s="161"/>
      <c r="MK4" s="161"/>
      <c r="ML4" s="161"/>
      <c r="MM4" s="161"/>
      <c r="MN4" s="161"/>
      <c r="MO4" s="161"/>
      <c r="MP4" s="161"/>
      <c r="MQ4" s="161"/>
      <c r="MR4" s="161"/>
      <c r="MS4" s="161"/>
      <c r="MT4" s="161"/>
      <c r="MU4" s="161"/>
      <c r="MV4" s="161"/>
      <c r="MW4" s="161"/>
      <c r="MX4" s="161"/>
      <c r="MY4" s="161"/>
      <c r="MZ4" s="161"/>
      <c r="NA4" s="161"/>
      <c r="NB4" s="161"/>
      <c r="NC4" s="161"/>
      <c r="ND4" s="161"/>
      <c r="NE4" s="161"/>
      <c r="NF4" s="161"/>
      <c r="NG4" s="161"/>
      <c r="NH4" s="161"/>
      <c r="NI4" s="161"/>
      <c r="NJ4" s="161"/>
      <c r="NK4" s="161"/>
      <c r="NL4" s="161"/>
      <c r="NM4" s="161"/>
      <c r="NN4" s="161"/>
      <c r="NO4" s="161"/>
      <c r="NP4" s="161"/>
      <c r="NQ4" s="161"/>
      <c r="NR4" s="161"/>
      <c r="NS4" s="161"/>
      <c r="NT4" s="161"/>
      <c r="NU4" s="161"/>
      <c r="NV4" s="161"/>
      <c r="NW4" s="161"/>
      <c r="NX4" s="161"/>
      <c r="NY4" s="161"/>
      <c r="NZ4" s="161"/>
      <c r="OA4" s="161"/>
      <c r="OB4" s="161"/>
      <c r="OC4" s="161"/>
      <c r="OD4" s="161"/>
      <c r="OE4" s="161"/>
      <c r="OF4" s="161"/>
      <c r="OG4" s="161"/>
      <c r="OH4" s="161"/>
      <c r="OI4" s="161"/>
      <c r="OJ4" s="161"/>
      <c r="OK4" s="161"/>
      <c r="OL4" s="161"/>
      <c r="OM4" s="161"/>
      <c r="ON4" s="161"/>
      <c r="OO4" s="161"/>
      <c r="OP4" s="161"/>
      <c r="OQ4" s="161"/>
      <c r="OR4" s="161"/>
      <c r="OS4" s="161"/>
      <c r="OT4" s="161"/>
      <c r="OU4" s="161"/>
      <c r="OV4" s="161"/>
      <c r="OW4" s="161"/>
      <c r="OX4" s="161"/>
      <c r="OY4" s="161"/>
      <c r="OZ4" s="161"/>
      <c r="PA4" s="161"/>
      <c r="PB4" s="161"/>
      <c r="PC4" s="161"/>
      <c r="PD4" s="161"/>
      <c r="PE4" s="161"/>
      <c r="PF4" s="161"/>
      <c r="PG4" s="161"/>
      <c r="PH4" s="161"/>
      <c r="PI4" s="161"/>
      <c r="PJ4" s="161"/>
      <c r="PK4" s="161"/>
      <c r="PL4" s="161"/>
      <c r="PM4" s="161"/>
      <c r="PN4" s="161"/>
      <c r="PO4" s="161"/>
      <c r="PP4" s="161"/>
      <c r="PQ4" s="161"/>
      <c r="PR4" s="161"/>
      <c r="PS4" s="161"/>
      <c r="PT4" s="161"/>
      <c r="PU4" s="161"/>
      <c r="PV4" s="161"/>
      <c r="PW4" s="161"/>
      <c r="PX4" s="161"/>
      <c r="PY4" s="161"/>
      <c r="PZ4" s="161"/>
      <c r="QA4" s="161"/>
      <c r="QB4" s="161"/>
      <c r="QC4" s="161"/>
      <c r="QD4" s="161"/>
      <c r="QE4" s="161"/>
      <c r="QF4" s="161"/>
      <c r="QG4" s="161"/>
      <c r="QH4" s="161"/>
      <c r="QI4" s="161"/>
      <c r="QJ4" s="161"/>
      <c r="QK4" s="161"/>
      <c r="QL4" s="161"/>
      <c r="QM4" s="161"/>
      <c r="QN4" s="161"/>
      <c r="QO4" s="161"/>
      <c r="QP4" s="161"/>
      <c r="QQ4" s="161"/>
      <c r="QR4" s="161"/>
      <c r="QS4" s="161"/>
      <c r="QT4" s="161"/>
      <c r="QU4" s="161"/>
      <c r="QV4" s="161"/>
      <c r="QW4" s="161"/>
      <c r="QX4" s="161"/>
      <c r="QY4" s="161"/>
      <c r="QZ4" s="161"/>
      <c r="RA4" s="161"/>
      <c r="RB4" s="161"/>
      <c r="RC4" s="161"/>
      <c r="RD4" s="161"/>
      <c r="RE4" s="161"/>
      <c r="RF4" s="161"/>
      <c r="RG4" s="161"/>
      <c r="RH4" s="161"/>
      <c r="RI4" s="161"/>
      <c r="RJ4" s="161"/>
      <c r="RK4" s="161"/>
      <c r="RL4" s="161"/>
      <c r="RM4" s="161"/>
      <c r="RN4" s="161"/>
      <c r="RO4" s="161"/>
      <c r="RP4" s="161"/>
      <c r="RQ4" s="161"/>
      <c r="RR4" s="161"/>
      <c r="RS4" s="161"/>
      <c r="RT4" s="161"/>
      <c r="RU4" s="161"/>
      <c r="RV4" s="161"/>
      <c r="RW4" s="161"/>
      <c r="RX4" s="161"/>
      <c r="RY4" s="161"/>
      <c r="RZ4" s="161"/>
      <c r="SA4" s="161"/>
      <c r="SB4" s="161"/>
      <c r="SC4" s="161"/>
      <c r="SD4" s="161"/>
      <c r="SE4" s="161"/>
      <c r="SF4" s="161"/>
      <c r="SG4" s="161"/>
      <c r="SH4" s="161"/>
      <c r="SI4" s="161"/>
      <c r="SJ4" s="161"/>
      <c r="SK4" s="161"/>
      <c r="SL4" s="161"/>
      <c r="SM4" s="161"/>
      <c r="SN4" s="161"/>
      <c r="SO4" s="161"/>
      <c r="SP4" s="161"/>
      <c r="SQ4" s="161"/>
      <c r="SR4" s="161"/>
      <c r="SS4" s="161"/>
      <c r="ST4" s="161"/>
      <c r="SU4" s="161"/>
      <c r="SV4" s="161"/>
      <c r="SW4" s="161"/>
      <c r="SX4" s="161"/>
      <c r="SY4" s="161"/>
      <c r="SZ4" s="161"/>
      <c r="TA4" s="161"/>
      <c r="TB4" s="161"/>
      <c r="TC4" s="161"/>
      <c r="TD4" s="161"/>
      <c r="TE4" s="161"/>
      <c r="TF4" s="161"/>
      <c r="TG4" s="161"/>
      <c r="TH4" s="161"/>
      <c r="TI4" s="161"/>
      <c r="TJ4" s="161"/>
      <c r="TK4" s="161"/>
      <c r="TL4" s="161"/>
      <c r="TM4" s="161"/>
      <c r="TN4" s="161"/>
      <c r="TO4" s="161"/>
      <c r="TP4" s="161"/>
      <c r="TQ4" s="161"/>
      <c r="TR4" s="161"/>
      <c r="TS4" s="161"/>
      <c r="TT4" s="161"/>
      <c r="TU4" s="161"/>
      <c r="TV4" s="161"/>
      <c r="TW4" s="161"/>
      <c r="TX4" s="161"/>
      <c r="TY4" s="161"/>
      <c r="TZ4" s="161"/>
      <c r="UA4" s="161"/>
      <c r="UB4" s="161"/>
      <c r="UC4" s="161"/>
      <c r="UD4" s="161"/>
      <c r="UE4" s="161"/>
      <c r="UF4" s="161"/>
      <c r="UG4" s="161"/>
      <c r="UH4" s="161"/>
      <c r="UI4" s="161"/>
      <c r="UJ4" s="161"/>
      <c r="UK4" s="161"/>
      <c r="UL4" s="161"/>
      <c r="UM4" s="161"/>
      <c r="UN4" s="161"/>
      <c r="UO4" s="161"/>
      <c r="UP4" s="161"/>
      <c r="UQ4" s="161"/>
      <c r="UR4" s="161"/>
      <c r="US4" s="161"/>
      <c r="UT4" s="161"/>
      <c r="UU4" s="161"/>
      <c r="UV4" s="161"/>
      <c r="UW4" s="161"/>
      <c r="UX4" s="161"/>
      <c r="UY4" s="161"/>
      <c r="UZ4" s="161"/>
      <c r="VA4" s="161"/>
      <c r="VB4" s="161"/>
      <c r="VC4" s="161"/>
      <c r="VD4" s="161"/>
      <c r="VE4" s="161"/>
      <c r="VF4" s="161"/>
      <c r="VG4" s="161"/>
      <c r="VH4" s="161"/>
      <c r="VI4" s="161"/>
      <c r="VJ4" s="161"/>
      <c r="VK4" s="161"/>
      <c r="VL4" s="161"/>
      <c r="VM4" s="161"/>
      <c r="VN4" s="161"/>
      <c r="VO4" s="161"/>
      <c r="VP4" s="161"/>
      <c r="VQ4" s="161"/>
      <c r="VR4" s="161"/>
      <c r="VS4" s="161"/>
      <c r="VT4" s="161"/>
      <c r="VU4" s="161"/>
      <c r="VV4" s="161"/>
      <c r="VW4" s="161"/>
      <c r="VX4" s="161"/>
      <c r="VY4" s="161"/>
      <c r="VZ4" s="161"/>
      <c r="WA4" s="161"/>
      <c r="WB4" s="161"/>
      <c r="WC4" s="161"/>
      <c r="WD4" s="161"/>
      <c r="WE4" s="161"/>
      <c r="WF4" s="161"/>
      <c r="WG4" s="161"/>
      <c r="WH4" s="161"/>
      <c r="WI4" s="161"/>
      <c r="WJ4" s="161"/>
      <c r="WK4" s="161"/>
      <c r="WL4" s="161"/>
      <c r="WM4" s="161"/>
      <c r="WN4" s="161"/>
      <c r="WO4" s="161"/>
      <c r="WP4" s="161"/>
      <c r="WQ4" s="161"/>
      <c r="WR4" s="161"/>
      <c r="WS4" s="161"/>
      <c r="WT4" s="161"/>
      <c r="WU4" s="161"/>
      <c r="WV4" s="161"/>
      <c r="WW4" s="161"/>
      <c r="WX4" s="161"/>
      <c r="WY4" s="161"/>
      <c r="WZ4" s="161"/>
      <c r="XA4" s="161"/>
      <c r="XB4" s="161"/>
      <c r="XC4" s="161"/>
      <c r="XD4" s="161"/>
      <c r="XE4" s="161"/>
      <c r="XF4" s="161"/>
      <c r="XG4" s="161"/>
      <c r="XH4" s="161"/>
      <c r="XI4" s="161"/>
      <c r="XJ4" s="161"/>
      <c r="XK4" s="161"/>
      <c r="XL4" s="161"/>
      <c r="XM4" s="161"/>
      <c r="XN4" s="161"/>
      <c r="XO4" s="161"/>
      <c r="XP4" s="161"/>
      <c r="XQ4" s="161"/>
      <c r="XR4" s="161"/>
      <c r="XS4" s="161"/>
      <c r="XT4" s="161"/>
      <c r="XU4" s="161"/>
      <c r="XV4" s="161"/>
      <c r="XW4" s="161"/>
      <c r="XX4" s="161"/>
      <c r="XY4" s="161"/>
      <c r="XZ4" s="161"/>
      <c r="YA4" s="161"/>
      <c r="YB4" s="161"/>
      <c r="YC4" s="161"/>
      <c r="YD4" s="161"/>
      <c r="YE4" s="161"/>
      <c r="YF4" s="161"/>
      <c r="YG4" s="161"/>
      <c r="YH4" s="161"/>
      <c r="YI4" s="161"/>
      <c r="YJ4" s="161"/>
      <c r="YK4" s="161"/>
      <c r="YL4" s="161"/>
      <c r="YM4" s="161"/>
      <c r="YN4" s="161"/>
      <c r="YO4" s="161"/>
      <c r="YP4" s="161"/>
      <c r="YQ4" s="161"/>
      <c r="YR4" s="161"/>
      <c r="YS4" s="161"/>
      <c r="YT4" s="161"/>
      <c r="YU4" s="161"/>
      <c r="YV4" s="161"/>
      <c r="YW4" s="161"/>
      <c r="YX4" s="161"/>
      <c r="YY4" s="161"/>
      <c r="YZ4" s="161"/>
      <c r="ZA4" s="161"/>
      <c r="ZB4" s="161"/>
      <c r="ZC4" s="161"/>
      <c r="ZD4" s="161"/>
      <c r="ZE4" s="161"/>
      <c r="ZF4" s="161"/>
      <c r="ZG4" s="161"/>
      <c r="ZH4" s="161"/>
      <c r="ZI4" s="161"/>
      <c r="ZJ4" s="161"/>
      <c r="ZK4" s="161"/>
      <c r="ZL4" s="161"/>
      <c r="ZM4" s="161"/>
      <c r="ZN4" s="161"/>
      <c r="ZO4" s="161"/>
      <c r="ZP4" s="161"/>
      <c r="ZQ4" s="161"/>
      <c r="ZR4" s="161"/>
      <c r="ZS4" s="161"/>
      <c r="ZT4" s="161"/>
      <c r="ZU4" s="161"/>
      <c r="ZV4" s="161"/>
      <c r="ZW4" s="161"/>
      <c r="ZX4" s="161"/>
      <c r="ZY4" s="161"/>
      <c r="ZZ4" s="161"/>
      <c r="AAA4" s="161"/>
      <c r="AAB4" s="161"/>
      <c r="AAC4" s="161"/>
      <c r="AAD4" s="161"/>
      <c r="AAE4" s="161"/>
      <c r="AAF4" s="161"/>
      <c r="AAG4" s="161"/>
      <c r="AAH4" s="161"/>
      <c r="AAI4" s="161"/>
      <c r="AAJ4" s="161"/>
      <c r="AAK4" s="161"/>
      <c r="AAL4" s="161"/>
      <c r="AAM4" s="161"/>
      <c r="AAN4" s="161"/>
      <c r="AAO4" s="161"/>
      <c r="AAP4" s="161"/>
      <c r="AAQ4" s="161"/>
      <c r="AAR4" s="161"/>
      <c r="AAS4" s="161"/>
      <c r="AAT4" s="161"/>
      <c r="AAU4" s="161"/>
      <c r="AAV4" s="161"/>
      <c r="AAW4" s="161"/>
      <c r="AAX4" s="161"/>
      <c r="AAY4" s="161"/>
      <c r="AAZ4" s="161"/>
      <c r="ABA4" s="161"/>
      <c r="ABB4" s="161"/>
      <c r="ABC4" s="161"/>
      <c r="ABD4" s="161"/>
      <c r="ABE4" s="161"/>
      <c r="ABF4" s="161"/>
      <c r="ABG4" s="161"/>
      <c r="ABH4" s="161"/>
      <c r="ABI4" s="161"/>
      <c r="ABJ4" s="161"/>
      <c r="ABK4" s="161"/>
      <c r="ABL4" s="161"/>
      <c r="ABM4" s="161"/>
      <c r="ABN4" s="161"/>
      <c r="ABO4" s="161"/>
      <c r="ABP4" s="161"/>
      <c r="ABQ4" s="161"/>
      <c r="ABR4" s="161"/>
      <c r="ABS4" s="161"/>
      <c r="ABT4" s="161"/>
      <c r="ABU4" s="161"/>
      <c r="ABV4" s="161"/>
      <c r="ABW4" s="161"/>
      <c r="ABX4" s="161"/>
      <c r="ABY4" s="161"/>
      <c r="ABZ4" s="161"/>
      <c r="ACA4" s="161"/>
      <c r="ACB4" s="161"/>
      <c r="ACC4" s="161"/>
      <c r="ACD4" s="161"/>
      <c r="ACE4" s="161"/>
      <c r="ACF4" s="161"/>
      <c r="ACG4" s="161"/>
      <c r="ACH4" s="161"/>
      <c r="ACI4" s="161"/>
      <c r="ACJ4" s="161"/>
      <c r="ACK4" s="161"/>
      <c r="ACL4" s="161"/>
      <c r="ACM4" s="161"/>
      <c r="ACN4" s="161"/>
      <c r="ACO4" s="161"/>
      <c r="ACP4" s="161"/>
      <c r="ACQ4" s="161"/>
      <c r="ACR4" s="161"/>
      <c r="ACS4" s="161"/>
      <c r="ACT4" s="161"/>
      <c r="ACU4" s="161"/>
      <c r="ACV4" s="161"/>
      <c r="ACW4" s="161"/>
      <c r="ACX4" s="161"/>
      <c r="ACY4" s="161"/>
      <c r="ACZ4" s="161"/>
      <c r="ADA4" s="161"/>
      <c r="ADB4" s="161"/>
      <c r="ADC4" s="161"/>
      <c r="ADD4" s="161"/>
      <c r="ADE4" s="161"/>
      <c r="ADF4" s="161"/>
      <c r="ADG4" s="161"/>
      <c r="ADH4" s="161"/>
      <c r="ADI4" s="161"/>
      <c r="ADJ4" s="161"/>
      <c r="ADK4" s="161"/>
      <c r="ADL4" s="161"/>
      <c r="ADM4" s="161"/>
      <c r="ADN4" s="161"/>
      <c r="ADO4" s="161"/>
      <c r="ADP4" s="161"/>
      <c r="ADQ4" s="161"/>
      <c r="ADR4" s="161"/>
      <c r="ADS4" s="161"/>
      <c r="ADT4" s="161"/>
      <c r="ADU4" s="161"/>
      <c r="ADV4" s="161"/>
      <c r="ADW4" s="161"/>
      <c r="ADX4" s="161"/>
      <c r="ADY4" s="161"/>
      <c r="ADZ4" s="161"/>
      <c r="AEA4" s="161"/>
      <c r="AEB4" s="161"/>
      <c r="AEC4" s="161"/>
      <c r="AED4" s="161"/>
      <c r="AEE4" s="161"/>
      <c r="AEF4" s="161"/>
      <c r="AEG4" s="161"/>
      <c r="AEH4" s="161"/>
      <c r="AEI4" s="161"/>
      <c r="AEJ4" s="161"/>
      <c r="AEK4" s="161"/>
      <c r="AEL4" s="161"/>
      <c r="AEM4" s="161"/>
      <c r="AEN4" s="161"/>
      <c r="AEO4" s="161"/>
      <c r="AEP4" s="161"/>
      <c r="AEQ4" s="161"/>
      <c r="AER4" s="161"/>
      <c r="AES4" s="161"/>
      <c r="AET4" s="161"/>
      <c r="AEU4" s="161"/>
      <c r="AEV4" s="161"/>
      <c r="AEW4" s="161"/>
      <c r="AEX4" s="161"/>
      <c r="AEY4" s="161"/>
      <c r="AEZ4" s="161"/>
      <c r="AFA4" s="161"/>
      <c r="AFB4" s="161"/>
      <c r="AFC4" s="161"/>
      <c r="AFD4" s="161"/>
      <c r="AFE4" s="161"/>
      <c r="AFF4" s="161"/>
      <c r="AFG4" s="161"/>
      <c r="AFH4" s="161"/>
      <c r="AFI4" s="161"/>
      <c r="AFJ4" s="161"/>
      <c r="AFK4" s="161"/>
      <c r="AFL4" s="161"/>
      <c r="AFM4" s="161"/>
      <c r="AFN4" s="161"/>
      <c r="AFO4" s="161"/>
      <c r="AFP4" s="161"/>
      <c r="AFQ4" s="161"/>
      <c r="AFR4" s="161"/>
      <c r="AFS4" s="161"/>
      <c r="AFT4" s="161"/>
      <c r="AFU4" s="161"/>
      <c r="AFV4" s="161"/>
      <c r="AFW4" s="161"/>
      <c r="AFX4" s="161"/>
      <c r="AFY4" s="161"/>
      <c r="AFZ4" s="161"/>
      <c r="AGA4" s="161"/>
      <c r="AGB4" s="161"/>
      <c r="AGC4" s="161"/>
      <c r="AGD4" s="161"/>
      <c r="AGE4" s="161"/>
      <c r="AGF4" s="161"/>
      <c r="AGG4" s="161"/>
      <c r="AGH4" s="161"/>
      <c r="AGI4" s="161"/>
      <c r="AGJ4" s="161"/>
      <c r="AGK4" s="161"/>
      <c r="AGL4" s="161"/>
      <c r="AGM4" s="161"/>
      <c r="AGN4" s="161"/>
      <c r="AGO4" s="161"/>
      <c r="AGP4" s="161"/>
      <c r="AGQ4" s="161"/>
      <c r="AGR4" s="161"/>
      <c r="AGS4" s="161"/>
      <c r="AGT4" s="161"/>
      <c r="AGU4" s="161"/>
      <c r="AGV4" s="161"/>
      <c r="AGW4" s="161"/>
      <c r="AGX4" s="161"/>
      <c r="AGY4" s="161"/>
      <c r="AGZ4" s="161"/>
      <c r="AHA4" s="161"/>
      <c r="AHB4" s="161"/>
      <c r="AHC4" s="161"/>
      <c r="AHD4" s="161"/>
      <c r="AHE4" s="161"/>
      <c r="AHF4" s="161"/>
      <c r="AHG4" s="161"/>
      <c r="AHH4" s="161"/>
      <c r="AHI4" s="161"/>
      <c r="AHJ4" s="161"/>
      <c r="AHK4" s="161"/>
      <c r="AHL4" s="161"/>
      <c r="AHM4" s="161"/>
      <c r="AHN4" s="161"/>
      <c r="AHO4" s="161"/>
      <c r="AHP4" s="161"/>
      <c r="AHQ4" s="161"/>
      <c r="AHR4" s="161"/>
      <c r="AHS4" s="161"/>
      <c r="AHT4" s="161"/>
      <c r="AHU4" s="161"/>
      <c r="AHV4" s="161"/>
      <c r="AHW4" s="161"/>
      <c r="AHX4" s="161"/>
      <c r="AHY4" s="161"/>
      <c r="AHZ4" s="161"/>
      <c r="AIA4" s="161"/>
      <c r="AIB4" s="161"/>
      <c r="AIC4" s="161"/>
      <c r="AID4" s="161"/>
      <c r="AIE4" s="161"/>
      <c r="AIF4" s="161"/>
      <c r="AIG4" s="161"/>
      <c r="AIH4" s="161"/>
      <c r="AII4" s="161"/>
      <c r="AIJ4" s="161"/>
      <c r="AIK4" s="161"/>
      <c r="AIL4" s="161"/>
      <c r="AIM4" s="161"/>
      <c r="AIN4" s="161"/>
      <c r="AIO4" s="161"/>
      <c r="AIP4" s="161"/>
      <c r="AIQ4" s="161"/>
      <c r="AIR4" s="161"/>
      <c r="AIS4" s="161"/>
      <c r="AIT4" s="161"/>
      <c r="AIU4" s="161"/>
      <c r="AIV4" s="161"/>
      <c r="AIW4" s="161"/>
      <c r="AIX4" s="161"/>
      <c r="AIY4" s="161"/>
      <c r="AIZ4" s="161"/>
      <c r="AJA4" s="161"/>
      <c r="AJB4" s="161"/>
      <c r="AJC4" s="161"/>
      <c r="AJD4" s="161"/>
      <c r="AJE4" s="161"/>
      <c r="AJF4" s="161"/>
      <c r="AJG4" s="161"/>
      <c r="AJH4" s="161"/>
      <c r="AJI4" s="161"/>
      <c r="AJJ4" s="161"/>
      <c r="AJK4" s="161"/>
      <c r="AJL4" s="161"/>
      <c r="AJM4" s="161"/>
      <c r="AJN4" s="161"/>
      <c r="AJO4" s="161"/>
      <c r="AJP4" s="161"/>
      <c r="AJQ4" s="161"/>
      <c r="AJR4" s="161"/>
      <c r="AJS4" s="161"/>
      <c r="AJT4" s="161"/>
      <c r="AJU4" s="161"/>
      <c r="AJV4" s="161"/>
      <c r="AJW4" s="161"/>
      <c r="AJX4" s="161"/>
      <c r="AJY4" s="161"/>
      <c r="AJZ4" s="161"/>
      <c r="AKA4" s="161"/>
      <c r="AKB4" s="161"/>
      <c r="AKC4" s="161"/>
      <c r="AKD4" s="161"/>
      <c r="AKE4" s="161"/>
      <c r="AKF4" s="161"/>
      <c r="AKG4" s="161"/>
      <c r="AKH4" s="161"/>
      <c r="AKI4" s="161"/>
      <c r="AKJ4" s="161"/>
      <c r="AKK4" s="161"/>
      <c r="AKL4" s="161"/>
      <c r="AKM4" s="161"/>
      <c r="AKN4" s="161"/>
      <c r="AKO4" s="161"/>
      <c r="AKP4" s="161"/>
      <c r="AKQ4" s="161"/>
      <c r="AKR4" s="161"/>
      <c r="AKS4" s="161"/>
      <c r="AKT4" s="161"/>
      <c r="AKU4" s="161"/>
      <c r="AKV4" s="161"/>
      <c r="AKW4" s="161"/>
      <c r="AKX4" s="161"/>
      <c r="AKY4" s="161"/>
      <c r="AKZ4" s="161"/>
      <c r="ALA4" s="161"/>
      <c r="ALB4" s="161"/>
      <c r="ALC4" s="161"/>
      <c r="ALD4" s="161"/>
      <c r="ALE4" s="161"/>
      <c r="ALF4" s="161"/>
      <c r="ALG4" s="161"/>
      <c r="ALH4" s="161"/>
      <c r="ALI4" s="161"/>
      <c r="ALJ4" s="161"/>
      <c r="ALK4" s="161"/>
      <c r="ALL4" s="161"/>
      <c r="ALM4" s="161"/>
      <c r="ALN4" s="161"/>
      <c r="ALO4" s="161"/>
      <c r="ALP4" s="161"/>
      <c r="ALQ4" s="161"/>
      <c r="ALR4" s="161"/>
      <c r="ALS4" s="161"/>
      <c r="ALT4" s="161"/>
      <c r="ALU4" s="161"/>
      <c r="ALV4" s="161"/>
      <c r="ALW4" s="161"/>
      <c r="ALX4" s="161"/>
      <c r="ALY4" s="161"/>
      <c r="ALZ4" s="161"/>
      <c r="AMA4" s="161"/>
      <c r="AMB4" s="161"/>
      <c r="AMC4" s="161"/>
      <c r="AMD4" s="161"/>
      <c r="AME4" s="161"/>
      <c r="AMF4" s="161"/>
      <c r="AMG4" s="161"/>
      <c r="AMH4" s="161"/>
      <c r="AMI4" s="161"/>
      <c r="AMJ4" s="161"/>
      <c r="AMK4" s="161"/>
      <c r="AML4" s="161"/>
      <c r="AMM4" s="161"/>
      <c r="AMN4" s="161"/>
      <c r="AMO4" s="161"/>
      <c r="AMP4" s="161"/>
      <c r="AMQ4" s="161"/>
      <c r="AMR4" s="161"/>
      <c r="AMS4" s="161"/>
      <c r="AMT4" s="161"/>
      <c r="AMU4" s="161"/>
      <c r="AMV4" s="161"/>
      <c r="AMW4" s="161"/>
      <c r="AMX4" s="161"/>
      <c r="AMY4" s="161"/>
      <c r="AMZ4" s="161"/>
      <c r="ANA4" s="161"/>
      <c r="ANB4" s="161"/>
      <c r="ANC4" s="161"/>
      <c r="AND4" s="161"/>
      <c r="ANE4" s="161"/>
      <c r="ANF4" s="161"/>
      <c r="ANG4" s="161"/>
      <c r="ANH4" s="161"/>
      <c r="ANI4" s="161"/>
      <c r="ANJ4" s="161"/>
      <c r="ANK4" s="161"/>
      <c r="ANL4" s="161"/>
      <c r="ANM4" s="161"/>
      <c r="ANN4" s="161"/>
      <c r="ANO4" s="161"/>
      <c r="ANP4" s="161"/>
      <c r="ANQ4" s="161"/>
      <c r="ANR4" s="161"/>
      <c r="ANS4" s="161"/>
      <c r="ANT4" s="161"/>
      <c r="ANU4" s="161"/>
      <c r="ANV4" s="161"/>
      <c r="ANW4" s="161"/>
      <c r="ANX4" s="161"/>
      <c r="ANY4" s="161"/>
      <c r="ANZ4" s="161"/>
      <c r="AOA4" s="161"/>
      <c r="AOB4" s="161"/>
      <c r="AOC4" s="161"/>
      <c r="AOD4" s="161"/>
      <c r="AOE4" s="161"/>
      <c r="AOF4" s="161"/>
      <c r="AOG4" s="161"/>
      <c r="AOH4" s="161"/>
      <c r="AOI4" s="161"/>
      <c r="AOJ4" s="161"/>
      <c r="AOK4" s="161"/>
      <c r="AOL4" s="161"/>
      <c r="AOM4" s="161"/>
      <c r="AON4" s="161"/>
      <c r="AOO4" s="161"/>
      <c r="AOP4" s="161"/>
      <c r="AOQ4" s="161"/>
      <c r="AOR4" s="161"/>
      <c r="AOS4" s="161"/>
      <c r="AOT4" s="161"/>
      <c r="AOU4" s="161"/>
      <c r="AOV4" s="161"/>
      <c r="AOW4" s="161"/>
      <c r="AOX4" s="161"/>
      <c r="AOY4" s="161"/>
      <c r="AOZ4" s="161"/>
      <c r="APA4" s="161"/>
      <c r="APB4" s="161"/>
      <c r="APC4" s="161"/>
      <c r="APD4" s="161"/>
      <c r="APE4" s="161"/>
      <c r="APF4" s="161"/>
      <c r="APG4" s="161"/>
      <c r="APH4" s="161"/>
      <c r="API4" s="161"/>
      <c r="APJ4" s="161"/>
      <c r="APK4" s="161"/>
      <c r="APL4" s="161"/>
      <c r="APM4" s="161"/>
      <c r="APN4" s="161"/>
      <c r="APO4" s="161"/>
      <c r="APP4" s="161"/>
      <c r="APQ4" s="161"/>
      <c r="APR4" s="161"/>
      <c r="APS4" s="161"/>
      <c r="APT4" s="161"/>
      <c r="APU4" s="161"/>
      <c r="APV4" s="161"/>
      <c r="APW4" s="161"/>
      <c r="APX4" s="161"/>
      <c r="APY4" s="161"/>
      <c r="APZ4" s="161"/>
      <c r="AQA4" s="161"/>
      <c r="AQB4" s="161"/>
      <c r="AQC4" s="161"/>
      <c r="AQD4" s="161"/>
      <c r="AQE4" s="161"/>
      <c r="AQF4" s="161"/>
      <c r="AQG4" s="161"/>
      <c r="AQH4" s="161"/>
      <c r="AQI4" s="161"/>
      <c r="AQJ4" s="161"/>
      <c r="AQK4" s="161"/>
      <c r="AQL4" s="161"/>
      <c r="AQM4" s="161"/>
      <c r="AQN4" s="161"/>
      <c r="AQO4" s="161"/>
      <c r="AQP4" s="161"/>
      <c r="AQQ4" s="161"/>
      <c r="AQR4" s="161"/>
      <c r="AQS4" s="161"/>
      <c r="AQT4" s="161"/>
      <c r="AQU4" s="161"/>
      <c r="AQV4" s="161"/>
      <c r="AQW4" s="161"/>
      <c r="AQX4" s="161"/>
      <c r="AQY4" s="161"/>
      <c r="AQZ4" s="161"/>
      <c r="ARA4" s="161"/>
      <c r="ARB4" s="161"/>
      <c r="ARC4" s="161"/>
      <c r="ARD4" s="161"/>
      <c r="ARE4" s="161"/>
      <c r="ARF4" s="161"/>
      <c r="ARG4" s="161"/>
      <c r="ARH4" s="161"/>
      <c r="ARI4" s="161"/>
      <c r="ARJ4" s="161"/>
      <c r="ARK4" s="161"/>
      <c r="ARL4" s="161"/>
      <c r="ARM4" s="161"/>
      <c r="ARN4" s="161"/>
      <c r="ARO4" s="161"/>
      <c r="ARP4" s="161"/>
      <c r="ARQ4" s="161"/>
      <c r="ARR4" s="161"/>
      <c r="ARS4" s="161"/>
      <c r="ART4" s="161"/>
      <c r="ARU4" s="161"/>
      <c r="ARV4" s="161"/>
      <c r="ARW4" s="161"/>
      <c r="ARX4" s="161"/>
      <c r="ARY4" s="161"/>
      <c r="ARZ4" s="161"/>
      <c r="ASA4" s="161"/>
      <c r="ASB4" s="161"/>
      <c r="ASC4" s="161"/>
      <c r="ASD4" s="161"/>
      <c r="ASE4" s="161"/>
      <c r="ASF4" s="161"/>
      <c r="ASG4" s="161"/>
      <c r="ASH4" s="161"/>
      <c r="ASI4" s="161"/>
      <c r="ASJ4" s="161"/>
      <c r="ASK4" s="161"/>
      <c r="ASL4" s="161"/>
      <c r="ASM4" s="161"/>
      <c r="ASN4" s="161"/>
      <c r="ASO4" s="161"/>
      <c r="ASP4" s="161"/>
      <c r="ASQ4" s="161"/>
      <c r="ASR4" s="161"/>
      <c r="ASS4" s="161"/>
      <c r="AST4" s="161"/>
      <c r="ASU4" s="161"/>
      <c r="ASV4" s="161"/>
      <c r="ASW4" s="161"/>
      <c r="ASX4" s="161"/>
      <c r="ASY4" s="161"/>
      <c r="ASZ4" s="161"/>
      <c r="ATA4" s="161"/>
      <c r="ATB4" s="161"/>
      <c r="ATC4" s="161"/>
      <c r="ATD4" s="161"/>
      <c r="ATE4" s="161"/>
      <c r="ATF4" s="161"/>
      <c r="ATG4" s="161"/>
      <c r="ATH4" s="161"/>
      <c r="ATI4" s="161"/>
      <c r="ATJ4" s="161"/>
      <c r="ATK4" s="161"/>
      <c r="ATL4" s="161"/>
      <c r="ATM4" s="161"/>
      <c r="ATN4" s="161"/>
      <c r="ATO4" s="161"/>
      <c r="ATP4" s="161"/>
      <c r="ATQ4" s="161"/>
      <c r="ATR4" s="161"/>
      <c r="ATS4" s="161"/>
      <c r="ATT4" s="161"/>
      <c r="ATU4" s="161"/>
      <c r="ATV4" s="161"/>
      <c r="ATW4" s="161"/>
      <c r="ATX4" s="161"/>
      <c r="ATY4" s="161"/>
      <c r="ATZ4" s="161"/>
      <c r="AUA4" s="161"/>
      <c r="AUB4" s="161"/>
      <c r="AUC4" s="161"/>
      <c r="AUD4" s="161"/>
      <c r="AUE4" s="161"/>
      <c r="AUF4" s="161"/>
      <c r="AUG4" s="161"/>
      <c r="AUH4" s="161"/>
      <c r="AUI4" s="161"/>
      <c r="AUJ4" s="161"/>
      <c r="AUK4" s="161"/>
      <c r="AUL4" s="161"/>
      <c r="AUM4" s="161"/>
      <c r="AUN4" s="161"/>
      <c r="AUO4" s="161"/>
      <c r="AUP4" s="161"/>
      <c r="AUQ4" s="161"/>
      <c r="AUR4" s="161"/>
      <c r="AUS4" s="161"/>
      <c r="AUT4" s="161"/>
      <c r="AUU4" s="161"/>
      <c r="AUV4" s="161"/>
      <c r="AUW4" s="161"/>
      <c r="AUX4" s="161"/>
      <c r="AUY4" s="161"/>
      <c r="AUZ4" s="161"/>
      <c r="AVA4" s="161"/>
      <c r="AVB4" s="161"/>
      <c r="AVC4" s="161"/>
      <c r="AVD4" s="161"/>
      <c r="AVE4" s="161"/>
      <c r="AVF4" s="161"/>
      <c r="AVG4" s="161"/>
      <c r="AVH4" s="161"/>
      <c r="AVI4" s="161"/>
      <c r="AVJ4" s="161"/>
      <c r="AVK4" s="161"/>
      <c r="AVL4" s="161"/>
      <c r="AVM4" s="161"/>
      <c r="AVN4" s="161"/>
      <c r="AVO4" s="161"/>
      <c r="AVP4" s="161"/>
      <c r="AVQ4" s="161"/>
      <c r="AVR4" s="161"/>
      <c r="AVS4" s="161"/>
      <c r="AVT4" s="161"/>
      <c r="AVU4" s="161"/>
      <c r="AVV4" s="161"/>
      <c r="AVW4" s="161"/>
      <c r="AVX4" s="161"/>
      <c r="AVY4" s="161"/>
      <c r="AVZ4" s="161"/>
      <c r="AWA4" s="161"/>
      <c r="AWB4" s="161"/>
      <c r="AWC4" s="161"/>
      <c r="AWD4" s="161"/>
      <c r="AWE4" s="161"/>
      <c r="AWF4" s="161"/>
      <c r="AWG4" s="161"/>
      <c r="AWH4" s="161"/>
      <c r="AWI4" s="161"/>
      <c r="AWJ4" s="161"/>
      <c r="AWK4" s="161"/>
      <c r="AWL4" s="161"/>
      <c r="AWM4" s="161"/>
      <c r="AWN4" s="161"/>
      <c r="AWO4" s="161"/>
      <c r="AWP4" s="161"/>
      <c r="AWQ4" s="161"/>
      <c r="AWR4" s="161"/>
      <c r="AWS4" s="161"/>
      <c r="AWT4" s="161"/>
      <c r="AWU4" s="161"/>
      <c r="AWV4" s="161"/>
      <c r="AWW4" s="161"/>
      <c r="AWX4" s="161"/>
      <c r="AWY4" s="161"/>
      <c r="AWZ4" s="161"/>
      <c r="AXA4" s="161"/>
      <c r="AXB4" s="161"/>
      <c r="AXC4" s="161"/>
      <c r="AXD4" s="161"/>
      <c r="AXE4" s="161"/>
      <c r="AXF4" s="161"/>
      <c r="AXG4" s="161"/>
      <c r="AXH4" s="161"/>
      <c r="AXI4" s="161"/>
      <c r="AXJ4" s="161"/>
      <c r="AXK4" s="161"/>
      <c r="AXL4" s="161"/>
      <c r="AXM4" s="161"/>
      <c r="AXN4" s="161"/>
      <c r="AXO4" s="161"/>
      <c r="AXP4" s="161"/>
      <c r="AXQ4" s="161"/>
      <c r="AXR4" s="161"/>
      <c r="AXS4" s="161"/>
      <c r="AXT4" s="161"/>
      <c r="AXU4" s="161"/>
      <c r="AXV4" s="161"/>
      <c r="AXW4" s="161"/>
      <c r="AXX4" s="161"/>
      <c r="AXY4" s="161"/>
      <c r="AXZ4" s="161"/>
      <c r="AYA4" s="161"/>
      <c r="AYB4" s="161"/>
      <c r="AYC4" s="161"/>
      <c r="AYD4" s="161"/>
      <c r="AYE4" s="161"/>
      <c r="AYF4" s="161"/>
      <c r="AYG4" s="161"/>
      <c r="AYH4" s="161"/>
      <c r="AYI4" s="161"/>
      <c r="AYJ4" s="161"/>
      <c r="AYK4" s="161"/>
      <c r="AYL4" s="161"/>
      <c r="AYM4" s="161"/>
      <c r="AYN4" s="161"/>
      <c r="AYO4" s="161"/>
      <c r="AYP4" s="161"/>
      <c r="AYQ4" s="161"/>
      <c r="AYR4" s="161"/>
      <c r="AYS4" s="161"/>
      <c r="AYT4" s="161"/>
      <c r="AYU4" s="161"/>
      <c r="AYV4" s="161"/>
      <c r="AYW4" s="161"/>
      <c r="AYX4" s="161"/>
      <c r="AYY4" s="161"/>
      <c r="AYZ4" s="161"/>
      <c r="AZA4" s="161"/>
      <c r="AZB4" s="161"/>
      <c r="AZC4" s="161"/>
      <c r="AZD4" s="161"/>
      <c r="AZE4" s="161"/>
      <c r="AZF4" s="161"/>
      <c r="AZG4" s="161"/>
      <c r="AZH4" s="161"/>
      <c r="AZI4" s="161"/>
      <c r="AZJ4" s="161"/>
      <c r="AZK4" s="161"/>
      <c r="AZL4" s="161"/>
      <c r="AZM4" s="161"/>
      <c r="AZN4" s="161"/>
      <c r="AZO4" s="161"/>
      <c r="AZP4" s="161"/>
      <c r="AZQ4" s="161"/>
      <c r="AZR4" s="161"/>
      <c r="AZS4" s="161"/>
      <c r="AZT4" s="161"/>
      <c r="AZU4" s="161"/>
      <c r="AZV4" s="161"/>
      <c r="AZW4" s="161"/>
      <c r="AZX4" s="161"/>
      <c r="AZY4" s="161"/>
      <c r="AZZ4" s="161"/>
      <c r="BAA4" s="161"/>
      <c r="BAB4" s="161"/>
      <c r="BAC4" s="161"/>
      <c r="BAD4" s="161"/>
      <c r="BAE4" s="161"/>
      <c r="BAF4" s="161"/>
      <c r="BAG4" s="161"/>
      <c r="BAH4" s="161"/>
      <c r="BAI4" s="161"/>
      <c r="BAJ4" s="161"/>
      <c r="BAK4" s="161"/>
      <c r="BAL4" s="161"/>
      <c r="BAM4" s="161"/>
      <c r="BAN4" s="161"/>
      <c r="BAO4" s="161"/>
      <c r="BAP4" s="161"/>
      <c r="BAQ4" s="161"/>
      <c r="BAR4" s="161"/>
      <c r="BAS4" s="161"/>
      <c r="BAT4" s="161"/>
      <c r="BAU4" s="161"/>
      <c r="BAV4" s="161"/>
      <c r="BAW4" s="161"/>
      <c r="BAX4" s="161"/>
      <c r="BAY4" s="161"/>
      <c r="BAZ4" s="161"/>
      <c r="BBA4" s="161"/>
      <c r="BBB4" s="161"/>
      <c r="BBC4" s="161"/>
      <c r="BBD4" s="161"/>
      <c r="BBE4" s="161"/>
      <c r="BBF4" s="161"/>
      <c r="BBG4" s="161"/>
      <c r="BBH4" s="161"/>
      <c r="BBI4" s="161"/>
      <c r="BBJ4" s="161"/>
      <c r="BBK4" s="161"/>
      <c r="BBL4" s="161"/>
      <c r="BBM4" s="161"/>
      <c r="BBN4" s="161"/>
      <c r="BBO4" s="161"/>
      <c r="BBP4" s="161"/>
      <c r="BBQ4" s="161"/>
      <c r="BBR4" s="161"/>
      <c r="BBS4" s="161"/>
      <c r="BBT4" s="161"/>
      <c r="BBU4" s="161"/>
      <c r="BBV4" s="161"/>
      <c r="BBW4" s="161"/>
      <c r="BBX4" s="161"/>
      <c r="BBY4" s="161"/>
      <c r="BBZ4" s="161"/>
      <c r="BCA4" s="161"/>
      <c r="BCB4" s="161"/>
      <c r="BCC4" s="161"/>
      <c r="BCD4" s="161"/>
      <c r="BCE4" s="161"/>
      <c r="BCF4" s="161"/>
      <c r="BCG4" s="161"/>
      <c r="BCH4" s="161"/>
      <c r="BCI4" s="161"/>
      <c r="BCJ4" s="161"/>
      <c r="BCK4" s="161"/>
      <c r="BCL4" s="161"/>
      <c r="BCM4" s="161"/>
      <c r="BCN4" s="161"/>
      <c r="BCO4" s="161"/>
      <c r="BCP4" s="161"/>
      <c r="BCQ4" s="161"/>
      <c r="BCR4" s="161"/>
      <c r="BCS4" s="161"/>
      <c r="BCT4" s="161"/>
      <c r="BCU4" s="161"/>
      <c r="BCV4" s="161"/>
      <c r="BCW4" s="161"/>
      <c r="BCX4" s="161"/>
      <c r="BCY4" s="161"/>
      <c r="BCZ4" s="161"/>
      <c r="BDA4" s="161"/>
      <c r="BDB4" s="161"/>
      <c r="BDC4" s="161"/>
      <c r="BDD4" s="161"/>
      <c r="BDE4" s="161"/>
      <c r="BDF4" s="161"/>
      <c r="BDG4" s="161"/>
      <c r="BDH4" s="161"/>
      <c r="BDI4" s="161"/>
      <c r="BDJ4" s="161"/>
      <c r="BDK4" s="161"/>
      <c r="BDL4" s="161"/>
      <c r="BDM4" s="161"/>
      <c r="BDN4" s="161"/>
      <c r="BDO4" s="161"/>
      <c r="BDP4" s="161"/>
      <c r="BDQ4" s="161"/>
      <c r="BDR4" s="161"/>
      <c r="BDS4" s="161"/>
      <c r="BDT4" s="161"/>
      <c r="BDU4" s="161"/>
      <c r="BDV4" s="161"/>
      <c r="BDW4" s="161"/>
      <c r="BDX4" s="161"/>
      <c r="BDY4" s="161"/>
      <c r="BDZ4" s="161"/>
      <c r="BEA4" s="161"/>
      <c r="BEB4" s="161"/>
      <c r="BEC4" s="161"/>
      <c r="BED4" s="161"/>
      <c r="BEE4" s="161"/>
      <c r="BEF4" s="161"/>
      <c r="BEG4" s="161"/>
      <c r="BEH4" s="161"/>
      <c r="BEI4" s="161"/>
      <c r="BEJ4" s="161"/>
      <c r="BEK4" s="161"/>
      <c r="BEL4" s="161"/>
      <c r="BEM4" s="161"/>
      <c r="BEN4" s="161"/>
      <c r="BEO4" s="161"/>
      <c r="BEP4" s="161"/>
      <c r="BEQ4" s="161"/>
      <c r="BER4" s="161"/>
      <c r="BES4" s="161"/>
      <c r="BET4" s="161"/>
      <c r="BEU4" s="161"/>
      <c r="BEV4" s="161"/>
      <c r="BEW4" s="161"/>
      <c r="BEX4" s="161"/>
      <c r="BEY4" s="161"/>
      <c r="BEZ4" s="161"/>
      <c r="BFA4" s="161"/>
      <c r="BFB4" s="161"/>
      <c r="BFC4" s="161"/>
      <c r="BFD4" s="161"/>
      <c r="BFE4" s="161"/>
      <c r="BFF4" s="161"/>
      <c r="BFG4" s="161"/>
      <c r="BFH4" s="161"/>
      <c r="BFI4" s="161"/>
      <c r="BFJ4" s="161"/>
      <c r="BFK4" s="161"/>
      <c r="BFL4" s="161"/>
      <c r="BFM4" s="161"/>
      <c r="BFN4" s="161"/>
      <c r="BFO4" s="161"/>
      <c r="BFP4" s="161"/>
      <c r="BFQ4" s="161"/>
      <c r="BFR4" s="161"/>
      <c r="BFS4" s="161"/>
      <c r="BFT4" s="161"/>
      <c r="BFU4" s="161"/>
      <c r="BFV4" s="161"/>
      <c r="BFW4" s="161"/>
      <c r="BFX4" s="161"/>
      <c r="BFY4" s="161"/>
      <c r="BFZ4" s="161"/>
      <c r="BGA4" s="161"/>
      <c r="BGB4" s="161"/>
      <c r="BGC4" s="161"/>
      <c r="BGD4" s="161"/>
      <c r="BGE4" s="161"/>
      <c r="BGF4" s="161"/>
      <c r="BGG4" s="161"/>
      <c r="BGH4" s="161"/>
      <c r="BGI4" s="161"/>
      <c r="BGJ4" s="161"/>
      <c r="BGK4" s="161"/>
      <c r="BGL4" s="161"/>
      <c r="BGM4" s="161"/>
      <c r="BGN4" s="161"/>
      <c r="BGO4" s="161"/>
      <c r="BGP4" s="161"/>
      <c r="BGQ4" s="161"/>
      <c r="BGR4" s="161"/>
      <c r="BGS4" s="161"/>
      <c r="BGT4" s="161"/>
      <c r="BGU4" s="161"/>
      <c r="BGV4" s="161"/>
      <c r="BGW4" s="161"/>
      <c r="BGX4" s="161"/>
      <c r="BGY4" s="161"/>
      <c r="BGZ4" s="161"/>
      <c r="BHA4" s="161"/>
      <c r="BHB4" s="161"/>
      <c r="BHC4" s="161"/>
      <c r="BHD4" s="161"/>
      <c r="BHE4" s="161"/>
      <c r="BHF4" s="161"/>
      <c r="BHG4" s="161"/>
      <c r="BHH4" s="161"/>
      <c r="BHI4" s="161"/>
      <c r="BHJ4" s="161"/>
      <c r="BHK4" s="161"/>
      <c r="BHL4" s="161"/>
      <c r="BHM4" s="161"/>
      <c r="BHN4" s="161"/>
      <c r="BHO4" s="161"/>
      <c r="BHP4" s="161"/>
      <c r="BHQ4" s="161"/>
      <c r="BHR4" s="161"/>
      <c r="BHS4" s="161"/>
      <c r="BHT4" s="161"/>
      <c r="BHU4" s="161"/>
      <c r="BHV4" s="161"/>
      <c r="BHW4" s="161"/>
      <c r="BHX4" s="161"/>
      <c r="BHY4" s="161"/>
      <c r="BHZ4" s="161"/>
      <c r="BIA4" s="161"/>
      <c r="BIB4" s="161"/>
      <c r="BIC4" s="161"/>
      <c r="BID4" s="161"/>
      <c r="BIE4" s="161"/>
      <c r="BIF4" s="161"/>
      <c r="BIG4" s="161"/>
      <c r="BIH4" s="161"/>
      <c r="BII4" s="161"/>
      <c r="BIJ4" s="161"/>
      <c r="BIK4" s="161"/>
      <c r="BIL4" s="161"/>
      <c r="BIM4" s="161"/>
      <c r="BIN4" s="161"/>
      <c r="BIO4" s="161"/>
      <c r="BIP4" s="161"/>
      <c r="BIQ4" s="161"/>
      <c r="BIR4" s="161"/>
      <c r="BIS4" s="161"/>
      <c r="BIT4" s="161"/>
      <c r="BIU4" s="161"/>
      <c r="BIV4" s="161"/>
      <c r="BIW4" s="161"/>
      <c r="BIX4" s="161"/>
      <c r="BIY4" s="161"/>
      <c r="BIZ4" s="161"/>
      <c r="BJA4" s="161"/>
      <c r="BJB4" s="161"/>
      <c r="BJC4" s="161"/>
      <c r="BJD4" s="161"/>
      <c r="BJE4" s="161"/>
      <c r="BJF4" s="161"/>
      <c r="BJG4" s="161"/>
      <c r="BJH4" s="161"/>
      <c r="BJI4" s="161"/>
      <c r="BJJ4" s="161"/>
      <c r="BJK4" s="161"/>
      <c r="BJL4" s="161"/>
      <c r="BJM4" s="161"/>
      <c r="BJN4" s="161"/>
      <c r="BJO4" s="161"/>
      <c r="BJP4" s="161"/>
      <c r="BJQ4" s="161"/>
      <c r="BJR4" s="161"/>
      <c r="BJS4" s="161"/>
      <c r="BJT4" s="161"/>
      <c r="BJU4" s="161"/>
      <c r="BJV4" s="161"/>
      <c r="BJW4" s="161"/>
      <c r="BJX4" s="161"/>
      <c r="BJY4" s="161"/>
      <c r="BJZ4" s="161"/>
      <c r="BKA4" s="161"/>
      <c r="BKB4" s="161"/>
      <c r="BKC4" s="161"/>
      <c r="BKD4" s="161"/>
      <c r="BKE4" s="161"/>
      <c r="BKF4" s="161"/>
      <c r="BKG4" s="161"/>
      <c r="BKH4" s="161"/>
      <c r="BKI4" s="161"/>
      <c r="BKJ4" s="161"/>
      <c r="BKK4" s="161"/>
      <c r="BKL4" s="161"/>
      <c r="BKM4" s="161"/>
      <c r="BKN4" s="161"/>
      <c r="BKO4" s="161"/>
      <c r="BKP4" s="161"/>
      <c r="BKQ4" s="161"/>
      <c r="BKR4" s="161"/>
      <c r="BKS4" s="161"/>
      <c r="BKT4" s="161"/>
      <c r="BKU4" s="161"/>
      <c r="BKV4" s="161"/>
      <c r="BKW4" s="161"/>
      <c r="BKX4" s="161"/>
      <c r="BKY4" s="161"/>
      <c r="BKZ4" s="161"/>
      <c r="BLA4" s="161"/>
      <c r="BLB4" s="161"/>
      <c r="BLC4" s="161"/>
      <c r="BLD4" s="161"/>
      <c r="BLE4" s="161"/>
      <c r="BLF4" s="161"/>
      <c r="BLG4" s="161"/>
      <c r="BLH4" s="161"/>
      <c r="BLI4" s="161"/>
      <c r="BLJ4" s="161"/>
      <c r="BLK4" s="161"/>
      <c r="BLL4" s="161"/>
      <c r="BLM4" s="161"/>
      <c r="BLN4" s="161"/>
      <c r="BLO4" s="161"/>
      <c r="BLP4" s="161"/>
      <c r="BLQ4" s="161"/>
      <c r="BLR4" s="161"/>
      <c r="BLS4" s="161"/>
      <c r="BLT4" s="161"/>
      <c r="BLU4" s="161"/>
      <c r="BLV4" s="161"/>
      <c r="BLW4" s="161"/>
      <c r="BLX4" s="161"/>
      <c r="BLY4" s="161"/>
      <c r="BLZ4" s="161"/>
      <c r="BMA4" s="161"/>
      <c r="BMB4" s="161"/>
      <c r="BMC4" s="161"/>
      <c r="BMD4" s="161"/>
      <c r="BME4" s="161"/>
      <c r="BMF4" s="161"/>
      <c r="BMG4" s="161"/>
      <c r="BMH4" s="161"/>
      <c r="BMI4" s="161"/>
      <c r="BMJ4" s="161"/>
      <c r="BMK4" s="161"/>
      <c r="BML4" s="161"/>
      <c r="BMM4" s="161"/>
      <c r="BMN4" s="161"/>
      <c r="BMO4" s="161"/>
      <c r="BMP4" s="161"/>
      <c r="BMQ4" s="161"/>
      <c r="BMR4" s="161"/>
      <c r="BMS4" s="161"/>
      <c r="BMT4" s="161"/>
      <c r="BMU4" s="161"/>
      <c r="BMV4" s="161"/>
      <c r="BMW4" s="161"/>
      <c r="BMX4" s="161"/>
      <c r="BMY4" s="161"/>
      <c r="BMZ4" s="161"/>
      <c r="BNA4" s="161"/>
      <c r="BNB4" s="161"/>
      <c r="BNC4" s="161"/>
      <c r="BND4" s="161"/>
      <c r="BNE4" s="161"/>
      <c r="BNF4" s="161"/>
      <c r="BNG4" s="161"/>
      <c r="BNH4" s="161"/>
      <c r="BNI4" s="161"/>
      <c r="BNJ4" s="161"/>
      <c r="BNK4" s="161"/>
      <c r="BNL4" s="161"/>
      <c r="BNM4" s="161"/>
      <c r="BNN4" s="161"/>
      <c r="BNO4" s="161"/>
      <c r="BNP4" s="161"/>
      <c r="BNQ4" s="161"/>
      <c r="BNR4" s="161"/>
      <c r="BNS4" s="161"/>
      <c r="BNT4" s="161"/>
      <c r="BNU4" s="161"/>
      <c r="BNV4" s="161"/>
      <c r="BNW4" s="161"/>
      <c r="BNX4" s="161"/>
      <c r="BNY4" s="161"/>
      <c r="BNZ4" s="161"/>
      <c r="BOA4" s="161"/>
      <c r="BOB4" s="161"/>
      <c r="BOC4" s="161"/>
      <c r="BOD4" s="161"/>
      <c r="BOE4" s="161"/>
      <c r="BOF4" s="161"/>
      <c r="BOG4" s="161"/>
      <c r="BOH4" s="161"/>
      <c r="BOI4" s="161"/>
      <c r="BOJ4" s="161"/>
      <c r="BOK4" s="161"/>
      <c r="BOL4" s="161"/>
      <c r="BOM4" s="161"/>
      <c r="BON4" s="161"/>
      <c r="BOO4" s="161"/>
      <c r="BOP4" s="161"/>
      <c r="BOQ4" s="161"/>
      <c r="BOR4" s="161"/>
      <c r="BOS4" s="161"/>
      <c r="BOT4" s="161"/>
      <c r="BOU4" s="161"/>
      <c r="BOV4" s="161"/>
      <c r="BOW4" s="161"/>
      <c r="BOX4" s="161"/>
      <c r="BOY4" s="161"/>
      <c r="BOZ4" s="161"/>
      <c r="BPA4" s="161"/>
      <c r="BPB4" s="161"/>
      <c r="BPC4" s="161"/>
      <c r="BPD4" s="161"/>
      <c r="BPE4" s="161"/>
      <c r="BPF4" s="161"/>
      <c r="BPG4" s="161"/>
      <c r="BPH4" s="161"/>
      <c r="BPI4" s="161"/>
      <c r="BPJ4" s="161"/>
      <c r="BPK4" s="161"/>
      <c r="BPL4" s="161"/>
      <c r="BPM4" s="161"/>
      <c r="BPN4" s="161"/>
      <c r="BPO4" s="161"/>
      <c r="BPP4" s="161"/>
      <c r="BPQ4" s="161"/>
      <c r="BPR4" s="161"/>
      <c r="BPS4" s="161"/>
      <c r="BPT4" s="161"/>
      <c r="BPU4" s="161"/>
      <c r="BPV4" s="161"/>
      <c r="BPW4" s="161"/>
      <c r="BPX4" s="161"/>
      <c r="BPY4" s="161"/>
      <c r="BPZ4" s="161"/>
      <c r="BQA4" s="161"/>
      <c r="BQB4" s="161"/>
      <c r="BQC4" s="161"/>
      <c r="BQD4" s="161"/>
      <c r="BQE4" s="161"/>
      <c r="BQF4" s="161"/>
      <c r="BQG4" s="161"/>
      <c r="BQH4" s="161"/>
      <c r="BQI4" s="161"/>
      <c r="BQJ4" s="161"/>
      <c r="BQK4" s="161"/>
      <c r="BQL4" s="161"/>
      <c r="BQM4" s="161"/>
      <c r="BQN4" s="161"/>
      <c r="BQO4" s="161"/>
      <c r="BQP4" s="161"/>
      <c r="BQQ4" s="161"/>
      <c r="BQR4" s="161"/>
      <c r="BQS4" s="161"/>
      <c r="BQT4" s="161"/>
      <c r="BQU4" s="161"/>
      <c r="BQV4" s="161"/>
      <c r="BQW4" s="161"/>
      <c r="BQX4" s="161"/>
      <c r="BQY4" s="161"/>
      <c r="BQZ4" s="161"/>
      <c r="BRA4" s="161"/>
      <c r="BRB4" s="161"/>
      <c r="BRC4" s="161"/>
      <c r="BRD4" s="161"/>
      <c r="BRE4" s="161"/>
      <c r="BRF4" s="161"/>
      <c r="BRG4" s="161"/>
      <c r="BRH4" s="161"/>
      <c r="BRI4" s="161"/>
      <c r="BRJ4" s="161"/>
      <c r="BRK4" s="161"/>
      <c r="BRL4" s="161"/>
      <c r="BRM4" s="161"/>
      <c r="BRN4" s="161"/>
      <c r="BRO4" s="161"/>
      <c r="BRP4" s="161"/>
      <c r="BRQ4" s="161"/>
      <c r="BRR4" s="161"/>
      <c r="BRS4" s="161"/>
      <c r="BRT4" s="161"/>
      <c r="BRU4" s="161"/>
      <c r="BRV4" s="161"/>
      <c r="BRW4" s="161"/>
      <c r="BRX4" s="161"/>
      <c r="BRY4" s="161"/>
      <c r="BRZ4" s="161"/>
      <c r="BSA4" s="161"/>
      <c r="BSB4" s="161"/>
      <c r="BSC4" s="161"/>
      <c r="BSD4" s="161"/>
      <c r="BSE4" s="161"/>
      <c r="BSF4" s="161"/>
      <c r="BSG4" s="161"/>
      <c r="BSH4" s="161"/>
      <c r="BSI4" s="161"/>
      <c r="BSJ4" s="161"/>
      <c r="BSK4" s="161"/>
      <c r="BSL4" s="161"/>
      <c r="BSM4" s="161"/>
      <c r="BSN4" s="161"/>
      <c r="BSO4" s="161"/>
      <c r="BSP4" s="161"/>
      <c r="BSQ4" s="161"/>
      <c r="BSR4" s="161"/>
      <c r="BSS4" s="161"/>
      <c r="BST4" s="161"/>
      <c r="BSU4" s="161"/>
      <c r="BSV4" s="161"/>
      <c r="BSW4" s="161"/>
      <c r="BSX4" s="161"/>
      <c r="BSY4" s="161"/>
      <c r="BSZ4" s="161"/>
      <c r="BTA4" s="161"/>
      <c r="BTB4" s="161"/>
      <c r="BTC4" s="161"/>
      <c r="BTD4" s="161"/>
      <c r="BTE4" s="161"/>
      <c r="BTF4" s="161"/>
      <c r="BTG4" s="161"/>
      <c r="BTH4" s="161"/>
      <c r="BTI4" s="161"/>
      <c r="BTJ4" s="161"/>
      <c r="BTK4" s="161"/>
      <c r="BTL4" s="161"/>
      <c r="BTM4" s="161"/>
      <c r="BTN4" s="161"/>
      <c r="BTO4" s="161"/>
      <c r="BTP4" s="161"/>
      <c r="BTQ4" s="161"/>
      <c r="BTR4" s="161"/>
      <c r="BTS4" s="161"/>
      <c r="BTT4" s="161"/>
      <c r="BTU4" s="161"/>
      <c r="BTV4" s="161"/>
      <c r="BTW4" s="161"/>
      <c r="BTX4" s="161"/>
      <c r="BTY4" s="161"/>
      <c r="BTZ4" s="161"/>
      <c r="BUA4" s="161"/>
      <c r="BUB4" s="161"/>
      <c r="BUC4" s="161"/>
      <c r="BUD4" s="161"/>
      <c r="BUE4" s="161"/>
      <c r="BUF4" s="161"/>
      <c r="BUG4" s="161"/>
      <c r="BUH4" s="161"/>
      <c r="BUI4" s="161"/>
      <c r="BUJ4" s="161"/>
      <c r="BUK4" s="161"/>
      <c r="BUL4" s="161"/>
      <c r="BUM4" s="161"/>
      <c r="BUN4" s="161"/>
      <c r="BUO4" s="161"/>
      <c r="BUP4" s="161"/>
      <c r="BUQ4" s="161"/>
      <c r="BUR4" s="161"/>
      <c r="BUS4" s="161"/>
      <c r="BUT4" s="161"/>
      <c r="BUU4" s="161"/>
      <c r="BUV4" s="161"/>
      <c r="BUW4" s="161"/>
      <c r="BUX4" s="161"/>
      <c r="BUY4" s="161"/>
      <c r="BUZ4" s="161"/>
      <c r="BVA4" s="161"/>
      <c r="BVB4" s="161"/>
      <c r="BVC4" s="161"/>
      <c r="BVD4" s="161"/>
      <c r="BVE4" s="161"/>
      <c r="BVF4" s="161"/>
      <c r="BVG4" s="161"/>
      <c r="BVH4" s="161"/>
      <c r="BVI4" s="161"/>
      <c r="BVJ4" s="161"/>
      <c r="BVK4" s="161"/>
      <c r="BVL4" s="161"/>
      <c r="BVM4" s="161"/>
      <c r="BVN4" s="161"/>
      <c r="BVO4" s="161"/>
      <c r="BVP4" s="161"/>
      <c r="BVQ4" s="161"/>
      <c r="BVR4" s="161"/>
      <c r="BVS4" s="161"/>
      <c r="BVT4" s="161"/>
      <c r="BVU4" s="161"/>
      <c r="BVV4" s="161"/>
      <c r="BVW4" s="161"/>
      <c r="BVX4" s="161"/>
      <c r="BVY4" s="161"/>
      <c r="BVZ4" s="161"/>
      <c r="BWA4" s="161"/>
      <c r="BWB4" s="161"/>
      <c r="BWC4" s="161"/>
      <c r="BWD4" s="161"/>
      <c r="BWE4" s="161"/>
      <c r="BWF4" s="161"/>
      <c r="BWG4" s="161"/>
      <c r="BWH4" s="161"/>
      <c r="BWI4" s="161"/>
      <c r="BWJ4" s="161"/>
      <c r="BWK4" s="161"/>
      <c r="BWL4" s="161"/>
      <c r="BWM4" s="161"/>
      <c r="BWN4" s="161"/>
      <c r="BWO4" s="161"/>
      <c r="BWP4" s="161"/>
      <c r="BWQ4" s="161"/>
      <c r="BWR4" s="161"/>
      <c r="BWS4" s="161"/>
      <c r="BWT4" s="161"/>
      <c r="BWU4" s="161"/>
      <c r="BWV4" s="161"/>
      <c r="BWW4" s="161"/>
      <c r="BWX4" s="161"/>
      <c r="BWY4" s="161"/>
      <c r="BWZ4" s="161"/>
      <c r="BXA4" s="161"/>
      <c r="BXB4" s="161"/>
      <c r="BXC4" s="161"/>
      <c r="BXD4" s="161"/>
      <c r="BXE4" s="161"/>
      <c r="BXF4" s="161"/>
      <c r="BXG4" s="161"/>
      <c r="BXH4" s="161"/>
      <c r="BXI4" s="161"/>
      <c r="BXJ4" s="161"/>
      <c r="BXK4" s="161"/>
      <c r="BXL4" s="161"/>
      <c r="BXM4" s="161"/>
      <c r="BXN4" s="161"/>
      <c r="BXO4" s="161"/>
      <c r="BXP4" s="161"/>
      <c r="BXQ4" s="161"/>
      <c r="BXR4" s="161"/>
      <c r="BXS4" s="161"/>
      <c r="BXT4" s="161"/>
      <c r="BXU4" s="161"/>
      <c r="BXV4" s="161"/>
      <c r="BXW4" s="161"/>
      <c r="BXX4" s="161"/>
      <c r="BXY4" s="161"/>
      <c r="BXZ4" s="161"/>
      <c r="BYA4" s="161"/>
      <c r="BYB4" s="161"/>
      <c r="BYC4" s="161"/>
      <c r="BYD4" s="161"/>
      <c r="BYE4" s="161"/>
      <c r="BYF4" s="161"/>
      <c r="BYG4" s="161"/>
      <c r="BYH4" s="161"/>
      <c r="BYI4" s="161"/>
      <c r="BYJ4" s="161"/>
      <c r="BYK4" s="161"/>
      <c r="BYL4" s="161"/>
      <c r="BYM4" s="161"/>
      <c r="BYN4" s="161"/>
      <c r="BYO4" s="161"/>
      <c r="BYP4" s="161"/>
      <c r="BYQ4" s="161"/>
      <c r="BYR4" s="161"/>
      <c r="BYS4" s="161"/>
      <c r="BYT4" s="161"/>
      <c r="BYU4" s="161"/>
      <c r="BYV4" s="161"/>
      <c r="BYW4" s="161"/>
      <c r="BYX4" s="161"/>
      <c r="BYY4" s="161"/>
      <c r="BYZ4" s="161"/>
      <c r="BZA4" s="161"/>
      <c r="BZB4" s="161"/>
      <c r="BZC4" s="161"/>
      <c r="BZD4" s="161"/>
      <c r="BZE4" s="161"/>
      <c r="BZF4" s="161"/>
      <c r="BZG4" s="161"/>
      <c r="BZH4" s="161"/>
      <c r="BZI4" s="161"/>
      <c r="BZJ4" s="161"/>
      <c r="BZK4" s="161"/>
      <c r="BZL4" s="161"/>
      <c r="BZM4" s="161"/>
      <c r="BZN4" s="161"/>
      <c r="BZO4" s="161"/>
      <c r="BZP4" s="161"/>
      <c r="BZQ4" s="161"/>
      <c r="BZR4" s="161"/>
      <c r="BZS4" s="161"/>
      <c r="BZT4" s="161"/>
      <c r="BZU4" s="161"/>
      <c r="BZV4" s="161"/>
      <c r="BZW4" s="161"/>
      <c r="BZX4" s="161"/>
      <c r="BZY4" s="161"/>
      <c r="BZZ4" s="161"/>
      <c r="CAA4" s="161"/>
      <c r="CAB4" s="161"/>
      <c r="CAC4" s="161"/>
      <c r="CAD4" s="161"/>
      <c r="CAE4" s="161"/>
      <c r="CAF4" s="161"/>
      <c r="CAG4" s="161"/>
      <c r="CAH4" s="161"/>
      <c r="CAI4" s="161"/>
      <c r="CAJ4" s="161"/>
      <c r="CAK4" s="161"/>
      <c r="CAL4" s="161"/>
      <c r="CAM4" s="161"/>
      <c r="CAN4" s="161"/>
      <c r="CAO4" s="161"/>
      <c r="CAP4" s="161"/>
      <c r="CAQ4" s="161"/>
      <c r="CAR4" s="161"/>
      <c r="CAS4" s="161"/>
      <c r="CAT4" s="161"/>
      <c r="CAU4" s="161"/>
      <c r="CAV4" s="161"/>
      <c r="CAW4" s="161"/>
      <c r="CAX4" s="161"/>
      <c r="CAY4" s="161"/>
      <c r="CAZ4" s="161"/>
      <c r="CBA4" s="161"/>
      <c r="CBB4" s="161"/>
      <c r="CBC4" s="161"/>
      <c r="CBD4" s="161"/>
      <c r="CBE4" s="161"/>
      <c r="CBF4" s="161"/>
      <c r="CBG4" s="161"/>
      <c r="CBH4" s="161"/>
      <c r="CBI4" s="161"/>
      <c r="CBJ4" s="161"/>
      <c r="CBK4" s="161"/>
      <c r="CBL4" s="161"/>
      <c r="CBM4" s="161"/>
      <c r="CBN4" s="161"/>
      <c r="CBO4" s="161"/>
      <c r="CBP4" s="161"/>
      <c r="CBQ4" s="161"/>
      <c r="CBR4" s="161"/>
      <c r="CBS4" s="161"/>
      <c r="CBT4" s="161"/>
      <c r="CBU4" s="161"/>
      <c r="CBV4" s="161"/>
      <c r="CBW4" s="161"/>
      <c r="CBX4" s="161"/>
      <c r="CBY4" s="161"/>
      <c r="CBZ4" s="161"/>
      <c r="CCA4" s="161"/>
      <c r="CCB4" s="161"/>
      <c r="CCC4" s="161"/>
      <c r="CCD4" s="161"/>
      <c r="CCE4" s="161"/>
      <c r="CCF4" s="161"/>
      <c r="CCG4" s="161"/>
      <c r="CCH4" s="161"/>
      <c r="CCI4" s="161"/>
      <c r="CCJ4" s="161"/>
      <c r="CCK4" s="161"/>
      <c r="CCL4" s="161"/>
      <c r="CCM4" s="161"/>
      <c r="CCN4" s="161"/>
      <c r="CCO4" s="161"/>
      <c r="CCP4" s="161"/>
      <c r="CCQ4" s="161"/>
      <c r="CCR4" s="161"/>
      <c r="CCS4" s="161"/>
      <c r="CCT4" s="161"/>
      <c r="CCU4" s="161"/>
      <c r="CCV4" s="161"/>
      <c r="CCW4" s="161"/>
      <c r="CCX4" s="161"/>
      <c r="CCY4" s="161"/>
      <c r="CCZ4" s="161"/>
      <c r="CDA4" s="161"/>
      <c r="CDB4" s="161"/>
      <c r="CDC4" s="161"/>
      <c r="CDD4" s="161"/>
      <c r="CDE4" s="161"/>
      <c r="CDF4" s="161"/>
      <c r="CDG4" s="161"/>
      <c r="CDH4" s="161"/>
      <c r="CDI4" s="161"/>
      <c r="CDJ4" s="161"/>
      <c r="CDK4" s="161"/>
      <c r="CDL4" s="161"/>
      <c r="CDM4" s="161"/>
      <c r="CDN4" s="161"/>
      <c r="CDO4" s="161"/>
      <c r="CDP4" s="161"/>
      <c r="CDQ4" s="161"/>
      <c r="CDR4" s="161"/>
      <c r="CDS4" s="161"/>
      <c r="CDT4" s="161"/>
      <c r="CDU4" s="161"/>
      <c r="CDV4" s="161"/>
      <c r="CDW4" s="161"/>
      <c r="CDX4" s="161"/>
      <c r="CDY4" s="161"/>
      <c r="CDZ4" s="161"/>
      <c r="CEA4" s="161"/>
      <c r="CEB4" s="161"/>
      <c r="CEC4" s="161"/>
      <c r="CED4" s="161"/>
      <c r="CEE4" s="161"/>
      <c r="CEF4" s="161"/>
      <c r="CEG4" s="161"/>
      <c r="CEH4" s="161"/>
      <c r="CEI4" s="161"/>
      <c r="CEJ4" s="161"/>
      <c r="CEK4" s="161"/>
      <c r="CEL4" s="161"/>
      <c r="CEM4" s="161"/>
      <c r="CEN4" s="161"/>
      <c r="CEO4" s="161"/>
      <c r="CEP4" s="161"/>
      <c r="CEQ4" s="161"/>
      <c r="CER4" s="161"/>
      <c r="CES4" s="161"/>
      <c r="CET4" s="161"/>
      <c r="CEU4" s="161"/>
      <c r="CEV4" s="161"/>
      <c r="CEW4" s="161"/>
      <c r="CEX4" s="161"/>
      <c r="CEY4" s="161"/>
      <c r="CEZ4" s="161"/>
      <c r="CFA4" s="161"/>
      <c r="CFB4" s="161"/>
      <c r="CFC4" s="161"/>
      <c r="CFD4" s="161"/>
      <c r="CFE4" s="161"/>
      <c r="CFF4" s="161"/>
      <c r="CFG4" s="161"/>
      <c r="CFH4" s="161"/>
      <c r="CFI4" s="161"/>
      <c r="CFJ4" s="161"/>
      <c r="CFK4" s="161"/>
      <c r="CFL4" s="161"/>
      <c r="CFM4" s="161"/>
      <c r="CFN4" s="161"/>
      <c r="CFO4" s="161"/>
      <c r="CFP4" s="161"/>
      <c r="CFQ4" s="161"/>
      <c r="CFR4" s="161"/>
      <c r="CFS4" s="161"/>
      <c r="CFT4" s="161"/>
      <c r="CFU4" s="161"/>
      <c r="CFV4" s="161"/>
      <c r="CFW4" s="161"/>
      <c r="CFX4" s="161"/>
      <c r="CFY4" s="161"/>
      <c r="CFZ4" s="161"/>
      <c r="CGA4" s="161"/>
      <c r="CGB4" s="161"/>
      <c r="CGC4" s="161"/>
      <c r="CGD4" s="161"/>
      <c r="CGE4" s="161"/>
      <c r="CGF4" s="161"/>
      <c r="CGG4" s="161"/>
      <c r="CGH4" s="161"/>
      <c r="CGI4" s="161"/>
      <c r="CGJ4" s="161"/>
      <c r="CGK4" s="161"/>
      <c r="CGL4" s="161"/>
      <c r="CGM4" s="161"/>
      <c r="CGN4" s="161"/>
      <c r="CGO4" s="161"/>
      <c r="CGP4" s="161"/>
      <c r="CGQ4" s="161"/>
      <c r="CGR4" s="161"/>
      <c r="CGS4" s="161"/>
      <c r="CGT4" s="161"/>
      <c r="CGU4" s="161"/>
      <c r="CGV4" s="161"/>
      <c r="CGW4" s="161"/>
      <c r="CGX4" s="161"/>
      <c r="CGY4" s="161"/>
      <c r="CGZ4" s="161"/>
      <c r="CHA4" s="161"/>
      <c r="CHB4" s="161"/>
      <c r="CHC4" s="161"/>
      <c r="CHD4" s="161"/>
      <c r="CHE4" s="161"/>
      <c r="CHF4" s="161"/>
      <c r="CHG4" s="161"/>
      <c r="CHH4" s="161"/>
      <c r="CHI4" s="161"/>
      <c r="CHJ4" s="161"/>
      <c r="CHK4" s="161"/>
      <c r="CHL4" s="161"/>
      <c r="CHM4" s="161"/>
      <c r="CHN4" s="161"/>
      <c r="CHO4" s="161"/>
      <c r="CHP4" s="161"/>
      <c r="CHQ4" s="161"/>
      <c r="CHR4" s="161"/>
      <c r="CHS4" s="161"/>
      <c r="CHT4" s="161"/>
      <c r="CHU4" s="161"/>
      <c r="CHV4" s="161"/>
      <c r="CHW4" s="161"/>
      <c r="CHX4" s="161"/>
      <c r="CHY4" s="161"/>
      <c r="CHZ4" s="161"/>
      <c r="CIA4" s="161"/>
      <c r="CIB4" s="161"/>
      <c r="CIC4" s="161"/>
      <c r="CID4" s="161"/>
      <c r="CIE4" s="161"/>
      <c r="CIF4" s="161"/>
      <c r="CIG4" s="161"/>
      <c r="CIH4" s="161"/>
      <c r="CII4" s="161"/>
      <c r="CIJ4" s="161"/>
      <c r="CIK4" s="161"/>
      <c r="CIL4" s="161"/>
      <c r="CIM4" s="161"/>
      <c r="CIN4" s="161"/>
      <c r="CIO4" s="161"/>
      <c r="CIP4" s="161"/>
      <c r="CIQ4" s="161"/>
      <c r="CIR4" s="161"/>
      <c r="CIS4" s="161"/>
      <c r="CIT4" s="161"/>
      <c r="CIU4" s="161"/>
      <c r="CIV4" s="161"/>
      <c r="CIW4" s="161"/>
      <c r="CIX4" s="161"/>
      <c r="CIY4" s="161"/>
      <c r="CIZ4" s="161"/>
      <c r="CJA4" s="161"/>
      <c r="CJB4" s="161"/>
      <c r="CJC4" s="161"/>
      <c r="CJD4" s="161"/>
      <c r="CJE4" s="161"/>
      <c r="CJF4" s="161"/>
      <c r="CJG4" s="161"/>
      <c r="CJH4" s="161"/>
      <c r="CJI4" s="161"/>
      <c r="CJJ4" s="161"/>
      <c r="CJK4" s="161"/>
      <c r="CJL4" s="161"/>
      <c r="CJM4" s="161"/>
      <c r="CJN4" s="161"/>
      <c r="CJO4" s="161"/>
      <c r="CJP4" s="161"/>
      <c r="CJQ4" s="161"/>
      <c r="CJR4" s="161"/>
      <c r="CJS4" s="161"/>
      <c r="CJT4" s="161"/>
      <c r="CJU4" s="161"/>
      <c r="CJV4" s="161"/>
      <c r="CJW4" s="161"/>
      <c r="CJX4" s="161"/>
      <c r="CJY4" s="161"/>
      <c r="CJZ4" s="161"/>
      <c r="CKA4" s="161"/>
      <c r="CKB4" s="161"/>
      <c r="CKC4" s="161"/>
      <c r="CKD4" s="161"/>
      <c r="CKE4" s="161"/>
      <c r="CKF4" s="161"/>
      <c r="CKG4" s="161"/>
      <c r="CKH4" s="161"/>
      <c r="CKI4" s="161"/>
      <c r="CKJ4" s="161"/>
      <c r="CKK4" s="161"/>
      <c r="CKL4" s="161"/>
      <c r="CKM4" s="161"/>
      <c r="CKN4" s="161"/>
      <c r="CKO4" s="161"/>
      <c r="CKP4" s="161"/>
      <c r="CKQ4" s="161"/>
      <c r="CKR4" s="161"/>
      <c r="CKS4" s="161"/>
      <c r="CKT4" s="161"/>
      <c r="CKU4" s="161"/>
      <c r="CKV4" s="161"/>
      <c r="CKW4" s="161"/>
      <c r="CKX4" s="161"/>
      <c r="CKY4" s="161"/>
      <c r="CKZ4" s="161"/>
      <c r="CLA4" s="161"/>
      <c r="CLB4" s="161"/>
      <c r="CLC4" s="161"/>
      <c r="CLD4" s="161"/>
      <c r="CLE4" s="161"/>
      <c r="CLF4" s="161"/>
      <c r="CLG4" s="161"/>
      <c r="CLH4" s="161"/>
      <c r="CLI4" s="161"/>
      <c r="CLJ4" s="161"/>
      <c r="CLK4" s="161"/>
      <c r="CLL4" s="161"/>
      <c r="CLM4" s="161"/>
      <c r="CLN4" s="161"/>
      <c r="CLO4" s="161"/>
      <c r="CLP4" s="161"/>
      <c r="CLQ4" s="161"/>
      <c r="CLR4" s="161"/>
      <c r="CLS4" s="161"/>
      <c r="CLT4" s="161"/>
      <c r="CLU4" s="161"/>
      <c r="CLV4" s="161"/>
      <c r="CLW4" s="161"/>
      <c r="CLX4" s="161"/>
      <c r="CLY4" s="161"/>
      <c r="CLZ4" s="161"/>
      <c r="CMA4" s="161"/>
      <c r="CMB4" s="161"/>
      <c r="CMC4" s="161"/>
      <c r="CMD4" s="161"/>
      <c r="CME4" s="161"/>
      <c r="CMF4" s="161"/>
      <c r="CMG4" s="161"/>
      <c r="CMH4" s="161"/>
      <c r="CMI4" s="161"/>
      <c r="CMJ4" s="161"/>
      <c r="CMK4" s="161"/>
      <c r="CML4" s="161"/>
      <c r="CMM4" s="161"/>
      <c r="CMN4" s="161"/>
      <c r="CMO4" s="161"/>
      <c r="CMP4" s="161"/>
      <c r="CMQ4" s="161"/>
      <c r="CMR4" s="161"/>
      <c r="CMS4" s="161"/>
      <c r="CMT4" s="161"/>
      <c r="CMU4" s="161"/>
      <c r="CMV4" s="161"/>
      <c r="CMW4" s="161"/>
      <c r="CMX4" s="161"/>
      <c r="CMY4" s="161"/>
      <c r="CMZ4" s="161"/>
      <c r="CNA4" s="161"/>
      <c r="CNB4" s="161"/>
      <c r="CNC4" s="161"/>
      <c r="CND4" s="161"/>
      <c r="CNE4" s="161"/>
      <c r="CNF4" s="161"/>
      <c r="CNG4" s="161"/>
      <c r="CNH4" s="161"/>
      <c r="CNI4" s="161"/>
      <c r="CNJ4" s="161"/>
      <c r="CNK4" s="161"/>
      <c r="CNL4" s="161"/>
      <c r="CNM4" s="161"/>
      <c r="CNN4" s="161"/>
      <c r="CNO4" s="161"/>
      <c r="CNP4" s="161"/>
      <c r="CNQ4" s="161"/>
      <c r="CNR4" s="161"/>
      <c r="CNS4" s="161"/>
      <c r="CNT4" s="161"/>
      <c r="CNU4" s="161"/>
      <c r="CNV4" s="161"/>
      <c r="CNW4" s="161"/>
      <c r="CNX4" s="161"/>
      <c r="CNY4" s="161"/>
      <c r="CNZ4" s="161"/>
      <c r="COA4" s="161"/>
      <c r="COB4" s="161"/>
      <c r="COC4" s="161"/>
      <c r="COD4" s="161"/>
      <c r="COE4" s="161"/>
      <c r="COF4" s="161"/>
      <c r="COG4" s="161"/>
      <c r="COH4" s="161"/>
      <c r="COI4" s="161"/>
      <c r="COJ4" s="161"/>
      <c r="COK4" s="161"/>
      <c r="COL4" s="161"/>
      <c r="COM4" s="161"/>
      <c r="CON4" s="161"/>
      <c r="COO4" s="161"/>
      <c r="COP4" s="161"/>
      <c r="COQ4" s="161"/>
      <c r="COR4" s="161"/>
      <c r="COS4" s="161"/>
      <c r="COT4" s="161"/>
      <c r="COU4" s="161"/>
      <c r="COV4" s="161"/>
      <c r="COW4" s="161"/>
      <c r="COX4" s="161"/>
      <c r="COY4" s="161"/>
      <c r="COZ4" s="161"/>
      <c r="CPA4" s="161"/>
      <c r="CPB4" s="161"/>
      <c r="CPC4" s="161"/>
      <c r="CPD4" s="161"/>
      <c r="CPE4" s="161"/>
      <c r="CPF4" s="161"/>
      <c r="CPG4" s="161"/>
      <c r="CPH4" s="161"/>
      <c r="CPI4" s="161"/>
      <c r="CPJ4" s="161"/>
      <c r="CPK4" s="161"/>
      <c r="CPL4" s="161"/>
      <c r="CPM4" s="161"/>
      <c r="CPN4" s="161"/>
      <c r="CPO4" s="161"/>
      <c r="CPP4" s="161"/>
      <c r="CPQ4" s="161"/>
      <c r="CPR4" s="161"/>
      <c r="CPS4" s="161"/>
      <c r="CPT4" s="161"/>
      <c r="CPU4" s="161"/>
      <c r="CPV4" s="161"/>
      <c r="CPW4" s="161"/>
      <c r="CPX4" s="161"/>
      <c r="CPY4" s="161"/>
      <c r="CPZ4" s="161"/>
      <c r="CQA4" s="161"/>
      <c r="CQB4" s="161"/>
      <c r="CQC4" s="161"/>
      <c r="CQD4" s="161"/>
      <c r="CQE4" s="161"/>
      <c r="CQF4" s="161"/>
      <c r="CQG4" s="161"/>
      <c r="CQH4" s="161"/>
      <c r="CQI4" s="161"/>
      <c r="CQJ4" s="161"/>
      <c r="CQK4" s="161"/>
      <c r="CQL4" s="161"/>
      <c r="CQM4" s="161"/>
      <c r="CQN4" s="161"/>
      <c r="CQO4" s="161"/>
      <c r="CQP4" s="161"/>
      <c r="CQQ4" s="161"/>
      <c r="CQR4" s="161"/>
      <c r="CQS4" s="161"/>
      <c r="CQT4" s="161"/>
      <c r="CQU4" s="161"/>
      <c r="CQV4" s="161"/>
      <c r="CQW4" s="161"/>
      <c r="CQX4" s="161"/>
      <c r="CQY4" s="161"/>
      <c r="CQZ4" s="161"/>
      <c r="CRA4" s="161"/>
      <c r="CRB4" s="161"/>
      <c r="CRC4" s="161"/>
      <c r="CRD4" s="161"/>
      <c r="CRE4" s="161"/>
      <c r="CRF4" s="161"/>
      <c r="CRG4" s="161"/>
      <c r="CRH4" s="161"/>
      <c r="CRI4" s="161"/>
      <c r="CRJ4" s="161"/>
      <c r="CRK4" s="161"/>
      <c r="CRL4" s="161"/>
      <c r="CRM4" s="161"/>
      <c r="CRN4" s="161"/>
      <c r="CRO4" s="161"/>
      <c r="CRP4" s="161"/>
      <c r="CRQ4" s="161"/>
      <c r="CRR4" s="161"/>
      <c r="CRS4" s="161"/>
      <c r="CRT4" s="161"/>
      <c r="CRU4" s="161"/>
      <c r="CRV4" s="161"/>
      <c r="CRW4" s="161"/>
      <c r="CRX4" s="161"/>
      <c r="CRY4" s="161"/>
      <c r="CRZ4" s="161"/>
      <c r="CSA4" s="161"/>
      <c r="CSB4" s="161"/>
      <c r="CSC4" s="161"/>
      <c r="CSD4" s="161"/>
      <c r="CSE4" s="161"/>
      <c r="CSF4" s="161"/>
      <c r="CSG4" s="161"/>
      <c r="CSH4" s="161"/>
      <c r="CSI4" s="161"/>
      <c r="CSJ4" s="161"/>
      <c r="CSK4" s="161"/>
      <c r="CSL4" s="161"/>
      <c r="CSM4" s="161"/>
      <c r="CSN4" s="161"/>
      <c r="CSO4" s="161"/>
      <c r="CSP4" s="161"/>
      <c r="CSQ4" s="161"/>
      <c r="CSR4" s="161"/>
      <c r="CSS4" s="161"/>
      <c r="CST4" s="161"/>
      <c r="CSU4" s="161"/>
      <c r="CSV4" s="161"/>
      <c r="CSW4" s="161"/>
      <c r="CSX4" s="161"/>
      <c r="CSY4" s="161"/>
      <c r="CSZ4" s="161"/>
      <c r="CTA4" s="161"/>
      <c r="CTB4" s="161"/>
      <c r="CTC4" s="161"/>
      <c r="CTD4" s="161"/>
      <c r="CTE4" s="161"/>
      <c r="CTF4" s="161"/>
      <c r="CTG4" s="161"/>
      <c r="CTH4" s="161"/>
      <c r="CTI4" s="161"/>
      <c r="CTJ4" s="161"/>
      <c r="CTK4" s="161"/>
      <c r="CTL4" s="161"/>
      <c r="CTM4" s="161"/>
      <c r="CTN4" s="161"/>
      <c r="CTO4" s="161"/>
      <c r="CTP4" s="161"/>
      <c r="CTQ4" s="161"/>
      <c r="CTR4" s="161"/>
      <c r="CTS4" s="161"/>
      <c r="CTT4" s="161"/>
      <c r="CTU4" s="161"/>
      <c r="CTV4" s="161"/>
      <c r="CTW4" s="161"/>
      <c r="CTX4" s="161"/>
      <c r="CTY4" s="161"/>
      <c r="CTZ4" s="161"/>
      <c r="CUA4" s="161"/>
      <c r="CUB4" s="161"/>
    </row>
    <row r="5" spans="2:4">
      <c r="B5" s="158" t="s">
        <v>34</v>
      </c>
      <c r="C5" s="159"/>
      <c r="D5" s="160"/>
    </row>
    <row r="6" spans="2:4">
      <c r="B6" s="159" t="s">
        <v>79</v>
      </c>
      <c r="C6" s="159"/>
      <c r="D6" s="163" t="s">
        <v>80</v>
      </c>
    </row>
    <row r="7" spans="2:4">
      <c r="B7" s="158" t="s">
        <v>81</v>
      </c>
      <c r="C7" s="159"/>
      <c r="D7" s="160"/>
    </row>
    <row r="8" s="56" customFormat="1" spans="1:2576">
      <c r="A8" s="161"/>
      <c r="B8" s="160" t="s">
        <v>82</v>
      </c>
      <c r="C8" s="160"/>
      <c r="D8" s="160" t="s">
        <v>83</v>
      </c>
      <c r="E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1"/>
      <c r="FV8" s="161"/>
      <c r="FW8" s="161"/>
      <c r="FX8" s="161"/>
      <c r="FY8" s="161"/>
      <c r="FZ8" s="161"/>
      <c r="GA8" s="161"/>
      <c r="GB8" s="161"/>
      <c r="GC8" s="161"/>
      <c r="GD8" s="161"/>
      <c r="GE8" s="161"/>
      <c r="GF8" s="161"/>
      <c r="GG8" s="161"/>
      <c r="GH8" s="161"/>
      <c r="GI8" s="161"/>
      <c r="GJ8" s="161"/>
      <c r="GK8" s="161"/>
      <c r="GL8" s="161"/>
      <c r="GM8" s="161"/>
      <c r="GN8" s="161"/>
      <c r="GO8" s="161"/>
      <c r="GP8" s="161"/>
      <c r="GQ8" s="161"/>
      <c r="GR8" s="161"/>
      <c r="GS8" s="161"/>
      <c r="GT8" s="161"/>
      <c r="GU8" s="161"/>
      <c r="GV8" s="161"/>
      <c r="GW8" s="161"/>
      <c r="GX8" s="161"/>
      <c r="GY8" s="161"/>
      <c r="GZ8" s="161"/>
      <c r="HA8" s="161"/>
      <c r="HB8" s="161"/>
      <c r="HC8" s="161"/>
      <c r="HD8" s="161"/>
      <c r="HE8" s="161"/>
      <c r="HF8" s="161"/>
      <c r="HG8" s="161"/>
      <c r="HH8" s="161"/>
      <c r="HI8" s="161"/>
      <c r="HJ8" s="161"/>
      <c r="HK8" s="161"/>
      <c r="HL8" s="161"/>
      <c r="HM8" s="161"/>
      <c r="HN8" s="161"/>
      <c r="HO8" s="161"/>
      <c r="HP8" s="161"/>
      <c r="HQ8" s="161"/>
      <c r="HR8" s="161"/>
      <c r="HS8" s="161"/>
      <c r="HT8" s="161"/>
      <c r="HU8" s="161"/>
      <c r="HV8" s="161"/>
      <c r="HW8" s="161"/>
      <c r="HX8" s="161"/>
      <c r="HY8" s="161"/>
      <c r="HZ8" s="161"/>
      <c r="IA8" s="161"/>
      <c r="IB8" s="161"/>
      <c r="IC8" s="161"/>
      <c r="ID8" s="161"/>
      <c r="IE8" s="161"/>
      <c r="IF8" s="161"/>
      <c r="IG8" s="161"/>
      <c r="IH8" s="161"/>
      <c r="II8" s="161"/>
      <c r="IJ8" s="161"/>
      <c r="IK8" s="161"/>
      <c r="IL8" s="161"/>
      <c r="IM8" s="161"/>
      <c r="IN8" s="161"/>
      <c r="IO8" s="161"/>
      <c r="IP8" s="161"/>
      <c r="IQ8" s="161"/>
      <c r="IR8" s="161"/>
      <c r="IS8" s="161"/>
      <c r="IT8" s="161"/>
      <c r="IU8" s="161"/>
      <c r="IV8" s="161"/>
      <c r="IW8" s="161"/>
      <c r="IX8" s="161"/>
      <c r="IY8" s="161"/>
      <c r="IZ8" s="161"/>
      <c r="JA8" s="161"/>
      <c r="JB8" s="161"/>
      <c r="JC8" s="161"/>
      <c r="JD8" s="161"/>
      <c r="JE8" s="161"/>
      <c r="JF8" s="161"/>
      <c r="JG8" s="161"/>
      <c r="JH8" s="161"/>
      <c r="JI8" s="161"/>
      <c r="JJ8" s="161"/>
      <c r="JK8" s="161"/>
      <c r="JL8" s="161"/>
      <c r="JM8" s="161"/>
      <c r="JN8" s="161"/>
      <c r="JO8" s="161"/>
      <c r="JP8" s="161"/>
      <c r="JQ8" s="161"/>
      <c r="JR8" s="161"/>
      <c r="JS8" s="161"/>
      <c r="JT8" s="161"/>
      <c r="JU8" s="161"/>
      <c r="JV8" s="161"/>
      <c r="JW8" s="161"/>
      <c r="JX8" s="161"/>
      <c r="JY8" s="161"/>
      <c r="JZ8" s="161"/>
      <c r="KA8" s="161"/>
      <c r="KB8" s="161"/>
      <c r="KC8" s="161"/>
      <c r="KD8" s="161"/>
      <c r="KE8" s="161"/>
      <c r="KF8" s="161"/>
      <c r="KG8" s="161"/>
      <c r="KH8" s="161"/>
      <c r="KI8" s="161"/>
      <c r="KJ8" s="161"/>
      <c r="KK8" s="161"/>
      <c r="KL8" s="161"/>
      <c r="KM8" s="161"/>
      <c r="KN8" s="161"/>
      <c r="KO8" s="161"/>
      <c r="KP8" s="161"/>
      <c r="KQ8" s="161"/>
      <c r="KR8" s="161"/>
      <c r="KS8" s="161"/>
      <c r="KT8" s="161"/>
      <c r="KU8" s="161"/>
      <c r="KV8" s="161"/>
      <c r="KW8" s="161"/>
      <c r="KX8" s="161"/>
      <c r="KY8" s="161"/>
      <c r="KZ8" s="161"/>
      <c r="LA8" s="161"/>
      <c r="LB8" s="161"/>
      <c r="LC8" s="161"/>
      <c r="LD8" s="161"/>
      <c r="LE8" s="161"/>
      <c r="LF8" s="161"/>
      <c r="LG8" s="161"/>
      <c r="LH8" s="161"/>
      <c r="LI8" s="161"/>
      <c r="LJ8" s="161"/>
      <c r="LK8" s="161"/>
      <c r="LL8" s="161"/>
      <c r="LM8" s="161"/>
      <c r="LN8" s="161"/>
      <c r="LO8" s="161"/>
      <c r="LP8" s="161"/>
      <c r="LQ8" s="161"/>
      <c r="LR8" s="161"/>
      <c r="LS8" s="161"/>
      <c r="LT8" s="161"/>
      <c r="LU8" s="161"/>
      <c r="LV8" s="161"/>
      <c r="LW8" s="161"/>
      <c r="LX8" s="161"/>
      <c r="LY8" s="161"/>
      <c r="LZ8" s="161"/>
      <c r="MA8" s="161"/>
      <c r="MB8" s="161"/>
      <c r="MC8" s="161"/>
      <c r="MD8" s="161"/>
      <c r="ME8" s="161"/>
      <c r="MF8" s="161"/>
      <c r="MG8" s="161"/>
      <c r="MH8" s="161"/>
      <c r="MI8" s="161"/>
      <c r="MJ8" s="161"/>
      <c r="MK8" s="161"/>
      <c r="ML8" s="161"/>
      <c r="MM8" s="161"/>
      <c r="MN8" s="161"/>
      <c r="MO8" s="161"/>
      <c r="MP8" s="161"/>
      <c r="MQ8" s="161"/>
      <c r="MR8" s="161"/>
      <c r="MS8" s="161"/>
      <c r="MT8" s="161"/>
      <c r="MU8" s="161"/>
      <c r="MV8" s="161"/>
      <c r="MW8" s="161"/>
      <c r="MX8" s="161"/>
      <c r="MY8" s="161"/>
      <c r="MZ8" s="161"/>
      <c r="NA8" s="161"/>
      <c r="NB8" s="161"/>
      <c r="NC8" s="161"/>
      <c r="ND8" s="161"/>
      <c r="NE8" s="161"/>
      <c r="NF8" s="161"/>
      <c r="NG8" s="161"/>
      <c r="NH8" s="161"/>
      <c r="NI8" s="161"/>
      <c r="NJ8" s="161"/>
      <c r="NK8" s="161"/>
      <c r="NL8" s="161"/>
      <c r="NM8" s="161"/>
      <c r="NN8" s="161"/>
      <c r="NO8" s="161"/>
      <c r="NP8" s="161"/>
      <c r="NQ8" s="161"/>
      <c r="NR8" s="161"/>
      <c r="NS8" s="161"/>
      <c r="NT8" s="161"/>
      <c r="NU8" s="161"/>
      <c r="NV8" s="161"/>
      <c r="NW8" s="161"/>
      <c r="NX8" s="161"/>
      <c r="NY8" s="161"/>
      <c r="NZ8" s="161"/>
      <c r="OA8" s="161"/>
      <c r="OB8" s="161"/>
      <c r="OC8" s="161"/>
      <c r="OD8" s="161"/>
      <c r="OE8" s="161"/>
      <c r="OF8" s="161"/>
      <c r="OG8" s="161"/>
      <c r="OH8" s="161"/>
      <c r="OI8" s="161"/>
      <c r="OJ8" s="161"/>
      <c r="OK8" s="161"/>
      <c r="OL8" s="161"/>
      <c r="OM8" s="161"/>
      <c r="ON8" s="161"/>
      <c r="OO8" s="161"/>
      <c r="OP8" s="161"/>
      <c r="OQ8" s="161"/>
      <c r="OR8" s="161"/>
      <c r="OS8" s="161"/>
      <c r="OT8" s="161"/>
      <c r="OU8" s="161"/>
      <c r="OV8" s="161"/>
      <c r="OW8" s="161"/>
      <c r="OX8" s="161"/>
      <c r="OY8" s="161"/>
      <c r="OZ8" s="161"/>
      <c r="PA8" s="161"/>
      <c r="PB8" s="161"/>
      <c r="PC8" s="161"/>
      <c r="PD8" s="161"/>
      <c r="PE8" s="161"/>
      <c r="PF8" s="161"/>
      <c r="PG8" s="161"/>
      <c r="PH8" s="161"/>
      <c r="PI8" s="161"/>
      <c r="PJ8" s="161"/>
      <c r="PK8" s="161"/>
      <c r="PL8" s="161"/>
      <c r="PM8" s="161"/>
      <c r="PN8" s="161"/>
      <c r="PO8" s="161"/>
      <c r="PP8" s="161"/>
      <c r="PQ8" s="161"/>
      <c r="PR8" s="161"/>
      <c r="PS8" s="161"/>
      <c r="PT8" s="161"/>
      <c r="PU8" s="161"/>
      <c r="PV8" s="161"/>
      <c r="PW8" s="161"/>
      <c r="PX8" s="161"/>
      <c r="PY8" s="161"/>
      <c r="PZ8" s="161"/>
      <c r="QA8" s="161"/>
      <c r="QB8" s="161"/>
      <c r="QC8" s="161"/>
      <c r="QD8" s="161"/>
      <c r="QE8" s="161"/>
      <c r="QF8" s="161"/>
      <c r="QG8" s="161"/>
      <c r="QH8" s="161"/>
      <c r="QI8" s="161"/>
      <c r="QJ8" s="161"/>
      <c r="QK8" s="161"/>
      <c r="QL8" s="161"/>
      <c r="QM8" s="161"/>
      <c r="QN8" s="161"/>
      <c r="QO8" s="161"/>
      <c r="QP8" s="161"/>
      <c r="QQ8" s="161"/>
      <c r="QR8" s="161"/>
      <c r="QS8" s="161"/>
      <c r="QT8" s="161"/>
      <c r="QU8" s="161"/>
      <c r="QV8" s="161"/>
      <c r="QW8" s="161"/>
      <c r="QX8" s="161"/>
      <c r="QY8" s="161"/>
      <c r="QZ8" s="161"/>
      <c r="RA8" s="161"/>
      <c r="RB8" s="161"/>
      <c r="RC8" s="161"/>
      <c r="RD8" s="161"/>
      <c r="RE8" s="161"/>
      <c r="RF8" s="161"/>
      <c r="RG8" s="161"/>
      <c r="RH8" s="161"/>
      <c r="RI8" s="161"/>
      <c r="RJ8" s="161"/>
      <c r="RK8" s="161"/>
      <c r="RL8" s="161"/>
      <c r="RM8" s="161"/>
      <c r="RN8" s="161"/>
      <c r="RO8" s="161"/>
      <c r="RP8" s="161"/>
      <c r="RQ8" s="161"/>
      <c r="RR8" s="161"/>
      <c r="RS8" s="161"/>
      <c r="RT8" s="161"/>
      <c r="RU8" s="161"/>
      <c r="RV8" s="161"/>
      <c r="RW8" s="161"/>
      <c r="RX8" s="161"/>
      <c r="RY8" s="161"/>
      <c r="RZ8" s="161"/>
      <c r="SA8" s="161"/>
      <c r="SB8" s="161"/>
      <c r="SC8" s="161"/>
      <c r="SD8" s="161"/>
      <c r="SE8" s="161"/>
      <c r="SF8" s="161"/>
      <c r="SG8" s="161"/>
      <c r="SH8" s="161"/>
      <c r="SI8" s="161"/>
      <c r="SJ8" s="161"/>
      <c r="SK8" s="161"/>
      <c r="SL8" s="161"/>
      <c r="SM8" s="161"/>
      <c r="SN8" s="161"/>
      <c r="SO8" s="161"/>
      <c r="SP8" s="161"/>
      <c r="SQ8" s="161"/>
      <c r="SR8" s="161"/>
      <c r="SS8" s="161"/>
      <c r="ST8" s="161"/>
      <c r="SU8" s="161"/>
      <c r="SV8" s="161"/>
      <c r="SW8" s="161"/>
      <c r="SX8" s="161"/>
      <c r="SY8" s="161"/>
      <c r="SZ8" s="161"/>
      <c r="TA8" s="161"/>
      <c r="TB8" s="161"/>
      <c r="TC8" s="161"/>
      <c r="TD8" s="161"/>
      <c r="TE8" s="161"/>
      <c r="TF8" s="161"/>
      <c r="TG8" s="161"/>
      <c r="TH8" s="161"/>
      <c r="TI8" s="161"/>
      <c r="TJ8" s="161"/>
      <c r="TK8" s="161"/>
      <c r="TL8" s="161"/>
      <c r="TM8" s="161"/>
      <c r="TN8" s="161"/>
      <c r="TO8" s="161"/>
      <c r="TP8" s="161"/>
      <c r="TQ8" s="161"/>
      <c r="TR8" s="161"/>
      <c r="TS8" s="161"/>
      <c r="TT8" s="161"/>
      <c r="TU8" s="161"/>
      <c r="TV8" s="161"/>
      <c r="TW8" s="161"/>
      <c r="TX8" s="161"/>
      <c r="TY8" s="161"/>
      <c r="TZ8" s="161"/>
      <c r="UA8" s="161"/>
      <c r="UB8" s="161"/>
      <c r="UC8" s="161"/>
      <c r="UD8" s="161"/>
      <c r="UE8" s="161"/>
      <c r="UF8" s="161"/>
      <c r="UG8" s="161"/>
      <c r="UH8" s="161"/>
      <c r="UI8" s="161"/>
      <c r="UJ8" s="161"/>
      <c r="UK8" s="161"/>
      <c r="UL8" s="161"/>
      <c r="UM8" s="161"/>
      <c r="UN8" s="161"/>
      <c r="UO8" s="161"/>
      <c r="UP8" s="161"/>
      <c r="UQ8" s="161"/>
      <c r="UR8" s="161"/>
      <c r="US8" s="161"/>
      <c r="UT8" s="161"/>
      <c r="UU8" s="161"/>
      <c r="UV8" s="161"/>
      <c r="UW8" s="161"/>
      <c r="UX8" s="161"/>
      <c r="UY8" s="161"/>
      <c r="UZ8" s="161"/>
      <c r="VA8" s="161"/>
      <c r="VB8" s="161"/>
      <c r="VC8" s="161"/>
      <c r="VD8" s="161"/>
      <c r="VE8" s="161"/>
      <c r="VF8" s="161"/>
      <c r="VG8" s="161"/>
      <c r="VH8" s="161"/>
      <c r="VI8" s="161"/>
      <c r="VJ8" s="161"/>
      <c r="VK8" s="161"/>
      <c r="VL8" s="161"/>
      <c r="VM8" s="161"/>
      <c r="VN8" s="161"/>
      <c r="VO8" s="161"/>
      <c r="VP8" s="161"/>
      <c r="VQ8" s="161"/>
      <c r="VR8" s="161"/>
      <c r="VS8" s="161"/>
      <c r="VT8" s="161"/>
      <c r="VU8" s="161"/>
      <c r="VV8" s="161"/>
      <c r="VW8" s="161"/>
      <c r="VX8" s="161"/>
      <c r="VY8" s="161"/>
      <c r="VZ8" s="161"/>
      <c r="WA8" s="161"/>
      <c r="WB8" s="161"/>
      <c r="WC8" s="161"/>
      <c r="WD8" s="161"/>
      <c r="WE8" s="161"/>
      <c r="WF8" s="161"/>
      <c r="WG8" s="161"/>
      <c r="WH8" s="161"/>
      <c r="WI8" s="161"/>
      <c r="WJ8" s="161"/>
      <c r="WK8" s="161"/>
      <c r="WL8" s="161"/>
      <c r="WM8" s="161"/>
      <c r="WN8" s="161"/>
      <c r="WO8" s="161"/>
      <c r="WP8" s="161"/>
      <c r="WQ8" s="161"/>
      <c r="WR8" s="161"/>
      <c r="WS8" s="161"/>
      <c r="WT8" s="161"/>
      <c r="WU8" s="161"/>
      <c r="WV8" s="161"/>
      <c r="WW8" s="161"/>
      <c r="WX8" s="161"/>
      <c r="WY8" s="161"/>
      <c r="WZ8" s="161"/>
      <c r="XA8" s="161"/>
      <c r="XB8" s="161"/>
      <c r="XC8" s="161"/>
      <c r="XD8" s="161"/>
      <c r="XE8" s="161"/>
      <c r="XF8" s="161"/>
      <c r="XG8" s="161"/>
      <c r="XH8" s="161"/>
      <c r="XI8" s="161"/>
      <c r="XJ8" s="161"/>
      <c r="XK8" s="161"/>
      <c r="XL8" s="161"/>
      <c r="XM8" s="161"/>
      <c r="XN8" s="161"/>
      <c r="XO8" s="161"/>
      <c r="XP8" s="161"/>
      <c r="XQ8" s="161"/>
      <c r="XR8" s="161"/>
      <c r="XS8" s="161"/>
      <c r="XT8" s="161"/>
      <c r="XU8" s="161"/>
      <c r="XV8" s="161"/>
      <c r="XW8" s="161"/>
      <c r="XX8" s="161"/>
      <c r="XY8" s="161"/>
      <c r="XZ8" s="161"/>
      <c r="YA8" s="161"/>
      <c r="YB8" s="161"/>
      <c r="YC8" s="161"/>
      <c r="YD8" s="161"/>
      <c r="YE8" s="161"/>
      <c r="YF8" s="161"/>
      <c r="YG8" s="161"/>
      <c r="YH8" s="161"/>
      <c r="YI8" s="161"/>
      <c r="YJ8" s="161"/>
      <c r="YK8" s="161"/>
      <c r="YL8" s="161"/>
      <c r="YM8" s="161"/>
      <c r="YN8" s="161"/>
      <c r="YO8" s="161"/>
      <c r="YP8" s="161"/>
      <c r="YQ8" s="161"/>
      <c r="YR8" s="161"/>
      <c r="YS8" s="161"/>
      <c r="YT8" s="161"/>
      <c r="YU8" s="161"/>
      <c r="YV8" s="161"/>
      <c r="YW8" s="161"/>
      <c r="YX8" s="161"/>
      <c r="YY8" s="161"/>
      <c r="YZ8" s="161"/>
      <c r="ZA8" s="161"/>
      <c r="ZB8" s="161"/>
      <c r="ZC8" s="161"/>
      <c r="ZD8" s="161"/>
      <c r="ZE8" s="161"/>
      <c r="ZF8" s="161"/>
      <c r="ZG8" s="161"/>
      <c r="ZH8" s="161"/>
      <c r="ZI8" s="161"/>
      <c r="ZJ8" s="161"/>
      <c r="ZK8" s="161"/>
      <c r="ZL8" s="161"/>
      <c r="ZM8" s="161"/>
      <c r="ZN8" s="161"/>
      <c r="ZO8" s="161"/>
      <c r="ZP8" s="161"/>
      <c r="ZQ8" s="161"/>
      <c r="ZR8" s="161"/>
      <c r="ZS8" s="161"/>
      <c r="ZT8" s="161"/>
      <c r="ZU8" s="161"/>
      <c r="ZV8" s="161"/>
      <c r="ZW8" s="161"/>
      <c r="ZX8" s="161"/>
      <c r="ZY8" s="161"/>
      <c r="ZZ8" s="161"/>
      <c r="AAA8" s="161"/>
      <c r="AAB8" s="161"/>
      <c r="AAC8" s="161"/>
      <c r="AAD8" s="161"/>
      <c r="AAE8" s="161"/>
      <c r="AAF8" s="161"/>
      <c r="AAG8" s="161"/>
      <c r="AAH8" s="161"/>
      <c r="AAI8" s="161"/>
      <c r="AAJ8" s="161"/>
      <c r="AAK8" s="161"/>
      <c r="AAL8" s="161"/>
      <c r="AAM8" s="161"/>
      <c r="AAN8" s="161"/>
      <c r="AAO8" s="161"/>
      <c r="AAP8" s="161"/>
      <c r="AAQ8" s="161"/>
      <c r="AAR8" s="161"/>
      <c r="AAS8" s="161"/>
      <c r="AAT8" s="161"/>
      <c r="AAU8" s="161"/>
      <c r="AAV8" s="161"/>
      <c r="AAW8" s="161"/>
      <c r="AAX8" s="161"/>
      <c r="AAY8" s="161"/>
      <c r="AAZ8" s="161"/>
      <c r="ABA8" s="161"/>
      <c r="ABB8" s="161"/>
      <c r="ABC8" s="161"/>
      <c r="ABD8" s="161"/>
      <c r="ABE8" s="161"/>
      <c r="ABF8" s="161"/>
      <c r="ABG8" s="161"/>
      <c r="ABH8" s="161"/>
      <c r="ABI8" s="161"/>
      <c r="ABJ8" s="161"/>
      <c r="ABK8" s="161"/>
      <c r="ABL8" s="161"/>
      <c r="ABM8" s="161"/>
      <c r="ABN8" s="161"/>
      <c r="ABO8" s="161"/>
      <c r="ABP8" s="161"/>
      <c r="ABQ8" s="161"/>
      <c r="ABR8" s="161"/>
      <c r="ABS8" s="161"/>
      <c r="ABT8" s="161"/>
      <c r="ABU8" s="161"/>
      <c r="ABV8" s="161"/>
      <c r="ABW8" s="161"/>
      <c r="ABX8" s="161"/>
      <c r="ABY8" s="161"/>
      <c r="ABZ8" s="161"/>
      <c r="ACA8" s="161"/>
      <c r="ACB8" s="161"/>
      <c r="ACC8" s="161"/>
      <c r="ACD8" s="161"/>
      <c r="ACE8" s="161"/>
      <c r="ACF8" s="161"/>
      <c r="ACG8" s="161"/>
      <c r="ACH8" s="161"/>
      <c r="ACI8" s="161"/>
      <c r="ACJ8" s="161"/>
      <c r="ACK8" s="161"/>
      <c r="ACL8" s="161"/>
      <c r="ACM8" s="161"/>
      <c r="ACN8" s="161"/>
      <c r="ACO8" s="161"/>
      <c r="ACP8" s="161"/>
      <c r="ACQ8" s="161"/>
      <c r="ACR8" s="161"/>
      <c r="ACS8" s="161"/>
      <c r="ACT8" s="161"/>
      <c r="ACU8" s="161"/>
      <c r="ACV8" s="161"/>
      <c r="ACW8" s="161"/>
      <c r="ACX8" s="161"/>
      <c r="ACY8" s="161"/>
      <c r="ACZ8" s="161"/>
      <c r="ADA8" s="161"/>
      <c r="ADB8" s="161"/>
      <c r="ADC8" s="161"/>
      <c r="ADD8" s="161"/>
      <c r="ADE8" s="161"/>
      <c r="ADF8" s="161"/>
      <c r="ADG8" s="161"/>
      <c r="ADH8" s="161"/>
      <c r="ADI8" s="161"/>
      <c r="ADJ8" s="161"/>
      <c r="ADK8" s="161"/>
      <c r="ADL8" s="161"/>
      <c r="ADM8" s="161"/>
      <c r="ADN8" s="161"/>
      <c r="ADO8" s="161"/>
      <c r="ADP8" s="161"/>
      <c r="ADQ8" s="161"/>
      <c r="ADR8" s="161"/>
      <c r="ADS8" s="161"/>
      <c r="ADT8" s="161"/>
      <c r="ADU8" s="161"/>
      <c r="ADV8" s="161"/>
      <c r="ADW8" s="161"/>
      <c r="ADX8" s="161"/>
      <c r="ADY8" s="161"/>
      <c r="ADZ8" s="161"/>
      <c r="AEA8" s="161"/>
      <c r="AEB8" s="161"/>
      <c r="AEC8" s="161"/>
      <c r="AED8" s="161"/>
      <c r="AEE8" s="161"/>
      <c r="AEF8" s="161"/>
      <c r="AEG8" s="161"/>
      <c r="AEH8" s="161"/>
      <c r="AEI8" s="161"/>
      <c r="AEJ8" s="161"/>
      <c r="AEK8" s="161"/>
      <c r="AEL8" s="161"/>
      <c r="AEM8" s="161"/>
      <c r="AEN8" s="161"/>
      <c r="AEO8" s="161"/>
      <c r="AEP8" s="161"/>
      <c r="AEQ8" s="161"/>
      <c r="AER8" s="161"/>
      <c r="AES8" s="161"/>
      <c r="AET8" s="161"/>
      <c r="AEU8" s="161"/>
      <c r="AEV8" s="161"/>
      <c r="AEW8" s="161"/>
      <c r="AEX8" s="161"/>
      <c r="AEY8" s="161"/>
      <c r="AEZ8" s="161"/>
      <c r="AFA8" s="161"/>
      <c r="AFB8" s="161"/>
      <c r="AFC8" s="161"/>
      <c r="AFD8" s="161"/>
      <c r="AFE8" s="161"/>
      <c r="AFF8" s="161"/>
      <c r="AFG8" s="161"/>
      <c r="AFH8" s="161"/>
      <c r="AFI8" s="161"/>
      <c r="AFJ8" s="161"/>
      <c r="AFK8" s="161"/>
      <c r="AFL8" s="161"/>
      <c r="AFM8" s="161"/>
      <c r="AFN8" s="161"/>
      <c r="AFO8" s="161"/>
      <c r="AFP8" s="161"/>
      <c r="AFQ8" s="161"/>
      <c r="AFR8" s="161"/>
      <c r="AFS8" s="161"/>
      <c r="AFT8" s="161"/>
      <c r="AFU8" s="161"/>
      <c r="AFV8" s="161"/>
      <c r="AFW8" s="161"/>
      <c r="AFX8" s="161"/>
      <c r="AFY8" s="161"/>
      <c r="AFZ8" s="161"/>
      <c r="AGA8" s="161"/>
      <c r="AGB8" s="161"/>
      <c r="AGC8" s="161"/>
      <c r="AGD8" s="161"/>
      <c r="AGE8" s="161"/>
      <c r="AGF8" s="161"/>
      <c r="AGG8" s="161"/>
      <c r="AGH8" s="161"/>
      <c r="AGI8" s="161"/>
      <c r="AGJ8" s="161"/>
      <c r="AGK8" s="161"/>
      <c r="AGL8" s="161"/>
      <c r="AGM8" s="161"/>
      <c r="AGN8" s="161"/>
      <c r="AGO8" s="161"/>
      <c r="AGP8" s="161"/>
      <c r="AGQ8" s="161"/>
      <c r="AGR8" s="161"/>
      <c r="AGS8" s="161"/>
      <c r="AGT8" s="161"/>
      <c r="AGU8" s="161"/>
      <c r="AGV8" s="161"/>
      <c r="AGW8" s="161"/>
      <c r="AGX8" s="161"/>
      <c r="AGY8" s="161"/>
      <c r="AGZ8" s="161"/>
      <c r="AHA8" s="161"/>
      <c r="AHB8" s="161"/>
      <c r="AHC8" s="161"/>
      <c r="AHD8" s="161"/>
      <c r="AHE8" s="161"/>
      <c r="AHF8" s="161"/>
      <c r="AHG8" s="161"/>
      <c r="AHH8" s="161"/>
      <c r="AHI8" s="161"/>
      <c r="AHJ8" s="161"/>
      <c r="AHK8" s="161"/>
      <c r="AHL8" s="161"/>
      <c r="AHM8" s="161"/>
      <c r="AHN8" s="161"/>
      <c r="AHO8" s="161"/>
      <c r="AHP8" s="161"/>
      <c r="AHQ8" s="161"/>
      <c r="AHR8" s="161"/>
      <c r="AHS8" s="161"/>
      <c r="AHT8" s="161"/>
      <c r="AHU8" s="161"/>
      <c r="AHV8" s="161"/>
      <c r="AHW8" s="161"/>
      <c r="AHX8" s="161"/>
      <c r="AHY8" s="161"/>
      <c r="AHZ8" s="161"/>
      <c r="AIA8" s="161"/>
      <c r="AIB8" s="161"/>
      <c r="AIC8" s="161"/>
      <c r="AID8" s="161"/>
      <c r="AIE8" s="161"/>
      <c r="AIF8" s="161"/>
      <c r="AIG8" s="161"/>
      <c r="AIH8" s="161"/>
      <c r="AII8" s="161"/>
      <c r="AIJ8" s="161"/>
      <c r="AIK8" s="161"/>
      <c r="AIL8" s="161"/>
      <c r="AIM8" s="161"/>
      <c r="AIN8" s="161"/>
      <c r="AIO8" s="161"/>
      <c r="AIP8" s="161"/>
      <c r="AIQ8" s="161"/>
      <c r="AIR8" s="161"/>
      <c r="AIS8" s="161"/>
      <c r="AIT8" s="161"/>
      <c r="AIU8" s="161"/>
      <c r="AIV8" s="161"/>
      <c r="AIW8" s="161"/>
      <c r="AIX8" s="161"/>
      <c r="AIY8" s="161"/>
      <c r="AIZ8" s="161"/>
      <c r="AJA8" s="161"/>
      <c r="AJB8" s="161"/>
      <c r="AJC8" s="161"/>
      <c r="AJD8" s="161"/>
      <c r="AJE8" s="161"/>
      <c r="AJF8" s="161"/>
      <c r="AJG8" s="161"/>
      <c r="AJH8" s="161"/>
      <c r="AJI8" s="161"/>
      <c r="AJJ8" s="161"/>
      <c r="AJK8" s="161"/>
      <c r="AJL8" s="161"/>
      <c r="AJM8" s="161"/>
      <c r="AJN8" s="161"/>
      <c r="AJO8" s="161"/>
      <c r="AJP8" s="161"/>
      <c r="AJQ8" s="161"/>
      <c r="AJR8" s="161"/>
      <c r="AJS8" s="161"/>
      <c r="AJT8" s="161"/>
      <c r="AJU8" s="161"/>
      <c r="AJV8" s="161"/>
      <c r="AJW8" s="161"/>
      <c r="AJX8" s="161"/>
      <c r="AJY8" s="161"/>
      <c r="AJZ8" s="161"/>
      <c r="AKA8" s="161"/>
      <c r="AKB8" s="161"/>
      <c r="AKC8" s="161"/>
      <c r="AKD8" s="161"/>
      <c r="AKE8" s="161"/>
      <c r="AKF8" s="161"/>
      <c r="AKG8" s="161"/>
      <c r="AKH8" s="161"/>
      <c r="AKI8" s="161"/>
      <c r="AKJ8" s="161"/>
      <c r="AKK8" s="161"/>
      <c r="AKL8" s="161"/>
      <c r="AKM8" s="161"/>
      <c r="AKN8" s="161"/>
      <c r="AKO8" s="161"/>
      <c r="AKP8" s="161"/>
      <c r="AKQ8" s="161"/>
      <c r="AKR8" s="161"/>
      <c r="AKS8" s="161"/>
      <c r="AKT8" s="161"/>
      <c r="AKU8" s="161"/>
      <c r="AKV8" s="161"/>
      <c r="AKW8" s="161"/>
      <c r="AKX8" s="161"/>
      <c r="AKY8" s="161"/>
      <c r="AKZ8" s="161"/>
      <c r="ALA8" s="161"/>
      <c r="ALB8" s="161"/>
      <c r="ALC8" s="161"/>
      <c r="ALD8" s="161"/>
      <c r="ALE8" s="161"/>
      <c r="ALF8" s="161"/>
      <c r="ALG8" s="161"/>
      <c r="ALH8" s="161"/>
      <c r="ALI8" s="161"/>
      <c r="ALJ8" s="161"/>
      <c r="ALK8" s="161"/>
      <c r="ALL8" s="161"/>
      <c r="ALM8" s="161"/>
      <c r="ALN8" s="161"/>
      <c r="ALO8" s="161"/>
      <c r="ALP8" s="161"/>
      <c r="ALQ8" s="161"/>
      <c r="ALR8" s="161"/>
      <c r="ALS8" s="161"/>
      <c r="ALT8" s="161"/>
      <c r="ALU8" s="161"/>
      <c r="ALV8" s="161"/>
      <c r="ALW8" s="161"/>
      <c r="ALX8" s="161"/>
      <c r="ALY8" s="161"/>
      <c r="ALZ8" s="161"/>
      <c r="AMA8" s="161"/>
      <c r="AMB8" s="161"/>
      <c r="AMC8" s="161"/>
      <c r="AMD8" s="161"/>
      <c r="AME8" s="161"/>
      <c r="AMF8" s="161"/>
      <c r="AMG8" s="161"/>
      <c r="AMH8" s="161"/>
      <c r="AMI8" s="161"/>
      <c r="AMJ8" s="161"/>
      <c r="AMK8" s="161"/>
      <c r="AML8" s="161"/>
      <c r="AMM8" s="161"/>
      <c r="AMN8" s="161"/>
      <c r="AMO8" s="161"/>
      <c r="AMP8" s="161"/>
      <c r="AMQ8" s="161"/>
      <c r="AMR8" s="161"/>
      <c r="AMS8" s="161"/>
      <c r="AMT8" s="161"/>
      <c r="AMU8" s="161"/>
      <c r="AMV8" s="161"/>
      <c r="AMW8" s="161"/>
      <c r="AMX8" s="161"/>
      <c r="AMY8" s="161"/>
      <c r="AMZ8" s="161"/>
      <c r="ANA8" s="161"/>
      <c r="ANB8" s="161"/>
      <c r="ANC8" s="161"/>
      <c r="AND8" s="161"/>
      <c r="ANE8" s="161"/>
      <c r="ANF8" s="161"/>
      <c r="ANG8" s="161"/>
      <c r="ANH8" s="161"/>
      <c r="ANI8" s="161"/>
      <c r="ANJ8" s="161"/>
      <c r="ANK8" s="161"/>
      <c r="ANL8" s="161"/>
      <c r="ANM8" s="161"/>
      <c r="ANN8" s="161"/>
      <c r="ANO8" s="161"/>
      <c r="ANP8" s="161"/>
      <c r="ANQ8" s="161"/>
      <c r="ANR8" s="161"/>
      <c r="ANS8" s="161"/>
      <c r="ANT8" s="161"/>
      <c r="ANU8" s="161"/>
      <c r="ANV8" s="161"/>
      <c r="ANW8" s="161"/>
      <c r="ANX8" s="161"/>
      <c r="ANY8" s="161"/>
      <c r="ANZ8" s="161"/>
      <c r="AOA8" s="161"/>
      <c r="AOB8" s="161"/>
      <c r="AOC8" s="161"/>
      <c r="AOD8" s="161"/>
      <c r="AOE8" s="161"/>
      <c r="AOF8" s="161"/>
      <c r="AOG8" s="161"/>
      <c r="AOH8" s="161"/>
      <c r="AOI8" s="161"/>
      <c r="AOJ8" s="161"/>
      <c r="AOK8" s="161"/>
      <c r="AOL8" s="161"/>
      <c r="AOM8" s="161"/>
      <c r="AON8" s="161"/>
      <c r="AOO8" s="161"/>
      <c r="AOP8" s="161"/>
      <c r="AOQ8" s="161"/>
      <c r="AOR8" s="161"/>
      <c r="AOS8" s="161"/>
      <c r="AOT8" s="161"/>
      <c r="AOU8" s="161"/>
      <c r="AOV8" s="161"/>
      <c r="AOW8" s="161"/>
      <c r="AOX8" s="161"/>
      <c r="AOY8" s="161"/>
      <c r="AOZ8" s="161"/>
      <c r="APA8" s="161"/>
      <c r="APB8" s="161"/>
      <c r="APC8" s="161"/>
      <c r="APD8" s="161"/>
      <c r="APE8" s="161"/>
      <c r="APF8" s="161"/>
      <c r="APG8" s="161"/>
      <c r="APH8" s="161"/>
      <c r="API8" s="161"/>
      <c r="APJ8" s="161"/>
      <c r="APK8" s="161"/>
      <c r="APL8" s="161"/>
      <c r="APM8" s="161"/>
      <c r="APN8" s="161"/>
      <c r="APO8" s="161"/>
      <c r="APP8" s="161"/>
      <c r="APQ8" s="161"/>
      <c r="APR8" s="161"/>
      <c r="APS8" s="161"/>
      <c r="APT8" s="161"/>
      <c r="APU8" s="161"/>
      <c r="APV8" s="161"/>
      <c r="APW8" s="161"/>
      <c r="APX8" s="161"/>
      <c r="APY8" s="161"/>
      <c r="APZ8" s="161"/>
      <c r="AQA8" s="161"/>
      <c r="AQB8" s="161"/>
      <c r="AQC8" s="161"/>
      <c r="AQD8" s="161"/>
      <c r="AQE8" s="161"/>
      <c r="AQF8" s="161"/>
      <c r="AQG8" s="161"/>
      <c r="AQH8" s="161"/>
      <c r="AQI8" s="161"/>
      <c r="AQJ8" s="161"/>
      <c r="AQK8" s="161"/>
      <c r="AQL8" s="161"/>
      <c r="AQM8" s="161"/>
      <c r="AQN8" s="161"/>
      <c r="AQO8" s="161"/>
      <c r="AQP8" s="161"/>
      <c r="AQQ8" s="161"/>
      <c r="AQR8" s="161"/>
      <c r="AQS8" s="161"/>
      <c r="AQT8" s="161"/>
      <c r="AQU8" s="161"/>
      <c r="AQV8" s="161"/>
      <c r="AQW8" s="161"/>
      <c r="AQX8" s="161"/>
      <c r="AQY8" s="161"/>
      <c r="AQZ8" s="161"/>
      <c r="ARA8" s="161"/>
      <c r="ARB8" s="161"/>
      <c r="ARC8" s="161"/>
      <c r="ARD8" s="161"/>
      <c r="ARE8" s="161"/>
      <c r="ARF8" s="161"/>
      <c r="ARG8" s="161"/>
      <c r="ARH8" s="161"/>
      <c r="ARI8" s="161"/>
      <c r="ARJ8" s="161"/>
      <c r="ARK8" s="161"/>
      <c r="ARL8" s="161"/>
      <c r="ARM8" s="161"/>
      <c r="ARN8" s="161"/>
      <c r="ARO8" s="161"/>
      <c r="ARP8" s="161"/>
      <c r="ARQ8" s="161"/>
      <c r="ARR8" s="161"/>
      <c r="ARS8" s="161"/>
      <c r="ART8" s="161"/>
      <c r="ARU8" s="161"/>
      <c r="ARV8" s="161"/>
      <c r="ARW8" s="161"/>
      <c r="ARX8" s="161"/>
      <c r="ARY8" s="161"/>
      <c r="ARZ8" s="161"/>
      <c r="ASA8" s="161"/>
      <c r="ASB8" s="161"/>
      <c r="ASC8" s="161"/>
      <c r="ASD8" s="161"/>
      <c r="ASE8" s="161"/>
      <c r="ASF8" s="161"/>
      <c r="ASG8" s="161"/>
      <c r="ASH8" s="161"/>
      <c r="ASI8" s="161"/>
      <c r="ASJ8" s="161"/>
      <c r="ASK8" s="161"/>
      <c r="ASL8" s="161"/>
      <c r="ASM8" s="161"/>
      <c r="ASN8" s="161"/>
      <c r="ASO8" s="161"/>
      <c r="ASP8" s="161"/>
      <c r="ASQ8" s="161"/>
      <c r="ASR8" s="161"/>
      <c r="ASS8" s="161"/>
      <c r="AST8" s="161"/>
      <c r="ASU8" s="161"/>
      <c r="ASV8" s="161"/>
      <c r="ASW8" s="161"/>
      <c r="ASX8" s="161"/>
      <c r="ASY8" s="161"/>
      <c r="ASZ8" s="161"/>
      <c r="ATA8" s="161"/>
      <c r="ATB8" s="161"/>
      <c r="ATC8" s="161"/>
      <c r="ATD8" s="161"/>
      <c r="ATE8" s="161"/>
      <c r="ATF8" s="161"/>
      <c r="ATG8" s="161"/>
      <c r="ATH8" s="161"/>
      <c r="ATI8" s="161"/>
      <c r="ATJ8" s="161"/>
      <c r="ATK8" s="161"/>
      <c r="ATL8" s="161"/>
      <c r="ATM8" s="161"/>
      <c r="ATN8" s="161"/>
      <c r="ATO8" s="161"/>
      <c r="ATP8" s="161"/>
      <c r="ATQ8" s="161"/>
      <c r="ATR8" s="161"/>
      <c r="ATS8" s="161"/>
      <c r="ATT8" s="161"/>
      <c r="ATU8" s="161"/>
      <c r="ATV8" s="161"/>
      <c r="ATW8" s="161"/>
      <c r="ATX8" s="161"/>
      <c r="ATY8" s="161"/>
      <c r="ATZ8" s="161"/>
      <c r="AUA8" s="161"/>
      <c r="AUB8" s="161"/>
      <c r="AUC8" s="161"/>
      <c r="AUD8" s="161"/>
      <c r="AUE8" s="161"/>
      <c r="AUF8" s="161"/>
      <c r="AUG8" s="161"/>
      <c r="AUH8" s="161"/>
      <c r="AUI8" s="161"/>
      <c r="AUJ8" s="161"/>
      <c r="AUK8" s="161"/>
      <c r="AUL8" s="161"/>
      <c r="AUM8" s="161"/>
      <c r="AUN8" s="161"/>
      <c r="AUO8" s="161"/>
      <c r="AUP8" s="161"/>
      <c r="AUQ8" s="161"/>
      <c r="AUR8" s="161"/>
      <c r="AUS8" s="161"/>
      <c r="AUT8" s="161"/>
      <c r="AUU8" s="161"/>
      <c r="AUV8" s="161"/>
      <c r="AUW8" s="161"/>
      <c r="AUX8" s="161"/>
      <c r="AUY8" s="161"/>
      <c r="AUZ8" s="161"/>
      <c r="AVA8" s="161"/>
      <c r="AVB8" s="161"/>
      <c r="AVC8" s="161"/>
      <c r="AVD8" s="161"/>
      <c r="AVE8" s="161"/>
      <c r="AVF8" s="161"/>
      <c r="AVG8" s="161"/>
      <c r="AVH8" s="161"/>
      <c r="AVI8" s="161"/>
      <c r="AVJ8" s="161"/>
      <c r="AVK8" s="161"/>
      <c r="AVL8" s="161"/>
      <c r="AVM8" s="161"/>
      <c r="AVN8" s="161"/>
      <c r="AVO8" s="161"/>
      <c r="AVP8" s="161"/>
      <c r="AVQ8" s="161"/>
      <c r="AVR8" s="161"/>
      <c r="AVS8" s="161"/>
      <c r="AVT8" s="161"/>
      <c r="AVU8" s="161"/>
      <c r="AVV8" s="161"/>
      <c r="AVW8" s="161"/>
      <c r="AVX8" s="161"/>
      <c r="AVY8" s="161"/>
      <c r="AVZ8" s="161"/>
      <c r="AWA8" s="161"/>
      <c r="AWB8" s="161"/>
      <c r="AWC8" s="161"/>
      <c r="AWD8" s="161"/>
      <c r="AWE8" s="161"/>
      <c r="AWF8" s="161"/>
      <c r="AWG8" s="161"/>
      <c r="AWH8" s="161"/>
      <c r="AWI8" s="161"/>
      <c r="AWJ8" s="161"/>
      <c r="AWK8" s="161"/>
      <c r="AWL8" s="161"/>
      <c r="AWM8" s="161"/>
      <c r="AWN8" s="161"/>
      <c r="AWO8" s="161"/>
      <c r="AWP8" s="161"/>
      <c r="AWQ8" s="161"/>
      <c r="AWR8" s="161"/>
      <c r="AWS8" s="161"/>
      <c r="AWT8" s="161"/>
      <c r="AWU8" s="161"/>
      <c r="AWV8" s="161"/>
      <c r="AWW8" s="161"/>
      <c r="AWX8" s="161"/>
      <c r="AWY8" s="161"/>
      <c r="AWZ8" s="161"/>
      <c r="AXA8" s="161"/>
      <c r="AXB8" s="161"/>
      <c r="AXC8" s="161"/>
      <c r="AXD8" s="161"/>
      <c r="AXE8" s="161"/>
      <c r="AXF8" s="161"/>
      <c r="AXG8" s="161"/>
      <c r="AXH8" s="161"/>
      <c r="AXI8" s="161"/>
      <c r="AXJ8" s="161"/>
      <c r="AXK8" s="161"/>
      <c r="AXL8" s="161"/>
      <c r="AXM8" s="161"/>
      <c r="AXN8" s="161"/>
      <c r="AXO8" s="161"/>
      <c r="AXP8" s="161"/>
      <c r="AXQ8" s="161"/>
      <c r="AXR8" s="161"/>
      <c r="AXS8" s="161"/>
      <c r="AXT8" s="161"/>
      <c r="AXU8" s="161"/>
      <c r="AXV8" s="161"/>
      <c r="AXW8" s="161"/>
      <c r="AXX8" s="161"/>
      <c r="AXY8" s="161"/>
      <c r="AXZ8" s="161"/>
      <c r="AYA8" s="161"/>
      <c r="AYB8" s="161"/>
      <c r="AYC8" s="161"/>
      <c r="AYD8" s="161"/>
      <c r="AYE8" s="161"/>
      <c r="AYF8" s="161"/>
      <c r="AYG8" s="161"/>
      <c r="AYH8" s="161"/>
      <c r="AYI8" s="161"/>
      <c r="AYJ8" s="161"/>
      <c r="AYK8" s="161"/>
      <c r="AYL8" s="161"/>
      <c r="AYM8" s="161"/>
      <c r="AYN8" s="161"/>
      <c r="AYO8" s="161"/>
      <c r="AYP8" s="161"/>
      <c r="AYQ8" s="161"/>
      <c r="AYR8" s="161"/>
      <c r="AYS8" s="161"/>
      <c r="AYT8" s="161"/>
      <c r="AYU8" s="161"/>
      <c r="AYV8" s="161"/>
      <c r="AYW8" s="161"/>
      <c r="AYX8" s="161"/>
      <c r="AYY8" s="161"/>
      <c r="AYZ8" s="161"/>
      <c r="AZA8" s="161"/>
      <c r="AZB8" s="161"/>
      <c r="AZC8" s="161"/>
      <c r="AZD8" s="161"/>
      <c r="AZE8" s="161"/>
      <c r="AZF8" s="161"/>
      <c r="AZG8" s="161"/>
      <c r="AZH8" s="161"/>
      <c r="AZI8" s="161"/>
      <c r="AZJ8" s="161"/>
      <c r="AZK8" s="161"/>
      <c r="AZL8" s="161"/>
      <c r="AZM8" s="161"/>
      <c r="AZN8" s="161"/>
      <c r="AZO8" s="161"/>
      <c r="AZP8" s="161"/>
      <c r="AZQ8" s="161"/>
      <c r="AZR8" s="161"/>
      <c r="AZS8" s="161"/>
      <c r="AZT8" s="161"/>
      <c r="AZU8" s="161"/>
      <c r="AZV8" s="161"/>
      <c r="AZW8" s="161"/>
      <c r="AZX8" s="161"/>
      <c r="AZY8" s="161"/>
      <c r="AZZ8" s="161"/>
      <c r="BAA8" s="161"/>
      <c r="BAB8" s="161"/>
      <c r="BAC8" s="161"/>
      <c r="BAD8" s="161"/>
      <c r="BAE8" s="161"/>
      <c r="BAF8" s="161"/>
      <c r="BAG8" s="161"/>
      <c r="BAH8" s="161"/>
      <c r="BAI8" s="161"/>
      <c r="BAJ8" s="161"/>
      <c r="BAK8" s="161"/>
      <c r="BAL8" s="161"/>
      <c r="BAM8" s="161"/>
      <c r="BAN8" s="161"/>
      <c r="BAO8" s="161"/>
      <c r="BAP8" s="161"/>
      <c r="BAQ8" s="161"/>
      <c r="BAR8" s="161"/>
      <c r="BAS8" s="161"/>
      <c r="BAT8" s="161"/>
      <c r="BAU8" s="161"/>
      <c r="BAV8" s="161"/>
      <c r="BAW8" s="161"/>
      <c r="BAX8" s="161"/>
      <c r="BAY8" s="161"/>
      <c r="BAZ8" s="161"/>
      <c r="BBA8" s="161"/>
      <c r="BBB8" s="161"/>
      <c r="BBC8" s="161"/>
      <c r="BBD8" s="161"/>
      <c r="BBE8" s="161"/>
      <c r="BBF8" s="161"/>
      <c r="BBG8" s="161"/>
      <c r="BBH8" s="161"/>
      <c r="BBI8" s="161"/>
      <c r="BBJ8" s="161"/>
      <c r="BBK8" s="161"/>
      <c r="BBL8" s="161"/>
      <c r="BBM8" s="161"/>
      <c r="BBN8" s="161"/>
      <c r="BBO8" s="161"/>
      <c r="BBP8" s="161"/>
      <c r="BBQ8" s="161"/>
      <c r="BBR8" s="161"/>
      <c r="BBS8" s="161"/>
      <c r="BBT8" s="161"/>
      <c r="BBU8" s="161"/>
      <c r="BBV8" s="161"/>
      <c r="BBW8" s="161"/>
      <c r="BBX8" s="161"/>
      <c r="BBY8" s="161"/>
      <c r="BBZ8" s="161"/>
      <c r="BCA8" s="161"/>
      <c r="BCB8" s="161"/>
      <c r="BCC8" s="161"/>
      <c r="BCD8" s="161"/>
      <c r="BCE8" s="161"/>
      <c r="BCF8" s="161"/>
      <c r="BCG8" s="161"/>
      <c r="BCH8" s="161"/>
      <c r="BCI8" s="161"/>
      <c r="BCJ8" s="161"/>
      <c r="BCK8" s="161"/>
      <c r="BCL8" s="161"/>
      <c r="BCM8" s="161"/>
      <c r="BCN8" s="161"/>
      <c r="BCO8" s="161"/>
      <c r="BCP8" s="161"/>
      <c r="BCQ8" s="161"/>
      <c r="BCR8" s="161"/>
      <c r="BCS8" s="161"/>
      <c r="BCT8" s="161"/>
      <c r="BCU8" s="161"/>
      <c r="BCV8" s="161"/>
      <c r="BCW8" s="161"/>
      <c r="BCX8" s="161"/>
      <c r="BCY8" s="161"/>
      <c r="BCZ8" s="161"/>
      <c r="BDA8" s="161"/>
      <c r="BDB8" s="161"/>
      <c r="BDC8" s="161"/>
      <c r="BDD8" s="161"/>
      <c r="BDE8" s="161"/>
      <c r="BDF8" s="161"/>
      <c r="BDG8" s="161"/>
      <c r="BDH8" s="161"/>
      <c r="BDI8" s="161"/>
      <c r="BDJ8" s="161"/>
      <c r="BDK8" s="161"/>
      <c r="BDL8" s="161"/>
      <c r="BDM8" s="161"/>
      <c r="BDN8" s="161"/>
      <c r="BDO8" s="161"/>
      <c r="BDP8" s="161"/>
      <c r="BDQ8" s="161"/>
      <c r="BDR8" s="161"/>
      <c r="BDS8" s="161"/>
      <c r="BDT8" s="161"/>
      <c r="BDU8" s="161"/>
      <c r="BDV8" s="161"/>
      <c r="BDW8" s="161"/>
      <c r="BDX8" s="161"/>
      <c r="BDY8" s="161"/>
      <c r="BDZ8" s="161"/>
      <c r="BEA8" s="161"/>
      <c r="BEB8" s="161"/>
      <c r="BEC8" s="161"/>
      <c r="BED8" s="161"/>
      <c r="BEE8" s="161"/>
      <c r="BEF8" s="161"/>
      <c r="BEG8" s="161"/>
      <c r="BEH8" s="161"/>
      <c r="BEI8" s="161"/>
      <c r="BEJ8" s="161"/>
      <c r="BEK8" s="161"/>
      <c r="BEL8" s="161"/>
      <c r="BEM8" s="161"/>
      <c r="BEN8" s="161"/>
      <c r="BEO8" s="161"/>
      <c r="BEP8" s="161"/>
      <c r="BEQ8" s="161"/>
      <c r="BER8" s="161"/>
      <c r="BES8" s="161"/>
      <c r="BET8" s="161"/>
      <c r="BEU8" s="161"/>
      <c r="BEV8" s="161"/>
      <c r="BEW8" s="161"/>
      <c r="BEX8" s="161"/>
      <c r="BEY8" s="161"/>
      <c r="BEZ8" s="161"/>
      <c r="BFA8" s="161"/>
      <c r="BFB8" s="161"/>
      <c r="BFC8" s="161"/>
      <c r="BFD8" s="161"/>
      <c r="BFE8" s="161"/>
      <c r="BFF8" s="161"/>
      <c r="BFG8" s="161"/>
      <c r="BFH8" s="161"/>
      <c r="BFI8" s="161"/>
      <c r="BFJ8" s="161"/>
      <c r="BFK8" s="161"/>
      <c r="BFL8" s="161"/>
      <c r="BFM8" s="161"/>
      <c r="BFN8" s="161"/>
      <c r="BFO8" s="161"/>
      <c r="BFP8" s="161"/>
      <c r="BFQ8" s="161"/>
      <c r="BFR8" s="161"/>
      <c r="BFS8" s="161"/>
      <c r="BFT8" s="161"/>
      <c r="BFU8" s="161"/>
      <c r="BFV8" s="161"/>
      <c r="BFW8" s="161"/>
      <c r="BFX8" s="161"/>
      <c r="BFY8" s="161"/>
      <c r="BFZ8" s="161"/>
      <c r="BGA8" s="161"/>
      <c r="BGB8" s="161"/>
      <c r="BGC8" s="161"/>
      <c r="BGD8" s="161"/>
      <c r="BGE8" s="161"/>
      <c r="BGF8" s="161"/>
      <c r="BGG8" s="161"/>
      <c r="BGH8" s="161"/>
      <c r="BGI8" s="161"/>
      <c r="BGJ8" s="161"/>
      <c r="BGK8" s="161"/>
      <c r="BGL8" s="161"/>
      <c r="BGM8" s="161"/>
      <c r="BGN8" s="161"/>
      <c r="BGO8" s="161"/>
      <c r="BGP8" s="161"/>
      <c r="BGQ8" s="161"/>
      <c r="BGR8" s="161"/>
      <c r="BGS8" s="161"/>
      <c r="BGT8" s="161"/>
      <c r="BGU8" s="161"/>
      <c r="BGV8" s="161"/>
      <c r="BGW8" s="161"/>
      <c r="BGX8" s="161"/>
      <c r="BGY8" s="161"/>
      <c r="BGZ8" s="161"/>
      <c r="BHA8" s="161"/>
      <c r="BHB8" s="161"/>
      <c r="BHC8" s="161"/>
      <c r="BHD8" s="161"/>
      <c r="BHE8" s="161"/>
      <c r="BHF8" s="161"/>
      <c r="BHG8" s="161"/>
      <c r="BHH8" s="161"/>
      <c r="BHI8" s="161"/>
      <c r="BHJ8" s="161"/>
      <c r="BHK8" s="161"/>
      <c r="BHL8" s="161"/>
      <c r="BHM8" s="161"/>
      <c r="BHN8" s="161"/>
      <c r="BHO8" s="161"/>
      <c r="BHP8" s="161"/>
      <c r="BHQ8" s="161"/>
      <c r="BHR8" s="161"/>
      <c r="BHS8" s="161"/>
      <c r="BHT8" s="161"/>
      <c r="BHU8" s="161"/>
      <c r="BHV8" s="161"/>
      <c r="BHW8" s="161"/>
      <c r="BHX8" s="161"/>
      <c r="BHY8" s="161"/>
      <c r="BHZ8" s="161"/>
      <c r="BIA8" s="161"/>
      <c r="BIB8" s="161"/>
      <c r="BIC8" s="161"/>
      <c r="BID8" s="161"/>
      <c r="BIE8" s="161"/>
      <c r="BIF8" s="161"/>
      <c r="BIG8" s="161"/>
      <c r="BIH8" s="161"/>
      <c r="BII8" s="161"/>
      <c r="BIJ8" s="161"/>
      <c r="BIK8" s="161"/>
      <c r="BIL8" s="161"/>
      <c r="BIM8" s="161"/>
      <c r="BIN8" s="161"/>
      <c r="BIO8" s="161"/>
      <c r="BIP8" s="161"/>
      <c r="BIQ8" s="161"/>
      <c r="BIR8" s="161"/>
      <c r="BIS8" s="161"/>
      <c r="BIT8" s="161"/>
      <c r="BIU8" s="161"/>
      <c r="BIV8" s="161"/>
      <c r="BIW8" s="161"/>
      <c r="BIX8" s="161"/>
      <c r="BIY8" s="161"/>
      <c r="BIZ8" s="161"/>
      <c r="BJA8" s="161"/>
      <c r="BJB8" s="161"/>
      <c r="BJC8" s="161"/>
      <c r="BJD8" s="161"/>
      <c r="BJE8" s="161"/>
      <c r="BJF8" s="161"/>
      <c r="BJG8" s="161"/>
      <c r="BJH8" s="161"/>
      <c r="BJI8" s="161"/>
      <c r="BJJ8" s="161"/>
      <c r="BJK8" s="161"/>
      <c r="BJL8" s="161"/>
      <c r="BJM8" s="161"/>
      <c r="BJN8" s="161"/>
      <c r="BJO8" s="161"/>
      <c r="BJP8" s="161"/>
      <c r="BJQ8" s="161"/>
      <c r="BJR8" s="161"/>
      <c r="BJS8" s="161"/>
      <c r="BJT8" s="161"/>
      <c r="BJU8" s="161"/>
      <c r="BJV8" s="161"/>
      <c r="BJW8" s="161"/>
      <c r="BJX8" s="161"/>
      <c r="BJY8" s="161"/>
      <c r="BJZ8" s="161"/>
      <c r="BKA8" s="161"/>
      <c r="BKB8" s="161"/>
      <c r="BKC8" s="161"/>
      <c r="BKD8" s="161"/>
      <c r="BKE8" s="161"/>
      <c r="BKF8" s="161"/>
      <c r="BKG8" s="161"/>
      <c r="BKH8" s="161"/>
      <c r="BKI8" s="161"/>
      <c r="BKJ8" s="161"/>
      <c r="BKK8" s="161"/>
      <c r="BKL8" s="161"/>
      <c r="BKM8" s="161"/>
      <c r="BKN8" s="161"/>
      <c r="BKO8" s="161"/>
      <c r="BKP8" s="161"/>
      <c r="BKQ8" s="161"/>
      <c r="BKR8" s="161"/>
      <c r="BKS8" s="161"/>
      <c r="BKT8" s="161"/>
      <c r="BKU8" s="161"/>
      <c r="BKV8" s="161"/>
      <c r="BKW8" s="161"/>
      <c r="BKX8" s="161"/>
      <c r="BKY8" s="161"/>
      <c r="BKZ8" s="161"/>
      <c r="BLA8" s="161"/>
      <c r="BLB8" s="161"/>
      <c r="BLC8" s="161"/>
      <c r="BLD8" s="161"/>
      <c r="BLE8" s="161"/>
      <c r="BLF8" s="161"/>
      <c r="BLG8" s="161"/>
      <c r="BLH8" s="161"/>
      <c r="BLI8" s="161"/>
      <c r="BLJ8" s="161"/>
      <c r="BLK8" s="161"/>
      <c r="BLL8" s="161"/>
      <c r="BLM8" s="161"/>
      <c r="BLN8" s="161"/>
      <c r="BLO8" s="161"/>
      <c r="BLP8" s="161"/>
      <c r="BLQ8" s="161"/>
      <c r="BLR8" s="161"/>
      <c r="BLS8" s="161"/>
      <c r="BLT8" s="161"/>
      <c r="BLU8" s="161"/>
      <c r="BLV8" s="161"/>
      <c r="BLW8" s="161"/>
      <c r="BLX8" s="161"/>
      <c r="BLY8" s="161"/>
      <c r="BLZ8" s="161"/>
      <c r="BMA8" s="161"/>
      <c r="BMB8" s="161"/>
      <c r="BMC8" s="161"/>
      <c r="BMD8" s="161"/>
      <c r="BME8" s="161"/>
      <c r="BMF8" s="161"/>
      <c r="BMG8" s="161"/>
      <c r="BMH8" s="161"/>
      <c r="BMI8" s="161"/>
      <c r="BMJ8" s="161"/>
      <c r="BMK8" s="161"/>
      <c r="BML8" s="161"/>
      <c r="BMM8" s="161"/>
      <c r="BMN8" s="161"/>
      <c r="BMO8" s="161"/>
      <c r="BMP8" s="161"/>
      <c r="BMQ8" s="161"/>
      <c r="BMR8" s="161"/>
      <c r="BMS8" s="161"/>
      <c r="BMT8" s="161"/>
      <c r="BMU8" s="161"/>
      <c r="BMV8" s="161"/>
      <c r="BMW8" s="161"/>
      <c r="BMX8" s="161"/>
      <c r="BMY8" s="161"/>
      <c r="BMZ8" s="161"/>
      <c r="BNA8" s="161"/>
      <c r="BNB8" s="161"/>
      <c r="BNC8" s="161"/>
      <c r="BND8" s="161"/>
      <c r="BNE8" s="161"/>
      <c r="BNF8" s="161"/>
      <c r="BNG8" s="161"/>
      <c r="BNH8" s="161"/>
      <c r="BNI8" s="161"/>
      <c r="BNJ8" s="161"/>
      <c r="BNK8" s="161"/>
      <c r="BNL8" s="161"/>
      <c r="BNM8" s="161"/>
      <c r="BNN8" s="161"/>
      <c r="BNO8" s="161"/>
      <c r="BNP8" s="161"/>
      <c r="BNQ8" s="161"/>
      <c r="BNR8" s="161"/>
      <c r="BNS8" s="161"/>
      <c r="BNT8" s="161"/>
      <c r="BNU8" s="161"/>
      <c r="BNV8" s="161"/>
      <c r="BNW8" s="161"/>
      <c r="BNX8" s="161"/>
      <c r="BNY8" s="161"/>
      <c r="BNZ8" s="161"/>
      <c r="BOA8" s="161"/>
      <c r="BOB8" s="161"/>
      <c r="BOC8" s="161"/>
      <c r="BOD8" s="161"/>
      <c r="BOE8" s="161"/>
      <c r="BOF8" s="161"/>
      <c r="BOG8" s="161"/>
      <c r="BOH8" s="161"/>
      <c r="BOI8" s="161"/>
      <c r="BOJ8" s="161"/>
      <c r="BOK8" s="161"/>
      <c r="BOL8" s="161"/>
      <c r="BOM8" s="161"/>
      <c r="BON8" s="161"/>
      <c r="BOO8" s="161"/>
      <c r="BOP8" s="161"/>
      <c r="BOQ8" s="161"/>
      <c r="BOR8" s="161"/>
      <c r="BOS8" s="161"/>
      <c r="BOT8" s="161"/>
      <c r="BOU8" s="161"/>
      <c r="BOV8" s="161"/>
      <c r="BOW8" s="161"/>
      <c r="BOX8" s="161"/>
      <c r="BOY8" s="161"/>
      <c r="BOZ8" s="161"/>
      <c r="BPA8" s="161"/>
      <c r="BPB8" s="161"/>
      <c r="BPC8" s="161"/>
      <c r="BPD8" s="161"/>
      <c r="BPE8" s="161"/>
      <c r="BPF8" s="161"/>
      <c r="BPG8" s="161"/>
      <c r="BPH8" s="161"/>
      <c r="BPI8" s="161"/>
      <c r="BPJ8" s="161"/>
      <c r="BPK8" s="161"/>
      <c r="BPL8" s="161"/>
      <c r="BPM8" s="161"/>
      <c r="BPN8" s="161"/>
      <c r="BPO8" s="161"/>
      <c r="BPP8" s="161"/>
      <c r="BPQ8" s="161"/>
      <c r="BPR8" s="161"/>
      <c r="BPS8" s="161"/>
      <c r="BPT8" s="161"/>
      <c r="BPU8" s="161"/>
      <c r="BPV8" s="161"/>
      <c r="BPW8" s="161"/>
      <c r="BPX8" s="161"/>
      <c r="BPY8" s="161"/>
      <c r="BPZ8" s="161"/>
      <c r="BQA8" s="161"/>
      <c r="BQB8" s="161"/>
      <c r="BQC8" s="161"/>
      <c r="BQD8" s="161"/>
      <c r="BQE8" s="161"/>
      <c r="BQF8" s="161"/>
      <c r="BQG8" s="161"/>
      <c r="BQH8" s="161"/>
      <c r="BQI8" s="161"/>
      <c r="BQJ8" s="161"/>
      <c r="BQK8" s="161"/>
      <c r="BQL8" s="161"/>
      <c r="BQM8" s="161"/>
      <c r="BQN8" s="161"/>
      <c r="BQO8" s="161"/>
      <c r="BQP8" s="161"/>
      <c r="BQQ8" s="161"/>
      <c r="BQR8" s="161"/>
      <c r="BQS8" s="161"/>
      <c r="BQT8" s="161"/>
      <c r="BQU8" s="161"/>
      <c r="BQV8" s="161"/>
      <c r="BQW8" s="161"/>
      <c r="BQX8" s="161"/>
      <c r="BQY8" s="161"/>
      <c r="BQZ8" s="161"/>
      <c r="BRA8" s="161"/>
      <c r="BRB8" s="161"/>
      <c r="BRC8" s="161"/>
      <c r="BRD8" s="161"/>
      <c r="BRE8" s="161"/>
      <c r="BRF8" s="161"/>
      <c r="BRG8" s="161"/>
      <c r="BRH8" s="161"/>
      <c r="BRI8" s="161"/>
      <c r="BRJ8" s="161"/>
      <c r="BRK8" s="161"/>
      <c r="BRL8" s="161"/>
      <c r="BRM8" s="161"/>
      <c r="BRN8" s="161"/>
      <c r="BRO8" s="161"/>
      <c r="BRP8" s="161"/>
      <c r="BRQ8" s="161"/>
      <c r="BRR8" s="161"/>
      <c r="BRS8" s="161"/>
      <c r="BRT8" s="161"/>
      <c r="BRU8" s="161"/>
      <c r="BRV8" s="161"/>
      <c r="BRW8" s="161"/>
      <c r="BRX8" s="161"/>
      <c r="BRY8" s="161"/>
      <c r="BRZ8" s="161"/>
      <c r="BSA8" s="161"/>
      <c r="BSB8" s="161"/>
      <c r="BSC8" s="161"/>
      <c r="BSD8" s="161"/>
      <c r="BSE8" s="161"/>
      <c r="BSF8" s="161"/>
      <c r="BSG8" s="161"/>
      <c r="BSH8" s="161"/>
      <c r="BSI8" s="161"/>
      <c r="BSJ8" s="161"/>
      <c r="BSK8" s="161"/>
      <c r="BSL8" s="161"/>
      <c r="BSM8" s="161"/>
      <c r="BSN8" s="161"/>
      <c r="BSO8" s="161"/>
      <c r="BSP8" s="161"/>
      <c r="BSQ8" s="161"/>
      <c r="BSR8" s="161"/>
      <c r="BSS8" s="161"/>
      <c r="BST8" s="161"/>
      <c r="BSU8" s="161"/>
      <c r="BSV8" s="161"/>
      <c r="BSW8" s="161"/>
      <c r="BSX8" s="161"/>
      <c r="BSY8" s="161"/>
      <c r="BSZ8" s="161"/>
      <c r="BTA8" s="161"/>
      <c r="BTB8" s="161"/>
      <c r="BTC8" s="161"/>
      <c r="BTD8" s="161"/>
      <c r="BTE8" s="161"/>
      <c r="BTF8" s="161"/>
      <c r="BTG8" s="161"/>
      <c r="BTH8" s="161"/>
      <c r="BTI8" s="161"/>
      <c r="BTJ8" s="161"/>
      <c r="BTK8" s="161"/>
      <c r="BTL8" s="161"/>
      <c r="BTM8" s="161"/>
      <c r="BTN8" s="161"/>
      <c r="BTO8" s="161"/>
      <c r="BTP8" s="161"/>
      <c r="BTQ8" s="161"/>
      <c r="BTR8" s="161"/>
      <c r="BTS8" s="161"/>
      <c r="BTT8" s="161"/>
      <c r="BTU8" s="161"/>
      <c r="BTV8" s="161"/>
      <c r="BTW8" s="161"/>
      <c r="BTX8" s="161"/>
      <c r="BTY8" s="161"/>
      <c r="BTZ8" s="161"/>
      <c r="BUA8" s="161"/>
      <c r="BUB8" s="161"/>
      <c r="BUC8" s="161"/>
      <c r="BUD8" s="161"/>
      <c r="BUE8" s="161"/>
      <c r="BUF8" s="161"/>
      <c r="BUG8" s="161"/>
      <c r="BUH8" s="161"/>
      <c r="BUI8" s="161"/>
      <c r="BUJ8" s="161"/>
      <c r="BUK8" s="161"/>
      <c r="BUL8" s="161"/>
      <c r="BUM8" s="161"/>
      <c r="BUN8" s="161"/>
      <c r="BUO8" s="161"/>
      <c r="BUP8" s="161"/>
      <c r="BUQ8" s="161"/>
      <c r="BUR8" s="161"/>
      <c r="BUS8" s="161"/>
      <c r="BUT8" s="161"/>
      <c r="BUU8" s="161"/>
      <c r="BUV8" s="161"/>
      <c r="BUW8" s="161"/>
      <c r="BUX8" s="161"/>
      <c r="BUY8" s="161"/>
      <c r="BUZ8" s="161"/>
      <c r="BVA8" s="161"/>
      <c r="BVB8" s="161"/>
      <c r="BVC8" s="161"/>
      <c r="BVD8" s="161"/>
      <c r="BVE8" s="161"/>
      <c r="BVF8" s="161"/>
      <c r="BVG8" s="161"/>
      <c r="BVH8" s="161"/>
      <c r="BVI8" s="161"/>
      <c r="BVJ8" s="161"/>
      <c r="BVK8" s="161"/>
      <c r="BVL8" s="161"/>
      <c r="BVM8" s="161"/>
      <c r="BVN8" s="161"/>
      <c r="BVO8" s="161"/>
      <c r="BVP8" s="161"/>
      <c r="BVQ8" s="161"/>
      <c r="BVR8" s="161"/>
      <c r="BVS8" s="161"/>
      <c r="BVT8" s="161"/>
      <c r="BVU8" s="161"/>
      <c r="BVV8" s="161"/>
      <c r="BVW8" s="161"/>
      <c r="BVX8" s="161"/>
      <c r="BVY8" s="161"/>
      <c r="BVZ8" s="161"/>
      <c r="BWA8" s="161"/>
      <c r="BWB8" s="161"/>
      <c r="BWC8" s="161"/>
      <c r="BWD8" s="161"/>
      <c r="BWE8" s="161"/>
      <c r="BWF8" s="161"/>
      <c r="BWG8" s="161"/>
      <c r="BWH8" s="161"/>
      <c r="BWI8" s="161"/>
      <c r="BWJ8" s="161"/>
      <c r="BWK8" s="161"/>
      <c r="BWL8" s="161"/>
      <c r="BWM8" s="161"/>
      <c r="BWN8" s="161"/>
      <c r="BWO8" s="161"/>
      <c r="BWP8" s="161"/>
      <c r="BWQ8" s="161"/>
      <c r="BWR8" s="161"/>
      <c r="BWS8" s="161"/>
      <c r="BWT8" s="161"/>
      <c r="BWU8" s="161"/>
      <c r="BWV8" s="161"/>
      <c r="BWW8" s="161"/>
      <c r="BWX8" s="161"/>
      <c r="BWY8" s="161"/>
      <c r="BWZ8" s="161"/>
      <c r="BXA8" s="161"/>
      <c r="BXB8" s="161"/>
      <c r="BXC8" s="161"/>
      <c r="BXD8" s="161"/>
      <c r="BXE8" s="161"/>
      <c r="BXF8" s="161"/>
      <c r="BXG8" s="161"/>
      <c r="BXH8" s="161"/>
      <c r="BXI8" s="161"/>
      <c r="BXJ8" s="161"/>
      <c r="BXK8" s="161"/>
      <c r="BXL8" s="161"/>
      <c r="BXM8" s="161"/>
      <c r="BXN8" s="161"/>
      <c r="BXO8" s="161"/>
      <c r="BXP8" s="161"/>
      <c r="BXQ8" s="161"/>
      <c r="BXR8" s="161"/>
      <c r="BXS8" s="161"/>
      <c r="BXT8" s="161"/>
      <c r="BXU8" s="161"/>
      <c r="BXV8" s="161"/>
      <c r="BXW8" s="161"/>
      <c r="BXX8" s="161"/>
      <c r="BXY8" s="161"/>
      <c r="BXZ8" s="161"/>
      <c r="BYA8" s="161"/>
      <c r="BYB8" s="161"/>
      <c r="BYC8" s="161"/>
      <c r="BYD8" s="161"/>
      <c r="BYE8" s="161"/>
      <c r="BYF8" s="161"/>
      <c r="BYG8" s="161"/>
      <c r="BYH8" s="161"/>
      <c r="BYI8" s="161"/>
      <c r="BYJ8" s="161"/>
      <c r="BYK8" s="161"/>
      <c r="BYL8" s="161"/>
      <c r="BYM8" s="161"/>
      <c r="BYN8" s="161"/>
      <c r="BYO8" s="161"/>
      <c r="BYP8" s="161"/>
      <c r="BYQ8" s="161"/>
      <c r="BYR8" s="161"/>
      <c r="BYS8" s="161"/>
      <c r="BYT8" s="161"/>
      <c r="BYU8" s="161"/>
      <c r="BYV8" s="161"/>
      <c r="BYW8" s="161"/>
      <c r="BYX8" s="161"/>
      <c r="BYY8" s="161"/>
      <c r="BYZ8" s="161"/>
      <c r="BZA8" s="161"/>
      <c r="BZB8" s="161"/>
      <c r="BZC8" s="161"/>
      <c r="BZD8" s="161"/>
      <c r="BZE8" s="161"/>
      <c r="BZF8" s="161"/>
      <c r="BZG8" s="161"/>
      <c r="BZH8" s="161"/>
      <c r="BZI8" s="161"/>
      <c r="BZJ8" s="161"/>
      <c r="BZK8" s="161"/>
      <c r="BZL8" s="161"/>
      <c r="BZM8" s="161"/>
      <c r="BZN8" s="161"/>
      <c r="BZO8" s="161"/>
      <c r="BZP8" s="161"/>
      <c r="BZQ8" s="161"/>
      <c r="BZR8" s="161"/>
      <c r="BZS8" s="161"/>
      <c r="BZT8" s="161"/>
      <c r="BZU8" s="161"/>
      <c r="BZV8" s="161"/>
      <c r="BZW8" s="161"/>
      <c r="BZX8" s="161"/>
      <c r="BZY8" s="161"/>
      <c r="BZZ8" s="161"/>
      <c r="CAA8" s="161"/>
      <c r="CAB8" s="161"/>
      <c r="CAC8" s="161"/>
      <c r="CAD8" s="161"/>
      <c r="CAE8" s="161"/>
      <c r="CAF8" s="161"/>
      <c r="CAG8" s="161"/>
      <c r="CAH8" s="161"/>
      <c r="CAI8" s="161"/>
      <c r="CAJ8" s="161"/>
      <c r="CAK8" s="161"/>
      <c r="CAL8" s="161"/>
      <c r="CAM8" s="161"/>
      <c r="CAN8" s="161"/>
      <c r="CAO8" s="161"/>
      <c r="CAP8" s="161"/>
      <c r="CAQ8" s="161"/>
      <c r="CAR8" s="161"/>
      <c r="CAS8" s="161"/>
      <c r="CAT8" s="161"/>
      <c r="CAU8" s="161"/>
      <c r="CAV8" s="161"/>
      <c r="CAW8" s="161"/>
      <c r="CAX8" s="161"/>
      <c r="CAY8" s="161"/>
      <c r="CAZ8" s="161"/>
      <c r="CBA8" s="161"/>
      <c r="CBB8" s="161"/>
      <c r="CBC8" s="161"/>
      <c r="CBD8" s="161"/>
      <c r="CBE8" s="161"/>
      <c r="CBF8" s="161"/>
      <c r="CBG8" s="161"/>
      <c r="CBH8" s="161"/>
      <c r="CBI8" s="161"/>
      <c r="CBJ8" s="161"/>
      <c r="CBK8" s="161"/>
      <c r="CBL8" s="161"/>
      <c r="CBM8" s="161"/>
      <c r="CBN8" s="161"/>
      <c r="CBO8" s="161"/>
      <c r="CBP8" s="161"/>
      <c r="CBQ8" s="161"/>
      <c r="CBR8" s="161"/>
      <c r="CBS8" s="161"/>
      <c r="CBT8" s="161"/>
      <c r="CBU8" s="161"/>
      <c r="CBV8" s="161"/>
      <c r="CBW8" s="161"/>
      <c r="CBX8" s="161"/>
      <c r="CBY8" s="161"/>
      <c r="CBZ8" s="161"/>
      <c r="CCA8" s="161"/>
      <c r="CCB8" s="161"/>
      <c r="CCC8" s="161"/>
      <c r="CCD8" s="161"/>
      <c r="CCE8" s="161"/>
      <c r="CCF8" s="161"/>
      <c r="CCG8" s="161"/>
      <c r="CCH8" s="161"/>
      <c r="CCI8" s="161"/>
      <c r="CCJ8" s="161"/>
      <c r="CCK8" s="161"/>
      <c r="CCL8" s="161"/>
      <c r="CCM8" s="161"/>
      <c r="CCN8" s="161"/>
      <c r="CCO8" s="161"/>
      <c r="CCP8" s="161"/>
      <c r="CCQ8" s="161"/>
      <c r="CCR8" s="161"/>
      <c r="CCS8" s="161"/>
      <c r="CCT8" s="161"/>
      <c r="CCU8" s="161"/>
      <c r="CCV8" s="161"/>
      <c r="CCW8" s="161"/>
      <c r="CCX8" s="161"/>
      <c r="CCY8" s="161"/>
      <c r="CCZ8" s="161"/>
      <c r="CDA8" s="161"/>
      <c r="CDB8" s="161"/>
      <c r="CDC8" s="161"/>
      <c r="CDD8" s="161"/>
      <c r="CDE8" s="161"/>
      <c r="CDF8" s="161"/>
      <c r="CDG8" s="161"/>
      <c r="CDH8" s="161"/>
      <c r="CDI8" s="161"/>
      <c r="CDJ8" s="161"/>
      <c r="CDK8" s="161"/>
      <c r="CDL8" s="161"/>
      <c r="CDM8" s="161"/>
      <c r="CDN8" s="161"/>
      <c r="CDO8" s="161"/>
      <c r="CDP8" s="161"/>
      <c r="CDQ8" s="161"/>
      <c r="CDR8" s="161"/>
      <c r="CDS8" s="161"/>
      <c r="CDT8" s="161"/>
      <c r="CDU8" s="161"/>
      <c r="CDV8" s="161"/>
      <c r="CDW8" s="161"/>
      <c r="CDX8" s="161"/>
      <c r="CDY8" s="161"/>
      <c r="CDZ8" s="161"/>
      <c r="CEA8" s="161"/>
      <c r="CEB8" s="161"/>
      <c r="CEC8" s="161"/>
      <c r="CED8" s="161"/>
      <c r="CEE8" s="161"/>
      <c r="CEF8" s="161"/>
      <c r="CEG8" s="161"/>
      <c r="CEH8" s="161"/>
      <c r="CEI8" s="161"/>
      <c r="CEJ8" s="161"/>
      <c r="CEK8" s="161"/>
      <c r="CEL8" s="161"/>
      <c r="CEM8" s="161"/>
      <c r="CEN8" s="161"/>
      <c r="CEO8" s="161"/>
      <c r="CEP8" s="161"/>
      <c r="CEQ8" s="161"/>
      <c r="CER8" s="161"/>
      <c r="CES8" s="161"/>
      <c r="CET8" s="161"/>
      <c r="CEU8" s="161"/>
      <c r="CEV8" s="161"/>
      <c r="CEW8" s="161"/>
      <c r="CEX8" s="161"/>
      <c r="CEY8" s="161"/>
      <c r="CEZ8" s="161"/>
      <c r="CFA8" s="161"/>
      <c r="CFB8" s="161"/>
      <c r="CFC8" s="161"/>
      <c r="CFD8" s="161"/>
      <c r="CFE8" s="161"/>
      <c r="CFF8" s="161"/>
      <c r="CFG8" s="161"/>
      <c r="CFH8" s="161"/>
      <c r="CFI8" s="161"/>
      <c r="CFJ8" s="161"/>
      <c r="CFK8" s="161"/>
      <c r="CFL8" s="161"/>
      <c r="CFM8" s="161"/>
      <c r="CFN8" s="161"/>
      <c r="CFO8" s="161"/>
      <c r="CFP8" s="161"/>
      <c r="CFQ8" s="161"/>
      <c r="CFR8" s="161"/>
      <c r="CFS8" s="161"/>
      <c r="CFT8" s="161"/>
      <c r="CFU8" s="161"/>
      <c r="CFV8" s="161"/>
      <c r="CFW8" s="161"/>
      <c r="CFX8" s="161"/>
      <c r="CFY8" s="161"/>
      <c r="CFZ8" s="161"/>
      <c r="CGA8" s="161"/>
      <c r="CGB8" s="161"/>
      <c r="CGC8" s="161"/>
      <c r="CGD8" s="161"/>
      <c r="CGE8" s="161"/>
      <c r="CGF8" s="161"/>
      <c r="CGG8" s="161"/>
      <c r="CGH8" s="161"/>
      <c r="CGI8" s="161"/>
      <c r="CGJ8" s="161"/>
      <c r="CGK8" s="161"/>
      <c r="CGL8" s="161"/>
      <c r="CGM8" s="161"/>
      <c r="CGN8" s="161"/>
      <c r="CGO8" s="161"/>
      <c r="CGP8" s="161"/>
      <c r="CGQ8" s="161"/>
      <c r="CGR8" s="161"/>
      <c r="CGS8" s="161"/>
      <c r="CGT8" s="161"/>
      <c r="CGU8" s="161"/>
      <c r="CGV8" s="161"/>
      <c r="CGW8" s="161"/>
      <c r="CGX8" s="161"/>
      <c r="CGY8" s="161"/>
      <c r="CGZ8" s="161"/>
      <c r="CHA8" s="161"/>
      <c r="CHB8" s="161"/>
      <c r="CHC8" s="161"/>
      <c r="CHD8" s="161"/>
      <c r="CHE8" s="161"/>
      <c r="CHF8" s="161"/>
      <c r="CHG8" s="161"/>
      <c r="CHH8" s="161"/>
      <c r="CHI8" s="161"/>
      <c r="CHJ8" s="161"/>
      <c r="CHK8" s="161"/>
      <c r="CHL8" s="161"/>
      <c r="CHM8" s="161"/>
      <c r="CHN8" s="161"/>
      <c r="CHO8" s="161"/>
      <c r="CHP8" s="161"/>
      <c r="CHQ8" s="161"/>
      <c r="CHR8" s="161"/>
      <c r="CHS8" s="161"/>
      <c r="CHT8" s="161"/>
      <c r="CHU8" s="161"/>
      <c r="CHV8" s="161"/>
      <c r="CHW8" s="161"/>
      <c r="CHX8" s="161"/>
      <c r="CHY8" s="161"/>
      <c r="CHZ8" s="161"/>
      <c r="CIA8" s="161"/>
      <c r="CIB8" s="161"/>
      <c r="CIC8" s="161"/>
      <c r="CID8" s="161"/>
      <c r="CIE8" s="161"/>
      <c r="CIF8" s="161"/>
      <c r="CIG8" s="161"/>
      <c r="CIH8" s="161"/>
      <c r="CII8" s="161"/>
      <c r="CIJ8" s="161"/>
      <c r="CIK8" s="161"/>
      <c r="CIL8" s="161"/>
      <c r="CIM8" s="161"/>
      <c r="CIN8" s="161"/>
      <c r="CIO8" s="161"/>
      <c r="CIP8" s="161"/>
      <c r="CIQ8" s="161"/>
      <c r="CIR8" s="161"/>
      <c r="CIS8" s="161"/>
      <c r="CIT8" s="161"/>
      <c r="CIU8" s="161"/>
      <c r="CIV8" s="161"/>
      <c r="CIW8" s="161"/>
      <c r="CIX8" s="161"/>
      <c r="CIY8" s="161"/>
      <c r="CIZ8" s="161"/>
      <c r="CJA8" s="161"/>
      <c r="CJB8" s="161"/>
      <c r="CJC8" s="161"/>
      <c r="CJD8" s="161"/>
      <c r="CJE8" s="161"/>
      <c r="CJF8" s="161"/>
      <c r="CJG8" s="161"/>
      <c r="CJH8" s="161"/>
      <c r="CJI8" s="161"/>
      <c r="CJJ8" s="161"/>
      <c r="CJK8" s="161"/>
      <c r="CJL8" s="161"/>
      <c r="CJM8" s="161"/>
      <c r="CJN8" s="161"/>
      <c r="CJO8" s="161"/>
      <c r="CJP8" s="161"/>
      <c r="CJQ8" s="161"/>
      <c r="CJR8" s="161"/>
      <c r="CJS8" s="161"/>
      <c r="CJT8" s="161"/>
      <c r="CJU8" s="161"/>
      <c r="CJV8" s="161"/>
      <c r="CJW8" s="161"/>
      <c r="CJX8" s="161"/>
      <c r="CJY8" s="161"/>
      <c r="CJZ8" s="161"/>
      <c r="CKA8" s="161"/>
      <c r="CKB8" s="161"/>
      <c r="CKC8" s="161"/>
      <c r="CKD8" s="161"/>
      <c r="CKE8" s="161"/>
      <c r="CKF8" s="161"/>
      <c r="CKG8" s="161"/>
      <c r="CKH8" s="161"/>
      <c r="CKI8" s="161"/>
      <c r="CKJ8" s="161"/>
      <c r="CKK8" s="161"/>
      <c r="CKL8" s="161"/>
      <c r="CKM8" s="161"/>
      <c r="CKN8" s="161"/>
      <c r="CKO8" s="161"/>
      <c r="CKP8" s="161"/>
      <c r="CKQ8" s="161"/>
      <c r="CKR8" s="161"/>
      <c r="CKS8" s="161"/>
      <c r="CKT8" s="161"/>
      <c r="CKU8" s="161"/>
      <c r="CKV8" s="161"/>
      <c r="CKW8" s="161"/>
      <c r="CKX8" s="161"/>
      <c r="CKY8" s="161"/>
      <c r="CKZ8" s="161"/>
      <c r="CLA8" s="161"/>
      <c r="CLB8" s="161"/>
      <c r="CLC8" s="161"/>
      <c r="CLD8" s="161"/>
      <c r="CLE8" s="161"/>
      <c r="CLF8" s="161"/>
      <c r="CLG8" s="161"/>
      <c r="CLH8" s="161"/>
      <c r="CLI8" s="161"/>
      <c r="CLJ8" s="161"/>
      <c r="CLK8" s="161"/>
      <c r="CLL8" s="161"/>
      <c r="CLM8" s="161"/>
      <c r="CLN8" s="161"/>
      <c r="CLO8" s="161"/>
      <c r="CLP8" s="161"/>
      <c r="CLQ8" s="161"/>
      <c r="CLR8" s="161"/>
      <c r="CLS8" s="161"/>
      <c r="CLT8" s="161"/>
      <c r="CLU8" s="161"/>
      <c r="CLV8" s="161"/>
      <c r="CLW8" s="161"/>
      <c r="CLX8" s="161"/>
      <c r="CLY8" s="161"/>
      <c r="CLZ8" s="161"/>
      <c r="CMA8" s="161"/>
      <c r="CMB8" s="161"/>
      <c r="CMC8" s="161"/>
      <c r="CMD8" s="161"/>
      <c r="CME8" s="161"/>
      <c r="CMF8" s="161"/>
      <c r="CMG8" s="161"/>
      <c r="CMH8" s="161"/>
      <c r="CMI8" s="161"/>
      <c r="CMJ8" s="161"/>
      <c r="CMK8" s="161"/>
      <c r="CML8" s="161"/>
      <c r="CMM8" s="161"/>
      <c r="CMN8" s="161"/>
      <c r="CMO8" s="161"/>
      <c r="CMP8" s="161"/>
      <c r="CMQ8" s="161"/>
      <c r="CMR8" s="161"/>
      <c r="CMS8" s="161"/>
      <c r="CMT8" s="161"/>
      <c r="CMU8" s="161"/>
      <c r="CMV8" s="161"/>
      <c r="CMW8" s="161"/>
      <c r="CMX8" s="161"/>
      <c r="CMY8" s="161"/>
      <c r="CMZ8" s="161"/>
      <c r="CNA8" s="161"/>
      <c r="CNB8" s="161"/>
      <c r="CNC8" s="161"/>
      <c r="CND8" s="161"/>
      <c r="CNE8" s="161"/>
      <c r="CNF8" s="161"/>
      <c r="CNG8" s="161"/>
      <c r="CNH8" s="161"/>
      <c r="CNI8" s="161"/>
      <c r="CNJ8" s="161"/>
      <c r="CNK8" s="161"/>
      <c r="CNL8" s="161"/>
      <c r="CNM8" s="161"/>
      <c r="CNN8" s="161"/>
      <c r="CNO8" s="161"/>
      <c r="CNP8" s="161"/>
      <c r="CNQ8" s="161"/>
      <c r="CNR8" s="161"/>
      <c r="CNS8" s="161"/>
      <c r="CNT8" s="161"/>
      <c r="CNU8" s="161"/>
      <c r="CNV8" s="161"/>
      <c r="CNW8" s="161"/>
      <c r="CNX8" s="161"/>
      <c r="CNY8" s="161"/>
      <c r="CNZ8" s="161"/>
      <c r="COA8" s="161"/>
      <c r="COB8" s="161"/>
      <c r="COC8" s="161"/>
      <c r="COD8" s="161"/>
      <c r="COE8" s="161"/>
      <c r="COF8" s="161"/>
      <c r="COG8" s="161"/>
      <c r="COH8" s="161"/>
      <c r="COI8" s="161"/>
      <c r="COJ8" s="161"/>
      <c r="COK8" s="161"/>
      <c r="COL8" s="161"/>
      <c r="COM8" s="161"/>
      <c r="CON8" s="161"/>
      <c r="COO8" s="161"/>
      <c r="COP8" s="161"/>
      <c r="COQ8" s="161"/>
      <c r="COR8" s="161"/>
      <c r="COS8" s="161"/>
      <c r="COT8" s="161"/>
      <c r="COU8" s="161"/>
      <c r="COV8" s="161"/>
      <c r="COW8" s="161"/>
      <c r="COX8" s="161"/>
      <c r="COY8" s="161"/>
      <c r="COZ8" s="161"/>
      <c r="CPA8" s="161"/>
      <c r="CPB8" s="161"/>
      <c r="CPC8" s="161"/>
      <c r="CPD8" s="161"/>
      <c r="CPE8" s="161"/>
      <c r="CPF8" s="161"/>
      <c r="CPG8" s="161"/>
      <c r="CPH8" s="161"/>
      <c r="CPI8" s="161"/>
      <c r="CPJ8" s="161"/>
      <c r="CPK8" s="161"/>
      <c r="CPL8" s="161"/>
      <c r="CPM8" s="161"/>
      <c r="CPN8" s="161"/>
      <c r="CPO8" s="161"/>
      <c r="CPP8" s="161"/>
      <c r="CPQ8" s="161"/>
      <c r="CPR8" s="161"/>
      <c r="CPS8" s="161"/>
      <c r="CPT8" s="161"/>
      <c r="CPU8" s="161"/>
      <c r="CPV8" s="161"/>
      <c r="CPW8" s="161"/>
      <c r="CPX8" s="161"/>
      <c r="CPY8" s="161"/>
      <c r="CPZ8" s="161"/>
      <c r="CQA8" s="161"/>
      <c r="CQB8" s="161"/>
      <c r="CQC8" s="161"/>
      <c r="CQD8" s="161"/>
      <c r="CQE8" s="161"/>
      <c r="CQF8" s="161"/>
      <c r="CQG8" s="161"/>
      <c r="CQH8" s="161"/>
      <c r="CQI8" s="161"/>
      <c r="CQJ8" s="161"/>
      <c r="CQK8" s="161"/>
      <c r="CQL8" s="161"/>
      <c r="CQM8" s="161"/>
      <c r="CQN8" s="161"/>
      <c r="CQO8" s="161"/>
      <c r="CQP8" s="161"/>
      <c r="CQQ8" s="161"/>
      <c r="CQR8" s="161"/>
      <c r="CQS8" s="161"/>
      <c r="CQT8" s="161"/>
      <c r="CQU8" s="161"/>
      <c r="CQV8" s="161"/>
      <c r="CQW8" s="161"/>
      <c r="CQX8" s="161"/>
      <c r="CQY8" s="161"/>
      <c r="CQZ8" s="161"/>
      <c r="CRA8" s="161"/>
      <c r="CRB8" s="161"/>
      <c r="CRC8" s="161"/>
      <c r="CRD8" s="161"/>
      <c r="CRE8" s="161"/>
      <c r="CRF8" s="161"/>
      <c r="CRG8" s="161"/>
      <c r="CRH8" s="161"/>
      <c r="CRI8" s="161"/>
      <c r="CRJ8" s="161"/>
      <c r="CRK8" s="161"/>
      <c r="CRL8" s="161"/>
      <c r="CRM8" s="161"/>
      <c r="CRN8" s="161"/>
      <c r="CRO8" s="161"/>
      <c r="CRP8" s="161"/>
      <c r="CRQ8" s="161"/>
      <c r="CRR8" s="161"/>
      <c r="CRS8" s="161"/>
      <c r="CRT8" s="161"/>
      <c r="CRU8" s="161"/>
      <c r="CRV8" s="161"/>
      <c r="CRW8" s="161"/>
      <c r="CRX8" s="161"/>
      <c r="CRY8" s="161"/>
      <c r="CRZ8" s="161"/>
      <c r="CSA8" s="161"/>
      <c r="CSB8" s="161"/>
      <c r="CSC8" s="161"/>
      <c r="CSD8" s="161"/>
      <c r="CSE8" s="161"/>
      <c r="CSF8" s="161"/>
      <c r="CSG8" s="161"/>
      <c r="CSH8" s="161"/>
      <c r="CSI8" s="161"/>
      <c r="CSJ8" s="161"/>
      <c r="CSK8" s="161"/>
      <c r="CSL8" s="161"/>
      <c r="CSM8" s="161"/>
      <c r="CSN8" s="161"/>
      <c r="CSO8" s="161"/>
      <c r="CSP8" s="161"/>
      <c r="CSQ8" s="161"/>
      <c r="CSR8" s="161"/>
      <c r="CSS8" s="161"/>
      <c r="CST8" s="161"/>
      <c r="CSU8" s="161"/>
      <c r="CSV8" s="161"/>
      <c r="CSW8" s="161"/>
      <c r="CSX8" s="161"/>
      <c r="CSY8" s="161"/>
      <c r="CSZ8" s="161"/>
      <c r="CTA8" s="161"/>
      <c r="CTB8" s="161"/>
      <c r="CTC8" s="161"/>
      <c r="CTD8" s="161"/>
      <c r="CTE8" s="161"/>
      <c r="CTF8" s="161"/>
      <c r="CTG8" s="161"/>
      <c r="CTH8" s="161"/>
      <c r="CTI8" s="161"/>
      <c r="CTJ8" s="161"/>
      <c r="CTK8" s="161"/>
      <c r="CTL8" s="161"/>
      <c r="CTM8" s="161"/>
      <c r="CTN8" s="161"/>
      <c r="CTO8" s="161"/>
      <c r="CTP8" s="161"/>
      <c r="CTQ8" s="161"/>
      <c r="CTR8" s="161"/>
      <c r="CTS8" s="161"/>
      <c r="CTT8" s="161"/>
      <c r="CTU8" s="161"/>
      <c r="CTV8" s="161"/>
      <c r="CTW8" s="161"/>
      <c r="CTX8" s="161"/>
      <c r="CTY8" s="161"/>
      <c r="CTZ8" s="161"/>
      <c r="CUA8" s="161"/>
      <c r="CUB8" s="161"/>
    </row>
    <row r="9" s="56" customFormat="1" spans="1:2576">
      <c r="A9" s="161"/>
      <c r="B9" s="160" t="s">
        <v>84</v>
      </c>
      <c r="C9" s="160"/>
      <c r="D9" s="160" t="s">
        <v>85</v>
      </c>
      <c r="E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61"/>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c r="IC9" s="161"/>
      <c r="ID9" s="161"/>
      <c r="IE9" s="161"/>
      <c r="IF9" s="161"/>
      <c r="IG9" s="161"/>
      <c r="IH9" s="161"/>
      <c r="II9" s="161"/>
      <c r="IJ9" s="161"/>
      <c r="IK9" s="161"/>
      <c r="IL9" s="161"/>
      <c r="IM9" s="161"/>
      <c r="IN9" s="161"/>
      <c r="IO9" s="161"/>
      <c r="IP9" s="161"/>
      <c r="IQ9" s="161"/>
      <c r="IR9" s="161"/>
      <c r="IS9" s="161"/>
      <c r="IT9" s="161"/>
      <c r="IU9" s="161"/>
      <c r="IV9" s="161"/>
      <c r="IW9" s="161"/>
      <c r="IX9" s="161"/>
      <c r="IY9" s="161"/>
      <c r="IZ9" s="161"/>
      <c r="JA9" s="161"/>
      <c r="JB9" s="161"/>
      <c r="JC9" s="161"/>
      <c r="JD9" s="161"/>
      <c r="JE9" s="161"/>
      <c r="JF9" s="161"/>
      <c r="JG9" s="161"/>
      <c r="JH9" s="161"/>
      <c r="JI9" s="161"/>
      <c r="JJ9" s="161"/>
      <c r="JK9" s="161"/>
      <c r="JL9" s="161"/>
      <c r="JM9" s="161"/>
      <c r="JN9" s="161"/>
      <c r="JO9" s="161"/>
      <c r="JP9" s="161"/>
      <c r="JQ9" s="161"/>
      <c r="JR9" s="161"/>
      <c r="JS9" s="161"/>
      <c r="JT9" s="161"/>
      <c r="JU9" s="161"/>
      <c r="JV9" s="161"/>
      <c r="JW9" s="161"/>
      <c r="JX9" s="161"/>
      <c r="JY9" s="161"/>
      <c r="JZ9" s="161"/>
      <c r="KA9" s="161"/>
      <c r="KB9" s="161"/>
      <c r="KC9" s="161"/>
      <c r="KD9" s="161"/>
      <c r="KE9" s="161"/>
      <c r="KF9" s="161"/>
      <c r="KG9" s="161"/>
      <c r="KH9" s="161"/>
      <c r="KI9" s="161"/>
      <c r="KJ9" s="161"/>
      <c r="KK9" s="161"/>
      <c r="KL9" s="161"/>
      <c r="KM9" s="161"/>
      <c r="KN9" s="161"/>
      <c r="KO9" s="161"/>
      <c r="KP9" s="161"/>
      <c r="KQ9" s="161"/>
      <c r="KR9" s="161"/>
      <c r="KS9" s="161"/>
      <c r="KT9" s="161"/>
      <c r="KU9" s="161"/>
      <c r="KV9" s="161"/>
      <c r="KW9" s="161"/>
      <c r="KX9" s="161"/>
      <c r="KY9" s="161"/>
      <c r="KZ9" s="161"/>
      <c r="LA9" s="161"/>
      <c r="LB9" s="161"/>
      <c r="LC9" s="161"/>
      <c r="LD9" s="161"/>
      <c r="LE9" s="161"/>
      <c r="LF9" s="161"/>
      <c r="LG9" s="161"/>
      <c r="LH9" s="161"/>
      <c r="LI9" s="161"/>
      <c r="LJ9" s="161"/>
      <c r="LK9" s="161"/>
      <c r="LL9" s="161"/>
      <c r="LM9" s="161"/>
      <c r="LN9" s="161"/>
      <c r="LO9" s="161"/>
      <c r="LP9" s="161"/>
      <c r="LQ9" s="161"/>
      <c r="LR9" s="161"/>
      <c r="LS9" s="161"/>
      <c r="LT9" s="161"/>
      <c r="LU9" s="161"/>
      <c r="LV9" s="161"/>
      <c r="LW9" s="161"/>
      <c r="LX9" s="161"/>
      <c r="LY9" s="161"/>
      <c r="LZ9" s="161"/>
      <c r="MA9" s="161"/>
      <c r="MB9" s="161"/>
      <c r="MC9" s="161"/>
      <c r="MD9" s="161"/>
      <c r="ME9" s="161"/>
      <c r="MF9" s="161"/>
      <c r="MG9" s="161"/>
      <c r="MH9" s="161"/>
      <c r="MI9" s="161"/>
      <c r="MJ9" s="161"/>
      <c r="MK9" s="161"/>
      <c r="ML9" s="161"/>
      <c r="MM9" s="161"/>
      <c r="MN9" s="161"/>
      <c r="MO9" s="161"/>
      <c r="MP9" s="161"/>
      <c r="MQ9" s="161"/>
      <c r="MR9" s="161"/>
      <c r="MS9" s="161"/>
      <c r="MT9" s="161"/>
      <c r="MU9" s="161"/>
      <c r="MV9" s="161"/>
      <c r="MW9" s="161"/>
      <c r="MX9" s="161"/>
      <c r="MY9" s="161"/>
      <c r="MZ9" s="161"/>
      <c r="NA9" s="161"/>
      <c r="NB9" s="161"/>
      <c r="NC9" s="161"/>
      <c r="ND9" s="161"/>
      <c r="NE9" s="161"/>
      <c r="NF9" s="161"/>
      <c r="NG9" s="161"/>
      <c r="NH9" s="161"/>
      <c r="NI9" s="161"/>
      <c r="NJ9" s="161"/>
      <c r="NK9" s="161"/>
      <c r="NL9" s="161"/>
      <c r="NM9" s="161"/>
      <c r="NN9" s="161"/>
      <c r="NO9" s="161"/>
      <c r="NP9" s="161"/>
      <c r="NQ9" s="161"/>
      <c r="NR9" s="161"/>
      <c r="NS9" s="161"/>
      <c r="NT9" s="161"/>
      <c r="NU9" s="161"/>
      <c r="NV9" s="161"/>
      <c r="NW9" s="161"/>
      <c r="NX9" s="161"/>
      <c r="NY9" s="161"/>
      <c r="NZ9" s="161"/>
      <c r="OA9" s="161"/>
      <c r="OB9" s="161"/>
      <c r="OC9" s="161"/>
      <c r="OD9" s="161"/>
      <c r="OE9" s="161"/>
      <c r="OF9" s="161"/>
      <c r="OG9" s="161"/>
      <c r="OH9" s="161"/>
      <c r="OI9" s="161"/>
      <c r="OJ9" s="161"/>
      <c r="OK9" s="161"/>
      <c r="OL9" s="161"/>
      <c r="OM9" s="161"/>
      <c r="ON9" s="161"/>
      <c r="OO9" s="161"/>
      <c r="OP9" s="161"/>
      <c r="OQ9" s="161"/>
      <c r="OR9" s="161"/>
      <c r="OS9" s="161"/>
      <c r="OT9" s="161"/>
      <c r="OU9" s="161"/>
      <c r="OV9" s="161"/>
      <c r="OW9" s="161"/>
      <c r="OX9" s="161"/>
      <c r="OY9" s="161"/>
      <c r="OZ9" s="161"/>
      <c r="PA9" s="161"/>
      <c r="PB9" s="161"/>
      <c r="PC9" s="161"/>
      <c r="PD9" s="161"/>
      <c r="PE9" s="161"/>
      <c r="PF9" s="161"/>
      <c r="PG9" s="161"/>
      <c r="PH9" s="161"/>
      <c r="PI9" s="161"/>
      <c r="PJ9" s="161"/>
      <c r="PK9" s="161"/>
      <c r="PL9" s="161"/>
      <c r="PM9" s="161"/>
      <c r="PN9" s="161"/>
      <c r="PO9" s="161"/>
      <c r="PP9" s="161"/>
      <c r="PQ9" s="161"/>
      <c r="PR9" s="161"/>
      <c r="PS9" s="161"/>
      <c r="PT9" s="161"/>
      <c r="PU9" s="161"/>
      <c r="PV9" s="161"/>
      <c r="PW9" s="161"/>
      <c r="PX9" s="161"/>
      <c r="PY9" s="161"/>
      <c r="PZ9" s="161"/>
      <c r="QA9" s="161"/>
      <c r="QB9" s="161"/>
      <c r="QC9" s="161"/>
      <c r="QD9" s="161"/>
      <c r="QE9" s="161"/>
      <c r="QF9" s="161"/>
      <c r="QG9" s="161"/>
      <c r="QH9" s="161"/>
      <c r="QI9" s="161"/>
      <c r="QJ9" s="161"/>
      <c r="QK9" s="161"/>
      <c r="QL9" s="161"/>
      <c r="QM9" s="161"/>
      <c r="QN9" s="161"/>
      <c r="QO9" s="161"/>
      <c r="QP9" s="161"/>
      <c r="QQ9" s="161"/>
      <c r="QR9" s="161"/>
      <c r="QS9" s="161"/>
      <c r="QT9" s="161"/>
      <c r="QU9" s="161"/>
      <c r="QV9" s="161"/>
      <c r="QW9" s="161"/>
      <c r="QX9" s="161"/>
      <c r="QY9" s="161"/>
      <c r="QZ9" s="161"/>
      <c r="RA9" s="161"/>
      <c r="RB9" s="161"/>
      <c r="RC9" s="161"/>
      <c r="RD9" s="161"/>
      <c r="RE9" s="161"/>
      <c r="RF9" s="161"/>
      <c r="RG9" s="161"/>
      <c r="RH9" s="161"/>
      <c r="RI9" s="161"/>
      <c r="RJ9" s="161"/>
      <c r="RK9" s="161"/>
      <c r="RL9" s="161"/>
      <c r="RM9" s="161"/>
      <c r="RN9" s="161"/>
      <c r="RO9" s="161"/>
      <c r="RP9" s="161"/>
      <c r="RQ9" s="161"/>
      <c r="RR9" s="161"/>
      <c r="RS9" s="161"/>
      <c r="RT9" s="161"/>
      <c r="RU9" s="161"/>
      <c r="RV9" s="161"/>
      <c r="RW9" s="161"/>
      <c r="RX9" s="161"/>
      <c r="RY9" s="161"/>
      <c r="RZ9" s="161"/>
      <c r="SA9" s="161"/>
      <c r="SB9" s="161"/>
      <c r="SC9" s="161"/>
      <c r="SD9" s="161"/>
      <c r="SE9" s="161"/>
      <c r="SF9" s="161"/>
      <c r="SG9" s="161"/>
      <c r="SH9" s="161"/>
      <c r="SI9" s="161"/>
      <c r="SJ9" s="161"/>
      <c r="SK9" s="161"/>
      <c r="SL9" s="161"/>
      <c r="SM9" s="161"/>
      <c r="SN9" s="161"/>
      <c r="SO9" s="161"/>
      <c r="SP9" s="161"/>
      <c r="SQ9" s="161"/>
      <c r="SR9" s="161"/>
      <c r="SS9" s="161"/>
      <c r="ST9" s="161"/>
      <c r="SU9" s="161"/>
      <c r="SV9" s="161"/>
      <c r="SW9" s="161"/>
      <c r="SX9" s="161"/>
      <c r="SY9" s="161"/>
      <c r="SZ9" s="161"/>
      <c r="TA9" s="161"/>
      <c r="TB9" s="161"/>
      <c r="TC9" s="161"/>
      <c r="TD9" s="161"/>
      <c r="TE9" s="161"/>
      <c r="TF9" s="161"/>
      <c r="TG9" s="161"/>
      <c r="TH9" s="161"/>
      <c r="TI9" s="161"/>
      <c r="TJ9" s="161"/>
      <c r="TK9" s="161"/>
      <c r="TL9" s="161"/>
      <c r="TM9" s="161"/>
      <c r="TN9" s="161"/>
      <c r="TO9" s="161"/>
      <c r="TP9" s="161"/>
      <c r="TQ9" s="161"/>
      <c r="TR9" s="161"/>
      <c r="TS9" s="161"/>
      <c r="TT9" s="161"/>
      <c r="TU9" s="161"/>
      <c r="TV9" s="161"/>
      <c r="TW9" s="161"/>
      <c r="TX9" s="161"/>
      <c r="TY9" s="161"/>
      <c r="TZ9" s="161"/>
      <c r="UA9" s="161"/>
      <c r="UB9" s="161"/>
      <c r="UC9" s="161"/>
      <c r="UD9" s="161"/>
      <c r="UE9" s="161"/>
      <c r="UF9" s="161"/>
      <c r="UG9" s="161"/>
      <c r="UH9" s="161"/>
      <c r="UI9" s="161"/>
      <c r="UJ9" s="161"/>
      <c r="UK9" s="161"/>
      <c r="UL9" s="161"/>
      <c r="UM9" s="161"/>
      <c r="UN9" s="161"/>
      <c r="UO9" s="161"/>
      <c r="UP9" s="161"/>
      <c r="UQ9" s="161"/>
      <c r="UR9" s="161"/>
      <c r="US9" s="161"/>
      <c r="UT9" s="161"/>
      <c r="UU9" s="161"/>
      <c r="UV9" s="161"/>
      <c r="UW9" s="161"/>
      <c r="UX9" s="161"/>
      <c r="UY9" s="161"/>
      <c r="UZ9" s="161"/>
      <c r="VA9" s="161"/>
      <c r="VB9" s="161"/>
      <c r="VC9" s="161"/>
      <c r="VD9" s="161"/>
      <c r="VE9" s="161"/>
      <c r="VF9" s="161"/>
      <c r="VG9" s="161"/>
      <c r="VH9" s="161"/>
      <c r="VI9" s="161"/>
      <c r="VJ9" s="161"/>
      <c r="VK9" s="161"/>
      <c r="VL9" s="161"/>
      <c r="VM9" s="161"/>
      <c r="VN9" s="161"/>
      <c r="VO9" s="161"/>
      <c r="VP9" s="161"/>
      <c r="VQ9" s="161"/>
      <c r="VR9" s="161"/>
      <c r="VS9" s="161"/>
      <c r="VT9" s="161"/>
      <c r="VU9" s="161"/>
      <c r="VV9" s="161"/>
      <c r="VW9" s="161"/>
      <c r="VX9" s="161"/>
      <c r="VY9" s="161"/>
      <c r="VZ9" s="161"/>
      <c r="WA9" s="161"/>
      <c r="WB9" s="161"/>
      <c r="WC9" s="161"/>
      <c r="WD9" s="161"/>
      <c r="WE9" s="161"/>
      <c r="WF9" s="161"/>
      <c r="WG9" s="161"/>
      <c r="WH9" s="161"/>
      <c r="WI9" s="161"/>
      <c r="WJ9" s="161"/>
      <c r="WK9" s="161"/>
      <c r="WL9" s="161"/>
      <c r="WM9" s="161"/>
      <c r="WN9" s="161"/>
      <c r="WO9" s="161"/>
      <c r="WP9" s="161"/>
      <c r="WQ9" s="161"/>
      <c r="WR9" s="161"/>
      <c r="WS9" s="161"/>
      <c r="WT9" s="161"/>
      <c r="WU9" s="161"/>
      <c r="WV9" s="161"/>
      <c r="WW9" s="161"/>
      <c r="WX9" s="161"/>
      <c r="WY9" s="161"/>
      <c r="WZ9" s="161"/>
      <c r="XA9" s="161"/>
      <c r="XB9" s="161"/>
      <c r="XC9" s="161"/>
      <c r="XD9" s="161"/>
      <c r="XE9" s="161"/>
      <c r="XF9" s="161"/>
      <c r="XG9" s="161"/>
      <c r="XH9" s="161"/>
      <c r="XI9" s="161"/>
      <c r="XJ9" s="161"/>
      <c r="XK9" s="161"/>
      <c r="XL9" s="161"/>
      <c r="XM9" s="161"/>
      <c r="XN9" s="161"/>
      <c r="XO9" s="161"/>
      <c r="XP9" s="161"/>
      <c r="XQ9" s="161"/>
      <c r="XR9" s="161"/>
      <c r="XS9" s="161"/>
      <c r="XT9" s="161"/>
      <c r="XU9" s="161"/>
      <c r="XV9" s="161"/>
      <c r="XW9" s="161"/>
      <c r="XX9" s="161"/>
      <c r="XY9" s="161"/>
      <c r="XZ9" s="161"/>
      <c r="YA9" s="161"/>
      <c r="YB9" s="161"/>
      <c r="YC9" s="161"/>
      <c r="YD9" s="161"/>
      <c r="YE9" s="161"/>
      <c r="YF9" s="161"/>
      <c r="YG9" s="161"/>
      <c r="YH9" s="161"/>
      <c r="YI9" s="161"/>
      <c r="YJ9" s="161"/>
      <c r="YK9" s="161"/>
      <c r="YL9" s="161"/>
      <c r="YM9" s="161"/>
      <c r="YN9" s="161"/>
      <c r="YO9" s="161"/>
      <c r="YP9" s="161"/>
      <c r="YQ9" s="161"/>
      <c r="YR9" s="161"/>
      <c r="YS9" s="161"/>
      <c r="YT9" s="161"/>
      <c r="YU9" s="161"/>
      <c r="YV9" s="161"/>
      <c r="YW9" s="161"/>
      <c r="YX9" s="161"/>
      <c r="YY9" s="161"/>
      <c r="YZ9" s="161"/>
      <c r="ZA9" s="161"/>
      <c r="ZB9" s="161"/>
      <c r="ZC9" s="161"/>
      <c r="ZD9" s="161"/>
      <c r="ZE9" s="161"/>
      <c r="ZF9" s="161"/>
      <c r="ZG9" s="161"/>
      <c r="ZH9" s="161"/>
      <c r="ZI9" s="161"/>
      <c r="ZJ9" s="161"/>
      <c r="ZK9" s="161"/>
      <c r="ZL9" s="161"/>
      <c r="ZM9" s="161"/>
      <c r="ZN9" s="161"/>
      <c r="ZO9" s="161"/>
      <c r="ZP9" s="161"/>
      <c r="ZQ9" s="161"/>
      <c r="ZR9" s="161"/>
      <c r="ZS9" s="161"/>
      <c r="ZT9" s="161"/>
      <c r="ZU9" s="161"/>
      <c r="ZV9" s="161"/>
      <c r="ZW9" s="161"/>
      <c r="ZX9" s="161"/>
      <c r="ZY9" s="161"/>
      <c r="ZZ9" s="161"/>
      <c r="AAA9" s="161"/>
      <c r="AAB9" s="161"/>
      <c r="AAC9" s="161"/>
      <c r="AAD9" s="161"/>
      <c r="AAE9" s="161"/>
      <c r="AAF9" s="161"/>
      <c r="AAG9" s="161"/>
      <c r="AAH9" s="161"/>
      <c r="AAI9" s="161"/>
      <c r="AAJ9" s="161"/>
      <c r="AAK9" s="161"/>
      <c r="AAL9" s="161"/>
      <c r="AAM9" s="161"/>
      <c r="AAN9" s="161"/>
      <c r="AAO9" s="161"/>
      <c r="AAP9" s="161"/>
      <c r="AAQ9" s="161"/>
      <c r="AAR9" s="161"/>
      <c r="AAS9" s="161"/>
      <c r="AAT9" s="161"/>
      <c r="AAU9" s="161"/>
      <c r="AAV9" s="161"/>
      <c r="AAW9" s="161"/>
      <c r="AAX9" s="161"/>
      <c r="AAY9" s="161"/>
      <c r="AAZ9" s="161"/>
      <c r="ABA9" s="161"/>
      <c r="ABB9" s="161"/>
      <c r="ABC9" s="161"/>
      <c r="ABD9" s="161"/>
      <c r="ABE9" s="161"/>
      <c r="ABF9" s="161"/>
      <c r="ABG9" s="161"/>
      <c r="ABH9" s="161"/>
      <c r="ABI9" s="161"/>
      <c r="ABJ9" s="161"/>
      <c r="ABK9" s="161"/>
      <c r="ABL9" s="161"/>
      <c r="ABM9" s="161"/>
      <c r="ABN9" s="161"/>
      <c r="ABO9" s="161"/>
      <c r="ABP9" s="161"/>
      <c r="ABQ9" s="161"/>
      <c r="ABR9" s="161"/>
      <c r="ABS9" s="161"/>
      <c r="ABT9" s="161"/>
      <c r="ABU9" s="161"/>
      <c r="ABV9" s="161"/>
      <c r="ABW9" s="161"/>
      <c r="ABX9" s="161"/>
      <c r="ABY9" s="161"/>
      <c r="ABZ9" s="161"/>
      <c r="ACA9" s="161"/>
      <c r="ACB9" s="161"/>
      <c r="ACC9" s="161"/>
      <c r="ACD9" s="161"/>
      <c r="ACE9" s="161"/>
      <c r="ACF9" s="161"/>
      <c r="ACG9" s="161"/>
      <c r="ACH9" s="161"/>
      <c r="ACI9" s="161"/>
      <c r="ACJ9" s="161"/>
      <c r="ACK9" s="161"/>
      <c r="ACL9" s="161"/>
      <c r="ACM9" s="161"/>
      <c r="ACN9" s="161"/>
      <c r="ACO9" s="161"/>
      <c r="ACP9" s="161"/>
      <c r="ACQ9" s="161"/>
      <c r="ACR9" s="161"/>
      <c r="ACS9" s="161"/>
      <c r="ACT9" s="161"/>
      <c r="ACU9" s="161"/>
      <c r="ACV9" s="161"/>
      <c r="ACW9" s="161"/>
      <c r="ACX9" s="161"/>
      <c r="ACY9" s="161"/>
      <c r="ACZ9" s="161"/>
      <c r="ADA9" s="161"/>
      <c r="ADB9" s="161"/>
      <c r="ADC9" s="161"/>
      <c r="ADD9" s="161"/>
      <c r="ADE9" s="161"/>
      <c r="ADF9" s="161"/>
      <c r="ADG9" s="161"/>
      <c r="ADH9" s="161"/>
      <c r="ADI9" s="161"/>
      <c r="ADJ9" s="161"/>
      <c r="ADK9" s="161"/>
      <c r="ADL9" s="161"/>
      <c r="ADM9" s="161"/>
      <c r="ADN9" s="161"/>
      <c r="ADO9" s="161"/>
      <c r="ADP9" s="161"/>
      <c r="ADQ9" s="161"/>
      <c r="ADR9" s="161"/>
      <c r="ADS9" s="161"/>
      <c r="ADT9" s="161"/>
      <c r="ADU9" s="161"/>
      <c r="ADV9" s="161"/>
      <c r="ADW9" s="161"/>
      <c r="ADX9" s="161"/>
      <c r="ADY9" s="161"/>
      <c r="ADZ9" s="161"/>
      <c r="AEA9" s="161"/>
      <c r="AEB9" s="161"/>
      <c r="AEC9" s="161"/>
      <c r="AED9" s="161"/>
      <c r="AEE9" s="161"/>
      <c r="AEF9" s="161"/>
      <c r="AEG9" s="161"/>
      <c r="AEH9" s="161"/>
      <c r="AEI9" s="161"/>
      <c r="AEJ9" s="161"/>
      <c r="AEK9" s="161"/>
      <c r="AEL9" s="161"/>
      <c r="AEM9" s="161"/>
      <c r="AEN9" s="161"/>
      <c r="AEO9" s="161"/>
      <c r="AEP9" s="161"/>
      <c r="AEQ9" s="161"/>
      <c r="AER9" s="161"/>
      <c r="AES9" s="161"/>
      <c r="AET9" s="161"/>
      <c r="AEU9" s="161"/>
      <c r="AEV9" s="161"/>
      <c r="AEW9" s="161"/>
      <c r="AEX9" s="161"/>
      <c r="AEY9" s="161"/>
      <c r="AEZ9" s="161"/>
      <c r="AFA9" s="161"/>
      <c r="AFB9" s="161"/>
      <c r="AFC9" s="161"/>
      <c r="AFD9" s="161"/>
      <c r="AFE9" s="161"/>
      <c r="AFF9" s="161"/>
      <c r="AFG9" s="161"/>
      <c r="AFH9" s="161"/>
      <c r="AFI9" s="161"/>
      <c r="AFJ9" s="161"/>
      <c r="AFK9" s="161"/>
      <c r="AFL9" s="161"/>
      <c r="AFM9" s="161"/>
      <c r="AFN9" s="161"/>
      <c r="AFO9" s="161"/>
      <c r="AFP9" s="161"/>
      <c r="AFQ9" s="161"/>
      <c r="AFR9" s="161"/>
      <c r="AFS9" s="161"/>
      <c r="AFT9" s="161"/>
      <c r="AFU9" s="161"/>
      <c r="AFV9" s="161"/>
      <c r="AFW9" s="161"/>
      <c r="AFX9" s="161"/>
      <c r="AFY9" s="161"/>
      <c r="AFZ9" s="161"/>
      <c r="AGA9" s="161"/>
      <c r="AGB9" s="161"/>
      <c r="AGC9" s="161"/>
      <c r="AGD9" s="161"/>
      <c r="AGE9" s="161"/>
      <c r="AGF9" s="161"/>
      <c r="AGG9" s="161"/>
      <c r="AGH9" s="161"/>
      <c r="AGI9" s="161"/>
      <c r="AGJ9" s="161"/>
      <c r="AGK9" s="161"/>
      <c r="AGL9" s="161"/>
      <c r="AGM9" s="161"/>
      <c r="AGN9" s="161"/>
      <c r="AGO9" s="161"/>
      <c r="AGP9" s="161"/>
      <c r="AGQ9" s="161"/>
      <c r="AGR9" s="161"/>
      <c r="AGS9" s="161"/>
      <c r="AGT9" s="161"/>
      <c r="AGU9" s="161"/>
      <c r="AGV9" s="161"/>
      <c r="AGW9" s="161"/>
      <c r="AGX9" s="161"/>
      <c r="AGY9" s="161"/>
      <c r="AGZ9" s="161"/>
      <c r="AHA9" s="161"/>
      <c r="AHB9" s="161"/>
      <c r="AHC9" s="161"/>
      <c r="AHD9" s="161"/>
      <c r="AHE9" s="161"/>
      <c r="AHF9" s="161"/>
      <c r="AHG9" s="161"/>
      <c r="AHH9" s="161"/>
      <c r="AHI9" s="161"/>
      <c r="AHJ9" s="161"/>
      <c r="AHK9" s="161"/>
      <c r="AHL9" s="161"/>
      <c r="AHM9" s="161"/>
      <c r="AHN9" s="161"/>
      <c r="AHO9" s="161"/>
      <c r="AHP9" s="161"/>
      <c r="AHQ9" s="161"/>
      <c r="AHR9" s="161"/>
      <c r="AHS9" s="161"/>
      <c r="AHT9" s="161"/>
      <c r="AHU9" s="161"/>
      <c r="AHV9" s="161"/>
      <c r="AHW9" s="161"/>
      <c r="AHX9" s="161"/>
      <c r="AHY9" s="161"/>
      <c r="AHZ9" s="161"/>
      <c r="AIA9" s="161"/>
      <c r="AIB9" s="161"/>
      <c r="AIC9" s="161"/>
      <c r="AID9" s="161"/>
      <c r="AIE9" s="161"/>
      <c r="AIF9" s="161"/>
      <c r="AIG9" s="161"/>
      <c r="AIH9" s="161"/>
      <c r="AII9" s="161"/>
      <c r="AIJ9" s="161"/>
      <c r="AIK9" s="161"/>
      <c r="AIL9" s="161"/>
      <c r="AIM9" s="161"/>
      <c r="AIN9" s="161"/>
      <c r="AIO9" s="161"/>
      <c r="AIP9" s="161"/>
      <c r="AIQ9" s="161"/>
      <c r="AIR9" s="161"/>
      <c r="AIS9" s="161"/>
      <c r="AIT9" s="161"/>
      <c r="AIU9" s="161"/>
      <c r="AIV9" s="161"/>
      <c r="AIW9" s="161"/>
      <c r="AIX9" s="161"/>
      <c r="AIY9" s="161"/>
      <c r="AIZ9" s="161"/>
      <c r="AJA9" s="161"/>
      <c r="AJB9" s="161"/>
      <c r="AJC9" s="161"/>
      <c r="AJD9" s="161"/>
      <c r="AJE9" s="161"/>
      <c r="AJF9" s="161"/>
      <c r="AJG9" s="161"/>
      <c r="AJH9" s="161"/>
      <c r="AJI9" s="161"/>
      <c r="AJJ9" s="161"/>
      <c r="AJK9" s="161"/>
      <c r="AJL9" s="161"/>
      <c r="AJM9" s="161"/>
      <c r="AJN9" s="161"/>
      <c r="AJO9" s="161"/>
      <c r="AJP9" s="161"/>
      <c r="AJQ9" s="161"/>
      <c r="AJR9" s="161"/>
      <c r="AJS9" s="161"/>
      <c r="AJT9" s="161"/>
      <c r="AJU9" s="161"/>
      <c r="AJV9" s="161"/>
      <c r="AJW9" s="161"/>
      <c r="AJX9" s="161"/>
      <c r="AJY9" s="161"/>
      <c r="AJZ9" s="161"/>
      <c r="AKA9" s="161"/>
      <c r="AKB9" s="161"/>
      <c r="AKC9" s="161"/>
      <c r="AKD9" s="161"/>
      <c r="AKE9" s="161"/>
      <c r="AKF9" s="161"/>
      <c r="AKG9" s="161"/>
      <c r="AKH9" s="161"/>
      <c r="AKI9" s="161"/>
      <c r="AKJ9" s="161"/>
      <c r="AKK9" s="161"/>
      <c r="AKL9" s="161"/>
      <c r="AKM9" s="161"/>
      <c r="AKN9" s="161"/>
      <c r="AKO9" s="161"/>
      <c r="AKP9" s="161"/>
      <c r="AKQ9" s="161"/>
      <c r="AKR9" s="161"/>
      <c r="AKS9" s="161"/>
      <c r="AKT9" s="161"/>
      <c r="AKU9" s="161"/>
      <c r="AKV9" s="161"/>
      <c r="AKW9" s="161"/>
      <c r="AKX9" s="161"/>
      <c r="AKY9" s="161"/>
      <c r="AKZ9" s="161"/>
      <c r="ALA9" s="161"/>
      <c r="ALB9" s="161"/>
      <c r="ALC9" s="161"/>
      <c r="ALD9" s="161"/>
      <c r="ALE9" s="161"/>
      <c r="ALF9" s="161"/>
      <c r="ALG9" s="161"/>
      <c r="ALH9" s="161"/>
      <c r="ALI9" s="161"/>
      <c r="ALJ9" s="161"/>
      <c r="ALK9" s="161"/>
      <c r="ALL9" s="161"/>
      <c r="ALM9" s="161"/>
      <c r="ALN9" s="161"/>
      <c r="ALO9" s="161"/>
      <c r="ALP9" s="161"/>
      <c r="ALQ9" s="161"/>
      <c r="ALR9" s="161"/>
      <c r="ALS9" s="161"/>
      <c r="ALT9" s="161"/>
      <c r="ALU9" s="161"/>
      <c r="ALV9" s="161"/>
      <c r="ALW9" s="161"/>
      <c r="ALX9" s="161"/>
      <c r="ALY9" s="161"/>
      <c r="ALZ9" s="161"/>
      <c r="AMA9" s="161"/>
      <c r="AMB9" s="161"/>
      <c r="AMC9" s="161"/>
      <c r="AMD9" s="161"/>
      <c r="AME9" s="161"/>
      <c r="AMF9" s="161"/>
      <c r="AMG9" s="161"/>
      <c r="AMH9" s="161"/>
      <c r="AMI9" s="161"/>
      <c r="AMJ9" s="161"/>
      <c r="AMK9" s="161"/>
      <c r="AML9" s="161"/>
      <c r="AMM9" s="161"/>
      <c r="AMN9" s="161"/>
      <c r="AMO9" s="161"/>
      <c r="AMP9" s="161"/>
      <c r="AMQ9" s="161"/>
      <c r="AMR9" s="161"/>
      <c r="AMS9" s="161"/>
      <c r="AMT9" s="161"/>
      <c r="AMU9" s="161"/>
      <c r="AMV9" s="161"/>
      <c r="AMW9" s="161"/>
      <c r="AMX9" s="161"/>
      <c r="AMY9" s="161"/>
      <c r="AMZ9" s="161"/>
      <c r="ANA9" s="161"/>
      <c r="ANB9" s="161"/>
      <c r="ANC9" s="161"/>
      <c r="AND9" s="161"/>
      <c r="ANE9" s="161"/>
      <c r="ANF9" s="161"/>
      <c r="ANG9" s="161"/>
      <c r="ANH9" s="161"/>
      <c r="ANI9" s="161"/>
      <c r="ANJ9" s="161"/>
      <c r="ANK9" s="161"/>
      <c r="ANL9" s="161"/>
      <c r="ANM9" s="161"/>
      <c r="ANN9" s="161"/>
      <c r="ANO9" s="161"/>
      <c r="ANP9" s="161"/>
      <c r="ANQ9" s="161"/>
      <c r="ANR9" s="161"/>
      <c r="ANS9" s="161"/>
      <c r="ANT9" s="161"/>
      <c r="ANU9" s="161"/>
      <c r="ANV9" s="161"/>
      <c r="ANW9" s="161"/>
      <c r="ANX9" s="161"/>
      <c r="ANY9" s="161"/>
      <c r="ANZ9" s="161"/>
      <c r="AOA9" s="161"/>
      <c r="AOB9" s="161"/>
      <c r="AOC9" s="161"/>
      <c r="AOD9" s="161"/>
      <c r="AOE9" s="161"/>
      <c r="AOF9" s="161"/>
      <c r="AOG9" s="161"/>
      <c r="AOH9" s="161"/>
      <c r="AOI9" s="161"/>
      <c r="AOJ9" s="161"/>
      <c r="AOK9" s="161"/>
      <c r="AOL9" s="161"/>
      <c r="AOM9" s="161"/>
      <c r="AON9" s="161"/>
      <c r="AOO9" s="161"/>
      <c r="AOP9" s="161"/>
      <c r="AOQ9" s="161"/>
      <c r="AOR9" s="161"/>
      <c r="AOS9" s="161"/>
      <c r="AOT9" s="161"/>
      <c r="AOU9" s="161"/>
      <c r="AOV9" s="161"/>
      <c r="AOW9" s="161"/>
      <c r="AOX9" s="161"/>
      <c r="AOY9" s="161"/>
      <c r="AOZ9" s="161"/>
      <c r="APA9" s="161"/>
      <c r="APB9" s="161"/>
      <c r="APC9" s="161"/>
      <c r="APD9" s="161"/>
      <c r="APE9" s="161"/>
      <c r="APF9" s="161"/>
      <c r="APG9" s="161"/>
      <c r="APH9" s="161"/>
      <c r="API9" s="161"/>
      <c r="APJ9" s="161"/>
      <c r="APK9" s="161"/>
      <c r="APL9" s="161"/>
      <c r="APM9" s="161"/>
      <c r="APN9" s="161"/>
      <c r="APO9" s="161"/>
      <c r="APP9" s="161"/>
      <c r="APQ9" s="161"/>
      <c r="APR9" s="161"/>
      <c r="APS9" s="161"/>
      <c r="APT9" s="161"/>
      <c r="APU9" s="161"/>
      <c r="APV9" s="161"/>
      <c r="APW9" s="161"/>
      <c r="APX9" s="161"/>
      <c r="APY9" s="161"/>
      <c r="APZ9" s="161"/>
      <c r="AQA9" s="161"/>
      <c r="AQB9" s="161"/>
      <c r="AQC9" s="161"/>
      <c r="AQD9" s="161"/>
      <c r="AQE9" s="161"/>
      <c r="AQF9" s="161"/>
      <c r="AQG9" s="161"/>
      <c r="AQH9" s="161"/>
      <c r="AQI9" s="161"/>
      <c r="AQJ9" s="161"/>
      <c r="AQK9" s="161"/>
      <c r="AQL9" s="161"/>
      <c r="AQM9" s="161"/>
      <c r="AQN9" s="161"/>
      <c r="AQO9" s="161"/>
      <c r="AQP9" s="161"/>
      <c r="AQQ9" s="161"/>
      <c r="AQR9" s="161"/>
      <c r="AQS9" s="161"/>
      <c r="AQT9" s="161"/>
      <c r="AQU9" s="161"/>
      <c r="AQV9" s="161"/>
      <c r="AQW9" s="161"/>
      <c r="AQX9" s="161"/>
      <c r="AQY9" s="161"/>
      <c r="AQZ9" s="161"/>
      <c r="ARA9" s="161"/>
      <c r="ARB9" s="161"/>
      <c r="ARC9" s="161"/>
      <c r="ARD9" s="161"/>
      <c r="ARE9" s="161"/>
      <c r="ARF9" s="161"/>
      <c r="ARG9" s="161"/>
      <c r="ARH9" s="161"/>
      <c r="ARI9" s="161"/>
      <c r="ARJ9" s="161"/>
      <c r="ARK9" s="161"/>
      <c r="ARL9" s="161"/>
      <c r="ARM9" s="161"/>
      <c r="ARN9" s="161"/>
      <c r="ARO9" s="161"/>
      <c r="ARP9" s="161"/>
      <c r="ARQ9" s="161"/>
      <c r="ARR9" s="161"/>
      <c r="ARS9" s="161"/>
      <c r="ART9" s="161"/>
      <c r="ARU9" s="161"/>
      <c r="ARV9" s="161"/>
      <c r="ARW9" s="161"/>
      <c r="ARX9" s="161"/>
      <c r="ARY9" s="161"/>
      <c r="ARZ9" s="161"/>
      <c r="ASA9" s="161"/>
      <c r="ASB9" s="161"/>
      <c r="ASC9" s="161"/>
      <c r="ASD9" s="161"/>
      <c r="ASE9" s="161"/>
      <c r="ASF9" s="161"/>
      <c r="ASG9" s="161"/>
      <c r="ASH9" s="161"/>
      <c r="ASI9" s="161"/>
      <c r="ASJ9" s="161"/>
      <c r="ASK9" s="161"/>
      <c r="ASL9" s="161"/>
      <c r="ASM9" s="161"/>
      <c r="ASN9" s="161"/>
      <c r="ASO9" s="161"/>
      <c r="ASP9" s="161"/>
      <c r="ASQ9" s="161"/>
      <c r="ASR9" s="161"/>
      <c r="ASS9" s="161"/>
      <c r="AST9" s="161"/>
      <c r="ASU9" s="161"/>
      <c r="ASV9" s="161"/>
      <c r="ASW9" s="161"/>
      <c r="ASX9" s="161"/>
      <c r="ASY9" s="161"/>
      <c r="ASZ9" s="161"/>
      <c r="ATA9" s="161"/>
      <c r="ATB9" s="161"/>
      <c r="ATC9" s="161"/>
      <c r="ATD9" s="161"/>
      <c r="ATE9" s="161"/>
      <c r="ATF9" s="161"/>
      <c r="ATG9" s="161"/>
      <c r="ATH9" s="161"/>
      <c r="ATI9" s="161"/>
      <c r="ATJ9" s="161"/>
      <c r="ATK9" s="161"/>
      <c r="ATL9" s="161"/>
      <c r="ATM9" s="161"/>
      <c r="ATN9" s="161"/>
      <c r="ATO9" s="161"/>
      <c r="ATP9" s="161"/>
      <c r="ATQ9" s="161"/>
      <c r="ATR9" s="161"/>
      <c r="ATS9" s="161"/>
      <c r="ATT9" s="161"/>
      <c r="ATU9" s="161"/>
      <c r="ATV9" s="161"/>
      <c r="ATW9" s="161"/>
      <c r="ATX9" s="161"/>
      <c r="ATY9" s="161"/>
      <c r="ATZ9" s="161"/>
      <c r="AUA9" s="161"/>
      <c r="AUB9" s="161"/>
      <c r="AUC9" s="161"/>
      <c r="AUD9" s="161"/>
      <c r="AUE9" s="161"/>
      <c r="AUF9" s="161"/>
      <c r="AUG9" s="161"/>
      <c r="AUH9" s="161"/>
      <c r="AUI9" s="161"/>
      <c r="AUJ9" s="161"/>
      <c r="AUK9" s="161"/>
      <c r="AUL9" s="161"/>
      <c r="AUM9" s="161"/>
      <c r="AUN9" s="161"/>
      <c r="AUO9" s="161"/>
      <c r="AUP9" s="161"/>
      <c r="AUQ9" s="161"/>
      <c r="AUR9" s="161"/>
      <c r="AUS9" s="161"/>
      <c r="AUT9" s="161"/>
      <c r="AUU9" s="161"/>
      <c r="AUV9" s="161"/>
      <c r="AUW9" s="161"/>
      <c r="AUX9" s="161"/>
      <c r="AUY9" s="161"/>
      <c r="AUZ9" s="161"/>
      <c r="AVA9" s="161"/>
      <c r="AVB9" s="161"/>
      <c r="AVC9" s="161"/>
      <c r="AVD9" s="161"/>
      <c r="AVE9" s="161"/>
      <c r="AVF9" s="161"/>
      <c r="AVG9" s="161"/>
      <c r="AVH9" s="161"/>
      <c r="AVI9" s="161"/>
      <c r="AVJ9" s="161"/>
      <c r="AVK9" s="161"/>
      <c r="AVL9" s="161"/>
      <c r="AVM9" s="161"/>
      <c r="AVN9" s="161"/>
      <c r="AVO9" s="161"/>
      <c r="AVP9" s="161"/>
      <c r="AVQ9" s="161"/>
      <c r="AVR9" s="161"/>
      <c r="AVS9" s="161"/>
      <c r="AVT9" s="161"/>
      <c r="AVU9" s="161"/>
      <c r="AVV9" s="161"/>
      <c r="AVW9" s="161"/>
      <c r="AVX9" s="161"/>
      <c r="AVY9" s="161"/>
      <c r="AVZ9" s="161"/>
      <c r="AWA9" s="161"/>
      <c r="AWB9" s="161"/>
      <c r="AWC9" s="161"/>
      <c r="AWD9" s="161"/>
      <c r="AWE9" s="161"/>
      <c r="AWF9" s="161"/>
      <c r="AWG9" s="161"/>
      <c r="AWH9" s="161"/>
      <c r="AWI9" s="161"/>
      <c r="AWJ9" s="161"/>
      <c r="AWK9" s="161"/>
      <c r="AWL9" s="161"/>
      <c r="AWM9" s="161"/>
      <c r="AWN9" s="161"/>
      <c r="AWO9" s="161"/>
      <c r="AWP9" s="161"/>
      <c r="AWQ9" s="161"/>
      <c r="AWR9" s="161"/>
      <c r="AWS9" s="161"/>
      <c r="AWT9" s="161"/>
      <c r="AWU9" s="161"/>
      <c r="AWV9" s="161"/>
      <c r="AWW9" s="161"/>
      <c r="AWX9" s="161"/>
      <c r="AWY9" s="161"/>
      <c r="AWZ9" s="161"/>
      <c r="AXA9" s="161"/>
      <c r="AXB9" s="161"/>
      <c r="AXC9" s="161"/>
      <c r="AXD9" s="161"/>
      <c r="AXE9" s="161"/>
      <c r="AXF9" s="161"/>
      <c r="AXG9" s="161"/>
      <c r="AXH9" s="161"/>
      <c r="AXI9" s="161"/>
      <c r="AXJ9" s="161"/>
      <c r="AXK9" s="161"/>
      <c r="AXL9" s="161"/>
      <c r="AXM9" s="161"/>
      <c r="AXN9" s="161"/>
      <c r="AXO9" s="161"/>
      <c r="AXP9" s="161"/>
      <c r="AXQ9" s="161"/>
      <c r="AXR9" s="161"/>
      <c r="AXS9" s="161"/>
      <c r="AXT9" s="161"/>
      <c r="AXU9" s="161"/>
      <c r="AXV9" s="161"/>
      <c r="AXW9" s="161"/>
      <c r="AXX9" s="161"/>
      <c r="AXY9" s="161"/>
      <c r="AXZ9" s="161"/>
      <c r="AYA9" s="161"/>
      <c r="AYB9" s="161"/>
      <c r="AYC9" s="161"/>
      <c r="AYD9" s="161"/>
      <c r="AYE9" s="161"/>
      <c r="AYF9" s="161"/>
      <c r="AYG9" s="161"/>
      <c r="AYH9" s="161"/>
      <c r="AYI9" s="161"/>
      <c r="AYJ9" s="161"/>
      <c r="AYK9" s="161"/>
      <c r="AYL9" s="161"/>
      <c r="AYM9" s="161"/>
      <c r="AYN9" s="161"/>
      <c r="AYO9" s="161"/>
      <c r="AYP9" s="161"/>
      <c r="AYQ9" s="161"/>
      <c r="AYR9" s="161"/>
      <c r="AYS9" s="161"/>
      <c r="AYT9" s="161"/>
      <c r="AYU9" s="161"/>
      <c r="AYV9" s="161"/>
      <c r="AYW9" s="161"/>
      <c r="AYX9" s="161"/>
      <c r="AYY9" s="161"/>
      <c r="AYZ9" s="161"/>
      <c r="AZA9" s="161"/>
      <c r="AZB9" s="161"/>
      <c r="AZC9" s="161"/>
      <c r="AZD9" s="161"/>
      <c r="AZE9" s="161"/>
      <c r="AZF9" s="161"/>
      <c r="AZG9" s="161"/>
      <c r="AZH9" s="161"/>
      <c r="AZI9" s="161"/>
      <c r="AZJ9" s="161"/>
      <c r="AZK9" s="161"/>
      <c r="AZL9" s="161"/>
      <c r="AZM9" s="161"/>
      <c r="AZN9" s="161"/>
      <c r="AZO9" s="161"/>
      <c r="AZP9" s="161"/>
      <c r="AZQ9" s="161"/>
      <c r="AZR9" s="161"/>
      <c r="AZS9" s="161"/>
      <c r="AZT9" s="161"/>
      <c r="AZU9" s="161"/>
      <c r="AZV9" s="161"/>
      <c r="AZW9" s="161"/>
      <c r="AZX9" s="161"/>
      <c r="AZY9" s="161"/>
      <c r="AZZ9" s="161"/>
      <c r="BAA9" s="161"/>
      <c r="BAB9" s="161"/>
      <c r="BAC9" s="161"/>
      <c r="BAD9" s="161"/>
      <c r="BAE9" s="161"/>
      <c r="BAF9" s="161"/>
      <c r="BAG9" s="161"/>
      <c r="BAH9" s="161"/>
      <c r="BAI9" s="161"/>
      <c r="BAJ9" s="161"/>
      <c r="BAK9" s="161"/>
      <c r="BAL9" s="161"/>
      <c r="BAM9" s="161"/>
      <c r="BAN9" s="161"/>
      <c r="BAO9" s="161"/>
      <c r="BAP9" s="161"/>
      <c r="BAQ9" s="161"/>
      <c r="BAR9" s="161"/>
      <c r="BAS9" s="161"/>
      <c r="BAT9" s="161"/>
      <c r="BAU9" s="161"/>
      <c r="BAV9" s="161"/>
      <c r="BAW9" s="161"/>
      <c r="BAX9" s="161"/>
      <c r="BAY9" s="161"/>
      <c r="BAZ9" s="161"/>
      <c r="BBA9" s="161"/>
      <c r="BBB9" s="161"/>
      <c r="BBC9" s="161"/>
      <c r="BBD9" s="161"/>
      <c r="BBE9" s="161"/>
      <c r="BBF9" s="161"/>
      <c r="BBG9" s="161"/>
      <c r="BBH9" s="161"/>
      <c r="BBI9" s="161"/>
      <c r="BBJ9" s="161"/>
      <c r="BBK9" s="161"/>
      <c r="BBL9" s="161"/>
      <c r="BBM9" s="161"/>
      <c r="BBN9" s="161"/>
      <c r="BBO9" s="161"/>
      <c r="BBP9" s="161"/>
      <c r="BBQ9" s="161"/>
      <c r="BBR9" s="161"/>
      <c r="BBS9" s="161"/>
      <c r="BBT9" s="161"/>
      <c r="BBU9" s="161"/>
      <c r="BBV9" s="161"/>
      <c r="BBW9" s="161"/>
      <c r="BBX9" s="161"/>
      <c r="BBY9" s="161"/>
      <c r="BBZ9" s="161"/>
      <c r="BCA9" s="161"/>
      <c r="BCB9" s="161"/>
      <c r="BCC9" s="161"/>
      <c r="BCD9" s="161"/>
      <c r="BCE9" s="161"/>
      <c r="BCF9" s="161"/>
      <c r="BCG9" s="161"/>
      <c r="BCH9" s="161"/>
      <c r="BCI9" s="161"/>
      <c r="BCJ9" s="161"/>
      <c r="BCK9" s="161"/>
      <c r="BCL9" s="161"/>
      <c r="BCM9" s="161"/>
      <c r="BCN9" s="161"/>
      <c r="BCO9" s="161"/>
      <c r="BCP9" s="161"/>
      <c r="BCQ9" s="161"/>
      <c r="BCR9" s="161"/>
      <c r="BCS9" s="161"/>
      <c r="BCT9" s="161"/>
      <c r="BCU9" s="161"/>
      <c r="BCV9" s="161"/>
      <c r="BCW9" s="161"/>
      <c r="BCX9" s="161"/>
      <c r="BCY9" s="161"/>
      <c r="BCZ9" s="161"/>
      <c r="BDA9" s="161"/>
      <c r="BDB9" s="161"/>
      <c r="BDC9" s="161"/>
      <c r="BDD9" s="161"/>
      <c r="BDE9" s="161"/>
      <c r="BDF9" s="161"/>
      <c r="BDG9" s="161"/>
      <c r="BDH9" s="161"/>
      <c r="BDI9" s="161"/>
      <c r="BDJ9" s="161"/>
      <c r="BDK9" s="161"/>
      <c r="BDL9" s="161"/>
      <c r="BDM9" s="161"/>
      <c r="BDN9" s="161"/>
      <c r="BDO9" s="161"/>
      <c r="BDP9" s="161"/>
      <c r="BDQ9" s="161"/>
      <c r="BDR9" s="161"/>
      <c r="BDS9" s="161"/>
      <c r="BDT9" s="161"/>
      <c r="BDU9" s="161"/>
      <c r="BDV9" s="161"/>
      <c r="BDW9" s="161"/>
      <c r="BDX9" s="161"/>
      <c r="BDY9" s="161"/>
      <c r="BDZ9" s="161"/>
      <c r="BEA9" s="161"/>
      <c r="BEB9" s="161"/>
      <c r="BEC9" s="161"/>
      <c r="BED9" s="161"/>
      <c r="BEE9" s="161"/>
      <c r="BEF9" s="161"/>
      <c r="BEG9" s="161"/>
      <c r="BEH9" s="161"/>
      <c r="BEI9" s="161"/>
      <c r="BEJ9" s="161"/>
      <c r="BEK9" s="161"/>
      <c r="BEL9" s="161"/>
      <c r="BEM9" s="161"/>
      <c r="BEN9" s="161"/>
      <c r="BEO9" s="161"/>
      <c r="BEP9" s="161"/>
      <c r="BEQ9" s="161"/>
      <c r="BER9" s="161"/>
      <c r="BES9" s="161"/>
      <c r="BET9" s="161"/>
      <c r="BEU9" s="161"/>
      <c r="BEV9" s="161"/>
      <c r="BEW9" s="161"/>
      <c r="BEX9" s="161"/>
      <c r="BEY9" s="161"/>
      <c r="BEZ9" s="161"/>
      <c r="BFA9" s="161"/>
      <c r="BFB9" s="161"/>
      <c r="BFC9" s="161"/>
      <c r="BFD9" s="161"/>
      <c r="BFE9" s="161"/>
      <c r="BFF9" s="161"/>
      <c r="BFG9" s="161"/>
      <c r="BFH9" s="161"/>
      <c r="BFI9" s="161"/>
      <c r="BFJ9" s="161"/>
      <c r="BFK9" s="161"/>
      <c r="BFL9" s="161"/>
      <c r="BFM9" s="161"/>
      <c r="BFN9" s="161"/>
      <c r="BFO9" s="161"/>
      <c r="BFP9" s="161"/>
      <c r="BFQ9" s="161"/>
      <c r="BFR9" s="161"/>
      <c r="BFS9" s="161"/>
      <c r="BFT9" s="161"/>
      <c r="BFU9" s="161"/>
      <c r="BFV9" s="161"/>
      <c r="BFW9" s="161"/>
      <c r="BFX9" s="161"/>
      <c r="BFY9" s="161"/>
      <c r="BFZ9" s="161"/>
      <c r="BGA9" s="161"/>
      <c r="BGB9" s="161"/>
      <c r="BGC9" s="161"/>
      <c r="BGD9" s="161"/>
      <c r="BGE9" s="161"/>
      <c r="BGF9" s="161"/>
      <c r="BGG9" s="161"/>
      <c r="BGH9" s="161"/>
      <c r="BGI9" s="161"/>
      <c r="BGJ9" s="161"/>
      <c r="BGK9" s="161"/>
      <c r="BGL9" s="161"/>
      <c r="BGM9" s="161"/>
      <c r="BGN9" s="161"/>
      <c r="BGO9" s="161"/>
      <c r="BGP9" s="161"/>
      <c r="BGQ9" s="161"/>
      <c r="BGR9" s="161"/>
      <c r="BGS9" s="161"/>
      <c r="BGT9" s="161"/>
      <c r="BGU9" s="161"/>
      <c r="BGV9" s="161"/>
      <c r="BGW9" s="161"/>
      <c r="BGX9" s="161"/>
      <c r="BGY9" s="161"/>
      <c r="BGZ9" s="161"/>
      <c r="BHA9" s="161"/>
      <c r="BHB9" s="161"/>
      <c r="BHC9" s="161"/>
      <c r="BHD9" s="161"/>
      <c r="BHE9" s="161"/>
      <c r="BHF9" s="161"/>
      <c r="BHG9" s="161"/>
      <c r="BHH9" s="161"/>
      <c r="BHI9" s="161"/>
      <c r="BHJ9" s="161"/>
      <c r="BHK9" s="161"/>
      <c r="BHL9" s="161"/>
      <c r="BHM9" s="161"/>
      <c r="BHN9" s="161"/>
      <c r="BHO9" s="161"/>
      <c r="BHP9" s="161"/>
      <c r="BHQ9" s="161"/>
      <c r="BHR9" s="161"/>
      <c r="BHS9" s="161"/>
      <c r="BHT9" s="161"/>
      <c r="BHU9" s="161"/>
      <c r="BHV9" s="161"/>
      <c r="BHW9" s="161"/>
      <c r="BHX9" s="161"/>
      <c r="BHY9" s="161"/>
      <c r="BHZ9" s="161"/>
      <c r="BIA9" s="161"/>
      <c r="BIB9" s="161"/>
      <c r="BIC9" s="161"/>
      <c r="BID9" s="161"/>
      <c r="BIE9" s="161"/>
      <c r="BIF9" s="161"/>
      <c r="BIG9" s="161"/>
      <c r="BIH9" s="161"/>
      <c r="BII9" s="161"/>
      <c r="BIJ9" s="161"/>
      <c r="BIK9" s="161"/>
      <c r="BIL9" s="161"/>
      <c r="BIM9" s="161"/>
      <c r="BIN9" s="161"/>
      <c r="BIO9" s="161"/>
      <c r="BIP9" s="161"/>
      <c r="BIQ9" s="161"/>
      <c r="BIR9" s="161"/>
      <c r="BIS9" s="161"/>
      <c r="BIT9" s="161"/>
      <c r="BIU9" s="161"/>
      <c r="BIV9" s="161"/>
      <c r="BIW9" s="161"/>
      <c r="BIX9" s="161"/>
      <c r="BIY9" s="161"/>
      <c r="BIZ9" s="161"/>
      <c r="BJA9" s="161"/>
      <c r="BJB9" s="161"/>
      <c r="BJC9" s="161"/>
      <c r="BJD9" s="161"/>
      <c r="BJE9" s="161"/>
      <c r="BJF9" s="161"/>
      <c r="BJG9" s="161"/>
      <c r="BJH9" s="161"/>
      <c r="BJI9" s="161"/>
      <c r="BJJ9" s="161"/>
      <c r="BJK9" s="161"/>
      <c r="BJL9" s="161"/>
      <c r="BJM9" s="161"/>
      <c r="BJN9" s="161"/>
      <c r="BJO9" s="161"/>
      <c r="BJP9" s="161"/>
      <c r="BJQ9" s="161"/>
      <c r="BJR9" s="161"/>
      <c r="BJS9" s="161"/>
      <c r="BJT9" s="161"/>
      <c r="BJU9" s="161"/>
      <c r="BJV9" s="161"/>
      <c r="BJW9" s="161"/>
      <c r="BJX9" s="161"/>
      <c r="BJY9" s="161"/>
      <c r="BJZ9" s="161"/>
      <c r="BKA9" s="161"/>
      <c r="BKB9" s="161"/>
      <c r="BKC9" s="161"/>
      <c r="BKD9" s="161"/>
      <c r="BKE9" s="161"/>
      <c r="BKF9" s="161"/>
      <c r="BKG9" s="161"/>
      <c r="BKH9" s="161"/>
      <c r="BKI9" s="161"/>
      <c r="BKJ9" s="161"/>
      <c r="BKK9" s="161"/>
      <c r="BKL9" s="161"/>
      <c r="BKM9" s="161"/>
      <c r="BKN9" s="161"/>
      <c r="BKO9" s="161"/>
      <c r="BKP9" s="161"/>
      <c r="BKQ9" s="161"/>
      <c r="BKR9" s="161"/>
      <c r="BKS9" s="161"/>
      <c r="BKT9" s="161"/>
      <c r="BKU9" s="161"/>
      <c r="BKV9" s="161"/>
      <c r="BKW9" s="161"/>
      <c r="BKX9" s="161"/>
      <c r="BKY9" s="161"/>
      <c r="BKZ9" s="161"/>
      <c r="BLA9" s="161"/>
      <c r="BLB9" s="161"/>
      <c r="BLC9" s="161"/>
      <c r="BLD9" s="161"/>
      <c r="BLE9" s="161"/>
      <c r="BLF9" s="161"/>
      <c r="BLG9" s="161"/>
      <c r="BLH9" s="161"/>
      <c r="BLI9" s="161"/>
      <c r="BLJ9" s="161"/>
      <c r="BLK9" s="161"/>
      <c r="BLL9" s="161"/>
      <c r="BLM9" s="161"/>
      <c r="BLN9" s="161"/>
      <c r="BLO9" s="161"/>
      <c r="BLP9" s="161"/>
      <c r="BLQ9" s="161"/>
      <c r="BLR9" s="161"/>
      <c r="BLS9" s="161"/>
      <c r="BLT9" s="161"/>
      <c r="BLU9" s="161"/>
      <c r="BLV9" s="161"/>
      <c r="BLW9" s="161"/>
      <c r="BLX9" s="161"/>
      <c r="BLY9" s="161"/>
      <c r="BLZ9" s="161"/>
      <c r="BMA9" s="161"/>
      <c r="BMB9" s="161"/>
      <c r="BMC9" s="161"/>
      <c r="BMD9" s="161"/>
      <c r="BME9" s="161"/>
      <c r="BMF9" s="161"/>
      <c r="BMG9" s="161"/>
      <c r="BMH9" s="161"/>
      <c r="BMI9" s="161"/>
      <c r="BMJ9" s="161"/>
      <c r="BMK9" s="161"/>
      <c r="BML9" s="161"/>
      <c r="BMM9" s="161"/>
      <c r="BMN9" s="161"/>
      <c r="BMO9" s="161"/>
      <c r="BMP9" s="161"/>
      <c r="BMQ9" s="161"/>
      <c r="BMR9" s="161"/>
      <c r="BMS9" s="161"/>
      <c r="BMT9" s="161"/>
      <c r="BMU9" s="161"/>
      <c r="BMV9" s="161"/>
      <c r="BMW9" s="161"/>
      <c r="BMX9" s="161"/>
      <c r="BMY9" s="161"/>
      <c r="BMZ9" s="161"/>
      <c r="BNA9" s="161"/>
      <c r="BNB9" s="161"/>
      <c r="BNC9" s="161"/>
      <c r="BND9" s="161"/>
      <c r="BNE9" s="161"/>
      <c r="BNF9" s="161"/>
      <c r="BNG9" s="161"/>
      <c r="BNH9" s="161"/>
      <c r="BNI9" s="161"/>
      <c r="BNJ9" s="161"/>
      <c r="BNK9" s="161"/>
      <c r="BNL9" s="161"/>
      <c r="BNM9" s="161"/>
      <c r="BNN9" s="161"/>
      <c r="BNO9" s="161"/>
      <c r="BNP9" s="161"/>
      <c r="BNQ9" s="161"/>
      <c r="BNR9" s="161"/>
      <c r="BNS9" s="161"/>
      <c r="BNT9" s="161"/>
      <c r="BNU9" s="161"/>
      <c r="BNV9" s="161"/>
      <c r="BNW9" s="161"/>
      <c r="BNX9" s="161"/>
      <c r="BNY9" s="161"/>
      <c r="BNZ9" s="161"/>
      <c r="BOA9" s="161"/>
      <c r="BOB9" s="161"/>
      <c r="BOC9" s="161"/>
      <c r="BOD9" s="161"/>
      <c r="BOE9" s="161"/>
      <c r="BOF9" s="161"/>
      <c r="BOG9" s="161"/>
      <c r="BOH9" s="161"/>
      <c r="BOI9" s="161"/>
      <c r="BOJ9" s="161"/>
      <c r="BOK9" s="161"/>
      <c r="BOL9" s="161"/>
      <c r="BOM9" s="161"/>
      <c r="BON9" s="161"/>
      <c r="BOO9" s="161"/>
      <c r="BOP9" s="161"/>
      <c r="BOQ9" s="161"/>
      <c r="BOR9" s="161"/>
      <c r="BOS9" s="161"/>
      <c r="BOT9" s="161"/>
      <c r="BOU9" s="161"/>
      <c r="BOV9" s="161"/>
      <c r="BOW9" s="161"/>
      <c r="BOX9" s="161"/>
      <c r="BOY9" s="161"/>
      <c r="BOZ9" s="161"/>
      <c r="BPA9" s="161"/>
      <c r="BPB9" s="161"/>
      <c r="BPC9" s="161"/>
      <c r="BPD9" s="161"/>
      <c r="BPE9" s="161"/>
      <c r="BPF9" s="161"/>
      <c r="BPG9" s="161"/>
      <c r="BPH9" s="161"/>
      <c r="BPI9" s="161"/>
      <c r="BPJ9" s="161"/>
      <c r="BPK9" s="161"/>
      <c r="BPL9" s="161"/>
      <c r="BPM9" s="161"/>
      <c r="BPN9" s="161"/>
      <c r="BPO9" s="161"/>
      <c r="BPP9" s="161"/>
      <c r="BPQ9" s="161"/>
      <c r="BPR9" s="161"/>
      <c r="BPS9" s="161"/>
      <c r="BPT9" s="161"/>
      <c r="BPU9" s="161"/>
      <c r="BPV9" s="161"/>
      <c r="BPW9" s="161"/>
      <c r="BPX9" s="161"/>
      <c r="BPY9" s="161"/>
      <c r="BPZ9" s="161"/>
      <c r="BQA9" s="161"/>
      <c r="BQB9" s="161"/>
      <c r="BQC9" s="161"/>
      <c r="BQD9" s="161"/>
      <c r="BQE9" s="161"/>
      <c r="BQF9" s="161"/>
      <c r="BQG9" s="161"/>
      <c r="BQH9" s="161"/>
      <c r="BQI9" s="161"/>
      <c r="BQJ9" s="161"/>
      <c r="BQK9" s="161"/>
      <c r="BQL9" s="161"/>
      <c r="BQM9" s="161"/>
      <c r="BQN9" s="161"/>
      <c r="BQO9" s="161"/>
      <c r="BQP9" s="161"/>
      <c r="BQQ9" s="161"/>
      <c r="BQR9" s="161"/>
      <c r="BQS9" s="161"/>
      <c r="BQT9" s="161"/>
      <c r="BQU9" s="161"/>
      <c r="BQV9" s="161"/>
      <c r="BQW9" s="161"/>
      <c r="BQX9" s="161"/>
      <c r="BQY9" s="161"/>
      <c r="BQZ9" s="161"/>
      <c r="BRA9" s="161"/>
      <c r="BRB9" s="161"/>
      <c r="BRC9" s="161"/>
      <c r="BRD9" s="161"/>
      <c r="BRE9" s="161"/>
      <c r="BRF9" s="161"/>
      <c r="BRG9" s="161"/>
      <c r="BRH9" s="161"/>
      <c r="BRI9" s="161"/>
      <c r="BRJ9" s="161"/>
      <c r="BRK9" s="161"/>
      <c r="BRL9" s="161"/>
      <c r="BRM9" s="161"/>
      <c r="BRN9" s="161"/>
      <c r="BRO9" s="161"/>
      <c r="BRP9" s="161"/>
      <c r="BRQ9" s="161"/>
      <c r="BRR9" s="161"/>
      <c r="BRS9" s="161"/>
      <c r="BRT9" s="161"/>
      <c r="BRU9" s="161"/>
      <c r="BRV9" s="161"/>
      <c r="BRW9" s="161"/>
      <c r="BRX9" s="161"/>
      <c r="BRY9" s="161"/>
      <c r="BRZ9" s="161"/>
      <c r="BSA9" s="161"/>
      <c r="BSB9" s="161"/>
      <c r="BSC9" s="161"/>
      <c r="BSD9" s="161"/>
      <c r="BSE9" s="161"/>
      <c r="BSF9" s="161"/>
      <c r="BSG9" s="161"/>
      <c r="BSH9" s="161"/>
      <c r="BSI9" s="161"/>
      <c r="BSJ9" s="161"/>
      <c r="BSK9" s="161"/>
      <c r="BSL9" s="161"/>
      <c r="BSM9" s="161"/>
      <c r="BSN9" s="161"/>
      <c r="BSO9" s="161"/>
      <c r="BSP9" s="161"/>
      <c r="BSQ9" s="161"/>
      <c r="BSR9" s="161"/>
      <c r="BSS9" s="161"/>
      <c r="BST9" s="161"/>
      <c r="BSU9" s="161"/>
      <c r="BSV9" s="161"/>
      <c r="BSW9" s="161"/>
      <c r="BSX9" s="161"/>
      <c r="BSY9" s="161"/>
      <c r="BSZ9" s="161"/>
      <c r="BTA9" s="161"/>
      <c r="BTB9" s="161"/>
      <c r="BTC9" s="161"/>
      <c r="BTD9" s="161"/>
      <c r="BTE9" s="161"/>
      <c r="BTF9" s="161"/>
      <c r="BTG9" s="161"/>
      <c r="BTH9" s="161"/>
      <c r="BTI9" s="161"/>
      <c r="BTJ9" s="161"/>
      <c r="BTK9" s="161"/>
      <c r="BTL9" s="161"/>
      <c r="BTM9" s="161"/>
      <c r="BTN9" s="161"/>
      <c r="BTO9" s="161"/>
      <c r="BTP9" s="161"/>
      <c r="BTQ9" s="161"/>
      <c r="BTR9" s="161"/>
      <c r="BTS9" s="161"/>
      <c r="BTT9" s="161"/>
      <c r="BTU9" s="161"/>
      <c r="BTV9" s="161"/>
      <c r="BTW9" s="161"/>
      <c r="BTX9" s="161"/>
      <c r="BTY9" s="161"/>
      <c r="BTZ9" s="161"/>
      <c r="BUA9" s="161"/>
      <c r="BUB9" s="161"/>
      <c r="BUC9" s="161"/>
      <c r="BUD9" s="161"/>
      <c r="BUE9" s="161"/>
      <c r="BUF9" s="161"/>
      <c r="BUG9" s="161"/>
      <c r="BUH9" s="161"/>
      <c r="BUI9" s="161"/>
      <c r="BUJ9" s="161"/>
      <c r="BUK9" s="161"/>
      <c r="BUL9" s="161"/>
      <c r="BUM9" s="161"/>
      <c r="BUN9" s="161"/>
      <c r="BUO9" s="161"/>
      <c r="BUP9" s="161"/>
      <c r="BUQ9" s="161"/>
      <c r="BUR9" s="161"/>
      <c r="BUS9" s="161"/>
      <c r="BUT9" s="161"/>
      <c r="BUU9" s="161"/>
      <c r="BUV9" s="161"/>
      <c r="BUW9" s="161"/>
      <c r="BUX9" s="161"/>
      <c r="BUY9" s="161"/>
      <c r="BUZ9" s="161"/>
      <c r="BVA9" s="161"/>
      <c r="BVB9" s="161"/>
      <c r="BVC9" s="161"/>
      <c r="BVD9" s="161"/>
      <c r="BVE9" s="161"/>
      <c r="BVF9" s="161"/>
      <c r="BVG9" s="161"/>
      <c r="BVH9" s="161"/>
      <c r="BVI9" s="161"/>
      <c r="BVJ9" s="161"/>
      <c r="BVK9" s="161"/>
      <c r="BVL9" s="161"/>
      <c r="BVM9" s="161"/>
      <c r="BVN9" s="161"/>
      <c r="BVO9" s="161"/>
      <c r="BVP9" s="161"/>
      <c r="BVQ9" s="161"/>
      <c r="BVR9" s="161"/>
      <c r="BVS9" s="161"/>
      <c r="BVT9" s="161"/>
      <c r="BVU9" s="161"/>
      <c r="BVV9" s="161"/>
      <c r="BVW9" s="161"/>
      <c r="BVX9" s="161"/>
      <c r="BVY9" s="161"/>
      <c r="BVZ9" s="161"/>
      <c r="BWA9" s="161"/>
      <c r="BWB9" s="161"/>
      <c r="BWC9" s="161"/>
      <c r="BWD9" s="161"/>
      <c r="BWE9" s="161"/>
      <c r="BWF9" s="161"/>
      <c r="BWG9" s="161"/>
      <c r="BWH9" s="161"/>
      <c r="BWI9" s="161"/>
      <c r="BWJ9" s="161"/>
      <c r="BWK9" s="161"/>
      <c r="BWL9" s="161"/>
      <c r="BWM9" s="161"/>
      <c r="BWN9" s="161"/>
      <c r="BWO9" s="161"/>
      <c r="BWP9" s="161"/>
      <c r="BWQ9" s="161"/>
      <c r="BWR9" s="161"/>
      <c r="BWS9" s="161"/>
      <c r="BWT9" s="161"/>
      <c r="BWU9" s="161"/>
      <c r="BWV9" s="161"/>
      <c r="BWW9" s="161"/>
      <c r="BWX9" s="161"/>
      <c r="BWY9" s="161"/>
      <c r="BWZ9" s="161"/>
      <c r="BXA9" s="161"/>
      <c r="BXB9" s="161"/>
      <c r="BXC9" s="161"/>
      <c r="BXD9" s="161"/>
      <c r="BXE9" s="161"/>
      <c r="BXF9" s="161"/>
      <c r="BXG9" s="161"/>
      <c r="BXH9" s="161"/>
      <c r="BXI9" s="161"/>
      <c r="BXJ9" s="161"/>
      <c r="BXK9" s="161"/>
      <c r="BXL9" s="161"/>
      <c r="BXM9" s="161"/>
      <c r="BXN9" s="161"/>
      <c r="BXO9" s="161"/>
      <c r="BXP9" s="161"/>
      <c r="BXQ9" s="161"/>
      <c r="BXR9" s="161"/>
      <c r="BXS9" s="161"/>
      <c r="BXT9" s="161"/>
      <c r="BXU9" s="161"/>
      <c r="BXV9" s="161"/>
      <c r="BXW9" s="161"/>
      <c r="BXX9" s="161"/>
      <c r="BXY9" s="161"/>
      <c r="BXZ9" s="161"/>
      <c r="BYA9" s="161"/>
      <c r="BYB9" s="161"/>
      <c r="BYC9" s="161"/>
      <c r="BYD9" s="161"/>
      <c r="BYE9" s="161"/>
      <c r="BYF9" s="161"/>
      <c r="BYG9" s="161"/>
      <c r="BYH9" s="161"/>
      <c r="BYI9" s="161"/>
      <c r="BYJ9" s="161"/>
      <c r="BYK9" s="161"/>
      <c r="BYL9" s="161"/>
      <c r="BYM9" s="161"/>
      <c r="BYN9" s="161"/>
      <c r="BYO9" s="161"/>
      <c r="BYP9" s="161"/>
      <c r="BYQ9" s="161"/>
      <c r="BYR9" s="161"/>
      <c r="BYS9" s="161"/>
      <c r="BYT9" s="161"/>
      <c r="BYU9" s="161"/>
      <c r="BYV9" s="161"/>
      <c r="BYW9" s="161"/>
      <c r="BYX9" s="161"/>
      <c r="BYY9" s="161"/>
      <c r="BYZ9" s="161"/>
      <c r="BZA9" s="161"/>
      <c r="BZB9" s="161"/>
      <c r="BZC9" s="161"/>
      <c r="BZD9" s="161"/>
      <c r="BZE9" s="161"/>
      <c r="BZF9" s="161"/>
      <c r="BZG9" s="161"/>
      <c r="BZH9" s="161"/>
      <c r="BZI9" s="161"/>
      <c r="BZJ9" s="161"/>
      <c r="BZK9" s="161"/>
      <c r="BZL9" s="161"/>
      <c r="BZM9" s="161"/>
      <c r="BZN9" s="161"/>
      <c r="BZO9" s="161"/>
      <c r="BZP9" s="161"/>
      <c r="BZQ9" s="161"/>
      <c r="BZR9" s="161"/>
      <c r="BZS9" s="161"/>
      <c r="BZT9" s="161"/>
      <c r="BZU9" s="161"/>
      <c r="BZV9" s="161"/>
      <c r="BZW9" s="161"/>
      <c r="BZX9" s="161"/>
      <c r="BZY9" s="161"/>
      <c r="BZZ9" s="161"/>
      <c r="CAA9" s="161"/>
      <c r="CAB9" s="161"/>
      <c r="CAC9" s="161"/>
      <c r="CAD9" s="161"/>
      <c r="CAE9" s="161"/>
      <c r="CAF9" s="161"/>
      <c r="CAG9" s="161"/>
      <c r="CAH9" s="161"/>
      <c r="CAI9" s="161"/>
      <c r="CAJ9" s="161"/>
      <c r="CAK9" s="161"/>
      <c r="CAL9" s="161"/>
      <c r="CAM9" s="161"/>
      <c r="CAN9" s="161"/>
      <c r="CAO9" s="161"/>
      <c r="CAP9" s="161"/>
      <c r="CAQ9" s="161"/>
      <c r="CAR9" s="161"/>
      <c r="CAS9" s="161"/>
      <c r="CAT9" s="161"/>
      <c r="CAU9" s="161"/>
      <c r="CAV9" s="161"/>
      <c r="CAW9" s="161"/>
      <c r="CAX9" s="161"/>
      <c r="CAY9" s="161"/>
      <c r="CAZ9" s="161"/>
      <c r="CBA9" s="161"/>
      <c r="CBB9" s="161"/>
      <c r="CBC9" s="161"/>
      <c r="CBD9" s="161"/>
      <c r="CBE9" s="161"/>
      <c r="CBF9" s="161"/>
      <c r="CBG9" s="161"/>
      <c r="CBH9" s="161"/>
      <c r="CBI9" s="161"/>
      <c r="CBJ9" s="161"/>
      <c r="CBK9" s="161"/>
      <c r="CBL9" s="161"/>
      <c r="CBM9" s="161"/>
      <c r="CBN9" s="161"/>
      <c r="CBO9" s="161"/>
      <c r="CBP9" s="161"/>
      <c r="CBQ9" s="161"/>
      <c r="CBR9" s="161"/>
      <c r="CBS9" s="161"/>
      <c r="CBT9" s="161"/>
      <c r="CBU9" s="161"/>
      <c r="CBV9" s="161"/>
      <c r="CBW9" s="161"/>
      <c r="CBX9" s="161"/>
      <c r="CBY9" s="161"/>
      <c r="CBZ9" s="161"/>
      <c r="CCA9" s="161"/>
      <c r="CCB9" s="161"/>
      <c r="CCC9" s="161"/>
      <c r="CCD9" s="161"/>
      <c r="CCE9" s="161"/>
      <c r="CCF9" s="161"/>
      <c r="CCG9" s="161"/>
      <c r="CCH9" s="161"/>
      <c r="CCI9" s="161"/>
      <c r="CCJ9" s="161"/>
      <c r="CCK9" s="161"/>
      <c r="CCL9" s="161"/>
      <c r="CCM9" s="161"/>
      <c r="CCN9" s="161"/>
      <c r="CCO9" s="161"/>
      <c r="CCP9" s="161"/>
      <c r="CCQ9" s="161"/>
      <c r="CCR9" s="161"/>
      <c r="CCS9" s="161"/>
      <c r="CCT9" s="161"/>
      <c r="CCU9" s="161"/>
      <c r="CCV9" s="161"/>
      <c r="CCW9" s="161"/>
      <c r="CCX9" s="161"/>
      <c r="CCY9" s="161"/>
      <c r="CCZ9" s="161"/>
      <c r="CDA9" s="161"/>
      <c r="CDB9" s="161"/>
      <c r="CDC9" s="161"/>
      <c r="CDD9" s="161"/>
      <c r="CDE9" s="161"/>
      <c r="CDF9" s="161"/>
      <c r="CDG9" s="161"/>
      <c r="CDH9" s="161"/>
      <c r="CDI9" s="161"/>
      <c r="CDJ9" s="161"/>
      <c r="CDK9" s="161"/>
      <c r="CDL9" s="161"/>
      <c r="CDM9" s="161"/>
      <c r="CDN9" s="161"/>
      <c r="CDO9" s="161"/>
      <c r="CDP9" s="161"/>
      <c r="CDQ9" s="161"/>
      <c r="CDR9" s="161"/>
      <c r="CDS9" s="161"/>
      <c r="CDT9" s="161"/>
      <c r="CDU9" s="161"/>
      <c r="CDV9" s="161"/>
      <c r="CDW9" s="161"/>
      <c r="CDX9" s="161"/>
      <c r="CDY9" s="161"/>
      <c r="CDZ9" s="161"/>
      <c r="CEA9" s="161"/>
      <c r="CEB9" s="161"/>
      <c r="CEC9" s="161"/>
      <c r="CED9" s="161"/>
      <c r="CEE9" s="161"/>
      <c r="CEF9" s="161"/>
      <c r="CEG9" s="161"/>
      <c r="CEH9" s="161"/>
      <c r="CEI9" s="161"/>
      <c r="CEJ9" s="161"/>
      <c r="CEK9" s="161"/>
      <c r="CEL9" s="161"/>
      <c r="CEM9" s="161"/>
      <c r="CEN9" s="161"/>
      <c r="CEO9" s="161"/>
      <c r="CEP9" s="161"/>
      <c r="CEQ9" s="161"/>
      <c r="CER9" s="161"/>
      <c r="CES9" s="161"/>
      <c r="CET9" s="161"/>
      <c r="CEU9" s="161"/>
      <c r="CEV9" s="161"/>
      <c r="CEW9" s="161"/>
      <c r="CEX9" s="161"/>
      <c r="CEY9" s="161"/>
      <c r="CEZ9" s="161"/>
      <c r="CFA9" s="161"/>
      <c r="CFB9" s="161"/>
      <c r="CFC9" s="161"/>
      <c r="CFD9" s="161"/>
      <c r="CFE9" s="161"/>
      <c r="CFF9" s="161"/>
      <c r="CFG9" s="161"/>
      <c r="CFH9" s="161"/>
      <c r="CFI9" s="161"/>
      <c r="CFJ9" s="161"/>
      <c r="CFK9" s="161"/>
      <c r="CFL9" s="161"/>
      <c r="CFM9" s="161"/>
      <c r="CFN9" s="161"/>
      <c r="CFO9" s="161"/>
      <c r="CFP9" s="161"/>
      <c r="CFQ9" s="161"/>
      <c r="CFR9" s="161"/>
      <c r="CFS9" s="161"/>
      <c r="CFT9" s="161"/>
      <c r="CFU9" s="161"/>
      <c r="CFV9" s="161"/>
      <c r="CFW9" s="161"/>
      <c r="CFX9" s="161"/>
      <c r="CFY9" s="161"/>
      <c r="CFZ9" s="161"/>
      <c r="CGA9" s="161"/>
      <c r="CGB9" s="161"/>
      <c r="CGC9" s="161"/>
      <c r="CGD9" s="161"/>
      <c r="CGE9" s="161"/>
      <c r="CGF9" s="161"/>
      <c r="CGG9" s="161"/>
      <c r="CGH9" s="161"/>
      <c r="CGI9" s="161"/>
      <c r="CGJ9" s="161"/>
      <c r="CGK9" s="161"/>
      <c r="CGL9" s="161"/>
      <c r="CGM9" s="161"/>
      <c r="CGN9" s="161"/>
      <c r="CGO9" s="161"/>
      <c r="CGP9" s="161"/>
      <c r="CGQ9" s="161"/>
      <c r="CGR9" s="161"/>
      <c r="CGS9" s="161"/>
      <c r="CGT9" s="161"/>
      <c r="CGU9" s="161"/>
      <c r="CGV9" s="161"/>
      <c r="CGW9" s="161"/>
      <c r="CGX9" s="161"/>
      <c r="CGY9" s="161"/>
      <c r="CGZ9" s="161"/>
      <c r="CHA9" s="161"/>
      <c r="CHB9" s="161"/>
      <c r="CHC9" s="161"/>
      <c r="CHD9" s="161"/>
      <c r="CHE9" s="161"/>
      <c r="CHF9" s="161"/>
      <c r="CHG9" s="161"/>
      <c r="CHH9" s="161"/>
      <c r="CHI9" s="161"/>
      <c r="CHJ9" s="161"/>
      <c r="CHK9" s="161"/>
      <c r="CHL9" s="161"/>
      <c r="CHM9" s="161"/>
      <c r="CHN9" s="161"/>
      <c r="CHO9" s="161"/>
      <c r="CHP9" s="161"/>
      <c r="CHQ9" s="161"/>
      <c r="CHR9" s="161"/>
      <c r="CHS9" s="161"/>
      <c r="CHT9" s="161"/>
      <c r="CHU9" s="161"/>
      <c r="CHV9" s="161"/>
      <c r="CHW9" s="161"/>
      <c r="CHX9" s="161"/>
      <c r="CHY9" s="161"/>
      <c r="CHZ9" s="161"/>
      <c r="CIA9" s="161"/>
      <c r="CIB9" s="161"/>
      <c r="CIC9" s="161"/>
      <c r="CID9" s="161"/>
      <c r="CIE9" s="161"/>
      <c r="CIF9" s="161"/>
      <c r="CIG9" s="161"/>
      <c r="CIH9" s="161"/>
      <c r="CII9" s="161"/>
      <c r="CIJ9" s="161"/>
      <c r="CIK9" s="161"/>
      <c r="CIL9" s="161"/>
      <c r="CIM9" s="161"/>
      <c r="CIN9" s="161"/>
      <c r="CIO9" s="161"/>
      <c r="CIP9" s="161"/>
      <c r="CIQ9" s="161"/>
      <c r="CIR9" s="161"/>
      <c r="CIS9" s="161"/>
      <c r="CIT9" s="161"/>
      <c r="CIU9" s="161"/>
      <c r="CIV9" s="161"/>
      <c r="CIW9" s="161"/>
      <c r="CIX9" s="161"/>
      <c r="CIY9" s="161"/>
      <c r="CIZ9" s="161"/>
      <c r="CJA9" s="161"/>
      <c r="CJB9" s="161"/>
      <c r="CJC9" s="161"/>
      <c r="CJD9" s="161"/>
      <c r="CJE9" s="161"/>
      <c r="CJF9" s="161"/>
      <c r="CJG9" s="161"/>
      <c r="CJH9" s="161"/>
      <c r="CJI9" s="161"/>
      <c r="CJJ9" s="161"/>
      <c r="CJK9" s="161"/>
      <c r="CJL9" s="161"/>
      <c r="CJM9" s="161"/>
      <c r="CJN9" s="161"/>
      <c r="CJO9" s="161"/>
      <c r="CJP9" s="161"/>
      <c r="CJQ9" s="161"/>
      <c r="CJR9" s="161"/>
      <c r="CJS9" s="161"/>
      <c r="CJT9" s="161"/>
      <c r="CJU9" s="161"/>
      <c r="CJV9" s="161"/>
      <c r="CJW9" s="161"/>
      <c r="CJX9" s="161"/>
      <c r="CJY9" s="161"/>
      <c r="CJZ9" s="161"/>
      <c r="CKA9" s="161"/>
      <c r="CKB9" s="161"/>
      <c r="CKC9" s="161"/>
      <c r="CKD9" s="161"/>
      <c r="CKE9" s="161"/>
      <c r="CKF9" s="161"/>
      <c r="CKG9" s="161"/>
      <c r="CKH9" s="161"/>
      <c r="CKI9" s="161"/>
      <c r="CKJ9" s="161"/>
      <c r="CKK9" s="161"/>
      <c r="CKL9" s="161"/>
      <c r="CKM9" s="161"/>
      <c r="CKN9" s="161"/>
      <c r="CKO9" s="161"/>
      <c r="CKP9" s="161"/>
      <c r="CKQ9" s="161"/>
      <c r="CKR9" s="161"/>
      <c r="CKS9" s="161"/>
      <c r="CKT9" s="161"/>
      <c r="CKU9" s="161"/>
      <c r="CKV9" s="161"/>
      <c r="CKW9" s="161"/>
      <c r="CKX9" s="161"/>
      <c r="CKY9" s="161"/>
      <c r="CKZ9" s="161"/>
      <c r="CLA9" s="161"/>
      <c r="CLB9" s="161"/>
      <c r="CLC9" s="161"/>
      <c r="CLD9" s="161"/>
      <c r="CLE9" s="161"/>
      <c r="CLF9" s="161"/>
      <c r="CLG9" s="161"/>
      <c r="CLH9" s="161"/>
      <c r="CLI9" s="161"/>
      <c r="CLJ9" s="161"/>
      <c r="CLK9" s="161"/>
      <c r="CLL9" s="161"/>
      <c r="CLM9" s="161"/>
      <c r="CLN9" s="161"/>
      <c r="CLO9" s="161"/>
      <c r="CLP9" s="161"/>
      <c r="CLQ9" s="161"/>
      <c r="CLR9" s="161"/>
      <c r="CLS9" s="161"/>
      <c r="CLT9" s="161"/>
      <c r="CLU9" s="161"/>
      <c r="CLV9" s="161"/>
      <c r="CLW9" s="161"/>
      <c r="CLX9" s="161"/>
      <c r="CLY9" s="161"/>
      <c r="CLZ9" s="161"/>
      <c r="CMA9" s="161"/>
      <c r="CMB9" s="161"/>
      <c r="CMC9" s="161"/>
      <c r="CMD9" s="161"/>
      <c r="CME9" s="161"/>
      <c r="CMF9" s="161"/>
      <c r="CMG9" s="161"/>
      <c r="CMH9" s="161"/>
      <c r="CMI9" s="161"/>
      <c r="CMJ9" s="161"/>
      <c r="CMK9" s="161"/>
      <c r="CML9" s="161"/>
      <c r="CMM9" s="161"/>
      <c r="CMN9" s="161"/>
      <c r="CMO9" s="161"/>
      <c r="CMP9" s="161"/>
      <c r="CMQ9" s="161"/>
      <c r="CMR9" s="161"/>
      <c r="CMS9" s="161"/>
      <c r="CMT9" s="161"/>
      <c r="CMU9" s="161"/>
      <c r="CMV9" s="161"/>
      <c r="CMW9" s="161"/>
      <c r="CMX9" s="161"/>
      <c r="CMY9" s="161"/>
      <c r="CMZ9" s="161"/>
      <c r="CNA9" s="161"/>
      <c r="CNB9" s="161"/>
      <c r="CNC9" s="161"/>
      <c r="CND9" s="161"/>
      <c r="CNE9" s="161"/>
      <c r="CNF9" s="161"/>
      <c r="CNG9" s="161"/>
      <c r="CNH9" s="161"/>
      <c r="CNI9" s="161"/>
      <c r="CNJ9" s="161"/>
      <c r="CNK9" s="161"/>
      <c r="CNL9" s="161"/>
      <c r="CNM9" s="161"/>
      <c r="CNN9" s="161"/>
      <c r="CNO9" s="161"/>
      <c r="CNP9" s="161"/>
      <c r="CNQ9" s="161"/>
      <c r="CNR9" s="161"/>
      <c r="CNS9" s="161"/>
      <c r="CNT9" s="161"/>
      <c r="CNU9" s="161"/>
      <c r="CNV9" s="161"/>
      <c r="CNW9" s="161"/>
      <c r="CNX9" s="161"/>
      <c r="CNY9" s="161"/>
      <c r="CNZ9" s="161"/>
      <c r="COA9" s="161"/>
      <c r="COB9" s="161"/>
      <c r="COC9" s="161"/>
      <c r="COD9" s="161"/>
      <c r="COE9" s="161"/>
      <c r="COF9" s="161"/>
      <c r="COG9" s="161"/>
      <c r="COH9" s="161"/>
      <c r="COI9" s="161"/>
      <c r="COJ9" s="161"/>
      <c r="COK9" s="161"/>
      <c r="COL9" s="161"/>
      <c r="COM9" s="161"/>
      <c r="CON9" s="161"/>
      <c r="COO9" s="161"/>
      <c r="COP9" s="161"/>
      <c r="COQ9" s="161"/>
      <c r="COR9" s="161"/>
      <c r="COS9" s="161"/>
      <c r="COT9" s="161"/>
      <c r="COU9" s="161"/>
      <c r="COV9" s="161"/>
      <c r="COW9" s="161"/>
      <c r="COX9" s="161"/>
      <c r="COY9" s="161"/>
      <c r="COZ9" s="161"/>
      <c r="CPA9" s="161"/>
      <c r="CPB9" s="161"/>
      <c r="CPC9" s="161"/>
      <c r="CPD9" s="161"/>
      <c r="CPE9" s="161"/>
      <c r="CPF9" s="161"/>
      <c r="CPG9" s="161"/>
      <c r="CPH9" s="161"/>
      <c r="CPI9" s="161"/>
      <c r="CPJ9" s="161"/>
      <c r="CPK9" s="161"/>
      <c r="CPL9" s="161"/>
      <c r="CPM9" s="161"/>
      <c r="CPN9" s="161"/>
      <c r="CPO9" s="161"/>
      <c r="CPP9" s="161"/>
      <c r="CPQ9" s="161"/>
      <c r="CPR9" s="161"/>
      <c r="CPS9" s="161"/>
      <c r="CPT9" s="161"/>
      <c r="CPU9" s="161"/>
      <c r="CPV9" s="161"/>
      <c r="CPW9" s="161"/>
      <c r="CPX9" s="161"/>
      <c r="CPY9" s="161"/>
      <c r="CPZ9" s="161"/>
      <c r="CQA9" s="161"/>
      <c r="CQB9" s="161"/>
      <c r="CQC9" s="161"/>
      <c r="CQD9" s="161"/>
      <c r="CQE9" s="161"/>
      <c r="CQF9" s="161"/>
      <c r="CQG9" s="161"/>
      <c r="CQH9" s="161"/>
      <c r="CQI9" s="161"/>
      <c r="CQJ9" s="161"/>
      <c r="CQK9" s="161"/>
      <c r="CQL9" s="161"/>
      <c r="CQM9" s="161"/>
      <c r="CQN9" s="161"/>
      <c r="CQO9" s="161"/>
      <c r="CQP9" s="161"/>
      <c r="CQQ9" s="161"/>
      <c r="CQR9" s="161"/>
      <c r="CQS9" s="161"/>
      <c r="CQT9" s="161"/>
      <c r="CQU9" s="161"/>
      <c r="CQV9" s="161"/>
      <c r="CQW9" s="161"/>
      <c r="CQX9" s="161"/>
      <c r="CQY9" s="161"/>
      <c r="CQZ9" s="161"/>
      <c r="CRA9" s="161"/>
      <c r="CRB9" s="161"/>
      <c r="CRC9" s="161"/>
      <c r="CRD9" s="161"/>
      <c r="CRE9" s="161"/>
      <c r="CRF9" s="161"/>
      <c r="CRG9" s="161"/>
      <c r="CRH9" s="161"/>
      <c r="CRI9" s="161"/>
      <c r="CRJ9" s="161"/>
      <c r="CRK9" s="161"/>
      <c r="CRL9" s="161"/>
      <c r="CRM9" s="161"/>
      <c r="CRN9" s="161"/>
      <c r="CRO9" s="161"/>
      <c r="CRP9" s="161"/>
      <c r="CRQ9" s="161"/>
      <c r="CRR9" s="161"/>
      <c r="CRS9" s="161"/>
      <c r="CRT9" s="161"/>
      <c r="CRU9" s="161"/>
      <c r="CRV9" s="161"/>
      <c r="CRW9" s="161"/>
      <c r="CRX9" s="161"/>
      <c r="CRY9" s="161"/>
      <c r="CRZ9" s="161"/>
      <c r="CSA9" s="161"/>
      <c r="CSB9" s="161"/>
      <c r="CSC9" s="161"/>
      <c r="CSD9" s="161"/>
      <c r="CSE9" s="161"/>
      <c r="CSF9" s="161"/>
      <c r="CSG9" s="161"/>
      <c r="CSH9" s="161"/>
      <c r="CSI9" s="161"/>
      <c r="CSJ9" s="161"/>
      <c r="CSK9" s="161"/>
      <c r="CSL9" s="161"/>
      <c r="CSM9" s="161"/>
      <c r="CSN9" s="161"/>
      <c r="CSO9" s="161"/>
      <c r="CSP9" s="161"/>
      <c r="CSQ9" s="161"/>
      <c r="CSR9" s="161"/>
      <c r="CSS9" s="161"/>
      <c r="CST9" s="161"/>
      <c r="CSU9" s="161"/>
      <c r="CSV9" s="161"/>
      <c r="CSW9" s="161"/>
      <c r="CSX9" s="161"/>
      <c r="CSY9" s="161"/>
      <c r="CSZ9" s="161"/>
      <c r="CTA9" s="161"/>
      <c r="CTB9" s="161"/>
      <c r="CTC9" s="161"/>
      <c r="CTD9" s="161"/>
      <c r="CTE9" s="161"/>
      <c r="CTF9" s="161"/>
      <c r="CTG9" s="161"/>
      <c r="CTH9" s="161"/>
      <c r="CTI9" s="161"/>
      <c r="CTJ9" s="161"/>
      <c r="CTK9" s="161"/>
      <c r="CTL9" s="161"/>
      <c r="CTM9" s="161"/>
      <c r="CTN9" s="161"/>
      <c r="CTO9" s="161"/>
      <c r="CTP9" s="161"/>
      <c r="CTQ9" s="161"/>
      <c r="CTR9" s="161"/>
      <c r="CTS9" s="161"/>
      <c r="CTT9" s="161"/>
      <c r="CTU9" s="161"/>
      <c r="CTV9" s="161"/>
      <c r="CTW9" s="161"/>
      <c r="CTX9" s="161"/>
      <c r="CTY9" s="161"/>
      <c r="CTZ9" s="161"/>
      <c r="CUA9" s="161"/>
      <c r="CUB9" s="161"/>
    </row>
    <row r="10" s="56" customFormat="1" spans="1:2576">
      <c r="A10" s="161"/>
      <c r="B10" s="160"/>
      <c r="C10" s="160"/>
      <c r="D10" s="160"/>
      <c r="E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1"/>
      <c r="FV10" s="161"/>
      <c r="FW10" s="161"/>
      <c r="FX10" s="161"/>
      <c r="FY10" s="161"/>
      <c r="FZ10" s="161"/>
      <c r="GA10" s="161"/>
      <c r="GB10" s="161"/>
      <c r="GC10" s="161"/>
      <c r="GD10" s="161"/>
      <c r="GE10" s="161"/>
      <c r="GF10" s="161"/>
      <c r="GG10" s="161"/>
      <c r="GH10" s="161"/>
      <c r="GI10" s="161"/>
      <c r="GJ10" s="161"/>
      <c r="GK10" s="161"/>
      <c r="GL10" s="161"/>
      <c r="GM10" s="161"/>
      <c r="GN10" s="161"/>
      <c r="GO10" s="161"/>
      <c r="GP10" s="161"/>
      <c r="GQ10" s="161"/>
      <c r="GR10" s="161"/>
      <c r="GS10" s="161"/>
      <c r="GT10" s="161"/>
      <c r="GU10" s="161"/>
      <c r="GV10" s="161"/>
      <c r="GW10" s="161"/>
      <c r="GX10" s="161"/>
      <c r="GY10" s="161"/>
      <c r="GZ10" s="161"/>
      <c r="HA10" s="161"/>
      <c r="HB10" s="161"/>
      <c r="HC10" s="161"/>
      <c r="HD10" s="161"/>
      <c r="HE10" s="161"/>
      <c r="HF10" s="161"/>
      <c r="HG10" s="161"/>
      <c r="HH10" s="161"/>
      <c r="HI10" s="161"/>
      <c r="HJ10" s="161"/>
      <c r="HK10" s="161"/>
      <c r="HL10" s="161"/>
      <c r="HM10" s="161"/>
      <c r="HN10" s="161"/>
      <c r="HO10" s="161"/>
      <c r="HP10" s="161"/>
      <c r="HQ10" s="161"/>
      <c r="HR10" s="161"/>
      <c r="HS10" s="161"/>
      <c r="HT10" s="161"/>
      <c r="HU10" s="161"/>
      <c r="HV10" s="161"/>
      <c r="HW10" s="161"/>
      <c r="HX10" s="161"/>
      <c r="HY10" s="161"/>
      <c r="HZ10" s="161"/>
      <c r="IA10" s="161"/>
      <c r="IB10" s="161"/>
      <c r="IC10" s="161"/>
      <c r="ID10" s="161"/>
      <c r="IE10" s="161"/>
      <c r="IF10" s="161"/>
      <c r="IG10" s="161"/>
      <c r="IH10" s="161"/>
      <c r="II10" s="161"/>
      <c r="IJ10" s="161"/>
      <c r="IK10" s="161"/>
      <c r="IL10" s="161"/>
      <c r="IM10" s="161"/>
      <c r="IN10" s="161"/>
      <c r="IO10" s="161"/>
      <c r="IP10" s="161"/>
      <c r="IQ10" s="161"/>
      <c r="IR10" s="161"/>
      <c r="IS10" s="161"/>
      <c r="IT10" s="161"/>
      <c r="IU10" s="161"/>
      <c r="IV10" s="161"/>
      <c r="IW10" s="161"/>
      <c r="IX10" s="161"/>
      <c r="IY10" s="161"/>
      <c r="IZ10" s="161"/>
      <c r="JA10" s="161"/>
      <c r="JB10" s="161"/>
      <c r="JC10" s="161"/>
      <c r="JD10" s="161"/>
      <c r="JE10" s="161"/>
      <c r="JF10" s="161"/>
      <c r="JG10" s="161"/>
      <c r="JH10" s="161"/>
      <c r="JI10" s="161"/>
      <c r="JJ10" s="161"/>
      <c r="JK10" s="161"/>
      <c r="JL10" s="161"/>
      <c r="JM10" s="161"/>
      <c r="JN10" s="161"/>
      <c r="JO10" s="161"/>
      <c r="JP10" s="161"/>
      <c r="JQ10" s="161"/>
      <c r="JR10" s="161"/>
      <c r="JS10" s="161"/>
      <c r="JT10" s="161"/>
      <c r="JU10" s="161"/>
      <c r="JV10" s="161"/>
      <c r="JW10" s="161"/>
      <c r="JX10" s="161"/>
      <c r="JY10" s="161"/>
      <c r="JZ10" s="161"/>
      <c r="KA10" s="161"/>
      <c r="KB10" s="161"/>
      <c r="KC10" s="161"/>
      <c r="KD10" s="161"/>
      <c r="KE10" s="161"/>
      <c r="KF10" s="161"/>
      <c r="KG10" s="161"/>
      <c r="KH10" s="161"/>
      <c r="KI10" s="161"/>
      <c r="KJ10" s="161"/>
      <c r="KK10" s="161"/>
      <c r="KL10" s="161"/>
      <c r="KM10" s="161"/>
      <c r="KN10" s="161"/>
      <c r="KO10" s="161"/>
      <c r="KP10" s="161"/>
      <c r="KQ10" s="161"/>
      <c r="KR10" s="161"/>
      <c r="KS10" s="161"/>
      <c r="KT10" s="161"/>
      <c r="KU10" s="161"/>
      <c r="KV10" s="161"/>
      <c r="KW10" s="161"/>
      <c r="KX10" s="161"/>
      <c r="KY10" s="161"/>
      <c r="KZ10" s="161"/>
      <c r="LA10" s="161"/>
      <c r="LB10" s="161"/>
      <c r="LC10" s="161"/>
      <c r="LD10" s="161"/>
      <c r="LE10" s="161"/>
      <c r="LF10" s="161"/>
      <c r="LG10" s="161"/>
      <c r="LH10" s="161"/>
      <c r="LI10" s="161"/>
      <c r="LJ10" s="161"/>
      <c r="LK10" s="161"/>
      <c r="LL10" s="161"/>
      <c r="LM10" s="161"/>
      <c r="LN10" s="161"/>
      <c r="LO10" s="161"/>
      <c r="LP10" s="161"/>
      <c r="LQ10" s="161"/>
      <c r="LR10" s="161"/>
      <c r="LS10" s="161"/>
      <c r="LT10" s="161"/>
      <c r="LU10" s="161"/>
      <c r="LV10" s="161"/>
      <c r="LW10" s="161"/>
      <c r="LX10" s="161"/>
      <c r="LY10" s="161"/>
      <c r="LZ10" s="161"/>
      <c r="MA10" s="161"/>
      <c r="MB10" s="161"/>
      <c r="MC10" s="161"/>
      <c r="MD10" s="161"/>
      <c r="ME10" s="161"/>
      <c r="MF10" s="161"/>
      <c r="MG10" s="161"/>
      <c r="MH10" s="161"/>
      <c r="MI10" s="161"/>
      <c r="MJ10" s="161"/>
      <c r="MK10" s="161"/>
      <c r="ML10" s="161"/>
      <c r="MM10" s="161"/>
      <c r="MN10" s="161"/>
      <c r="MO10" s="161"/>
      <c r="MP10" s="161"/>
      <c r="MQ10" s="161"/>
      <c r="MR10" s="161"/>
      <c r="MS10" s="161"/>
      <c r="MT10" s="161"/>
      <c r="MU10" s="161"/>
      <c r="MV10" s="161"/>
      <c r="MW10" s="161"/>
      <c r="MX10" s="161"/>
      <c r="MY10" s="161"/>
      <c r="MZ10" s="161"/>
      <c r="NA10" s="161"/>
      <c r="NB10" s="161"/>
      <c r="NC10" s="161"/>
      <c r="ND10" s="161"/>
      <c r="NE10" s="161"/>
      <c r="NF10" s="161"/>
      <c r="NG10" s="161"/>
      <c r="NH10" s="161"/>
      <c r="NI10" s="161"/>
      <c r="NJ10" s="161"/>
      <c r="NK10" s="161"/>
      <c r="NL10" s="161"/>
      <c r="NM10" s="161"/>
      <c r="NN10" s="161"/>
      <c r="NO10" s="161"/>
      <c r="NP10" s="161"/>
      <c r="NQ10" s="161"/>
      <c r="NR10" s="161"/>
      <c r="NS10" s="161"/>
      <c r="NT10" s="161"/>
      <c r="NU10" s="161"/>
      <c r="NV10" s="161"/>
      <c r="NW10" s="161"/>
      <c r="NX10" s="161"/>
      <c r="NY10" s="161"/>
      <c r="NZ10" s="161"/>
      <c r="OA10" s="161"/>
      <c r="OB10" s="161"/>
      <c r="OC10" s="161"/>
      <c r="OD10" s="161"/>
      <c r="OE10" s="161"/>
      <c r="OF10" s="161"/>
      <c r="OG10" s="161"/>
      <c r="OH10" s="161"/>
      <c r="OI10" s="161"/>
      <c r="OJ10" s="161"/>
      <c r="OK10" s="161"/>
      <c r="OL10" s="161"/>
      <c r="OM10" s="161"/>
      <c r="ON10" s="161"/>
      <c r="OO10" s="161"/>
      <c r="OP10" s="161"/>
      <c r="OQ10" s="161"/>
      <c r="OR10" s="161"/>
      <c r="OS10" s="161"/>
      <c r="OT10" s="161"/>
      <c r="OU10" s="161"/>
      <c r="OV10" s="161"/>
      <c r="OW10" s="161"/>
      <c r="OX10" s="161"/>
      <c r="OY10" s="161"/>
      <c r="OZ10" s="161"/>
      <c r="PA10" s="161"/>
      <c r="PB10" s="161"/>
      <c r="PC10" s="161"/>
      <c r="PD10" s="161"/>
      <c r="PE10" s="161"/>
      <c r="PF10" s="161"/>
      <c r="PG10" s="161"/>
      <c r="PH10" s="161"/>
      <c r="PI10" s="161"/>
      <c r="PJ10" s="161"/>
      <c r="PK10" s="161"/>
      <c r="PL10" s="161"/>
      <c r="PM10" s="161"/>
      <c r="PN10" s="161"/>
      <c r="PO10" s="161"/>
      <c r="PP10" s="161"/>
      <c r="PQ10" s="161"/>
      <c r="PR10" s="161"/>
      <c r="PS10" s="161"/>
      <c r="PT10" s="161"/>
      <c r="PU10" s="161"/>
      <c r="PV10" s="161"/>
      <c r="PW10" s="161"/>
      <c r="PX10" s="161"/>
      <c r="PY10" s="161"/>
      <c r="PZ10" s="161"/>
      <c r="QA10" s="161"/>
      <c r="QB10" s="161"/>
      <c r="QC10" s="161"/>
      <c r="QD10" s="161"/>
      <c r="QE10" s="161"/>
      <c r="QF10" s="161"/>
      <c r="QG10" s="161"/>
      <c r="QH10" s="161"/>
      <c r="QI10" s="161"/>
      <c r="QJ10" s="161"/>
      <c r="QK10" s="161"/>
      <c r="QL10" s="161"/>
      <c r="QM10" s="161"/>
      <c r="QN10" s="161"/>
      <c r="QO10" s="161"/>
      <c r="QP10" s="161"/>
      <c r="QQ10" s="161"/>
      <c r="QR10" s="161"/>
      <c r="QS10" s="161"/>
      <c r="QT10" s="161"/>
      <c r="QU10" s="161"/>
      <c r="QV10" s="161"/>
      <c r="QW10" s="161"/>
      <c r="QX10" s="161"/>
      <c r="QY10" s="161"/>
      <c r="QZ10" s="161"/>
      <c r="RA10" s="161"/>
      <c r="RB10" s="161"/>
      <c r="RC10" s="161"/>
      <c r="RD10" s="161"/>
      <c r="RE10" s="161"/>
      <c r="RF10" s="161"/>
      <c r="RG10" s="161"/>
      <c r="RH10" s="161"/>
      <c r="RI10" s="161"/>
      <c r="RJ10" s="161"/>
      <c r="RK10" s="161"/>
      <c r="RL10" s="161"/>
      <c r="RM10" s="161"/>
      <c r="RN10" s="161"/>
      <c r="RO10" s="161"/>
      <c r="RP10" s="161"/>
      <c r="RQ10" s="161"/>
      <c r="RR10" s="161"/>
      <c r="RS10" s="161"/>
      <c r="RT10" s="161"/>
      <c r="RU10" s="161"/>
      <c r="RV10" s="161"/>
      <c r="RW10" s="161"/>
      <c r="RX10" s="161"/>
      <c r="RY10" s="161"/>
      <c r="RZ10" s="161"/>
      <c r="SA10" s="161"/>
      <c r="SB10" s="161"/>
      <c r="SC10" s="161"/>
      <c r="SD10" s="161"/>
      <c r="SE10" s="161"/>
      <c r="SF10" s="161"/>
      <c r="SG10" s="161"/>
      <c r="SH10" s="161"/>
      <c r="SI10" s="161"/>
      <c r="SJ10" s="161"/>
      <c r="SK10" s="161"/>
      <c r="SL10" s="161"/>
      <c r="SM10" s="161"/>
      <c r="SN10" s="161"/>
      <c r="SO10" s="161"/>
      <c r="SP10" s="161"/>
      <c r="SQ10" s="161"/>
      <c r="SR10" s="161"/>
      <c r="SS10" s="161"/>
      <c r="ST10" s="161"/>
      <c r="SU10" s="161"/>
      <c r="SV10" s="161"/>
      <c r="SW10" s="161"/>
      <c r="SX10" s="161"/>
      <c r="SY10" s="161"/>
      <c r="SZ10" s="161"/>
      <c r="TA10" s="161"/>
      <c r="TB10" s="161"/>
      <c r="TC10" s="161"/>
      <c r="TD10" s="161"/>
      <c r="TE10" s="161"/>
      <c r="TF10" s="161"/>
      <c r="TG10" s="161"/>
      <c r="TH10" s="161"/>
      <c r="TI10" s="161"/>
      <c r="TJ10" s="161"/>
      <c r="TK10" s="161"/>
      <c r="TL10" s="161"/>
      <c r="TM10" s="161"/>
      <c r="TN10" s="161"/>
      <c r="TO10" s="161"/>
      <c r="TP10" s="161"/>
      <c r="TQ10" s="161"/>
      <c r="TR10" s="161"/>
      <c r="TS10" s="161"/>
      <c r="TT10" s="161"/>
      <c r="TU10" s="161"/>
      <c r="TV10" s="161"/>
      <c r="TW10" s="161"/>
      <c r="TX10" s="161"/>
      <c r="TY10" s="161"/>
      <c r="TZ10" s="161"/>
      <c r="UA10" s="161"/>
      <c r="UB10" s="161"/>
      <c r="UC10" s="161"/>
      <c r="UD10" s="161"/>
      <c r="UE10" s="161"/>
      <c r="UF10" s="161"/>
      <c r="UG10" s="161"/>
      <c r="UH10" s="161"/>
      <c r="UI10" s="161"/>
      <c r="UJ10" s="161"/>
      <c r="UK10" s="161"/>
      <c r="UL10" s="161"/>
      <c r="UM10" s="161"/>
      <c r="UN10" s="161"/>
      <c r="UO10" s="161"/>
      <c r="UP10" s="161"/>
      <c r="UQ10" s="161"/>
      <c r="UR10" s="161"/>
      <c r="US10" s="161"/>
      <c r="UT10" s="161"/>
      <c r="UU10" s="161"/>
      <c r="UV10" s="161"/>
      <c r="UW10" s="161"/>
      <c r="UX10" s="161"/>
      <c r="UY10" s="161"/>
      <c r="UZ10" s="161"/>
      <c r="VA10" s="161"/>
      <c r="VB10" s="161"/>
      <c r="VC10" s="161"/>
      <c r="VD10" s="161"/>
      <c r="VE10" s="161"/>
      <c r="VF10" s="161"/>
      <c r="VG10" s="161"/>
      <c r="VH10" s="161"/>
      <c r="VI10" s="161"/>
      <c r="VJ10" s="161"/>
      <c r="VK10" s="161"/>
      <c r="VL10" s="161"/>
      <c r="VM10" s="161"/>
      <c r="VN10" s="161"/>
      <c r="VO10" s="161"/>
      <c r="VP10" s="161"/>
      <c r="VQ10" s="161"/>
      <c r="VR10" s="161"/>
      <c r="VS10" s="161"/>
      <c r="VT10" s="161"/>
      <c r="VU10" s="161"/>
      <c r="VV10" s="161"/>
      <c r="VW10" s="161"/>
      <c r="VX10" s="161"/>
      <c r="VY10" s="161"/>
      <c r="VZ10" s="161"/>
      <c r="WA10" s="161"/>
      <c r="WB10" s="161"/>
      <c r="WC10" s="161"/>
      <c r="WD10" s="161"/>
      <c r="WE10" s="161"/>
      <c r="WF10" s="161"/>
      <c r="WG10" s="161"/>
      <c r="WH10" s="161"/>
      <c r="WI10" s="161"/>
      <c r="WJ10" s="161"/>
      <c r="WK10" s="161"/>
      <c r="WL10" s="161"/>
      <c r="WM10" s="161"/>
      <c r="WN10" s="161"/>
      <c r="WO10" s="161"/>
      <c r="WP10" s="161"/>
      <c r="WQ10" s="161"/>
      <c r="WR10" s="161"/>
      <c r="WS10" s="161"/>
      <c r="WT10" s="161"/>
      <c r="WU10" s="161"/>
      <c r="WV10" s="161"/>
      <c r="WW10" s="161"/>
      <c r="WX10" s="161"/>
      <c r="WY10" s="161"/>
      <c r="WZ10" s="161"/>
      <c r="XA10" s="161"/>
      <c r="XB10" s="161"/>
      <c r="XC10" s="161"/>
      <c r="XD10" s="161"/>
      <c r="XE10" s="161"/>
      <c r="XF10" s="161"/>
      <c r="XG10" s="161"/>
      <c r="XH10" s="161"/>
      <c r="XI10" s="161"/>
      <c r="XJ10" s="161"/>
      <c r="XK10" s="161"/>
      <c r="XL10" s="161"/>
      <c r="XM10" s="161"/>
      <c r="XN10" s="161"/>
      <c r="XO10" s="161"/>
      <c r="XP10" s="161"/>
      <c r="XQ10" s="161"/>
      <c r="XR10" s="161"/>
      <c r="XS10" s="161"/>
      <c r="XT10" s="161"/>
      <c r="XU10" s="161"/>
      <c r="XV10" s="161"/>
      <c r="XW10" s="161"/>
      <c r="XX10" s="161"/>
      <c r="XY10" s="161"/>
      <c r="XZ10" s="161"/>
      <c r="YA10" s="161"/>
      <c r="YB10" s="161"/>
      <c r="YC10" s="161"/>
      <c r="YD10" s="161"/>
      <c r="YE10" s="161"/>
      <c r="YF10" s="161"/>
      <c r="YG10" s="161"/>
      <c r="YH10" s="161"/>
      <c r="YI10" s="161"/>
      <c r="YJ10" s="161"/>
      <c r="YK10" s="161"/>
      <c r="YL10" s="161"/>
      <c r="YM10" s="161"/>
      <c r="YN10" s="161"/>
      <c r="YO10" s="161"/>
      <c r="YP10" s="161"/>
      <c r="YQ10" s="161"/>
      <c r="YR10" s="161"/>
      <c r="YS10" s="161"/>
      <c r="YT10" s="161"/>
      <c r="YU10" s="161"/>
      <c r="YV10" s="161"/>
      <c r="YW10" s="161"/>
      <c r="YX10" s="161"/>
      <c r="YY10" s="161"/>
      <c r="YZ10" s="161"/>
      <c r="ZA10" s="161"/>
      <c r="ZB10" s="161"/>
      <c r="ZC10" s="161"/>
      <c r="ZD10" s="161"/>
      <c r="ZE10" s="161"/>
      <c r="ZF10" s="161"/>
      <c r="ZG10" s="161"/>
      <c r="ZH10" s="161"/>
      <c r="ZI10" s="161"/>
      <c r="ZJ10" s="161"/>
      <c r="ZK10" s="161"/>
      <c r="ZL10" s="161"/>
      <c r="ZM10" s="161"/>
      <c r="ZN10" s="161"/>
      <c r="ZO10" s="161"/>
      <c r="ZP10" s="161"/>
      <c r="ZQ10" s="161"/>
      <c r="ZR10" s="161"/>
      <c r="ZS10" s="161"/>
      <c r="ZT10" s="161"/>
      <c r="ZU10" s="161"/>
      <c r="ZV10" s="161"/>
      <c r="ZW10" s="161"/>
      <c r="ZX10" s="161"/>
      <c r="ZY10" s="161"/>
      <c r="ZZ10" s="161"/>
      <c r="AAA10" s="161"/>
      <c r="AAB10" s="161"/>
      <c r="AAC10" s="161"/>
      <c r="AAD10" s="161"/>
      <c r="AAE10" s="161"/>
      <c r="AAF10" s="161"/>
      <c r="AAG10" s="161"/>
      <c r="AAH10" s="161"/>
      <c r="AAI10" s="161"/>
      <c r="AAJ10" s="161"/>
      <c r="AAK10" s="161"/>
      <c r="AAL10" s="161"/>
      <c r="AAM10" s="161"/>
      <c r="AAN10" s="161"/>
      <c r="AAO10" s="161"/>
      <c r="AAP10" s="161"/>
      <c r="AAQ10" s="161"/>
      <c r="AAR10" s="161"/>
      <c r="AAS10" s="161"/>
      <c r="AAT10" s="161"/>
      <c r="AAU10" s="161"/>
      <c r="AAV10" s="161"/>
      <c r="AAW10" s="161"/>
      <c r="AAX10" s="161"/>
      <c r="AAY10" s="161"/>
      <c r="AAZ10" s="161"/>
      <c r="ABA10" s="161"/>
      <c r="ABB10" s="161"/>
      <c r="ABC10" s="161"/>
      <c r="ABD10" s="161"/>
      <c r="ABE10" s="161"/>
      <c r="ABF10" s="161"/>
      <c r="ABG10" s="161"/>
      <c r="ABH10" s="161"/>
      <c r="ABI10" s="161"/>
      <c r="ABJ10" s="161"/>
      <c r="ABK10" s="161"/>
      <c r="ABL10" s="161"/>
      <c r="ABM10" s="161"/>
      <c r="ABN10" s="161"/>
      <c r="ABO10" s="161"/>
      <c r="ABP10" s="161"/>
      <c r="ABQ10" s="161"/>
      <c r="ABR10" s="161"/>
      <c r="ABS10" s="161"/>
      <c r="ABT10" s="161"/>
      <c r="ABU10" s="161"/>
      <c r="ABV10" s="161"/>
      <c r="ABW10" s="161"/>
      <c r="ABX10" s="161"/>
      <c r="ABY10" s="161"/>
      <c r="ABZ10" s="161"/>
      <c r="ACA10" s="161"/>
      <c r="ACB10" s="161"/>
      <c r="ACC10" s="161"/>
      <c r="ACD10" s="161"/>
      <c r="ACE10" s="161"/>
      <c r="ACF10" s="161"/>
      <c r="ACG10" s="161"/>
      <c r="ACH10" s="161"/>
      <c r="ACI10" s="161"/>
      <c r="ACJ10" s="161"/>
      <c r="ACK10" s="161"/>
      <c r="ACL10" s="161"/>
      <c r="ACM10" s="161"/>
      <c r="ACN10" s="161"/>
      <c r="ACO10" s="161"/>
      <c r="ACP10" s="161"/>
      <c r="ACQ10" s="161"/>
      <c r="ACR10" s="161"/>
      <c r="ACS10" s="161"/>
      <c r="ACT10" s="161"/>
      <c r="ACU10" s="161"/>
      <c r="ACV10" s="161"/>
      <c r="ACW10" s="161"/>
      <c r="ACX10" s="161"/>
      <c r="ACY10" s="161"/>
      <c r="ACZ10" s="161"/>
      <c r="ADA10" s="161"/>
      <c r="ADB10" s="161"/>
      <c r="ADC10" s="161"/>
      <c r="ADD10" s="161"/>
      <c r="ADE10" s="161"/>
      <c r="ADF10" s="161"/>
      <c r="ADG10" s="161"/>
      <c r="ADH10" s="161"/>
      <c r="ADI10" s="161"/>
      <c r="ADJ10" s="161"/>
      <c r="ADK10" s="161"/>
      <c r="ADL10" s="161"/>
      <c r="ADM10" s="161"/>
      <c r="ADN10" s="161"/>
      <c r="ADO10" s="161"/>
      <c r="ADP10" s="161"/>
      <c r="ADQ10" s="161"/>
      <c r="ADR10" s="161"/>
      <c r="ADS10" s="161"/>
      <c r="ADT10" s="161"/>
      <c r="ADU10" s="161"/>
      <c r="ADV10" s="161"/>
      <c r="ADW10" s="161"/>
      <c r="ADX10" s="161"/>
      <c r="ADY10" s="161"/>
      <c r="ADZ10" s="161"/>
      <c r="AEA10" s="161"/>
      <c r="AEB10" s="161"/>
      <c r="AEC10" s="161"/>
      <c r="AED10" s="161"/>
      <c r="AEE10" s="161"/>
      <c r="AEF10" s="161"/>
      <c r="AEG10" s="161"/>
      <c r="AEH10" s="161"/>
      <c r="AEI10" s="161"/>
      <c r="AEJ10" s="161"/>
      <c r="AEK10" s="161"/>
      <c r="AEL10" s="161"/>
      <c r="AEM10" s="161"/>
      <c r="AEN10" s="161"/>
      <c r="AEO10" s="161"/>
      <c r="AEP10" s="161"/>
      <c r="AEQ10" s="161"/>
      <c r="AER10" s="161"/>
      <c r="AES10" s="161"/>
      <c r="AET10" s="161"/>
      <c r="AEU10" s="161"/>
      <c r="AEV10" s="161"/>
      <c r="AEW10" s="161"/>
      <c r="AEX10" s="161"/>
      <c r="AEY10" s="161"/>
      <c r="AEZ10" s="161"/>
      <c r="AFA10" s="161"/>
      <c r="AFB10" s="161"/>
      <c r="AFC10" s="161"/>
      <c r="AFD10" s="161"/>
      <c r="AFE10" s="161"/>
      <c r="AFF10" s="161"/>
      <c r="AFG10" s="161"/>
      <c r="AFH10" s="161"/>
      <c r="AFI10" s="161"/>
      <c r="AFJ10" s="161"/>
      <c r="AFK10" s="161"/>
      <c r="AFL10" s="161"/>
      <c r="AFM10" s="161"/>
      <c r="AFN10" s="161"/>
      <c r="AFO10" s="161"/>
      <c r="AFP10" s="161"/>
      <c r="AFQ10" s="161"/>
      <c r="AFR10" s="161"/>
      <c r="AFS10" s="161"/>
      <c r="AFT10" s="161"/>
      <c r="AFU10" s="161"/>
      <c r="AFV10" s="161"/>
      <c r="AFW10" s="161"/>
      <c r="AFX10" s="161"/>
      <c r="AFY10" s="161"/>
      <c r="AFZ10" s="161"/>
      <c r="AGA10" s="161"/>
      <c r="AGB10" s="161"/>
      <c r="AGC10" s="161"/>
      <c r="AGD10" s="161"/>
      <c r="AGE10" s="161"/>
      <c r="AGF10" s="161"/>
      <c r="AGG10" s="161"/>
      <c r="AGH10" s="161"/>
      <c r="AGI10" s="161"/>
      <c r="AGJ10" s="161"/>
      <c r="AGK10" s="161"/>
      <c r="AGL10" s="161"/>
      <c r="AGM10" s="161"/>
      <c r="AGN10" s="161"/>
      <c r="AGO10" s="161"/>
      <c r="AGP10" s="161"/>
      <c r="AGQ10" s="161"/>
      <c r="AGR10" s="161"/>
      <c r="AGS10" s="161"/>
      <c r="AGT10" s="161"/>
      <c r="AGU10" s="161"/>
      <c r="AGV10" s="161"/>
      <c r="AGW10" s="161"/>
      <c r="AGX10" s="161"/>
      <c r="AGY10" s="161"/>
      <c r="AGZ10" s="161"/>
      <c r="AHA10" s="161"/>
      <c r="AHB10" s="161"/>
      <c r="AHC10" s="161"/>
      <c r="AHD10" s="161"/>
      <c r="AHE10" s="161"/>
      <c r="AHF10" s="161"/>
      <c r="AHG10" s="161"/>
      <c r="AHH10" s="161"/>
      <c r="AHI10" s="161"/>
      <c r="AHJ10" s="161"/>
      <c r="AHK10" s="161"/>
      <c r="AHL10" s="161"/>
      <c r="AHM10" s="161"/>
      <c r="AHN10" s="161"/>
      <c r="AHO10" s="161"/>
      <c r="AHP10" s="161"/>
      <c r="AHQ10" s="161"/>
      <c r="AHR10" s="161"/>
      <c r="AHS10" s="161"/>
      <c r="AHT10" s="161"/>
      <c r="AHU10" s="161"/>
      <c r="AHV10" s="161"/>
      <c r="AHW10" s="161"/>
      <c r="AHX10" s="161"/>
      <c r="AHY10" s="161"/>
      <c r="AHZ10" s="161"/>
      <c r="AIA10" s="161"/>
      <c r="AIB10" s="161"/>
      <c r="AIC10" s="161"/>
      <c r="AID10" s="161"/>
      <c r="AIE10" s="161"/>
      <c r="AIF10" s="161"/>
      <c r="AIG10" s="161"/>
      <c r="AIH10" s="161"/>
      <c r="AII10" s="161"/>
      <c r="AIJ10" s="161"/>
      <c r="AIK10" s="161"/>
      <c r="AIL10" s="161"/>
      <c r="AIM10" s="161"/>
      <c r="AIN10" s="161"/>
      <c r="AIO10" s="161"/>
      <c r="AIP10" s="161"/>
      <c r="AIQ10" s="161"/>
      <c r="AIR10" s="161"/>
      <c r="AIS10" s="161"/>
      <c r="AIT10" s="161"/>
      <c r="AIU10" s="161"/>
      <c r="AIV10" s="161"/>
      <c r="AIW10" s="161"/>
      <c r="AIX10" s="161"/>
      <c r="AIY10" s="161"/>
      <c r="AIZ10" s="161"/>
      <c r="AJA10" s="161"/>
      <c r="AJB10" s="161"/>
      <c r="AJC10" s="161"/>
      <c r="AJD10" s="161"/>
      <c r="AJE10" s="161"/>
      <c r="AJF10" s="161"/>
      <c r="AJG10" s="161"/>
      <c r="AJH10" s="161"/>
      <c r="AJI10" s="161"/>
      <c r="AJJ10" s="161"/>
      <c r="AJK10" s="161"/>
      <c r="AJL10" s="161"/>
      <c r="AJM10" s="161"/>
      <c r="AJN10" s="161"/>
      <c r="AJO10" s="161"/>
      <c r="AJP10" s="161"/>
      <c r="AJQ10" s="161"/>
      <c r="AJR10" s="161"/>
      <c r="AJS10" s="161"/>
      <c r="AJT10" s="161"/>
      <c r="AJU10" s="161"/>
      <c r="AJV10" s="161"/>
      <c r="AJW10" s="161"/>
      <c r="AJX10" s="161"/>
      <c r="AJY10" s="161"/>
      <c r="AJZ10" s="161"/>
      <c r="AKA10" s="161"/>
      <c r="AKB10" s="161"/>
      <c r="AKC10" s="161"/>
      <c r="AKD10" s="161"/>
      <c r="AKE10" s="161"/>
      <c r="AKF10" s="161"/>
      <c r="AKG10" s="161"/>
      <c r="AKH10" s="161"/>
      <c r="AKI10" s="161"/>
      <c r="AKJ10" s="161"/>
      <c r="AKK10" s="161"/>
      <c r="AKL10" s="161"/>
      <c r="AKM10" s="161"/>
      <c r="AKN10" s="161"/>
      <c r="AKO10" s="161"/>
      <c r="AKP10" s="161"/>
      <c r="AKQ10" s="161"/>
      <c r="AKR10" s="161"/>
      <c r="AKS10" s="161"/>
      <c r="AKT10" s="161"/>
      <c r="AKU10" s="161"/>
      <c r="AKV10" s="161"/>
      <c r="AKW10" s="161"/>
      <c r="AKX10" s="161"/>
      <c r="AKY10" s="161"/>
      <c r="AKZ10" s="161"/>
      <c r="ALA10" s="161"/>
      <c r="ALB10" s="161"/>
      <c r="ALC10" s="161"/>
      <c r="ALD10" s="161"/>
      <c r="ALE10" s="161"/>
      <c r="ALF10" s="161"/>
      <c r="ALG10" s="161"/>
      <c r="ALH10" s="161"/>
      <c r="ALI10" s="161"/>
      <c r="ALJ10" s="161"/>
      <c r="ALK10" s="161"/>
      <c r="ALL10" s="161"/>
      <c r="ALM10" s="161"/>
      <c r="ALN10" s="161"/>
      <c r="ALO10" s="161"/>
      <c r="ALP10" s="161"/>
      <c r="ALQ10" s="161"/>
      <c r="ALR10" s="161"/>
      <c r="ALS10" s="161"/>
      <c r="ALT10" s="161"/>
      <c r="ALU10" s="161"/>
      <c r="ALV10" s="161"/>
      <c r="ALW10" s="161"/>
      <c r="ALX10" s="161"/>
      <c r="ALY10" s="161"/>
      <c r="ALZ10" s="161"/>
      <c r="AMA10" s="161"/>
      <c r="AMB10" s="161"/>
      <c r="AMC10" s="161"/>
      <c r="AMD10" s="161"/>
      <c r="AME10" s="161"/>
      <c r="AMF10" s="161"/>
      <c r="AMG10" s="161"/>
      <c r="AMH10" s="161"/>
      <c r="AMI10" s="161"/>
      <c r="AMJ10" s="161"/>
      <c r="AMK10" s="161"/>
      <c r="AML10" s="161"/>
      <c r="AMM10" s="161"/>
      <c r="AMN10" s="161"/>
      <c r="AMO10" s="161"/>
      <c r="AMP10" s="161"/>
      <c r="AMQ10" s="161"/>
      <c r="AMR10" s="161"/>
      <c r="AMS10" s="161"/>
      <c r="AMT10" s="161"/>
      <c r="AMU10" s="161"/>
      <c r="AMV10" s="161"/>
      <c r="AMW10" s="161"/>
      <c r="AMX10" s="161"/>
      <c r="AMY10" s="161"/>
      <c r="AMZ10" s="161"/>
      <c r="ANA10" s="161"/>
      <c r="ANB10" s="161"/>
      <c r="ANC10" s="161"/>
      <c r="AND10" s="161"/>
      <c r="ANE10" s="161"/>
      <c r="ANF10" s="161"/>
      <c r="ANG10" s="161"/>
      <c r="ANH10" s="161"/>
      <c r="ANI10" s="161"/>
      <c r="ANJ10" s="161"/>
      <c r="ANK10" s="161"/>
      <c r="ANL10" s="161"/>
      <c r="ANM10" s="161"/>
      <c r="ANN10" s="161"/>
      <c r="ANO10" s="161"/>
      <c r="ANP10" s="161"/>
      <c r="ANQ10" s="161"/>
      <c r="ANR10" s="161"/>
      <c r="ANS10" s="161"/>
      <c r="ANT10" s="161"/>
      <c r="ANU10" s="161"/>
      <c r="ANV10" s="161"/>
      <c r="ANW10" s="161"/>
      <c r="ANX10" s="161"/>
      <c r="ANY10" s="161"/>
      <c r="ANZ10" s="161"/>
      <c r="AOA10" s="161"/>
      <c r="AOB10" s="161"/>
      <c r="AOC10" s="161"/>
      <c r="AOD10" s="161"/>
      <c r="AOE10" s="161"/>
      <c r="AOF10" s="161"/>
      <c r="AOG10" s="161"/>
      <c r="AOH10" s="161"/>
      <c r="AOI10" s="161"/>
      <c r="AOJ10" s="161"/>
      <c r="AOK10" s="161"/>
      <c r="AOL10" s="161"/>
      <c r="AOM10" s="161"/>
      <c r="AON10" s="161"/>
      <c r="AOO10" s="161"/>
      <c r="AOP10" s="161"/>
      <c r="AOQ10" s="161"/>
      <c r="AOR10" s="161"/>
      <c r="AOS10" s="161"/>
      <c r="AOT10" s="161"/>
      <c r="AOU10" s="161"/>
      <c r="AOV10" s="161"/>
      <c r="AOW10" s="161"/>
      <c r="AOX10" s="161"/>
      <c r="AOY10" s="161"/>
      <c r="AOZ10" s="161"/>
      <c r="APA10" s="161"/>
      <c r="APB10" s="161"/>
      <c r="APC10" s="161"/>
      <c r="APD10" s="161"/>
      <c r="APE10" s="161"/>
      <c r="APF10" s="161"/>
      <c r="APG10" s="161"/>
      <c r="APH10" s="161"/>
      <c r="API10" s="161"/>
      <c r="APJ10" s="161"/>
      <c r="APK10" s="161"/>
      <c r="APL10" s="161"/>
      <c r="APM10" s="161"/>
      <c r="APN10" s="161"/>
      <c r="APO10" s="161"/>
      <c r="APP10" s="161"/>
      <c r="APQ10" s="161"/>
      <c r="APR10" s="161"/>
      <c r="APS10" s="161"/>
      <c r="APT10" s="161"/>
      <c r="APU10" s="161"/>
      <c r="APV10" s="161"/>
      <c r="APW10" s="161"/>
      <c r="APX10" s="161"/>
      <c r="APY10" s="161"/>
      <c r="APZ10" s="161"/>
      <c r="AQA10" s="161"/>
      <c r="AQB10" s="161"/>
      <c r="AQC10" s="161"/>
      <c r="AQD10" s="161"/>
      <c r="AQE10" s="161"/>
      <c r="AQF10" s="161"/>
      <c r="AQG10" s="161"/>
      <c r="AQH10" s="161"/>
      <c r="AQI10" s="161"/>
      <c r="AQJ10" s="161"/>
      <c r="AQK10" s="161"/>
      <c r="AQL10" s="161"/>
      <c r="AQM10" s="161"/>
      <c r="AQN10" s="161"/>
      <c r="AQO10" s="161"/>
      <c r="AQP10" s="161"/>
      <c r="AQQ10" s="161"/>
      <c r="AQR10" s="161"/>
      <c r="AQS10" s="161"/>
      <c r="AQT10" s="161"/>
      <c r="AQU10" s="161"/>
      <c r="AQV10" s="161"/>
      <c r="AQW10" s="161"/>
      <c r="AQX10" s="161"/>
      <c r="AQY10" s="161"/>
      <c r="AQZ10" s="161"/>
      <c r="ARA10" s="161"/>
      <c r="ARB10" s="161"/>
      <c r="ARC10" s="161"/>
      <c r="ARD10" s="161"/>
      <c r="ARE10" s="161"/>
      <c r="ARF10" s="161"/>
      <c r="ARG10" s="161"/>
      <c r="ARH10" s="161"/>
      <c r="ARI10" s="161"/>
      <c r="ARJ10" s="161"/>
      <c r="ARK10" s="161"/>
      <c r="ARL10" s="161"/>
      <c r="ARM10" s="161"/>
      <c r="ARN10" s="161"/>
      <c r="ARO10" s="161"/>
      <c r="ARP10" s="161"/>
      <c r="ARQ10" s="161"/>
      <c r="ARR10" s="161"/>
      <c r="ARS10" s="161"/>
      <c r="ART10" s="161"/>
      <c r="ARU10" s="161"/>
      <c r="ARV10" s="161"/>
      <c r="ARW10" s="161"/>
      <c r="ARX10" s="161"/>
      <c r="ARY10" s="161"/>
      <c r="ARZ10" s="161"/>
      <c r="ASA10" s="161"/>
      <c r="ASB10" s="161"/>
      <c r="ASC10" s="161"/>
      <c r="ASD10" s="161"/>
      <c r="ASE10" s="161"/>
      <c r="ASF10" s="161"/>
      <c r="ASG10" s="161"/>
      <c r="ASH10" s="161"/>
      <c r="ASI10" s="161"/>
      <c r="ASJ10" s="161"/>
      <c r="ASK10" s="161"/>
      <c r="ASL10" s="161"/>
      <c r="ASM10" s="161"/>
      <c r="ASN10" s="161"/>
      <c r="ASO10" s="161"/>
      <c r="ASP10" s="161"/>
      <c r="ASQ10" s="161"/>
      <c r="ASR10" s="161"/>
      <c r="ASS10" s="161"/>
      <c r="AST10" s="161"/>
      <c r="ASU10" s="161"/>
      <c r="ASV10" s="161"/>
      <c r="ASW10" s="161"/>
      <c r="ASX10" s="161"/>
      <c r="ASY10" s="161"/>
      <c r="ASZ10" s="161"/>
      <c r="ATA10" s="161"/>
      <c r="ATB10" s="161"/>
      <c r="ATC10" s="161"/>
      <c r="ATD10" s="161"/>
      <c r="ATE10" s="161"/>
      <c r="ATF10" s="161"/>
      <c r="ATG10" s="161"/>
      <c r="ATH10" s="161"/>
      <c r="ATI10" s="161"/>
      <c r="ATJ10" s="161"/>
      <c r="ATK10" s="161"/>
      <c r="ATL10" s="161"/>
      <c r="ATM10" s="161"/>
      <c r="ATN10" s="161"/>
      <c r="ATO10" s="161"/>
      <c r="ATP10" s="161"/>
      <c r="ATQ10" s="161"/>
      <c r="ATR10" s="161"/>
      <c r="ATS10" s="161"/>
      <c r="ATT10" s="161"/>
      <c r="ATU10" s="161"/>
      <c r="ATV10" s="161"/>
      <c r="ATW10" s="161"/>
      <c r="ATX10" s="161"/>
      <c r="ATY10" s="161"/>
      <c r="ATZ10" s="161"/>
      <c r="AUA10" s="161"/>
      <c r="AUB10" s="161"/>
      <c r="AUC10" s="161"/>
      <c r="AUD10" s="161"/>
      <c r="AUE10" s="161"/>
      <c r="AUF10" s="161"/>
      <c r="AUG10" s="161"/>
      <c r="AUH10" s="161"/>
      <c r="AUI10" s="161"/>
      <c r="AUJ10" s="161"/>
      <c r="AUK10" s="161"/>
      <c r="AUL10" s="161"/>
      <c r="AUM10" s="161"/>
      <c r="AUN10" s="161"/>
      <c r="AUO10" s="161"/>
      <c r="AUP10" s="161"/>
      <c r="AUQ10" s="161"/>
      <c r="AUR10" s="161"/>
      <c r="AUS10" s="161"/>
      <c r="AUT10" s="161"/>
      <c r="AUU10" s="161"/>
      <c r="AUV10" s="161"/>
      <c r="AUW10" s="161"/>
      <c r="AUX10" s="161"/>
      <c r="AUY10" s="161"/>
      <c r="AUZ10" s="161"/>
      <c r="AVA10" s="161"/>
      <c r="AVB10" s="161"/>
      <c r="AVC10" s="161"/>
      <c r="AVD10" s="161"/>
      <c r="AVE10" s="161"/>
      <c r="AVF10" s="161"/>
      <c r="AVG10" s="161"/>
      <c r="AVH10" s="161"/>
      <c r="AVI10" s="161"/>
      <c r="AVJ10" s="161"/>
      <c r="AVK10" s="161"/>
      <c r="AVL10" s="161"/>
      <c r="AVM10" s="161"/>
      <c r="AVN10" s="161"/>
      <c r="AVO10" s="161"/>
      <c r="AVP10" s="161"/>
      <c r="AVQ10" s="161"/>
      <c r="AVR10" s="161"/>
      <c r="AVS10" s="161"/>
      <c r="AVT10" s="161"/>
      <c r="AVU10" s="161"/>
      <c r="AVV10" s="161"/>
      <c r="AVW10" s="161"/>
      <c r="AVX10" s="161"/>
      <c r="AVY10" s="161"/>
      <c r="AVZ10" s="161"/>
      <c r="AWA10" s="161"/>
      <c r="AWB10" s="161"/>
      <c r="AWC10" s="161"/>
      <c r="AWD10" s="161"/>
      <c r="AWE10" s="161"/>
      <c r="AWF10" s="161"/>
      <c r="AWG10" s="161"/>
      <c r="AWH10" s="161"/>
      <c r="AWI10" s="161"/>
      <c r="AWJ10" s="161"/>
      <c r="AWK10" s="161"/>
      <c r="AWL10" s="161"/>
      <c r="AWM10" s="161"/>
      <c r="AWN10" s="161"/>
      <c r="AWO10" s="161"/>
      <c r="AWP10" s="161"/>
      <c r="AWQ10" s="161"/>
      <c r="AWR10" s="161"/>
      <c r="AWS10" s="161"/>
      <c r="AWT10" s="161"/>
      <c r="AWU10" s="161"/>
      <c r="AWV10" s="161"/>
      <c r="AWW10" s="161"/>
      <c r="AWX10" s="161"/>
      <c r="AWY10" s="161"/>
      <c r="AWZ10" s="161"/>
      <c r="AXA10" s="161"/>
      <c r="AXB10" s="161"/>
      <c r="AXC10" s="161"/>
      <c r="AXD10" s="161"/>
      <c r="AXE10" s="161"/>
      <c r="AXF10" s="161"/>
      <c r="AXG10" s="161"/>
      <c r="AXH10" s="161"/>
      <c r="AXI10" s="161"/>
      <c r="AXJ10" s="161"/>
      <c r="AXK10" s="161"/>
      <c r="AXL10" s="161"/>
      <c r="AXM10" s="161"/>
      <c r="AXN10" s="161"/>
      <c r="AXO10" s="161"/>
      <c r="AXP10" s="161"/>
      <c r="AXQ10" s="161"/>
      <c r="AXR10" s="161"/>
      <c r="AXS10" s="161"/>
      <c r="AXT10" s="161"/>
      <c r="AXU10" s="161"/>
      <c r="AXV10" s="161"/>
      <c r="AXW10" s="161"/>
      <c r="AXX10" s="161"/>
      <c r="AXY10" s="161"/>
      <c r="AXZ10" s="161"/>
      <c r="AYA10" s="161"/>
      <c r="AYB10" s="161"/>
      <c r="AYC10" s="161"/>
      <c r="AYD10" s="161"/>
      <c r="AYE10" s="161"/>
      <c r="AYF10" s="161"/>
      <c r="AYG10" s="161"/>
      <c r="AYH10" s="161"/>
      <c r="AYI10" s="161"/>
      <c r="AYJ10" s="161"/>
      <c r="AYK10" s="161"/>
      <c r="AYL10" s="161"/>
      <c r="AYM10" s="161"/>
      <c r="AYN10" s="161"/>
      <c r="AYO10" s="161"/>
      <c r="AYP10" s="161"/>
      <c r="AYQ10" s="161"/>
      <c r="AYR10" s="161"/>
      <c r="AYS10" s="161"/>
      <c r="AYT10" s="161"/>
      <c r="AYU10" s="161"/>
      <c r="AYV10" s="161"/>
      <c r="AYW10" s="161"/>
      <c r="AYX10" s="161"/>
      <c r="AYY10" s="161"/>
      <c r="AYZ10" s="161"/>
      <c r="AZA10" s="161"/>
      <c r="AZB10" s="161"/>
      <c r="AZC10" s="161"/>
      <c r="AZD10" s="161"/>
      <c r="AZE10" s="161"/>
      <c r="AZF10" s="161"/>
      <c r="AZG10" s="161"/>
      <c r="AZH10" s="161"/>
      <c r="AZI10" s="161"/>
      <c r="AZJ10" s="161"/>
      <c r="AZK10" s="161"/>
      <c r="AZL10" s="161"/>
      <c r="AZM10" s="161"/>
      <c r="AZN10" s="161"/>
      <c r="AZO10" s="161"/>
      <c r="AZP10" s="161"/>
      <c r="AZQ10" s="161"/>
      <c r="AZR10" s="161"/>
      <c r="AZS10" s="161"/>
      <c r="AZT10" s="161"/>
      <c r="AZU10" s="161"/>
      <c r="AZV10" s="161"/>
      <c r="AZW10" s="161"/>
      <c r="AZX10" s="161"/>
      <c r="AZY10" s="161"/>
      <c r="AZZ10" s="161"/>
      <c r="BAA10" s="161"/>
      <c r="BAB10" s="161"/>
      <c r="BAC10" s="161"/>
      <c r="BAD10" s="161"/>
      <c r="BAE10" s="161"/>
      <c r="BAF10" s="161"/>
      <c r="BAG10" s="161"/>
      <c r="BAH10" s="161"/>
      <c r="BAI10" s="161"/>
      <c r="BAJ10" s="161"/>
      <c r="BAK10" s="161"/>
      <c r="BAL10" s="161"/>
      <c r="BAM10" s="161"/>
      <c r="BAN10" s="161"/>
      <c r="BAO10" s="161"/>
      <c r="BAP10" s="161"/>
      <c r="BAQ10" s="161"/>
      <c r="BAR10" s="161"/>
      <c r="BAS10" s="161"/>
      <c r="BAT10" s="161"/>
      <c r="BAU10" s="161"/>
      <c r="BAV10" s="161"/>
      <c r="BAW10" s="161"/>
      <c r="BAX10" s="161"/>
      <c r="BAY10" s="161"/>
      <c r="BAZ10" s="161"/>
      <c r="BBA10" s="161"/>
      <c r="BBB10" s="161"/>
      <c r="BBC10" s="161"/>
      <c r="BBD10" s="161"/>
      <c r="BBE10" s="161"/>
      <c r="BBF10" s="161"/>
      <c r="BBG10" s="161"/>
      <c r="BBH10" s="161"/>
      <c r="BBI10" s="161"/>
      <c r="BBJ10" s="161"/>
      <c r="BBK10" s="161"/>
      <c r="BBL10" s="161"/>
      <c r="BBM10" s="161"/>
      <c r="BBN10" s="161"/>
      <c r="BBO10" s="161"/>
      <c r="BBP10" s="161"/>
      <c r="BBQ10" s="161"/>
      <c r="BBR10" s="161"/>
      <c r="BBS10" s="161"/>
      <c r="BBT10" s="161"/>
      <c r="BBU10" s="161"/>
      <c r="BBV10" s="161"/>
      <c r="BBW10" s="161"/>
      <c r="BBX10" s="161"/>
      <c r="BBY10" s="161"/>
      <c r="BBZ10" s="161"/>
      <c r="BCA10" s="161"/>
      <c r="BCB10" s="161"/>
      <c r="BCC10" s="161"/>
      <c r="BCD10" s="161"/>
      <c r="BCE10" s="161"/>
      <c r="BCF10" s="161"/>
      <c r="BCG10" s="161"/>
      <c r="BCH10" s="161"/>
      <c r="BCI10" s="161"/>
      <c r="BCJ10" s="161"/>
      <c r="BCK10" s="161"/>
      <c r="BCL10" s="161"/>
      <c r="BCM10" s="161"/>
      <c r="BCN10" s="161"/>
      <c r="BCO10" s="161"/>
      <c r="BCP10" s="161"/>
      <c r="BCQ10" s="161"/>
      <c r="BCR10" s="161"/>
      <c r="BCS10" s="161"/>
      <c r="BCT10" s="161"/>
      <c r="BCU10" s="161"/>
      <c r="BCV10" s="161"/>
      <c r="BCW10" s="161"/>
      <c r="BCX10" s="161"/>
      <c r="BCY10" s="161"/>
      <c r="BCZ10" s="161"/>
      <c r="BDA10" s="161"/>
      <c r="BDB10" s="161"/>
      <c r="BDC10" s="161"/>
      <c r="BDD10" s="161"/>
      <c r="BDE10" s="161"/>
      <c r="BDF10" s="161"/>
      <c r="BDG10" s="161"/>
      <c r="BDH10" s="161"/>
      <c r="BDI10" s="161"/>
      <c r="BDJ10" s="161"/>
      <c r="BDK10" s="161"/>
      <c r="BDL10" s="161"/>
      <c r="BDM10" s="161"/>
      <c r="BDN10" s="161"/>
      <c r="BDO10" s="161"/>
      <c r="BDP10" s="161"/>
      <c r="BDQ10" s="161"/>
      <c r="BDR10" s="161"/>
      <c r="BDS10" s="161"/>
      <c r="BDT10" s="161"/>
      <c r="BDU10" s="161"/>
      <c r="BDV10" s="161"/>
      <c r="BDW10" s="161"/>
      <c r="BDX10" s="161"/>
      <c r="BDY10" s="161"/>
      <c r="BDZ10" s="161"/>
      <c r="BEA10" s="161"/>
      <c r="BEB10" s="161"/>
      <c r="BEC10" s="161"/>
      <c r="BED10" s="161"/>
      <c r="BEE10" s="161"/>
      <c r="BEF10" s="161"/>
      <c r="BEG10" s="161"/>
      <c r="BEH10" s="161"/>
      <c r="BEI10" s="161"/>
      <c r="BEJ10" s="161"/>
      <c r="BEK10" s="161"/>
      <c r="BEL10" s="161"/>
      <c r="BEM10" s="161"/>
      <c r="BEN10" s="161"/>
      <c r="BEO10" s="161"/>
      <c r="BEP10" s="161"/>
      <c r="BEQ10" s="161"/>
      <c r="BER10" s="161"/>
      <c r="BES10" s="161"/>
      <c r="BET10" s="161"/>
      <c r="BEU10" s="161"/>
      <c r="BEV10" s="161"/>
      <c r="BEW10" s="161"/>
      <c r="BEX10" s="161"/>
      <c r="BEY10" s="161"/>
      <c r="BEZ10" s="161"/>
      <c r="BFA10" s="161"/>
      <c r="BFB10" s="161"/>
      <c r="BFC10" s="161"/>
      <c r="BFD10" s="161"/>
      <c r="BFE10" s="161"/>
      <c r="BFF10" s="161"/>
      <c r="BFG10" s="161"/>
      <c r="BFH10" s="161"/>
      <c r="BFI10" s="161"/>
      <c r="BFJ10" s="161"/>
      <c r="BFK10" s="161"/>
      <c r="BFL10" s="161"/>
      <c r="BFM10" s="161"/>
      <c r="BFN10" s="161"/>
      <c r="BFO10" s="161"/>
      <c r="BFP10" s="161"/>
      <c r="BFQ10" s="161"/>
      <c r="BFR10" s="161"/>
      <c r="BFS10" s="161"/>
      <c r="BFT10" s="161"/>
      <c r="BFU10" s="161"/>
      <c r="BFV10" s="161"/>
      <c r="BFW10" s="161"/>
      <c r="BFX10" s="161"/>
      <c r="BFY10" s="161"/>
      <c r="BFZ10" s="161"/>
      <c r="BGA10" s="161"/>
      <c r="BGB10" s="161"/>
      <c r="BGC10" s="161"/>
      <c r="BGD10" s="161"/>
      <c r="BGE10" s="161"/>
      <c r="BGF10" s="161"/>
      <c r="BGG10" s="161"/>
      <c r="BGH10" s="161"/>
      <c r="BGI10" s="161"/>
      <c r="BGJ10" s="161"/>
      <c r="BGK10" s="161"/>
      <c r="BGL10" s="161"/>
      <c r="BGM10" s="161"/>
      <c r="BGN10" s="161"/>
      <c r="BGO10" s="161"/>
      <c r="BGP10" s="161"/>
      <c r="BGQ10" s="161"/>
      <c r="BGR10" s="161"/>
      <c r="BGS10" s="161"/>
      <c r="BGT10" s="161"/>
      <c r="BGU10" s="161"/>
      <c r="BGV10" s="161"/>
      <c r="BGW10" s="161"/>
      <c r="BGX10" s="161"/>
      <c r="BGY10" s="161"/>
      <c r="BGZ10" s="161"/>
      <c r="BHA10" s="161"/>
      <c r="BHB10" s="161"/>
      <c r="BHC10" s="161"/>
      <c r="BHD10" s="161"/>
      <c r="BHE10" s="161"/>
      <c r="BHF10" s="161"/>
      <c r="BHG10" s="161"/>
      <c r="BHH10" s="161"/>
      <c r="BHI10" s="161"/>
      <c r="BHJ10" s="161"/>
      <c r="BHK10" s="161"/>
      <c r="BHL10" s="161"/>
      <c r="BHM10" s="161"/>
      <c r="BHN10" s="161"/>
      <c r="BHO10" s="161"/>
      <c r="BHP10" s="161"/>
      <c r="BHQ10" s="161"/>
      <c r="BHR10" s="161"/>
      <c r="BHS10" s="161"/>
      <c r="BHT10" s="161"/>
      <c r="BHU10" s="161"/>
      <c r="BHV10" s="161"/>
      <c r="BHW10" s="161"/>
      <c r="BHX10" s="161"/>
      <c r="BHY10" s="161"/>
      <c r="BHZ10" s="161"/>
      <c r="BIA10" s="161"/>
      <c r="BIB10" s="161"/>
      <c r="BIC10" s="161"/>
      <c r="BID10" s="161"/>
      <c r="BIE10" s="161"/>
      <c r="BIF10" s="161"/>
      <c r="BIG10" s="161"/>
      <c r="BIH10" s="161"/>
      <c r="BII10" s="161"/>
      <c r="BIJ10" s="161"/>
      <c r="BIK10" s="161"/>
      <c r="BIL10" s="161"/>
      <c r="BIM10" s="161"/>
      <c r="BIN10" s="161"/>
      <c r="BIO10" s="161"/>
      <c r="BIP10" s="161"/>
      <c r="BIQ10" s="161"/>
      <c r="BIR10" s="161"/>
      <c r="BIS10" s="161"/>
      <c r="BIT10" s="161"/>
      <c r="BIU10" s="161"/>
      <c r="BIV10" s="161"/>
      <c r="BIW10" s="161"/>
      <c r="BIX10" s="161"/>
      <c r="BIY10" s="161"/>
      <c r="BIZ10" s="161"/>
      <c r="BJA10" s="161"/>
      <c r="BJB10" s="161"/>
      <c r="BJC10" s="161"/>
      <c r="BJD10" s="161"/>
      <c r="BJE10" s="161"/>
      <c r="BJF10" s="161"/>
      <c r="BJG10" s="161"/>
      <c r="BJH10" s="161"/>
      <c r="BJI10" s="161"/>
      <c r="BJJ10" s="161"/>
      <c r="BJK10" s="161"/>
      <c r="BJL10" s="161"/>
      <c r="BJM10" s="161"/>
      <c r="BJN10" s="161"/>
      <c r="BJO10" s="161"/>
      <c r="BJP10" s="161"/>
      <c r="BJQ10" s="161"/>
      <c r="BJR10" s="161"/>
      <c r="BJS10" s="161"/>
      <c r="BJT10" s="161"/>
      <c r="BJU10" s="161"/>
      <c r="BJV10" s="161"/>
      <c r="BJW10" s="161"/>
      <c r="BJX10" s="161"/>
      <c r="BJY10" s="161"/>
      <c r="BJZ10" s="161"/>
      <c r="BKA10" s="161"/>
      <c r="BKB10" s="161"/>
      <c r="BKC10" s="161"/>
      <c r="BKD10" s="161"/>
      <c r="BKE10" s="161"/>
      <c r="BKF10" s="161"/>
      <c r="BKG10" s="161"/>
      <c r="BKH10" s="161"/>
      <c r="BKI10" s="161"/>
      <c r="BKJ10" s="161"/>
      <c r="BKK10" s="161"/>
      <c r="BKL10" s="161"/>
      <c r="BKM10" s="161"/>
      <c r="BKN10" s="161"/>
      <c r="BKO10" s="161"/>
      <c r="BKP10" s="161"/>
      <c r="BKQ10" s="161"/>
      <c r="BKR10" s="161"/>
      <c r="BKS10" s="161"/>
      <c r="BKT10" s="161"/>
      <c r="BKU10" s="161"/>
      <c r="BKV10" s="161"/>
      <c r="BKW10" s="161"/>
      <c r="BKX10" s="161"/>
      <c r="BKY10" s="161"/>
      <c r="BKZ10" s="161"/>
      <c r="BLA10" s="161"/>
      <c r="BLB10" s="161"/>
      <c r="BLC10" s="161"/>
      <c r="BLD10" s="161"/>
      <c r="BLE10" s="161"/>
      <c r="BLF10" s="161"/>
      <c r="BLG10" s="161"/>
      <c r="BLH10" s="161"/>
      <c r="BLI10" s="161"/>
      <c r="BLJ10" s="161"/>
      <c r="BLK10" s="161"/>
      <c r="BLL10" s="161"/>
      <c r="BLM10" s="161"/>
      <c r="BLN10" s="161"/>
      <c r="BLO10" s="161"/>
      <c r="BLP10" s="161"/>
      <c r="BLQ10" s="161"/>
      <c r="BLR10" s="161"/>
      <c r="BLS10" s="161"/>
      <c r="BLT10" s="161"/>
      <c r="BLU10" s="161"/>
      <c r="BLV10" s="161"/>
      <c r="BLW10" s="161"/>
      <c r="BLX10" s="161"/>
      <c r="BLY10" s="161"/>
      <c r="BLZ10" s="161"/>
      <c r="BMA10" s="161"/>
      <c r="BMB10" s="161"/>
      <c r="BMC10" s="161"/>
      <c r="BMD10" s="161"/>
      <c r="BME10" s="161"/>
      <c r="BMF10" s="161"/>
      <c r="BMG10" s="161"/>
      <c r="BMH10" s="161"/>
      <c r="BMI10" s="161"/>
      <c r="BMJ10" s="161"/>
      <c r="BMK10" s="161"/>
      <c r="BML10" s="161"/>
      <c r="BMM10" s="161"/>
      <c r="BMN10" s="161"/>
      <c r="BMO10" s="161"/>
      <c r="BMP10" s="161"/>
      <c r="BMQ10" s="161"/>
      <c r="BMR10" s="161"/>
      <c r="BMS10" s="161"/>
      <c r="BMT10" s="161"/>
      <c r="BMU10" s="161"/>
      <c r="BMV10" s="161"/>
      <c r="BMW10" s="161"/>
      <c r="BMX10" s="161"/>
      <c r="BMY10" s="161"/>
      <c r="BMZ10" s="161"/>
      <c r="BNA10" s="161"/>
      <c r="BNB10" s="161"/>
      <c r="BNC10" s="161"/>
      <c r="BND10" s="161"/>
      <c r="BNE10" s="161"/>
      <c r="BNF10" s="161"/>
      <c r="BNG10" s="161"/>
      <c r="BNH10" s="161"/>
      <c r="BNI10" s="161"/>
      <c r="BNJ10" s="161"/>
      <c r="BNK10" s="161"/>
      <c r="BNL10" s="161"/>
      <c r="BNM10" s="161"/>
      <c r="BNN10" s="161"/>
      <c r="BNO10" s="161"/>
      <c r="BNP10" s="161"/>
      <c r="BNQ10" s="161"/>
      <c r="BNR10" s="161"/>
      <c r="BNS10" s="161"/>
      <c r="BNT10" s="161"/>
      <c r="BNU10" s="161"/>
      <c r="BNV10" s="161"/>
      <c r="BNW10" s="161"/>
      <c r="BNX10" s="161"/>
      <c r="BNY10" s="161"/>
      <c r="BNZ10" s="161"/>
      <c r="BOA10" s="161"/>
      <c r="BOB10" s="161"/>
      <c r="BOC10" s="161"/>
      <c r="BOD10" s="161"/>
      <c r="BOE10" s="161"/>
      <c r="BOF10" s="161"/>
      <c r="BOG10" s="161"/>
      <c r="BOH10" s="161"/>
      <c r="BOI10" s="161"/>
      <c r="BOJ10" s="161"/>
      <c r="BOK10" s="161"/>
      <c r="BOL10" s="161"/>
      <c r="BOM10" s="161"/>
      <c r="BON10" s="161"/>
      <c r="BOO10" s="161"/>
      <c r="BOP10" s="161"/>
      <c r="BOQ10" s="161"/>
      <c r="BOR10" s="161"/>
      <c r="BOS10" s="161"/>
      <c r="BOT10" s="161"/>
      <c r="BOU10" s="161"/>
      <c r="BOV10" s="161"/>
      <c r="BOW10" s="161"/>
      <c r="BOX10" s="161"/>
      <c r="BOY10" s="161"/>
      <c r="BOZ10" s="161"/>
      <c r="BPA10" s="161"/>
      <c r="BPB10" s="161"/>
      <c r="BPC10" s="161"/>
      <c r="BPD10" s="161"/>
      <c r="BPE10" s="161"/>
      <c r="BPF10" s="161"/>
      <c r="BPG10" s="161"/>
      <c r="BPH10" s="161"/>
      <c r="BPI10" s="161"/>
      <c r="BPJ10" s="161"/>
      <c r="BPK10" s="161"/>
      <c r="BPL10" s="161"/>
      <c r="BPM10" s="161"/>
      <c r="BPN10" s="161"/>
      <c r="BPO10" s="161"/>
      <c r="BPP10" s="161"/>
      <c r="BPQ10" s="161"/>
      <c r="BPR10" s="161"/>
      <c r="BPS10" s="161"/>
      <c r="BPT10" s="161"/>
      <c r="BPU10" s="161"/>
      <c r="BPV10" s="161"/>
      <c r="BPW10" s="161"/>
      <c r="BPX10" s="161"/>
      <c r="BPY10" s="161"/>
      <c r="BPZ10" s="161"/>
      <c r="BQA10" s="161"/>
      <c r="BQB10" s="161"/>
      <c r="BQC10" s="161"/>
      <c r="BQD10" s="161"/>
      <c r="BQE10" s="161"/>
      <c r="BQF10" s="161"/>
      <c r="BQG10" s="161"/>
      <c r="BQH10" s="161"/>
      <c r="BQI10" s="161"/>
      <c r="BQJ10" s="161"/>
      <c r="BQK10" s="161"/>
      <c r="BQL10" s="161"/>
      <c r="BQM10" s="161"/>
      <c r="BQN10" s="161"/>
      <c r="BQO10" s="161"/>
      <c r="BQP10" s="161"/>
      <c r="BQQ10" s="161"/>
      <c r="BQR10" s="161"/>
      <c r="BQS10" s="161"/>
      <c r="BQT10" s="161"/>
      <c r="BQU10" s="161"/>
      <c r="BQV10" s="161"/>
      <c r="BQW10" s="161"/>
      <c r="BQX10" s="161"/>
      <c r="BQY10" s="161"/>
      <c r="BQZ10" s="161"/>
      <c r="BRA10" s="161"/>
      <c r="BRB10" s="161"/>
      <c r="BRC10" s="161"/>
      <c r="BRD10" s="161"/>
      <c r="BRE10" s="161"/>
      <c r="BRF10" s="161"/>
      <c r="BRG10" s="161"/>
      <c r="BRH10" s="161"/>
      <c r="BRI10" s="161"/>
      <c r="BRJ10" s="161"/>
      <c r="BRK10" s="161"/>
      <c r="BRL10" s="161"/>
      <c r="BRM10" s="161"/>
      <c r="BRN10" s="161"/>
      <c r="BRO10" s="161"/>
      <c r="BRP10" s="161"/>
      <c r="BRQ10" s="161"/>
      <c r="BRR10" s="161"/>
      <c r="BRS10" s="161"/>
      <c r="BRT10" s="161"/>
      <c r="BRU10" s="161"/>
      <c r="BRV10" s="161"/>
      <c r="BRW10" s="161"/>
      <c r="BRX10" s="161"/>
      <c r="BRY10" s="161"/>
      <c r="BRZ10" s="161"/>
      <c r="BSA10" s="161"/>
      <c r="BSB10" s="161"/>
      <c r="BSC10" s="161"/>
      <c r="BSD10" s="161"/>
      <c r="BSE10" s="161"/>
      <c r="BSF10" s="161"/>
      <c r="BSG10" s="161"/>
      <c r="BSH10" s="161"/>
      <c r="BSI10" s="161"/>
      <c r="BSJ10" s="161"/>
      <c r="BSK10" s="161"/>
      <c r="BSL10" s="161"/>
      <c r="BSM10" s="161"/>
      <c r="BSN10" s="161"/>
      <c r="BSO10" s="161"/>
      <c r="BSP10" s="161"/>
      <c r="BSQ10" s="161"/>
      <c r="BSR10" s="161"/>
      <c r="BSS10" s="161"/>
      <c r="BST10" s="161"/>
      <c r="BSU10" s="161"/>
      <c r="BSV10" s="161"/>
      <c r="BSW10" s="161"/>
      <c r="BSX10" s="161"/>
      <c r="BSY10" s="161"/>
      <c r="BSZ10" s="161"/>
      <c r="BTA10" s="161"/>
      <c r="BTB10" s="161"/>
      <c r="BTC10" s="161"/>
      <c r="BTD10" s="161"/>
      <c r="BTE10" s="161"/>
      <c r="BTF10" s="161"/>
      <c r="BTG10" s="161"/>
      <c r="BTH10" s="161"/>
      <c r="BTI10" s="161"/>
      <c r="BTJ10" s="161"/>
      <c r="BTK10" s="161"/>
      <c r="BTL10" s="161"/>
      <c r="BTM10" s="161"/>
      <c r="BTN10" s="161"/>
      <c r="BTO10" s="161"/>
      <c r="BTP10" s="161"/>
      <c r="BTQ10" s="161"/>
      <c r="BTR10" s="161"/>
      <c r="BTS10" s="161"/>
      <c r="BTT10" s="161"/>
      <c r="BTU10" s="161"/>
      <c r="BTV10" s="161"/>
      <c r="BTW10" s="161"/>
      <c r="BTX10" s="161"/>
      <c r="BTY10" s="161"/>
      <c r="BTZ10" s="161"/>
      <c r="BUA10" s="161"/>
      <c r="BUB10" s="161"/>
      <c r="BUC10" s="161"/>
      <c r="BUD10" s="161"/>
      <c r="BUE10" s="161"/>
      <c r="BUF10" s="161"/>
      <c r="BUG10" s="161"/>
      <c r="BUH10" s="161"/>
      <c r="BUI10" s="161"/>
      <c r="BUJ10" s="161"/>
      <c r="BUK10" s="161"/>
      <c r="BUL10" s="161"/>
      <c r="BUM10" s="161"/>
      <c r="BUN10" s="161"/>
      <c r="BUO10" s="161"/>
      <c r="BUP10" s="161"/>
      <c r="BUQ10" s="161"/>
      <c r="BUR10" s="161"/>
      <c r="BUS10" s="161"/>
      <c r="BUT10" s="161"/>
      <c r="BUU10" s="161"/>
      <c r="BUV10" s="161"/>
      <c r="BUW10" s="161"/>
      <c r="BUX10" s="161"/>
      <c r="BUY10" s="161"/>
      <c r="BUZ10" s="161"/>
      <c r="BVA10" s="161"/>
      <c r="BVB10" s="161"/>
      <c r="BVC10" s="161"/>
      <c r="BVD10" s="161"/>
      <c r="BVE10" s="161"/>
      <c r="BVF10" s="161"/>
      <c r="BVG10" s="161"/>
      <c r="BVH10" s="161"/>
      <c r="BVI10" s="161"/>
      <c r="BVJ10" s="161"/>
      <c r="BVK10" s="161"/>
      <c r="BVL10" s="161"/>
      <c r="BVM10" s="161"/>
      <c r="BVN10" s="161"/>
      <c r="BVO10" s="161"/>
      <c r="BVP10" s="161"/>
      <c r="BVQ10" s="161"/>
      <c r="BVR10" s="161"/>
      <c r="BVS10" s="161"/>
      <c r="BVT10" s="161"/>
      <c r="BVU10" s="161"/>
      <c r="BVV10" s="161"/>
      <c r="BVW10" s="161"/>
      <c r="BVX10" s="161"/>
      <c r="BVY10" s="161"/>
      <c r="BVZ10" s="161"/>
      <c r="BWA10" s="161"/>
      <c r="BWB10" s="161"/>
      <c r="BWC10" s="161"/>
      <c r="BWD10" s="161"/>
      <c r="BWE10" s="161"/>
      <c r="BWF10" s="161"/>
      <c r="BWG10" s="161"/>
      <c r="BWH10" s="161"/>
      <c r="BWI10" s="161"/>
      <c r="BWJ10" s="161"/>
      <c r="BWK10" s="161"/>
      <c r="BWL10" s="161"/>
      <c r="BWM10" s="161"/>
      <c r="BWN10" s="161"/>
      <c r="BWO10" s="161"/>
      <c r="BWP10" s="161"/>
      <c r="BWQ10" s="161"/>
      <c r="BWR10" s="161"/>
      <c r="BWS10" s="161"/>
      <c r="BWT10" s="161"/>
      <c r="BWU10" s="161"/>
      <c r="BWV10" s="161"/>
      <c r="BWW10" s="161"/>
      <c r="BWX10" s="161"/>
      <c r="BWY10" s="161"/>
      <c r="BWZ10" s="161"/>
      <c r="BXA10" s="161"/>
      <c r="BXB10" s="161"/>
      <c r="BXC10" s="161"/>
      <c r="BXD10" s="161"/>
      <c r="BXE10" s="161"/>
      <c r="BXF10" s="161"/>
      <c r="BXG10" s="161"/>
      <c r="BXH10" s="161"/>
      <c r="BXI10" s="161"/>
      <c r="BXJ10" s="161"/>
      <c r="BXK10" s="161"/>
      <c r="BXL10" s="161"/>
      <c r="BXM10" s="161"/>
      <c r="BXN10" s="161"/>
      <c r="BXO10" s="161"/>
      <c r="BXP10" s="161"/>
      <c r="BXQ10" s="161"/>
      <c r="BXR10" s="161"/>
      <c r="BXS10" s="161"/>
      <c r="BXT10" s="161"/>
      <c r="BXU10" s="161"/>
      <c r="BXV10" s="161"/>
      <c r="BXW10" s="161"/>
      <c r="BXX10" s="161"/>
      <c r="BXY10" s="161"/>
      <c r="BXZ10" s="161"/>
      <c r="BYA10" s="161"/>
      <c r="BYB10" s="161"/>
      <c r="BYC10" s="161"/>
      <c r="BYD10" s="161"/>
      <c r="BYE10" s="161"/>
      <c r="BYF10" s="161"/>
      <c r="BYG10" s="161"/>
      <c r="BYH10" s="161"/>
      <c r="BYI10" s="161"/>
      <c r="BYJ10" s="161"/>
      <c r="BYK10" s="161"/>
      <c r="BYL10" s="161"/>
      <c r="BYM10" s="161"/>
      <c r="BYN10" s="161"/>
      <c r="BYO10" s="161"/>
      <c r="BYP10" s="161"/>
      <c r="BYQ10" s="161"/>
      <c r="BYR10" s="161"/>
      <c r="BYS10" s="161"/>
      <c r="BYT10" s="161"/>
      <c r="BYU10" s="161"/>
      <c r="BYV10" s="161"/>
      <c r="BYW10" s="161"/>
      <c r="BYX10" s="161"/>
      <c r="BYY10" s="161"/>
      <c r="BYZ10" s="161"/>
      <c r="BZA10" s="161"/>
      <c r="BZB10" s="161"/>
      <c r="BZC10" s="161"/>
      <c r="BZD10" s="161"/>
      <c r="BZE10" s="161"/>
      <c r="BZF10" s="161"/>
      <c r="BZG10" s="161"/>
      <c r="BZH10" s="161"/>
      <c r="BZI10" s="161"/>
      <c r="BZJ10" s="161"/>
      <c r="BZK10" s="161"/>
      <c r="BZL10" s="161"/>
      <c r="BZM10" s="161"/>
      <c r="BZN10" s="161"/>
      <c r="BZO10" s="161"/>
      <c r="BZP10" s="161"/>
      <c r="BZQ10" s="161"/>
      <c r="BZR10" s="161"/>
      <c r="BZS10" s="161"/>
      <c r="BZT10" s="161"/>
      <c r="BZU10" s="161"/>
      <c r="BZV10" s="161"/>
      <c r="BZW10" s="161"/>
      <c r="BZX10" s="161"/>
      <c r="BZY10" s="161"/>
      <c r="BZZ10" s="161"/>
      <c r="CAA10" s="161"/>
      <c r="CAB10" s="161"/>
      <c r="CAC10" s="161"/>
      <c r="CAD10" s="161"/>
      <c r="CAE10" s="161"/>
      <c r="CAF10" s="161"/>
      <c r="CAG10" s="161"/>
      <c r="CAH10" s="161"/>
      <c r="CAI10" s="161"/>
      <c r="CAJ10" s="161"/>
      <c r="CAK10" s="161"/>
      <c r="CAL10" s="161"/>
      <c r="CAM10" s="161"/>
      <c r="CAN10" s="161"/>
      <c r="CAO10" s="161"/>
      <c r="CAP10" s="161"/>
      <c r="CAQ10" s="161"/>
      <c r="CAR10" s="161"/>
      <c r="CAS10" s="161"/>
      <c r="CAT10" s="161"/>
      <c r="CAU10" s="161"/>
      <c r="CAV10" s="161"/>
      <c r="CAW10" s="161"/>
      <c r="CAX10" s="161"/>
      <c r="CAY10" s="161"/>
      <c r="CAZ10" s="161"/>
      <c r="CBA10" s="161"/>
      <c r="CBB10" s="161"/>
      <c r="CBC10" s="161"/>
      <c r="CBD10" s="161"/>
      <c r="CBE10" s="161"/>
      <c r="CBF10" s="161"/>
      <c r="CBG10" s="161"/>
      <c r="CBH10" s="161"/>
      <c r="CBI10" s="161"/>
      <c r="CBJ10" s="161"/>
      <c r="CBK10" s="161"/>
      <c r="CBL10" s="161"/>
      <c r="CBM10" s="161"/>
      <c r="CBN10" s="161"/>
      <c r="CBO10" s="161"/>
      <c r="CBP10" s="161"/>
      <c r="CBQ10" s="161"/>
      <c r="CBR10" s="161"/>
      <c r="CBS10" s="161"/>
      <c r="CBT10" s="161"/>
      <c r="CBU10" s="161"/>
      <c r="CBV10" s="161"/>
      <c r="CBW10" s="161"/>
      <c r="CBX10" s="161"/>
      <c r="CBY10" s="161"/>
      <c r="CBZ10" s="161"/>
      <c r="CCA10" s="161"/>
      <c r="CCB10" s="161"/>
      <c r="CCC10" s="161"/>
      <c r="CCD10" s="161"/>
      <c r="CCE10" s="161"/>
      <c r="CCF10" s="161"/>
      <c r="CCG10" s="161"/>
      <c r="CCH10" s="161"/>
      <c r="CCI10" s="161"/>
      <c r="CCJ10" s="161"/>
      <c r="CCK10" s="161"/>
      <c r="CCL10" s="161"/>
      <c r="CCM10" s="161"/>
      <c r="CCN10" s="161"/>
      <c r="CCO10" s="161"/>
      <c r="CCP10" s="161"/>
      <c r="CCQ10" s="161"/>
      <c r="CCR10" s="161"/>
      <c r="CCS10" s="161"/>
      <c r="CCT10" s="161"/>
      <c r="CCU10" s="161"/>
      <c r="CCV10" s="161"/>
      <c r="CCW10" s="161"/>
      <c r="CCX10" s="161"/>
      <c r="CCY10" s="161"/>
      <c r="CCZ10" s="161"/>
      <c r="CDA10" s="161"/>
      <c r="CDB10" s="161"/>
      <c r="CDC10" s="161"/>
      <c r="CDD10" s="161"/>
      <c r="CDE10" s="161"/>
      <c r="CDF10" s="161"/>
      <c r="CDG10" s="161"/>
      <c r="CDH10" s="161"/>
      <c r="CDI10" s="161"/>
      <c r="CDJ10" s="161"/>
      <c r="CDK10" s="161"/>
      <c r="CDL10" s="161"/>
      <c r="CDM10" s="161"/>
      <c r="CDN10" s="161"/>
      <c r="CDO10" s="161"/>
      <c r="CDP10" s="161"/>
      <c r="CDQ10" s="161"/>
      <c r="CDR10" s="161"/>
      <c r="CDS10" s="161"/>
      <c r="CDT10" s="161"/>
      <c r="CDU10" s="161"/>
      <c r="CDV10" s="161"/>
      <c r="CDW10" s="161"/>
      <c r="CDX10" s="161"/>
      <c r="CDY10" s="161"/>
      <c r="CDZ10" s="161"/>
      <c r="CEA10" s="161"/>
      <c r="CEB10" s="161"/>
      <c r="CEC10" s="161"/>
      <c r="CED10" s="161"/>
      <c r="CEE10" s="161"/>
      <c r="CEF10" s="161"/>
      <c r="CEG10" s="161"/>
      <c r="CEH10" s="161"/>
      <c r="CEI10" s="161"/>
      <c r="CEJ10" s="161"/>
      <c r="CEK10" s="161"/>
      <c r="CEL10" s="161"/>
      <c r="CEM10" s="161"/>
      <c r="CEN10" s="161"/>
      <c r="CEO10" s="161"/>
      <c r="CEP10" s="161"/>
      <c r="CEQ10" s="161"/>
      <c r="CER10" s="161"/>
      <c r="CES10" s="161"/>
      <c r="CET10" s="161"/>
      <c r="CEU10" s="161"/>
      <c r="CEV10" s="161"/>
      <c r="CEW10" s="161"/>
      <c r="CEX10" s="161"/>
      <c r="CEY10" s="161"/>
      <c r="CEZ10" s="161"/>
      <c r="CFA10" s="161"/>
      <c r="CFB10" s="161"/>
      <c r="CFC10" s="161"/>
      <c r="CFD10" s="161"/>
      <c r="CFE10" s="161"/>
      <c r="CFF10" s="161"/>
      <c r="CFG10" s="161"/>
      <c r="CFH10" s="161"/>
      <c r="CFI10" s="161"/>
      <c r="CFJ10" s="161"/>
      <c r="CFK10" s="161"/>
      <c r="CFL10" s="161"/>
      <c r="CFM10" s="161"/>
      <c r="CFN10" s="161"/>
      <c r="CFO10" s="161"/>
      <c r="CFP10" s="161"/>
      <c r="CFQ10" s="161"/>
      <c r="CFR10" s="161"/>
      <c r="CFS10" s="161"/>
      <c r="CFT10" s="161"/>
      <c r="CFU10" s="161"/>
      <c r="CFV10" s="161"/>
      <c r="CFW10" s="161"/>
      <c r="CFX10" s="161"/>
      <c r="CFY10" s="161"/>
      <c r="CFZ10" s="161"/>
      <c r="CGA10" s="161"/>
      <c r="CGB10" s="161"/>
      <c r="CGC10" s="161"/>
      <c r="CGD10" s="161"/>
      <c r="CGE10" s="161"/>
      <c r="CGF10" s="161"/>
      <c r="CGG10" s="161"/>
      <c r="CGH10" s="161"/>
      <c r="CGI10" s="161"/>
      <c r="CGJ10" s="161"/>
      <c r="CGK10" s="161"/>
      <c r="CGL10" s="161"/>
      <c r="CGM10" s="161"/>
      <c r="CGN10" s="161"/>
      <c r="CGO10" s="161"/>
      <c r="CGP10" s="161"/>
      <c r="CGQ10" s="161"/>
      <c r="CGR10" s="161"/>
      <c r="CGS10" s="161"/>
      <c r="CGT10" s="161"/>
      <c r="CGU10" s="161"/>
      <c r="CGV10" s="161"/>
      <c r="CGW10" s="161"/>
      <c r="CGX10" s="161"/>
      <c r="CGY10" s="161"/>
      <c r="CGZ10" s="161"/>
      <c r="CHA10" s="161"/>
      <c r="CHB10" s="161"/>
      <c r="CHC10" s="161"/>
      <c r="CHD10" s="161"/>
      <c r="CHE10" s="161"/>
      <c r="CHF10" s="161"/>
      <c r="CHG10" s="161"/>
      <c r="CHH10" s="161"/>
      <c r="CHI10" s="161"/>
      <c r="CHJ10" s="161"/>
      <c r="CHK10" s="161"/>
      <c r="CHL10" s="161"/>
      <c r="CHM10" s="161"/>
      <c r="CHN10" s="161"/>
      <c r="CHO10" s="161"/>
      <c r="CHP10" s="161"/>
      <c r="CHQ10" s="161"/>
      <c r="CHR10" s="161"/>
      <c r="CHS10" s="161"/>
      <c r="CHT10" s="161"/>
      <c r="CHU10" s="161"/>
      <c r="CHV10" s="161"/>
      <c r="CHW10" s="161"/>
      <c r="CHX10" s="161"/>
      <c r="CHY10" s="161"/>
      <c r="CHZ10" s="161"/>
      <c r="CIA10" s="161"/>
      <c r="CIB10" s="161"/>
      <c r="CIC10" s="161"/>
      <c r="CID10" s="161"/>
      <c r="CIE10" s="161"/>
      <c r="CIF10" s="161"/>
      <c r="CIG10" s="161"/>
      <c r="CIH10" s="161"/>
      <c r="CII10" s="161"/>
      <c r="CIJ10" s="161"/>
      <c r="CIK10" s="161"/>
      <c r="CIL10" s="161"/>
      <c r="CIM10" s="161"/>
      <c r="CIN10" s="161"/>
      <c r="CIO10" s="161"/>
      <c r="CIP10" s="161"/>
      <c r="CIQ10" s="161"/>
      <c r="CIR10" s="161"/>
      <c r="CIS10" s="161"/>
      <c r="CIT10" s="161"/>
      <c r="CIU10" s="161"/>
      <c r="CIV10" s="161"/>
      <c r="CIW10" s="161"/>
      <c r="CIX10" s="161"/>
      <c r="CIY10" s="161"/>
      <c r="CIZ10" s="161"/>
      <c r="CJA10" s="161"/>
      <c r="CJB10" s="161"/>
      <c r="CJC10" s="161"/>
      <c r="CJD10" s="161"/>
      <c r="CJE10" s="161"/>
      <c r="CJF10" s="161"/>
      <c r="CJG10" s="161"/>
      <c r="CJH10" s="161"/>
      <c r="CJI10" s="161"/>
      <c r="CJJ10" s="161"/>
      <c r="CJK10" s="161"/>
      <c r="CJL10" s="161"/>
      <c r="CJM10" s="161"/>
      <c r="CJN10" s="161"/>
      <c r="CJO10" s="161"/>
      <c r="CJP10" s="161"/>
      <c r="CJQ10" s="161"/>
      <c r="CJR10" s="161"/>
      <c r="CJS10" s="161"/>
      <c r="CJT10" s="161"/>
      <c r="CJU10" s="161"/>
      <c r="CJV10" s="161"/>
      <c r="CJW10" s="161"/>
      <c r="CJX10" s="161"/>
      <c r="CJY10" s="161"/>
      <c r="CJZ10" s="161"/>
      <c r="CKA10" s="161"/>
      <c r="CKB10" s="161"/>
      <c r="CKC10" s="161"/>
      <c r="CKD10" s="161"/>
      <c r="CKE10" s="161"/>
      <c r="CKF10" s="161"/>
      <c r="CKG10" s="161"/>
      <c r="CKH10" s="161"/>
      <c r="CKI10" s="161"/>
      <c r="CKJ10" s="161"/>
      <c r="CKK10" s="161"/>
      <c r="CKL10" s="161"/>
      <c r="CKM10" s="161"/>
      <c r="CKN10" s="161"/>
      <c r="CKO10" s="161"/>
      <c r="CKP10" s="161"/>
      <c r="CKQ10" s="161"/>
      <c r="CKR10" s="161"/>
      <c r="CKS10" s="161"/>
      <c r="CKT10" s="161"/>
      <c r="CKU10" s="161"/>
      <c r="CKV10" s="161"/>
      <c r="CKW10" s="161"/>
      <c r="CKX10" s="161"/>
      <c r="CKY10" s="161"/>
      <c r="CKZ10" s="161"/>
      <c r="CLA10" s="161"/>
      <c r="CLB10" s="161"/>
      <c r="CLC10" s="161"/>
      <c r="CLD10" s="161"/>
      <c r="CLE10" s="161"/>
      <c r="CLF10" s="161"/>
      <c r="CLG10" s="161"/>
      <c r="CLH10" s="161"/>
      <c r="CLI10" s="161"/>
      <c r="CLJ10" s="161"/>
      <c r="CLK10" s="161"/>
      <c r="CLL10" s="161"/>
      <c r="CLM10" s="161"/>
      <c r="CLN10" s="161"/>
      <c r="CLO10" s="161"/>
      <c r="CLP10" s="161"/>
      <c r="CLQ10" s="161"/>
      <c r="CLR10" s="161"/>
      <c r="CLS10" s="161"/>
      <c r="CLT10" s="161"/>
      <c r="CLU10" s="161"/>
      <c r="CLV10" s="161"/>
      <c r="CLW10" s="161"/>
      <c r="CLX10" s="161"/>
      <c r="CLY10" s="161"/>
      <c r="CLZ10" s="161"/>
      <c r="CMA10" s="161"/>
      <c r="CMB10" s="161"/>
      <c r="CMC10" s="161"/>
      <c r="CMD10" s="161"/>
      <c r="CME10" s="161"/>
      <c r="CMF10" s="161"/>
      <c r="CMG10" s="161"/>
      <c r="CMH10" s="161"/>
      <c r="CMI10" s="161"/>
      <c r="CMJ10" s="161"/>
      <c r="CMK10" s="161"/>
      <c r="CML10" s="161"/>
      <c r="CMM10" s="161"/>
      <c r="CMN10" s="161"/>
      <c r="CMO10" s="161"/>
      <c r="CMP10" s="161"/>
      <c r="CMQ10" s="161"/>
      <c r="CMR10" s="161"/>
      <c r="CMS10" s="161"/>
      <c r="CMT10" s="161"/>
      <c r="CMU10" s="161"/>
      <c r="CMV10" s="161"/>
      <c r="CMW10" s="161"/>
      <c r="CMX10" s="161"/>
      <c r="CMY10" s="161"/>
      <c r="CMZ10" s="161"/>
      <c r="CNA10" s="161"/>
      <c r="CNB10" s="161"/>
      <c r="CNC10" s="161"/>
      <c r="CND10" s="161"/>
      <c r="CNE10" s="161"/>
      <c r="CNF10" s="161"/>
      <c r="CNG10" s="161"/>
      <c r="CNH10" s="161"/>
      <c r="CNI10" s="161"/>
      <c r="CNJ10" s="161"/>
      <c r="CNK10" s="161"/>
      <c r="CNL10" s="161"/>
      <c r="CNM10" s="161"/>
      <c r="CNN10" s="161"/>
      <c r="CNO10" s="161"/>
      <c r="CNP10" s="161"/>
      <c r="CNQ10" s="161"/>
      <c r="CNR10" s="161"/>
      <c r="CNS10" s="161"/>
      <c r="CNT10" s="161"/>
      <c r="CNU10" s="161"/>
      <c r="CNV10" s="161"/>
      <c r="CNW10" s="161"/>
      <c r="CNX10" s="161"/>
      <c r="CNY10" s="161"/>
      <c r="CNZ10" s="161"/>
      <c r="COA10" s="161"/>
      <c r="COB10" s="161"/>
      <c r="COC10" s="161"/>
      <c r="COD10" s="161"/>
      <c r="COE10" s="161"/>
      <c r="COF10" s="161"/>
      <c r="COG10" s="161"/>
      <c r="COH10" s="161"/>
      <c r="COI10" s="161"/>
      <c r="COJ10" s="161"/>
      <c r="COK10" s="161"/>
      <c r="COL10" s="161"/>
      <c r="COM10" s="161"/>
      <c r="CON10" s="161"/>
      <c r="COO10" s="161"/>
      <c r="COP10" s="161"/>
      <c r="COQ10" s="161"/>
      <c r="COR10" s="161"/>
      <c r="COS10" s="161"/>
      <c r="COT10" s="161"/>
      <c r="COU10" s="161"/>
      <c r="COV10" s="161"/>
      <c r="COW10" s="161"/>
      <c r="COX10" s="161"/>
      <c r="COY10" s="161"/>
      <c r="COZ10" s="161"/>
      <c r="CPA10" s="161"/>
      <c r="CPB10" s="161"/>
      <c r="CPC10" s="161"/>
      <c r="CPD10" s="161"/>
      <c r="CPE10" s="161"/>
      <c r="CPF10" s="161"/>
      <c r="CPG10" s="161"/>
      <c r="CPH10" s="161"/>
      <c r="CPI10" s="161"/>
      <c r="CPJ10" s="161"/>
      <c r="CPK10" s="161"/>
      <c r="CPL10" s="161"/>
      <c r="CPM10" s="161"/>
      <c r="CPN10" s="161"/>
      <c r="CPO10" s="161"/>
      <c r="CPP10" s="161"/>
      <c r="CPQ10" s="161"/>
      <c r="CPR10" s="161"/>
      <c r="CPS10" s="161"/>
      <c r="CPT10" s="161"/>
      <c r="CPU10" s="161"/>
      <c r="CPV10" s="161"/>
      <c r="CPW10" s="161"/>
      <c r="CPX10" s="161"/>
      <c r="CPY10" s="161"/>
      <c r="CPZ10" s="161"/>
      <c r="CQA10" s="161"/>
      <c r="CQB10" s="161"/>
      <c r="CQC10" s="161"/>
      <c r="CQD10" s="161"/>
      <c r="CQE10" s="161"/>
      <c r="CQF10" s="161"/>
      <c r="CQG10" s="161"/>
      <c r="CQH10" s="161"/>
      <c r="CQI10" s="161"/>
      <c r="CQJ10" s="161"/>
      <c r="CQK10" s="161"/>
      <c r="CQL10" s="161"/>
      <c r="CQM10" s="161"/>
      <c r="CQN10" s="161"/>
      <c r="CQO10" s="161"/>
      <c r="CQP10" s="161"/>
      <c r="CQQ10" s="161"/>
      <c r="CQR10" s="161"/>
      <c r="CQS10" s="161"/>
      <c r="CQT10" s="161"/>
      <c r="CQU10" s="161"/>
      <c r="CQV10" s="161"/>
      <c r="CQW10" s="161"/>
      <c r="CQX10" s="161"/>
      <c r="CQY10" s="161"/>
      <c r="CQZ10" s="161"/>
      <c r="CRA10" s="161"/>
      <c r="CRB10" s="161"/>
      <c r="CRC10" s="161"/>
      <c r="CRD10" s="161"/>
      <c r="CRE10" s="161"/>
      <c r="CRF10" s="161"/>
      <c r="CRG10" s="161"/>
      <c r="CRH10" s="161"/>
      <c r="CRI10" s="161"/>
      <c r="CRJ10" s="161"/>
      <c r="CRK10" s="161"/>
      <c r="CRL10" s="161"/>
      <c r="CRM10" s="161"/>
      <c r="CRN10" s="161"/>
      <c r="CRO10" s="161"/>
      <c r="CRP10" s="161"/>
      <c r="CRQ10" s="161"/>
      <c r="CRR10" s="161"/>
      <c r="CRS10" s="161"/>
      <c r="CRT10" s="161"/>
      <c r="CRU10" s="161"/>
      <c r="CRV10" s="161"/>
      <c r="CRW10" s="161"/>
      <c r="CRX10" s="161"/>
      <c r="CRY10" s="161"/>
      <c r="CRZ10" s="161"/>
      <c r="CSA10" s="161"/>
      <c r="CSB10" s="161"/>
      <c r="CSC10" s="161"/>
      <c r="CSD10" s="161"/>
      <c r="CSE10" s="161"/>
      <c r="CSF10" s="161"/>
      <c r="CSG10" s="161"/>
      <c r="CSH10" s="161"/>
      <c r="CSI10" s="161"/>
      <c r="CSJ10" s="161"/>
      <c r="CSK10" s="161"/>
      <c r="CSL10" s="161"/>
      <c r="CSM10" s="161"/>
      <c r="CSN10" s="161"/>
      <c r="CSO10" s="161"/>
      <c r="CSP10" s="161"/>
      <c r="CSQ10" s="161"/>
      <c r="CSR10" s="161"/>
      <c r="CSS10" s="161"/>
      <c r="CST10" s="161"/>
      <c r="CSU10" s="161"/>
      <c r="CSV10" s="161"/>
      <c r="CSW10" s="161"/>
      <c r="CSX10" s="161"/>
      <c r="CSY10" s="161"/>
      <c r="CSZ10" s="161"/>
      <c r="CTA10" s="161"/>
      <c r="CTB10" s="161"/>
      <c r="CTC10" s="161"/>
      <c r="CTD10" s="161"/>
      <c r="CTE10" s="161"/>
      <c r="CTF10" s="161"/>
      <c r="CTG10" s="161"/>
      <c r="CTH10" s="161"/>
      <c r="CTI10" s="161"/>
      <c r="CTJ10" s="161"/>
      <c r="CTK10" s="161"/>
      <c r="CTL10" s="161"/>
      <c r="CTM10" s="161"/>
      <c r="CTN10" s="161"/>
      <c r="CTO10" s="161"/>
      <c r="CTP10" s="161"/>
      <c r="CTQ10" s="161"/>
      <c r="CTR10" s="161"/>
      <c r="CTS10" s="161"/>
      <c r="CTT10" s="161"/>
      <c r="CTU10" s="161"/>
      <c r="CTV10" s="161"/>
      <c r="CTW10" s="161"/>
      <c r="CTX10" s="161"/>
      <c r="CTY10" s="161"/>
      <c r="CTZ10" s="161"/>
      <c r="CUA10" s="161"/>
      <c r="CUB10" s="161"/>
    </row>
    <row r="11" customFormat="1" spans="1:2576">
      <c r="A11" s="164"/>
      <c r="B11" s="159" t="s">
        <v>86</v>
      </c>
      <c r="C11" s="159"/>
      <c r="D11" s="165" t="s">
        <v>87</v>
      </c>
      <c r="E11" s="157" t="s">
        <v>88</v>
      </c>
      <c r="F11" s="166" t="s">
        <v>89</v>
      </c>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c r="EP11" s="157"/>
      <c r="EQ11" s="157"/>
      <c r="ER11" s="157"/>
      <c r="ES11" s="157"/>
      <c r="ET11" s="157"/>
      <c r="EU11" s="157"/>
      <c r="EV11" s="157"/>
      <c r="EW11" s="157"/>
      <c r="EX11" s="157"/>
      <c r="EY11" s="157"/>
      <c r="EZ11" s="157"/>
      <c r="FA11" s="157"/>
      <c r="FB11" s="157"/>
      <c r="FC11" s="157"/>
      <c r="FD11" s="157"/>
      <c r="FE11" s="157"/>
      <c r="FF11" s="157"/>
      <c r="FG11" s="157"/>
      <c r="FH11" s="157"/>
      <c r="FI11" s="157"/>
      <c r="FJ11" s="157"/>
      <c r="FK11" s="157"/>
      <c r="FL11" s="157"/>
      <c r="FM11" s="157"/>
      <c r="FN11" s="157"/>
      <c r="FO11" s="157"/>
      <c r="FP11" s="157"/>
      <c r="FQ11" s="157"/>
      <c r="FR11" s="157"/>
      <c r="FS11" s="157"/>
      <c r="FT11" s="157"/>
      <c r="FU11" s="157"/>
      <c r="FV11" s="157"/>
      <c r="FW11" s="157"/>
      <c r="FX11" s="157"/>
      <c r="FY11" s="157"/>
      <c r="FZ11" s="157"/>
      <c r="GA11" s="157"/>
      <c r="GB11" s="157"/>
      <c r="GC11" s="157"/>
      <c r="GD11" s="157"/>
      <c r="GE11" s="157"/>
      <c r="GF11" s="157"/>
      <c r="GG11" s="157"/>
      <c r="GH11" s="157"/>
      <c r="GI11" s="157"/>
      <c r="GJ11" s="157"/>
      <c r="GK11" s="157"/>
      <c r="GL11" s="157"/>
      <c r="GM11" s="157"/>
      <c r="GN11" s="157"/>
      <c r="GO11" s="157"/>
      <c r="GP11" s="157"/>
      <c r="GQ11" s="157"/>
      <c r="GR11" s="157"/>
      <c r="GS11" s="157"/>
      <c r="GT11" s="157"/>
      <c r="GU11" s="157"/>
      <c r="GV11" s="157"/>
      <c r="GW11" s="157"/>
      <c r="GX11" s="157"/>
      <c r="GY11" s="157"/>
      <c r="GZ11" s="157"/>
      <c r="HA11" s="157"/>
      <c r="HB11" s="157"/>
      <c r="HC11" s="157"/>
      <c r="HD11" s="157"/>
      <c r="HE11" s="157"/>
      <c r="HF11" s="157"/>
      <c r="HG11" s="157"/>
      <c r="HH11" s="157"/>
      <c r="HI11" s="157"/>
      <c r="HJ11" s="157"/>
      <c r="HK11" s="157"/>
      <c r="HL11" s="157"/>
      <c r="HM11" s="157"/>
      <c r="HN11" s="157"/>
      <c r="HO11" s="157"/>
      <c r="HP11" s="157"/>
      <c r="HQ11" s="157"/>
      <c r="HR11" s="157"/>
      <c r="HS11" s="157"/>
      <c r="HT11" s="157"/>
      <c r="HU11" s="157"/>
      <c r="HV11" s="157"/>
      <c r="HW11" s="157"/>
      <c r="HX11" s="157"/>
      <c r="HY11" s="157"/>
      <c r="HZ11" s="157"/>
      <c r="IA11" s="157"/>
      <c r="IB11" s="157"/>
      <c r="IC11" s="157"/>
      <c r="ID11" s="157"/>
      <c r="IE11" s="157"/>
      <c r="IF11" s="157"/>
      <c r="IG11" s="157"/>
      <c r="IH11" s="157"/>
      <c r="II11" s="157"/>
      <c r="IJ11" s="157"/>
      <c r="IK11" s="157"/>
      <c r="IL11" s="157"/>
      <c r="IM11" s="157"/>
      <c r="IN11" s="157"/>
      <c r="IO11" s="157"/>
      <c r="IP11" s="157"/>
      <c r="IQ11" s="157"/>
      <c r="IR11" s="157"/>
      <c r="IS11" s="157"/>
      <c r="IT11" s="157"/>
      <c r="IU11" s="157"/>
      <c r="IV11" s="157"/>
      <c r="IW11" s="157"/>
      <c r="IX11" s="157"/>
      <c r="IY11" s="157"/>
      <c r="IZ11" s="157"/>
      <c r="JA11" s="157"/>
      <c r="JB11" s="157"/>
      <c r="JC11" s="157"/>
      <c r="JD11" s="157"/>
      <c r="JE11" s="157"/>
      <c r="JF11" s="157"/>
      <c r="JG11" s="157"/>
      <c r="JH11" s="157"/>
      <c r="JI11" s="157"/>
      <c r="JJ11" s="157"/>
      <c r="JK11" s="157"/>
      <c r="JL11" s="157"/>
      <c r="JM11" s="157"/>
      <c r="JN11" s="157"/>
      <c r="JO11" s="157"/>
      <c r="JP11" s="157"/>
      <c r="JQ11" s="157"/>
      <c r="JR11" s="157"/>
      <c r="JS11" s="157"/>
      <c r="JT11" s="157"/>
      <c r="JU11" s="157"/>
      <c r="JV11" s="157"/>
      <c r="JW11" s="157"/>
      <c r="JX11" s="157"/>
      <c r="JY11" s="157"/>
      <c r="JZ11" s="157"/>
      <c r="KA11" s="157"/>
      <c r="KB11" s="157"/>
      <c r="KC11" s="157"/>
      <c r="KD11" s="157"/>
      <c r="KE11" s="157"/>
      <c r="KF11" s="157"/>
      <c r="KG11" s="157"/>
      <c r="KH11" s="157"/>
      <c r="KI11" s="157"/>
      <c r="KJ11" s="157"/>
      <c r="KK11" s="157"/>
      <c r="KL11" s="157"/>
      <c r="KM11" s="157"/>
      <c r="KN11" s="157"/>
      <c r="KO11" s="157"/>
      <c r="KP11" s="157"/>
      <c r="KQ11" s="157"/>
      <c r="KR11" s="157"/>
      <c r="KS11" s="157"/>
      <c r="KT11" s="157"/>
      <c r="KU11" s="157"/>
      <c r="KV11" s="157"/>
      <c r="KW11" s="157"/>
      <c r="KX11" s="157"/>
      <c r="KY11" s="157"/>
      <c r="KZ11" s="157"/>
      <c r="LA11" s="157"/>
      <c r="LB11" s="157"/>
      <c r="LC11" s="157"/>
      <c r="LD11" s="157"/>
      <c r="LE11" s="157"/>
      <c r="LF11" s="157"/>
      <c r="LG11" s="157"/>
      <c r="LH11" s="157"/>
      <c r="LI11" s="157"/>
      <c r="LJ11" s="157"/>
      <c r="LK11" s="157"/>
      <c r="LL11" s="157"/>
      <c r="LM11" s="157"/>
      <c r="LN11" s="157"/>
      <c r="LO11" s="157"/>
      <c r="LP11" s="157"/>
      <c r="LQ11" s="157"/>
      <c r="LR11" s="157"/>
      <c r="LS11" s="157"/>
      <c r="LT11" s="157"/>
      <c r="LU11" s="157"/>
      <c r="LV11" s="157"/>
      <c r="LW11" s="157"/>
      <c r="LX11" s="157"/>
      <c r="LY11" s="157"/>
      <c r="LZ11" s="157"/>
      <c r="MA11" s="157"/>
      <c r="MB11" s="157"/>
      <c r="MC11" s="157"/>
      <c r="MD11" s="157"/>
      <c r="ME11" s="157"/>
      <c r="MF11" s="157"/>
      <c r="MG11" s="157"/>
      <c r="MH11" s="157"/>
      <c r="MI11" s="157"/>
      <c r="MJ11" s="157"/>
      <c r="MK11" s="157"/>
      <c r="ML11" s="157"/>
      <c r="MM11" s="157"/>
      <c r="MN11" s="157"/>
      <c r="MO11" s="157"/>
      <c r="MP11" s="157"/>
      <c r="MQ11" s="157"/>
      <c r="MR11" s="157"/>
      <c r="MS11" s="157"/>
      <c r="MT11" s="157"/>
      <c r="MU11" s="157"/>
      <c r="MV11" s="157"/>
      <c r="MW11" s="157"/>
      <c r="MX11" s="157"/>
      <c r="MY11" s="157"/>
      <c r="MZ11" s="157"/>
      <c r="NA11" s="157"/>
      <c r="NB11" s="157"/>
      <c r="NC11" s="157"/>
      <c r="ND11" s="157"/>
      <c r="NE11" s="157"/>
      <c r="NF11" s="157"/>
      <c r="NG11" s="157"/>
      <c r="NH11" s="157"/>
      <c r="NI11" s="157"/>
      <c r="NJ11" s="157"/>
      <c r="NK11" s="157"/>
      <c r="NL11" s="157"/>
      <c r="NM11" s="157"/>
      <c r="NN11" s="157"/>
      <c r="NO11" s="157"/>
      <c r="NP11" s="157"/>
      <c r="NQ11" s="157"/>
      <c r="NR11" s="157"/>
      <c r="NS11" s="157"/>
      <c r="NT11" s="157"/>
      <c r="NU11" s="157"/>
      <c r="NV11" s="157"/>
      <c r="NW11" s="157"/>
      <c r="NX11" s="157"/>
      <c r="NY11" s="157"/>
      <c r="NZ11" s="157"/>
      <c r="OA11" s="157"/>
      <c r="OB11" s="157"/>
      <c r="OC11" s="157"/>
      <c r="OD11" s="157"/>
      <c r="OE11" s="157"/>
      <c r="OF11" s="157"/>
      <c r="OG11" s="157"/>
      <c r="OH11" s="157"/>
      <c r="OI11" s="157"/>
      <c r="OJ11" s="157"/>
      <c r="OK11" s="157"/>
      <c r="OL11" s="157"/>
      <c r="OM11" s="157"/>
      <c r="ON11" s="157"/>
      <c r="OO11" s="157"/>
      <c r="OP11" s="157"/>
      <c r="OQ11" s="157"/>
      <c r="OR11" s="157"/>
      <c r="OS11" s="157"/>
      <c r="OT11" s="157"/>
      <c r="OU11" s="157"/>
      <c r="OV11" s="157"/>
      <c r="OW11" s="157"/>
      <c r="OX11" s="157"/>
      <c r="OY11" s="157"/>
      <c r="OZ11" s="157"/>
      <c r="PA11" s="157"/>
      <c r="PB11" s="157"/>
      <c r="PC11" s="157"/>
      <c r="PD11" s="157"/>
      <c r="PE11" s="157"/>
      <c r="PF11" s="157"/>
      <c r="PG11" s="157"/>
      <c r="PH11" s="157"/>
      <c r="PI11" s="157"/>
      <c r="PJ11" s="157"/>
      <c r="PK11" s="157"/>
      <c r="PL11" s="157"/>
      <c r="PM11" s="157"/>
      <c r="PN11" s="157"/>
      <c r="PO11" s="157"/>
      <c r="PP11" s="157"/>
      <c r="PQ11" s="157"/>
      <c r="PR11" s="157"/>
      <c r="PS11" s="157"/>
      <c r="PT11" s="157"/>
      <c r="PU11" s="157"/>
      <c r="PV11" s="157"/>
      <c r="PW11" s="157"/>
      <c r="PX11" s="157"/>
      <c r="PY11" s="157"/>
      <c r="PZ11" s="157"/>
      <c r="QA11" s="157"/>
      <c r="QB11" s="157"/>
      <c r="QC11" s="157"/>
      <c r="QD11" s="157"/>
      <c r="QE11" s="157"/>
      <c r="QF11" s="157"/>
      <c r="QG11" s="157"/>
      <c r="QH11" s="157"/>
      <c r="QI11" s="157"/>
      <c r="QJ11" s="157"/>
      <c r="QK11" s="157"/>
      <c r="QL11" s="157"/>
      <c r="QM11" s="157"/>
      <c r="QN11" s="157"/>
      <c r="QO11" s="157"/>
      <c r="QP11" s="157"/>
      <c r="QQ11" s="157"/>
      <c r="QR11" s="157"/>
      <c r="QS11" s="157"/>
      <c r="QT11" s="157"/>
      <c r="QU11" s="157"/>
      <c r="QV11" s="157"/>
      <c r="QW11" s="157"/>
      <c r="QX11" s="157"/>
      <c r="QY11" s="157"/>
      <c r="QZ11" s="157"/>
      <c r="RA11" s="157"/>
      <c r="RB11" s="157"/>
      <c r="RC11" s="157"/>
      <c r="RD11" s="157"/>
      <c r="RE11" s="157"/>
      <c r="RF11" s="157"/>
      <c r="RG11" s="157"/>
      <c r="RH11" s="157"/>
      <c r="RI11" s="157"/>
      <c r="RJ11" s="157"/>
      <c r="RK11" s="157"/>
      <c r="RL11" s="157"/>
      <c r="RM11" s="157"/>
      <c r="RN11" s="157"/>
      <c r="RO11" s="157"/>
      <c r="RP11" s="157"/>
      <c r="RQ11" s="157"/>
      <c r="RR11" s="157"/>
      <c r="RS11" s="157"/>
      <c r="RT11" s="157"/>
      <c r="RU11" s="157"/>
      <c r="RV11" s="157"/>
      <c r="RW11" s="157"/>
      <c r="RX11" s="157"/>
      <c r="RY11" s="157"/>
      <c r="RZ11" s="157"/>
      <c r="SA11" s="157"/>
      <c r="SB11" s="157"/>
      <c r="SC11" s="157"/>
      <c r="SD11" s="157"/>
      <c r="SE11" s="157"/>
      <c r="SF11" s="157"/>
      <c r="SG11" s="157"/>
      <c r="SH11" s="157"/>
      <c r="SI11" s="157"/>
      <c r="SJ11" s="157"/>
      <c r="SK11" s="157"/>
      <c r="SL11" s="157"/>
      <c r="SM11" s="157"/>
      <c r="SN11" s="157"/>
      <c r="SO11" s="157"/>
      <c r="SP11" s="157"/>
      <c r="SQ11" s="157"/>
      <c r="SR11" s="157"/>
      <c r="SS11" s="157"/>
      <c r="ST11" s="157"/>
      <c r="SU11" s="157"/>
      <c r="SV11" s="157"/>
      <c r="SW11" s="157"/>
      <c r="SX11" s="157"/>
      <c r="SY11" s="157"/>
      <c r="SZ11" s="157"/>
      <c r="TA11" s="157"/>
      <c r="TB11" s="157"/>
      <c r="TC11" s="157"/>
      <c r="TD11" s="157"/>
      <c r="TE11" s="157"/>
      <c r="TF11" s="157"/>
      <c r="TG11" s="157"/>
      <c r="TH11" s="157"/>
      <c r="TI11" s="157"/>
      <c r="TJ11" s="157"/>
      <c r="TK11" s="157"/>
      <c r="TL11" s="157"/>
      <c r="TM11" s="157"/>
      <c r="TN11" s="157"/>
      <c r="TO11" s="157"/>
      <c r="TP11" s="157"/>
      <c r="TQ11" s="157"/>
      <c r="TR11" s="157"/>
      <c r="TS11" s="157"/>
      <c r="TT11" s="157"/>
      <c r="TU11" s="157"/>
      <c r="TV11" s="157"/>
      <c r="TW11" s="157"/>
      <c r="TX11" s="157"/>
      <c r="TY11" s="157"/>
      <c r="TZ11" s="157"/>
      <c r="UA11" s="157"/>
      <c r="UB11" s="157"/>
      <c r="UC11" s="157"/>
      <c r="UD11" s="157"/>
      <c r="UE11" s="157"/>
      <c r="UF11" s="157"/>
      <c r="UG11" s="157"/>
      <c r="UH11" s="157"/>
      <c r="UI11" s="157"/>
      <c r="UJ11" s="157"/>
      <c r="UK11" s="157"/>
      <c r="UL11" s="157"/>
      <c r="UM11" s="157"/>
      <c r="UN11" s="157"/>
      <c r="UO11" s="157"/>
      <c r="UP11" s="157"/>
      <c r="UQ11" s="157"/>
      <c r="UR11" s="157"/>
      <c r="US11" s="157"/>
      <c r="UT11" s="157"/>
      <c r="UU11" s="157"/>
      <c r="UV11" s="157"/>
      <c r="UW11" s="157"/>
      <c r="UX11" s="157"/>
      <c r="UY11" s="157"/>
      <c r="UZ11" s="157"/>
      <c r="VA11" s="157"/>
      <c r="VB11" s="157"/>
      <c r="VC11" s="157"/>
      <c r="VD11" s="157"/>
      <c r="VE11" s="157"/>
      <c r="VF11" s="157"/>
      <c r="VG11" s="157"/>
      <c r="VH11" s="157"/>
      <c r="VI11" s="157"/>
      <c r="VJ11" s="157"/>
      <c r="VK11" s="157"/>
      <c r="VL11" s="157"/>
      <c r="VM11" s="157"/>
      <c r="VN11" s="157"/>
      <c r="VO11" s="157"/>
      <c r="VP11" s="157"/>
      <c r="VQ11" s="157"/>
      <c r="VR11" s="157"/>
      <c r="VS11" s="157"/>
      <c r="VT11" s="157"/>
      <c r="VU11" s="157"/>
      <c r="VV11" s="157"/>
      <c r="VW11" s="157"/>
      <c r="VX11" s="157"/>
      <c r="VY11" s="157"/>
      <c r="VZ11" s="157"/>
      <c r="WA11" s="157"/>
      <c r="WB11" s="157"/>
      <c r="WC11" s="157"/>
      <c r="WD11" s="157"/>
      <c r="WE11" s="157"/>
      <c r="WF11" s="157"/>
      <c r="WG11" s="157"/>
      <c r="WH11" s="157"/>
      <c r="WI11" s="157"/>
      <c r="WJ11" s="157"/>
      <c r="WK11" s="157"/>
      <c r="WL11" s="157"/>
      <c r="WM11" s="157"/>
      <c r="WN11" s="157"/>
      <c r="WO11" s="157"/>
      <c r="WP11" s="157"/>
      <c r="WQ11" s="157"/>
      <c r="WR11" s="157"/>
      <c r="WS11" s="157"/>
      <c r="WT11" s="157"/>
      <c r="WU11" s="157"/>
      <c r="WV11" s="157"/>
      <c r="WW11" s="157"/>
      <c r="WX11" s="157"/>
      <c r="WY11" s="157"/>
      <c r="WZ11" s="157"/>
      <c r="XA11" s="157"/>
      <c r="XB11" s="157"/>
      <c r="XC11" s="157"/>
      <c r="XD11" s="157"/>
      <c r="XE11" s="157"/>
      <c r="XF11" s="157"/>
      <c r="XG11" s="157"/>
      <c r="XH11" s="157"/>
      <c r="XI11" s="157"/>
      <c r="XJ11" s="157"/>
      <c r="XK11" s="157"/>
      <c r="XL11" s="157"/>
      <c r="XM11" s="157"/>
      <c r="XN11" s="157"/>
      <c r="XO11" s="157"/>
      <c r="XP11" s="157"/>
      <c r="XQ11" s="157"/>
      <c r="XR11" s="157"/>
      <c r="XS11" s="157"/>
      <c r="XT11" s="157"/>
      <c r="XU11" s="157"/>
      <c r="XV11" s="157"/>
      <c r="XW11" s="157"/>
      <c r="XX11" s="157"/>
      <c r="XY11" s="157"/>
      <c r="XZ11" s="157"/>
      <c r="YA11" s="157"/>
      <c r="YB11" s="157"/>
      <c r="YC11" s="157"/>
      <c r="YD11" s="157"/>
      <c r="YE11" s="157"/>
      <c r="YF11" s="157"/>
      <c r="YG11" s="157"/>
      <c r="YH11" s="157"/>
      <c r="YI11" s="157"/>
      <c r="YJ11" s="157"/>
      <c r="YK11" s="157"/>
      <c r="YL11" s="157"/>
      <c r="YM11" s="157"/>
      <c r="YN11" s="157"/>
      <c r="YO11" s="157"/>
      <c r="YP11" s="157"/>
      <c r="YQ11" s="157"/>
      <c r="YR11" s="157"/>
      <c r="YS11" s="157"/>
      <c r="YT11" s="157"/>
      <c r="YU11" s="157"/>
      <c r="YV11" s="157"/>
      <c r="YW11" s="157"/>
      <c r="YX11" s="157"/>
      <c r="YY11" s="157"/>
      <c r="YZ11" s="157"/>
      <c r="ZA11" s="157"/>
      <c r="ZB11" s="157"/>
      <c r="ZC11" s="157"/>
      <c r="ZD11" s="157"/>
      <c r="ZE11" s="157"/>
      <c r="ZF11" s="157"/>
      <c r="ZG11" s="157"/>
      <c r="ZH11" s="157"/>
      <c r="ZI11" s="157"/>
      <c r="ZJ11" s="157"/>
      <c r="ZK11" s="157"/>
      <c r="ZL11" s="157"/>
      <c r="ZM11" s="157"/>
      <c r="ZN11" s="157"/>
      <c r="ZO11" s="157"/>
      <c r="ZP11" s="157"/>
      <c r="ZQ11" s="157"/>
      <c r="ZR11" s="157"/>
      <c r="ZS11" s="157"/>
      <c r="ZT11" s="157"/>
      <c r="ZU11" s="157"/>
      <c r="ZV11" s="157"/>
      <c r="ZW11" s="157"/>
      <c r="ZX11" s="157"/>
      <c r="ZY11" s="157"/>
      <c r="ZZ11" s="157"/>
      <c r="AAA11" s="157"/>
      <c r="AAB11" s="157"/>
      <c r="AAC11" s="157"/>
      <c r="AAD11" s="157"/>
      <c r="AAE11" s="157"/>
      <c r="AAF11" s="157"/>
      <c r="AAG11" s="157"/>
      <c r="AAH11" s="157"/>
      <c r="AAI11" s="157"/>
      <c r="AAJ11" s="157"/>
      <c r="AAK11" s="157"/>
      <c r="AAL11" s="157"/>
      <c r="AAM11" s="157"/>
      <c r="AAN11" s="157"/>
      <c r="AAO11" s="157"/>
      <c r="AAP11" s="157"/>
      <c r="AAQ11" s="157"/>
      <c r="AAR11" s="157"/>
      <c r="AAS11" s="157"/>
      <c r="AAT11" s="157"/>
      <c r="AAU11" s="157"/>
      <c r="AAV11" s="157"/>
      <c r="AAW11" s="157"/>
      <c r="AAX11" s="157"/>
      <c r="AAY11" s="157"/>
      <c r="AAZ11" s="157"/>
      <c r="ABA11" s="157"/>
      <c r="ABB11" s="157"/>
      <c r="ABC11" s="157"/>
      <c r="ABD11" s="157"/>
      <c r="ABE11" s="157"/>
      <c r="ABF11" s="157"/>
      <c r="ABG11" s="157"/>
      <c r="ABH11" s="157"/>
      <c r="ABI11" s="157"/>
      <c r="ABJ11" s="157"/>
      <c r="ABK11" s="157"/>
      <c r="ABL11" s="157"/>
      <c r="ABM11" s="157"/>
      <c r="ABN11" s="157"/>
      <c r="ABO11" s="157"/>
      <c r="ABP11" s="157"/>
      <c r="ABQ11" s="157"/>
      <c r="ABR11" s="157"/>
      <c r="ABS11" s="157"/>
      <c r="ABT11" s="157"/>
      <c r="ABU11" s="157"/>
      <c r="ABV11" s="157"/>
      <c r="ABW11" s="157"/>
      <c r="ABX11" s="157"/>
      <c r="ABY11" s="157"/>
      <c r="ABZ11" s="157"/>
      <c r="ACA11" s="157"/>
      <c r="ACB11" s="157"/>
      <c r="ACC11" s="157"/>
      <c r="ACD11" s="157"/>
      <c r="ACE11" s="157"/>
      <c r="ACF11" s="157"/>
      <c r="ACG11" s="157"/>
      <c r="ACH11" s="157"/>
      <c r="ACI11" s="157"/>
      <c r="ACJ11" s="157"/>
      <c r="ACK11" s="157"/>
      <c r="ACL11" s="157"/>
      <c r="ACM11" s="157"/>
      <c r="ACN11" s="157"/>
      <c r="ACO11" s="157"/>
      <c r="ACP11" s="157"/>
      <c r="ACQ11" s="157"/>
      <c r="ACR11" s="157"/>
      <c r="ACS11" s="157"/>
      <c r="ACT11" s="157"/>
      <c r="ACU11" s="157"/>
      <c r="ACV11" s="157"/>
      <c r="ACW11" s="157"/>
      <c r="ACX11" s="157"/>
      <c r="ACY11" s="157"/>
      <c r="ACZ11" s="157"/>
      <c r="ADA11" s="157"/>
      <c r="ADB11" s="157"/>
      <c r="ADC11" s="157"/>
      <c r="ADD11" s="157"/>
      <c r="ADE11" s="157"/>
      <c r="ADF11" s="157"/>
      <c r="ADG11" s="157"/>
      <c r="ADH11" s="157"/>
      <c r="ADI11" s="157"/>
      <c r="ADJ11" s="157"/>
      <c r="ADK11" s="157"/>
      <c r="ADL11" s="157"/>
      <c r="ADM11" s="157"/>
      <c r="ADN11" s="157"/>
      <c r="ADO11" s="157"/>
      <c r="ADP11" s="157"/>
      <c r="ADQ11" s="157"/>
      <c r="ADR11" s="157"/>
      <c r="ADS11" s="157"/>
      <c r="ADT11" s="157"/>
      <c r="ADU11" s="157"/>
      <c r="ADV11" s="157"/>
      <c r="ADW11" s="157"/>
      <c r="ADX11" s="157"/>
      <c r="ADY11" s="157"/>
      <c r="ADZ11" s="157"/>
      <c r="AEA11" s="157"/>
      <c r="AEB11" s="157"/>
      <c r="AEC11" s="157"/>
      <c r="AED11" s="157"/>
      <c r="AEE11" s="157"/>
      <c r="AEF11" s="157"/>
      <c r="AEG11" s="157"/>
      <c r="AEH11" s="157"/>
      <c r="AEI11" s="157"/>
      <c r="AEJ11" s="157"/>
      <c r="AEK11" s="157"/>
      <c r="AEL11" s="157"/>
      <c r="AEM11" s="157"/>
      <c r="AEN11" s="157"/>
      <c r="AEO11" s="157"/>
      <c r="AEP11" s="157"/>
      <c r="AEQ11" s="157"/>
      <c r="AER11" s="157"/>
      <c r="AES11" s="157"/>
      <c r="AET11" s="157"/>
      <c r="AEU11" s="157"/>
      <c r="AEV11" s="157"/>
      <c r="AEW11" s="157"/>
      <c r="AEX11" s="157"/>
      <c r="AEY11" s="157"/>
      <c r="AEZ11" s="157"/>
      <c r="AFA11" s="157"/>
      <c r="AFB11" s="157"/>
      <c r="AFC11" s="157"/>
      <c r="AFD11" s="157"/>
      <c r="AFE11" s="157"/>
      <c r="AFF11" s="157"/>
      <c r="AFG11" s="157"/>
      <c r="AFH11" s="157"/>
      <c r="AFI11" s="157"/>
      <c r="AFJ11" s="157"/>
      <c r="AFK11" s="157"/>
      <c r="AFL11" s="157"/>
      <c r="AFM11" s="157"/>
      <c r="AFN11" s="157"/>
      <c r="AFO11" s="157"/>
      <c r="AFP11" s="157"/>
      <c r="AFQ11" s="157"/>
      <c r="AFR11" s="157"/>
      <c r="AFS11" s="157"/>
      <c r="AFT11" s="157"/>
      <c r="AFU11" s="157"/>
      <c r="AFV11" s="157"/>
      <c r="AFW11" s="157"/>
      <c r="AFX11" s="157"/>
      <c r="AFY11" s="157"/>
      <c r="AFZ11" s="157"/>
      <c r="AGA11" s="157"/>
      <c r="AGB11" s="157"/>
      <c r="AGC11" s="157"/>
      <c r="AGD11" s="157"/>
      <c r="AGE11" s="157"/>
      <c r="AGF11" s="157"/>
      <c r="AGG11" s="157"/>
      <c r="AGH11" s="157"/>
      <c r="AGI11" s="157"/>
      <c r="AGJ11" s="157"/>
      <c r="AGK11" s="157"/>
      <c r="AGL11" s="157"/>
      <c r="AGM11" s="157"/>
      <c r="AGN11" s="157"/>
      <c r="AGO11" s="157"/>
      <c r="AGP11" s="157"/>
      <c r="AGQ11" s="157"/>
      <c r="AGR11" s="157"/>
      <c r="AGS11" s="157"/>
      <c r="AGT11" s="157"/>
      <c r="AGU11" s="157"/>
      <c r="AGV11" s="157"/>
      <c r="AGW11" s="157"/>
      <c r="AGX11" s="157"/>
      <c r="AGY11" s="157"/>
      <c r="AGZ11" s="157"/>
      <c r="AHA11" s="157"/>
      <c r="AHB11" s="157"/>
      <c r="AHC11" s="157"/>
      <c r="AHD11" s="157"/>
      <c r="AHE11" s="157"/>
      <c r="AHF11" s="157"/>
      <c r="AHG11" s="157"/>
      <c r="AHH11" s="157"/>
      <c r="AHI11" s="157"/>
      <c r="AHJ11" s="157"/>
      <c r="AHK11" s="157"/>
      <c r="AHL11" s="157"/>
      <c r="AHM11" s="157"/>
      <c r="AHN11" s="157"/>
      <c r="AHO11" s="157"/>
      <c r="AHP11" s="157"/>
      <c r="AHQ11" s="157"/>
      <c r="AHR11" s="157"/>
      <c r="AHS11" s="157"/>
      <c r="AHT11" s="157"/>
      <c r="AHU11" s="157"/>
      <c r="AHV11" s="157"/>
      <c r="AHW11" s="157"/>
      <c r="AHX11" s="157"/>
      <c r="AHY11" s="157"/>
      <c r="AHZ11" s="157"/>
      <c r="AIA11" s="157"/>
      <c r="AIB11" s="157"/>
      <c r="AIC11" s="157"/>
      <c r="AID11" s="157"/>
      <c r="AIE11" s="157"/>
      <c r="AIF11" s="157"/>
      <c r="AIG11" s="157"/>
      <c r="AIH11" s="157"/>
      <c r="AII11" s="157"/>
      <c r="AIJ11" s="157"/>
      <c r="AIK11" s="157"/>
      <c r="AIL11" s="157"/>
      <c r="AIM11" s="157"/>
      <c r="AIN11" s="157"/>
      <c r="AIO11" s="157"/>
      <c r="AIP11" s="157"/>
      <c r="AIQ11" s="157"/>
      <c r="AIR11" s="157"/>
      <c r="AIS11" s="157"/>
      <c r="AIT11" s="157"/>
      <c r="AIU11" s="157"/>
      <c r="AIV11" s="157"/>
      <c r="AIW11" s="157"/>
      <c r="AIX11" s="157"/>
      <c r="AIY11" s="157"/>
      <c r="AIZ11" s="157"/>
      <c r="AJA11" s="157"/>
      <c r="AJB11" s="157"/>
      <c r="AJC11" s="157"/>
      <c r="AJD11" s="157"/>
      <c r="AJE11" s="157"/>
      <c r="AJF11" s="157"/>
      <c r="AJG11" s="157"/>
      <c r="AJH11" s="157"/>
      <c r="AJI11" s="157"/>
      <c r="AJJ11" s="157"/>
      <c r="AJK11" s="157"/>
      <c r="AJL11" s="157"/>
      <c r="AJM11" s="157"/>
      <c r="AJN11" s="157"/>
      <c r="AJO11" s="157"/>
      <c r="AJP11" s="157"/>
      <c r="AJQ11" s="157"/>
      <c r="AJR11" s="157"/>
      <c r="AJS11" s="157"/>
      <c r="AJT11" s="157"/>
      <c r="AJU11" s="157"/>
      <c r="AJV11" s="157"/>
      <c r="AJW11" s="157"/>
      <c r="AJX11" s="157"/>
      <c r="AJY11" s="157"/>
      <c r="AJZ11" s="157"/>
      <c r="AKA11" s="157"/>
      <c r="AKB11" s="157"/>
      <c r="AKC11" s="157"/>
      <c r="AKD11" s="157"/>
      <c r="AKE11" s="157"/>
      <c r="AKF11" s="157"/>
      <c r="AKG11" s="157"/>
      <c r="AKH11" s="157"/>
      <c r="AKI11" s="157"/>
      <c r="AKJ11" s="157"/>
      <c r="AKK11" s="157"/>
      <c r="AKL11" s="157"/>
      <c r="AKM11" s="157"/>
      <c r="AKN11" s="157"/>
      <c r="AKO11" s="157"/>
      <c r="AKP11" s="157"/>
      <c r="AKQ11" s="157"/>
      <c r="AKR11" s="157"/>
      <c r="AKS11" s="157"/>
      <c r="AKT11" s="157"/>
      <c r="AKU11" s="157"/>
      <c r="AKV11" s="157"/>
      <c r="AKW11" s="157"/>
      <c r="AKX11" s="157"/>
      <c r="AKY11" s="157"/>
      <c r="AKZ11" s="157"/>
      <c r="ALA11" s="157"/>
      <c r="ALB11" s="157"/>
      <c r="ALC11" s="157"/>
      <c r="ALD11" s="157"/>
      <c r="ALE11" s="157"/>
      <c r="ALF11" s="157"/>
      <c r="ALG11" s="157"/>
      <c r="ALH11" s="157"/>
      <c r="ALI11" s="157"/>
      <c r="ALJ11" s="157"/>
      <c r="ALK11" s="157"/>
      <c r="ALL11" s="157"/>
      <c r="ALM11" s="157"/>
      <c r="ALN11" s="157"/>
      <c r="ALO11" s="157"/>
      <c r="ALP11" s="157"/>
      <c r="ALQ11" s="157"/>
      <c r="ALR11" s="157"/>
      <c r="ALS11" s="157"/>
      <c r="ALT11" s="157"/>
      <c r="ALU11" s="157"/>
      <c r="ALV11" s="157"/>
      <c r="ALW11" s="157"/>
      <c r="ALX11" s="157"/>
      <c r="ALY11" s="157"/>
      <c r="ALZ11" s="157"/>
      <c r="AMA11" s="157"/>
      <c r="AMB11" s="157"/>
      <c r="AMC11" s="157"/>
      <c r="AMD11" s="157"/>
      <c r="AME11" s="157"/>
      <c r="AMF11" s="157"/>
      <c r="AMG11" s="157"/>
      <c r="AMH11" s="157"/>
      <c r="AMI11" s="157"/>
      <c r="AMJ11" s="157"/>
      <c r="AMK11" s="157"/>
      <c r="AML11" s="157"/>
      <c r="AMM11" s="157"/>
      <c r="AMN11" s="157"/>
      <c r="AMO11" s="157"/>
      <c r="AMP11" s="157"/>
      <c r="AMQ11" s="157"/>
      <c r="AMR11" s="157"/>
      <c r="AMS11" s="157"/>
      <c r="AMT11" s="157"/>
      <c r="AMU11" s="157"/>
      <c r="AMV11" s="157"/>
      <c r="AMW11" s="157"/>
      <c r="AMX11" s="157"/>
      <c r="AMY11" s="157"/>
      <c r="AMZ11" s="157"/>
      <c r="ANA11" s="157"/>
      <c r="ANB11" s="157"/>
      <c r="ANC11" s="157"/>
      <c r="AND11" s="157"/>
      <c r="ANE11" s="157"/>
      <c r="ANF11" s="157"/>
      <c r="ANG11" s="157"/>
      <c r="ANH11" s="157"/>
      <c r="ANI11" s="157"/>
      <c r="ANJ11" s="157"/>
      <c r="ANK11" s="157"/>
      <c r="ANL11" s="157"/>
      <c r="ANM11" s="157"/>
      <c r="ANN11" s="157"/>
      <c r="ANO11" s="157"/>
      <c r="ANP11" s="157"/>
      <c r="ANQ11" s="157"/>
      <c r="ANR11" s="157"/>
      <c r="ANS11" s="157"/>
      <c r="ANT11" s="157"/>
      <c r="ANU11" s="157"/>
      <c r="ANV11" s="157"/>
      <c r="ANW11" s="157"/>
      <c r="ANX11" s="157"/>
      <c r="ANY11" s="157"/>
      <c r="ANZ11" s="157"/>
      <c r="AOA11" s="157"/>
      <c r="AOB11" s="157"/>
      <c r="AOC11" s="157"/>
      <c r="AOD11" s="157"/>
      <c r="AOE11" s="157"/>
      <c r="AOF11" s="157"/>
      <c r="AOG11" s="157"/>
      <c r="AOH11" s="157"/>
      <c r="AOI11" s="157"/>
      <c r="AOJ11" s="157"/>
      <c r="AOK11" s="157"/>
      <c r="AOL11" s="157"/>
      <c r="AOM11" s="157"/>
      <c r="AON11" s="157"/>
      <c r="AOO11" s="157"/>
      <c r="AOP11" s="157"/>
      <c r="AOQ11" s="157"/>
      <c r="AOR11" s="157"/>
      <c r="AOS11" s="157"/>
      <c r="AOT11" s="157"/>
      <c r="AOU11" s="157"/>
      <c r="AOV11" s="157"/>
      <c r="AOW11" s="157"/>
      <c r="AOX11" s="157"/>
      <c r="AOY11" s="157"/>
      <c r="AOZ11" s="157"/>
      <c r="APA11" s="157"/>
      <c r="APB11" s="157"/>
      <c r="APC11" s="157"/>
      <c r="APD11" s="157"/>
      <c r="APE11" s="157"/>
      <c r="APF11" s="157"/>
      <c r="APG11" s="157"/>
      <c r="APH11" s="157"/>
      <c r="API11" s="157"/>
      <c r="APJ11" s="157"/>
      <c r="APK11" s="157"/>
      <c r="APL11" s="157"/>
      <c r="APM11" s="157"/>
      <c r="APN11" s="157"/>
      <c r="APO11" s="157"/>
      <c r="APP11" s="157"/>
      <c r="APQ11" s="157"/>
      <c r="APR11" s="157"/>
      <c r="APS11" s="157"/>
      <c r="APT11" s="157"/>
      <c r="APU11" s="157"/>
      <c r="APV11" s="157"/>
      <c r="APW11" s="157"/>
      <c r="APX11" s="157"/>
      <c r="APY11" s="157"/>
      <c r="APZ11" s="157"/>
      <c r="AQA11" s="157"/>
      <c r="AQB11" s="157"/>
      <c r="AQC11" s="157"/>
      <c r="AQD11" s="157"/>
      <c r="AQE11" s="157"/>
      <c r="AQF11" s="157"/>
      <c r="AQG11" s="157"/>
      <c r="AQH11" s="157"/>
      <c r="AQI11" s="157"/>
      <c r="AQJ11" s="157"/>
      <c r="AQK11" s="157"/>
      <c r="AQL11" s="157"/>
      <c r="AQM11" s="157"/>
      <c r="AQN11" s="157"/>
      <c r="AQO11" s="157"/>
      <c r="AQP11" s="157"/>
      <c r="AQQ11" s="157"/>
      <c r="AQR11" s="157"/>
      <c r="AQS11" s="157"/>
      <c r="AQT11" s="157"/>
      <c r="AQU11" s="157"/>
      <c r="AQV11" s="157"/>
      <c r="AQW11" s="157"/>
      <c r="AQX11" s="157"/>
      <c r="AQY11" s="157"/>
      <c r="AQZ11" s="157"/>
      <c r="ARA11" s="157"/>
      <c r="ARB11" s="157"/>
      <c r="ARC11" s="157"/>
      <c r="ARD11" s="157"/>
      <c r="ARE11" s="157"/>
      <c r="ARF11" s="157"/>
      <c r="ARG11" s="157"/>
      <c r="ARH11" s="157"/>
      <c r="ARI11" s="157"/>
      <c r="ARJ11" s="157"/>
      <c r="ARK11" s="157"/>
      <c r="ARL11" s="157"/>
      <c r="ARM11" s="157"/>
      <c r="ARN11" s="157"/>
      <c r="ARO11" s="157"/>
      <c r="ARP11" s="157"/>
      <c r="ARQ11" s="157"/>
      <c r="ARR11" s="157"/>
      <c r="ARS11" s="157"/>
      <c r="ART11" s="157"/>
      <c r="ARU11" s="157"/>
      <c r="ARV11" s="157"/>
      <c r="ARW11" s="157"/>
      <c r="ARX11" s="157"/>
      <c r="ARY11" s="157"/>
      <c r="ARZ11" s="157"/>
      <c r="ASA11" s="157"/>
      <c r="ASB11" s="157"/>
      <c r="ASC11" s="157"/>
      <c r="ASD11" s="157"/>
      <c r="ASE11" s="157"/>
      <c r="ASF11" s="157"/>
      <c r="ASG11" s="157"/>
      <c r="ASH11" s="157"/>
      <c r="ASI11" s="157"/>
      <c r="ASJ11" s="157"/>
      <c r="ASK11" s="157"/>
      <c r="ASL11" s="157"/>
      <c r="ASM11" s="157"/>
      <c r="ASN11" s="157"/>
      <c r="ASO11" s="157"/>
      <c r="ASP11" s="157"/>
      <c r="ASQ11" s="157"/>
      <c r="ASR11" s="157"/>
      <c r="ASS11" s="157"/>
      <c r="AST11" s="157"/>
      <c r="ASU11" s="157"/>
      <c r="ASV11" s="157"/>
      <c r="ASW11" s="157"/>
      <c r="ASX11" s="157"/>
      <c r="ASY11" s="157"/>
      <c r="ASZ11" s="157"/>
      <c r="ATA11" s="157"/>
      <c r="ATB11" s="157"/>
      <c r="ATC11" s="157"/>
      <c r="ATD11" s="157"/>
      <c r="ATE11" s="157"/>
      <c r="ATF11" s="157"/>
      <c r="ATG11" s="157"/>
      <c r="ATH11" s="157"/>
      <c r="ATI11" s="157"/>
      <c r="ATJ11" s="157"/>
      <c r="ATK11" s="157"/>
      <c r="ATL11" s="157"/>
      <c r="ATM11" s="157"/>
      <c r="ATN11" s="157"/>
      <c r="ATO11" s="157"/>
      <c r="ATP11" s="157"/>
      <c r="ATQ11" s="157"/>
      <c r="ATR11" s="157"/>
      <c r="ATS11" s="157"/>
      <c r="ATT11" s="157"/>
      <c r="ATU11" s="157"/>
      <c r="ATV11" s="157"/>
      <c r="ATW11" s="157"/>
      <c r="ATX11" s="157"/>
      <c r="ATY11" s="157"/>
      <c r="ATZ11" s="157"/>
      <c r="AUA11" s="157"/>
      <c r="AUB11" s="157"/>
      <c r="AUC11" s="157"/>
      <c r="AUD11" s="157"/>
      <c r="AUE11" s="157"/>
      <c r="AUF11" s="157"/>
      <c r="AUG11" s="157"/>
      <c r="AUH11" s="157"/>
      <c r="AUI11" s="157"/>
      <c r="AUJ11" s="157"/>
      <c r="AUK11" s="157"/>
      <c r="AUL11" s="157"/>
      <c r="AUM11" s="157"/>
      <c r="AUN11" s="157"/>
      <c r="AUO11" s="157"/>
      <c r="AUP11" s="157"/>
      <c r="AUQ11" s="157"/>
      <c r="AUR11" s="157"/>
      <c r="AUS11" s="157"/>
      <c r="AUT11" s="157"/>
      <c r="AUU11" s="157"/>
      <c r="AUV11" s="157"/>
      <c r="AUW11" s="157"/>
      <c r="AUX11" s="157"/>
      <c r="AUY11" s="157"/>
      <c r="AUZ11" s="157"/>
      <c r="AVA11" s="157"/>
      <c r="AVB11" s="157"/>
      <c r="AVC11" s="157"/>
      <c r="AVD11" s="157"/>
      <c r="AVE11" s="157"/>
      <c r="AVF11" s="157"/>
      <c r="AVG11" s="157"/>
      <c r="AVH11" s="157"/>
      <c r="AVI11" s="157"/>
      <c r="AVJ11" s="157"/>
      <c r="AVK11" s="157"/>
      <c r="AVL11" s="157"/>
      <c r="AVM11" s="157"/>
      <c r="AVN11" s="157"/>
      <c r="AVO11" s="157"/>
      <c r="AVP11" s="157"/>
      <c r="AVQ11" s="157"/>
      <c r="AVR11" s="157"/>
      <c r="AVS11" s="157"/>
      <c r="AVT11" s="157"/>
      <c r="AVU11" s="157"/>
      <c r="AVV11" s="157"/>
      <c r="AVW11" s="157"/>
      <c r="AVX11" s="157"/>
      <c r="AVY11" s="157"/>
      <c r="AVZ11" s="157"/>
      <c r="AWA11" s="157"/>
      <c r="AWB11" s="157"/>
      <c r="AWC11" s="157"/>
      <c r="AWD11" s="157"/>
      <c r="AWE11" s="157"/>
      <c r="AWF11" s="157"/>
      <c r="AWG11" s="157"/>
      <c r="AWH11" s="157"/>
      <c r="AWI11" s="157"/>
      <c r="AWJ11" s="157"/>
      <c r="AWK11" s="157"/>
      <c r="AWL11" s="157"/>
      <c r="AWM11" s="157"/>
      <c r="AWN11" s="157"/>
      <c r="AWO11" s="157"/>
      <c r="AWP11" s="157"/>
      <c r="AWQ11" s="157"/>
      <c r="AWR11" s="157"/>
      <c r="AWS11" s="157"/>
      <c r="AWT11" s="157"/>
      <c r="AWU11" s="157"/>
      <c r="AWV11" s="157"/>
      <c r="AWW11" s="157"/>
      <c r="AWX11" s="157"/>
      <c r="AWY11" s="157"/>
      <c r="AWZ11" s="157"/>
      <c r="AXA11" s="157"/>
      <c r="AXB11" s="157"/>
      <c r="AXC11" s="157"/>
      <c r="AXD11" s="157"/>
      <c r="AXE11" s="157"/>
      <c r="AXF11" s="157"/>
      <c r="AXG11" s="157"/>
      <c r="AXH11" s="157"/>
      <c r="AXI11" s="157"/>
      <c r="AXJ11" s="157"/>
      <c r="AXK11" s="157"/>
      <c r="AXL11" s="157"/>
      <c r="AXM11" s="157"/>
      <c r="AXN11" s="157"/>
      <c r="AXO11" s="157"/>
      <c r="AXP11" s="157"/>
      <c r="AXQ11" s="157"/>
      <c r="AXR11" s="157"/>
      <c r="AXS11" s="157"/>
      <c r="AXT11" s="157"/>
      <c r="AXU11" s="157"/>
      <c r="AXV11" s="157"/>
      <c r="AXW11" s="157"/>
      <c r="AXX11" s="157"/>
      <c r="AXY11" s="157"/>
      <c r="AXZ11" s="157"/>
      <c r="AYA11" s="157"/>
      <c r="AYB11" s="157"/>
      <c r="AYC11" s="157"/>
      <c r="AYD11" s="157"/>
      <c r="AYE11" s="157"/>
      <c r="AYF11" s="157"/>
      <c r="AYG11" s="157"/>
      <c r="AYH11" s="157"/>
      <c r="AYI11" s="157"/>
      <c r="AYJ11" s="157"/>
      <c r="AYK11" s="157"/>
      <c r="AYL11" s="157"/>
      <c r="AYM11" s="157"/>
      <c r="AYN11" s="157"/>
      <c r="AYO11" s="157"/>
      <c r="AYP11" s="157"/>
      <c r="AYQ11" s="157"/>
      <c r="AYR11" s="157"/>
      <c r="AYS11" s="157"/>
      <c r="AYT11" s="157"/>
      <c r="AYU11" s="157"/>
      <c r="AYV11" s="157"/>
      <c r="AYW11" s="157"/>
      <c r="AYX11" s="157"/>
      <c r="AYY11" s="157"/>
      <c r="AYZ11" s="157"/>
      <c r="AZA11" s="157"/>
      <c r="AZB11" s="157"/>
      <c r="AZC11" s="157"/>
      <c r="AZD11" s="157"/>
      <c r="AZE11" s="157"/>
      <c r="AZF11" s="157"/>
      <c r="AZG11" s="157"/>
      <c r="AZH11" s="157"/>
      <c r="AZI11" s="157"/>
      <c r="AZJ11" s="157"/>
      <c r="AZK11" s="157"/>
      <c r="AZL11" s="157"/>
      <c r="AZM11" s="157"/>
      <c r="AZN11" s="157"/>
      <c r="AZO11" s="157"/>
      <c r="AZP11" s="157"/>
      <c r="AZQ11" s="157"/>
      <c r="AZR11" s="157"/>
      <c r="AZS11" s="157"/>
      <c r="AZT11" s="157"/>
      <c r="AZU11" s="157"/>
      <c r="AZV11" s="157"/>
      <c r="AZW11" s="157"/>
      <c r="AZX11" s="157"/>
      <c r="AZY11" s="157"/>
      <c r="AZZ11" s="157"/>
      <c r="BAA11" s="157"/>
      <c r="BAB11" s="157"/>
      <c r="BAC11" s="157"/>
      <c r="BAD11" s="157"/>
      <c r="BAE11" s="157"/>
      <c r="BAF11" s="157"/>
      <c r="BAG11" s="157"/>
      <c r="BAH11" s="157"/>
      <c r="BAI11" s="157"/>
      <c r="BAJ11" s="157"/>
      <c r="BAK11" s="157"/>
      <c r="BAL11" s="157"/>
      <c r="BAM11" s="157"/>
      <c r="BAN11" s="157"/>
      <c r="BAO11" s="157"/>
      <c r="BAP11" s="157"/>
      <c r="BAQ11" s="157"/>
      <c r="BAR11" s="157"/>
      <c r="BAS11" s="157"/>
      <c r="BAT11" s="157"/>
      <c r="BAU11" s="157"/>
      <c r="BAV11" s="157"/>
      <c r="BAW11" s="157"/>
      <c r="BAX11" s="157"/>
      <c r="BAY11" s="157"/>
      <c r="BAZ11" s="157"/>
      <c r="BBA11" s="157"/>
      <c r="BBB11" s="157"/>
      <c r="BBC11" s="157"/>
      <c r="BBD11" s="157"/>
      <c r="BBE11" s="157"/>
      <c r="BBF11" s="157"/>
      <c r="BBG11" s="157"/>
      <c r="BBH11" s="157"/>
      <c r="BBI11" s="157"/>
      <c r="BBJ11" s="157"/>
      <c r="BBK11" s="157"/>
      <c r="BBL11" s="157"/>
      <c r="BBM11" s="157"/>
      <c r="BBN11" s="157"/>
      <c r="BBO11" s="157"/>
      <c r="BBP11" s="157"/>
      <c r="BBQ11" s="157"/>
      <c r="BBR11" s="157"/>
      <c r="BBS11" s="157"/>
      <c r="BBT11" s="157"/>
      <c r="BBU11" s="157"/>
      <c r="BBV11" s="157"/>
      <c r="BBW11" s="157"/>
      <c r="BBX11" s="157"/>
      <c r="BBY11" s="157"/>
      <c r="BBZ11" s="157"/>
      <c r="BCA11" s="157"/>
      <c r="BCB11" s="157"/>
      <c r="BCC11" s="157"/>
      <c r="BCD11" s="157"/>
      <c r="BCE11" s="157"/>
      <c r="BCF11" s="157"/>
      <c r="BCG11" s="157"/>
      <c r="BCH11" s="157"/>
      <c r="BCI11" s="157"/>
      <c r="BCJ11" s="157"/>
      <c r="BCK11" s="157"/>
      <c r="BCL11" s="157"/>
      <c r="BCM11" s="157"/>
      <c r="BCN11" s="157"/>
      <c r="BCO11" s="157"/>
      <c r="BCP11" s="157"/>
      <c r="BCQ11" s="157"/>
      <c r="BCR11" s="157"/>
      <c r="BCS11" s="157"/>
      <c r="BCT11" s="157"/>
      <c r="BCU11" s="157"/>
      <c r="BCV11" s="157"/>
      <c r="BCW11" s="157"/>
      <c r="BCX11" s="157"/>
      <c r="BCY11" s="157"/>
      <c r="BCZ11" s="157"/>
      <c r="BDA11" s="157"/>
      <c r="BDB11" s="157"/>
      <c r="BDC11" s="157"/>
      <c r="BDD11" s="157"/>
      <c r="BDE11" s="157"/>
      <c r="BDF11" s="157"/>
      <c r="BDG11" s="157"/>
      <c r="BDH11" s="157"/>
      <c r="BDI11" s="157"/>
      <c r="BDJ11" s="157"/>
      <c r="BDK11" s="157"/>
      <c r="BDL11" s="157"/>
      <c r="BDM11" s="157"/>
      <c r="BDN11" s="157"/>
      <c r="BDO11" s="157"/>
      <c r="BDP11" s="157"/>
      <c r="BDQ11" s="157"/>
      <c r="BDR11" s="157"/>
      <c r="BDS11" s="157"/>
      <c r="BDT11" s="157"/>
      <c r="BDU11" s="157"/>
      <c r="BDV11" s="157"/>
      <c r="BDW11" s="157"/>
      <c r="BDX11" s="157"/>
      <c r="BDY11" s="157"/>
      <c r="BDZ11" s="157"/>
      <c r="BEA11" s="157"/>
      <c r="BEB11" s="157"/>
      <c r="BEC11" s="157"/>
      <c r="BED11" s="157"/>
      <c r="BEE11" s="157"/>
      <c r="BEF11" s="157"/>
      <c r="BEG11" s="157"/>
      <c r="BEH11" s="157"/>
      <c r="BEI11" s="157"/>
      <c r="BEJ11" s="157"/>
      <c r="BEK11" s="157"/>
      <c r="BEL11" s="157"/>
      <c r="BEM11" s="157"/>
      <c r="BEN11" s="157"/>
      <c r="BEO11" s="157"/>
      <c r="BEP11" s="157"/>
      <c r="BEQ11" s="157"/>
      <c r="BER11" s="157"/>
      <c r="BES11" s="157"/>
      <c r="BET11" s="157"/>
      <c r="BEU11" s="157"/>
      <c r="BEV11" s="157"/>
      <c r="BEW11" s="157"/>
      <c r="BEX11" s="157"/>
      <c r="BEY11" s="157"/>
      <c r="BEZ11" s="157"/>
      <c r="BFA11" s="157"/>
      <c r="BFB11" s="157"/>
      <c r="BFC11" s="157"/>
      <c r="BFD11" s="157"/>
      <c r="BFE11" s="157"/>
      <c r="BFF11" s="157"/>
      <c r="BFG11" s="157"/>
      <c r="BFH11" s="157"/>
      <c r="BFI11" s="157"/>
      <c r="BFJ11" s="157"/>
      <c r="BFK11" s="157"/>
      <c r="BFL11" s="157"/>
      <c r="BFM11" s="157"/>
      <c r="BFN11" s="157"/>
      <c r="BFO11" s="157"/>
      <c r="BFP11" s="157"/>
      <c r="BFQ11" s="157"/>
      <c r="BFR11" s="157"/>
      <c r="BFS11" s="157"/>
      <c r="BFT11" s="157"/>
      <c r="BFU11" s="157"/>
      <c r="BFV11" s="157"/>
      <c r="BFW11" s="157"/>
      <c r="BFX11" s="157"/>
      <c r="BFY11" s="157"/>
      <c r="BFZ11" s="157"/>
      <c r="BGA11" s="157"/>
      <c r="BGB11" s="157"/>
      <c r="BGC11" s="157"/>
      <c r="BGD11" s="157"/>
      <c r="BGE11" s="157"/>
      <c r="BGF11" s="157"/>
      <c r="BGG11" s="157"/>
      <c r="BGH11" s="157"/>
      <c r="BGI11" s="157"/>
      <c r="BGJ11" s="157"/>
      <c r="BGK11" s="157"/>
      <c r="BGL11" s="157"/>
      <c r="BGM11" s="157"/>
      <c r="BGN11" s="157"/>
      <c r="BGO11" s="157"/>
      <c r="BGP11" s="157"/>
      <c r="BGQ11" s="157"/>
      <c r="BGR11" s="157"/>
      <c r="BGS11" s="157"/>
      <c r="BGT11" s="157"/>
      <c r="BGU11" s="157"/>
      <c r="BGV11" s="157"/>
      <c r="BGW11" s="157"/>
      <c r="BGX11" s="157"/>
      <c r="BGY11" s="157"/>
      <c r="BGZ11" s="157"/>
      <c r="BHA11" s="157"/>
      <c r="BHB11" s="157"/>
      <c r="BHC11" s="157"/>
      <c r="BHD11" s="157"/>
      <c r="BHE11" s="157"/>
      <c r="BHF11" s="157"/>
      <c r="BHG11" s="157"/>
      <c r="BHH11" s="157"/>
      <c r="BHI11" s="157"/>
      <c r="BHJ11" s="157"/>
      <c r="BHK11" s="157"/>
      <c r="BHL11" s="157"/>
      <c r="BHM11" s="157"/>
      <c r="BHN11" s="157"/>
      <c r="BHO11" s="157"/>
      <c r="BHP11" s="157"/>
      <c r="BHQ11" s="157"/>
      <c r="BHR11" s="157"/>
      <c r="BHS11" s="157"/>
      <c r="BHT11" s="157"/>
      <c r="BHU11" s="157"/>
      <c r="BHV11" s="157"/>
      <c r="BHW11" s="157"/>
      <c r="BHX11" s="157"/>
      <c r="BHY11" s="157"/>
      <c r="BHZ11" s="157"/>
      <c r="BIA11" s="157"/>
      <c r="BIB11" s="157"/>
      <c r="BIC11" s="157"/>
      <c r="BID11" s="157"/>
      <c r="BIE11" s="157"/>
      <c r="BIF11" s="157"/>
      <c r="BIG11" s="157"/>
      <c r="BIH11" s="157"/>
      <c r="BII11" s="157"/>
      <c r="BIJ11" s="157"/>
      <c r="BIK11" s="157"/>
      <c r="BIL11" s="157"/>
      <c r="BIM11" s="157"/>
      <c r="BIN11" s="157"/>
      <c r="BIO11" s="157"/>
      <c r="BIP11" s="157"/>
      <c r="BIQ11" s="157"/>
      <c r="BIR11" s="157"/>
      <c r="BIS11" s="157"/>
      <c r="BIT11" s="157"/>
      <c r="BIU11" s="157"/>
      <c r="BIV11" s="157"/>
      <c r="BIW11" s="157"/>
      <c r="BIX11" s="157"/>
      <c r="BIY11" s="157"/>
      <c r="BIZ11" s="157"/>
      <c r="BJA11" s="157"/>
      <c r="BJB11" s="157"/>
      <c r="BJC11" s="157"/>
      <c r="BJD11" s="157"/>
      <c r="BJE11" s="157"/>
      <c r="BJF11" s="157"/>
      <c r="BJG11" s="157"/>
      <c r="BJH11" s="157"/>
      <c r="BJI11" s="157"/>
      <c r="BJJ11" s="157"/>
      <c r="BJK11" s="157"/>
      <c r="BJL11" s="157"/>
      <c r="BJM11" s="157"/>
      <c r="BJN11" s="157"/>
      <c r="BJO11" s="157"/>
      <c r="BJP11" s="157"/>
      <c r="BJQ11" s="157"/>
      <c r="BJR11" s="157"/>
      <c r="BJS11" s="157"/>
      <c r="BJT11" s="157"/>
      <c r="BJU11" s="157"/>
      <c r="BJV11" s="157"/>
      <c r="BJW11" s="157"/>
      <c r="BJX11" s="157"/>
      <c r="BJY11" s="157"/>
      <c r="BJZ11" s="157"/>
      <c r="BKA11" s="157"/>
      <c r="BKB11" s="157"/>
      <c r="BKC11" s="157"/>
      <c r="BKD11" s="157"/>
      <c r="BKE11" s="157"/>
      <c r="BKF11" s="157"/>
      <c r="BKG11" s="157"/>
      <c r="BKH11" s="157"/>
      <c r="BKI11" s="157"/>
      <c r="BKJ11" s="157"/>
      <c r="BKK11" s="157"/>
      <c r="BKL11" s="157"/>
      <c r="BKM11" s="157"/>
      <c r="BKN11" s="157"/>
      <c r="BKO11" s="157"/>
      <c r="BKP11" s="157"/>
      <c r="BKQ11" s="157"/>
      <c r="BKR11" s="157"/>
      <c r="BKS11" s="157"/>
      <c r="BKT11" s="157"/>
      <c r="BKU11" s="157"/>
      <c r="BKV11" s="157"/>
      <c r="BKW11" s="157"/>
      <c r="BKX11" s="157"/>
      <c r="BKY11" s="157"/>
      <c r="BKZ11" s="157"/>
      <c r="BLA11" s="157"/>
      <c r="BLB11" s="157"/>
      <c r="BLC11" s="157"/>
      <c r="BLD11" s="157"/>
      <c r="BLE11" s="157"/>
      <c r="BLF11" s="157"/>
      <c r="BLG11" s="157"/>
      <c r="BLH11" s="157"/>
      <c r="BLI11" s="157"/>
      <c r="BLJ11" s="157"/>
      <c r="BLK11" s="157"/>
      <c r="BLL11" s="157"/>
      <c r="BLM11" s="157"/>
      <c r="BLN11" s="157"/>
      <c r="BLO11" s="157"/>
      <c r="BLP11" s="157"/>
      <c r="BLQ11" s="157"/>
      <c r="BLR11" s="157"/>
      <c r="BLS11" s="157"/>
      <c r="BLT11" s="157"/>
      <c r="BLU11" s="157"/>
      <c r="BLV11" s="157"/>
      <c r="BLW11" s="157"/>
      <c r="BLX11" s="157"/>
      <c r="BLY11" s="157"/>
      <c r="BLZ11" s="157"/>
      <c r="BMA11" s="157"/>
      <c r="BMB11" s="157"/>
      <c r="BMC11" s="157"/>
      <c r="BMD11" s="157"/>
      <c r="BME11" s="157"/>
      <c r="BMF11" s="157"/>
      <c r="BMG11" s="157"/>
      <c r="BMH11" s="157"/>
      <c r="BMI11" s="157"/>
      <c r="BMJ11" s="157"/>
      <c r="BMK11" s="157"/>
      <c r="BML11" s="157"/>
      <c r="BMM11" s="157"/>
      <c r="BMN11" s="157"/>
      <c r="BMO11" s="157"/>
      <c r="BMP11" s="157"/>
      <c r="BMQ11" s="157"/>
      <c r="BMR11" s="157"/>
      <c r="BMS11" s="157"/>
      <c r="BMT11" s="157"/>
      <c r="BMU11" s="157"/>
      <c r="BMV11" s="157"/>
      <c r="BMW11" s="157"/>
      <c r="BMX11" s="157"/>
      <c r="BMY11" s="157"/>
      <c r="BMZ11" s="157"/>
      <c r="BNA11" s="157"/>
      <c r="BNB11" s="157"/>
      <c r="BNC11" s="157"/>
      <c r="BND11" s="157"/>
      <c r="BNE11" s="157"/>
      <c r="BNF11" s="157"/>
      <c r="BNG11" s="157"/>
      <c r="BNH11" s="157"/>
      <c r="BNI11" s="157"/>
      <c r="BNJ11" s="157"/>
      <c r="BNK11" s="157"/>
      <c r="BNL11" s="157"/>
      <c r="BNM11" s="157"/>
      <c r="BNN11" s="157"/>
      <c r="BNO11" s="157"/>
      <c r="BNP11" s="157"/>
      <c r="BNQ11" s="157"/>
      <c r="BNR11" s="157"/>
      <c r="BNS11" s="157"/>
      <c r="BNT11" s="157"/>
      <c r="BNU11" s="157"/>
      <c r="BNV11" s="157"/>
      <c r="BNW11" s="157"/>
      <c r="BNX11" s="157"/>
      <c r="BNY11" s="157"/>
      <c r="BNZ11" s="157"/>
      <c r="BOA11" s="157"/>
      <c r="BOB11" s="157"/>
      <c r="BOC11" s="157"/>
      <c r="BOD11" s="157"/>
      <c r="BOE11" s="157"/>
      <c r="BOF11" s="157"/>
      <c r="BOG11" s="157"/>
      <c r="BOH11" s="157"/>
      <c r="BOI11" s="157"/>
      <c r="BOJ11" s="157"/>
      <c r="BOK11" s="157"/>
      <c r="BOL11" s="157"/>
      <c r="BOM11" s="157"/>
      <c r="BON11" s="157"/>
      <c r="BOO11" s="157"/>
      <c r="BOP11" s="157"/>
      <c r="BOQ11" s="157"/>
      <c r="BOR11" s="157"/>
      <c r="BOS11" s="157"/>
      <c r="BOT11" s="157"/>
      <c r="BOU11" s="157"/>
      <c r="BOV11" s="157"/>
      <c r="BOW11" s="157"/>
      <c r="BOX11" s="157"/>
      <c r="BOY11" s="157"/>
      <c r="BOZ11" s="157"/>
      <c r="BPA11" s="157"/>
      <c r="BPB11" s="157"/>
      <c r="BPC11" s="157"/>
      <c r="BPD11" s="157"/>
      <c r="BPE11" s="157"/>
      <c r="BPF11" s="157"/>
      <c r="BPG11" s="157"/>
      <c r="BPH11" s="157"/>
      <c r="BPI11" s="157"/>
      <c r="BPJ11" s="157"/>
      <c r="BPK11" s="157"/>
      <c r="BPL11" s="157"/>
      <c r="BPM11" s="157"/>
      <c r="BPN11" s="157"/>
      <c r="BPO11" s="157"/>
      <c r="BPP11" s="157"/>
      <c r="BPQ11" s="157"/>
      <c r="BPR11" s="157"/>
      <c r="BPS11" s="157"/>
      <c r="BPT11" s="157"/>
      <c r="BPU11" s="157"/>
      <c r="BPV11" s="157"/>
      <c r="BPW11" s="157"/>
      <c r="BPX11" s="157"/>
      <c r="BPY11" s="157"/>
      <c r="BPZ11" s="157"/>
      <c r="BQA11" s="157"/>
      <c r="BQB11" s="157"/>
      <c r="BQC11" s="157"/>
      <c r="BQD11" s="157"/>
      <c r="BQE11" s="157"/>
      <c r="BQF11" s="157"/>
      <c r="BQG11" s="157"/>
      <c r="BQH11" s="157"/>
      <c r="BQI11" s="157"/>
      <c r="BQJ11" s="157"/>
      <c r="BQK11" s="157"/>
      <c r="BQL11" s="157"/>
      <c r="BQM11" s="157"/>
      <c r="BQN11" s="157"/>
      <c r="BQO11" s="157"/>
      <c r="BQP11" s="157"/>
      <c r="BQQ11" s="157"/>
      <c r="BQR11" s="157"/>
      <c r="BQS11" s="157"/>
      <c r="BQT11" s="157"/>
      <c r="BQU11" s="157"/>
      <c r="BQV11" s="157"/>
      <c r="BQW11" s="157"/>
      <c r="BQX11" s="157"/>
      <c r="BQY11" s="157"/>
      <c r="BQZ11" s="157"/>
      <c r="BRA11" s="157"/>
      <c r="BRB11" s="157"/>
      <c r="BRC11" s="157"/>
      <c r="BRD11" s="157"/>
      <c r="BRE11" s="157"/>
      <c r="BRF11" s="157"/>
      <c r="BRG11" s="157"/>
      <c r="BRH11" s="157"/>
      <c r="BRI11" s="157"/>
      <c r="BRJ11" s="157"/>
      <c r="BRK11" s="157"/>
      <c r="BRL11" s="157"/>
      <c r="BRM11" s="157"/>
      <c r="BRN11" s="157"/>
      <c r="BRO11" s="157"/>
      <c r="BRP11" s="157"/>
      <c r="BRQ11" s="157"/>
      <c r="BRR11" s="157"/>
      <c r="BRS11" s="157"/>
      <c r="BRT11" s="157"/>
      <c r="BRU11" s="157"/>
      <c r="BRV11" s="157"/>
      <c r="BRW11" s="157"/>
      <c r="BRX11" s="157"/>
      <c r="BRY11" s="157"/>
      <c r="BRZ11" s="157"/>
      <c r="BSA11" s="157"/>
      <c r="BSB11" s="157"/>
      <c r="BSC11" s="157"/>
      <c r="BSD11" s="157"/>
      <c r="BSE11" s="157"/>
      <c r="BSF11" s="157"/>
      <c r="BSG11" s="157"/>
      <c r="BSH11" s="157"/>
      <c r="BSI11" s="157"/>
      <c r="BSJ11" s="157"/>
      <c r="BSK11" s="157"/>
      <c r="BSL11" s="157"/>
      <c r="BSM11" s="157"/>
      <c r="BSN11" s="157"/>
      <c r="BSO11" s="157"/>
      <c r="BSP11" s="157"/>
      <c r="BSQ11" s="157"/>
      <c r="BSR11" s="157"/>
      <c r="BSS11" s="157"/>
      <c r="BST11" s="157"/>
      <c r="BSU11" s="157"/>
      <c r="BSV11" s="157"/>
      <c r="BSW11" s="157"/>
      <c r="BSX11" s="157"/>
      <c r="BSY11" s="157"/>
      <c r="BSZ11" s="157"/>
      <c r="BTA11" s="157"/>
      <c r="BTB11" s="157"/>
      <c r="BTC11" s="157"/>
      <c r="BTD11" s="157"/>
      <c r="BTE11" s="157"/>
      <c r="BTF11" s="157"/>
      <c r="BTG11" s="157"/>
      <c r="BTH11" s="157"/>
      <c r="BTI11" s="157"/>
      <c r="BTJ11" s="157"/>
      <c r="BTK11" s="157"/>
      <c r="BTL11" s="157"/>
      <c r="BTM11" s="157"/>
      <c r="BTN11" s="157"/>
      <c r="BTO11" s="157"/>
      <c r="BTP11" s="157"/>
      <c r="BTQ11" s="157"/>
      <c r="BTR11" s="157"/>
      <c r="BTS11" s="157"/>
      <c r="BTT11" s="157"/>
      <c r="BTU11" s="157"/>
      <c r="BTV11" s="157"/>
      <c r="BTW11" s="157"/>
      <c r="BTX11" s="157"/>
      <c r="BTY11" s="157"/>
      <c r="BTZ11" s="157"/>
      <c r="BUA11" s="157"/>
      <c r="BUB11" s="157"/>
      <c r="BUC11" s="157"/>
      <c r="BUD11" s="157"/>
      <c r="BUE11" s="157"/>
      <c r="BUF11" s="157"/>
      <c r="BUG11" s="157"/>
      <c r="BUH11" s="157"/>
      <c r="BUI11" s="157"/>
      <c r="BUJ11" s="157"/>
      <c r="BUK11" s="157"/>
      <c r="BUL11" s="157"/>
      <c r="BUM11" s="157"/>
      <c r="BUN11" s="157"/>
      <c r="BUO11" s="157"/>
      <c r="BUP11" s="157"/>
      <c r="BUQ11" s="157"/>
      <c r="BUR11" s="157"/>
      <c r="BUS11" s="157"/>
      <c r="BUT11" s="157"/>
      <c r="BUU11" s="157"/>
      <c r="BUV11" s="157"/>
      <c r="BUW11" s="157"/>
      <c r="BUX11" s="157"/>
      <c r="BUY11" s="157"/>
      <c r="BUZ11" s="157"/>
      <c r="BVA11" s="157"/>
      <c r="BVB11" s="157"/>
      <c r="BVC11" s="157"/>
      <c r="BVD11" s="157"/>
      <c r="BVE11" s="157"/>
      <c r="BVF11" s="157"/>
      <c r="BVG11" s="157"/>
      <c r="BVH11" s="157"/>
      <c r="BVI11" s="157"/>
      <c r="BVJ11" s="157"/>
      <c r="BVK11" s="157"/>
      <c r="BVL11" s="157"/>
      <c r="BVM11" s="157"/>
      <c r="BVN11" s="157"/>
      <c r="BVO11" s="157"/>
      <c r="BVP11" s="157"/>
      <c r="BVQ11" s="157"/>
      <c r="BVR11" s="157"/>
      <c r="BVS11" s="157"/>
      <c r="BVT11" s="157"/>
      <c r="BVU11" s="157"/>
      <c r="BVV11" s="157"/>
      <c r="BVW11" s="157"/>
      <c r="BVX11" s="157"/>
      <c r="BVY11" s="157"/>
      <c r="BVZ11" s="157"/>
      <c r="BWA11" s="157"/>
      <c r="BWB11" s="157"/>
      <c r="BWC11" s="157"/>
      <c r="BWD11" s="157"/>
      <c r="BWE11" s="157"/>
      <c r="BWF11" s="157"/>
      <c r="BWG11" s="157"/>
      <c r="BWH11" s="157"/>
      <c r="BWI11" s="157"/>
      <c r="BWJ11" s="157"/>
      <c r="BWK11" s="157"/>
      <c r="BWL11" s="157"/>
      <c r="BWM11" s="157"/>
      <c r="BWN11" s="157"/>
      <c r="BWO11" s="157"/>
      <c r="BWP11" s="157"/>
      <c r="BWQ11" s="157"/>
      <c r="BWR11" s="157"/>
      <c r="BWS11" s="157"/>
      <c r="BWT11" s="157"/>
      <c r="BWU11" s="157"/>
      <c r="BWV11" s="157"/>
      <c r="BWW11" s="157"/>
      <c r="BWX11" s="157"/>
      <c r="BWY11" s="157"/>
      <c r="BWZ11" s="157"/>
      <c r="BXA11" s="157"/>
      <c r="BXB11" s="157"/>
      <c r="BXC11" s="157"/>
      <c r="BXD11" s="157"/>
      <c r="BXE11" s="157"/>
      <c r="BXF11" s="157"/>
      <c r="BXG11" s="157"/>
      <c r="BXH11" s="157"/>
      <c r="BXI11" s="157"/>
      <c r="BXJ11" s="157"/>
      <c r="BXK11" s="157"/>
      <c r="BXL11" s="157"/>
      <c r="BXM11" s="157"/>
      <c r="BXN11" s="157"/>
      <c r="BXO11" s="157"/>
      <c r="BXP11" s="157"/>
      <c r="BXQ11" s="157"/>
      <c r="BXR11" s="157"/>
      <c r="BXS11" s="157"/>
      <c r="BXT11" s="157"/>
      <c r="BXU11" s="157"/>
      <c r="BXV11" s="157"/>
      <c r="BXW11" s="157"/>
      <c r="BXX11" s="157"/>
      <c r="BXY11" s="157"/>
      <c r="BXZ11" s="157"/>
      <c r="BYA11" s="157"/>
      <c r="BYB11" s="157"/>
      <c r="BYC11" s="157"/>
      <c r="BYD11" s="157"/>
      <c r="BYE11" s="157"/>
      <c r="BYF11" s="157"/>
      <c r="BYG11" s="157"/>
      <c r="BYH11" s="157"/>
      <c r="BYI11" s="157"/>
      <c r="BYJ11" s="157"/>
      <c r="BYK11" s="157"/>
      <c r="BYL11" s="157"/>
      <c r="BYM11" s="157"/>
      <c r="BYN11" s="157"/>
      <c r="BYO11" s="157"/>
      <c r="BYP11" s="157"/>
      <c r="BYQ11" s="157"/>
      <c r="BYR11" s="157"/>
      <c r="BYS11" s="157"/>
      <c r="BYT11" s="157"/>
      <c r="BYU11" s="157"/>
      <c r="BYV11" s="157"/>
      <c r="BYW11" s="157"/>
      <c r="BYX11" s="157"/>
      <c r="BYY11" s="157"/>
      <c r="BYZ11" s="157"/>
      <c r="BZA11" s="157"/>
      <c r="BZB11" s="157"/>
      <c r="BZC11" s="157"/>
      <c r="BZD11" s="157"/>
      <c r="BZE11" s="157"/>
      <c r="BZF11" s="157"/>
      <c r="BZG11" s="157"/>
      <c r="BZH11" s="157"/>
      <c r="BZI11" s="157"/>
      <c r="BZJ11" s="157"/>
      <c r="BZK11" s="157"/>
      <c r="BZL11" s="157"/>
      <c r="BZM11" s="157"/>
      <c r="BZN11" s="157"/>
      <c r="BZO11" s="157"/>
      <c r="BZP11" s="157"/>
      <c r="BZQ11" s="157"/>
      <c r="BZR11" s="157"/>
      <c r="BZS11" s="157"/>
      <c r="BZT11" s="157"/>
      <c r="BZU11" s="157"/>
      <c r="BZV11" s="157"/>
      <c r="BZW11" s="157"/>
      <c r="BZX11" s="157"/>
      <c r="BZY11" s="157"/>
      <c r="BZZ11" s="157"/>
      <c r="CAA11" s="157"/>
      <c r="CAB11" s="157"/>
      <c r="CAC11" s="157"/>
      <c r="CAD11" s="157"/>
      <c r="CAE11" s="157"/>
      <c r="CAF11" s="157"/>
      <c r="CAG11" s="157"/>
      <c r="CAH11" s="157"/>
      <c r="CAI11" s="157"/>
      <c r="CAJ11" s="157"/>
      <c r="CAK11" s="157"/>
      <c r="CAL11" s="157"/>
      <c r="CAM11" s="157"/>
      <c r="CAN11" s="157"/>
      <c r="CAO11" s="157"/>
      <c r="CAP11" s="157"/>
      <c r="CAQ11" s="157"/>
      <c r="CAR11" s="157"/>
      <c r="CAS11" s="157"/>
      <c r="CAT11" s="157"/>
      <c r="CAU11" s="157"/>
      <c r="CAV11" s="157"/>
      <c r="CAW11" s="157"/>
      <c r="CAX11" s="157"/>
      <c r="CAY11" s="157"/>
      <c r="CAZ11" s="157"/>
      <c r="CBA11" s="157"/>
      <c r="CBB11" s="157"/>
      <c r="CBC11" s="157"/>
      <c r="CBD11" s="157"/>
      <c r="CBE11" s="157"/>
      <c r="CBF11" s="157"/>
      <c r="CBG11" s="157"/>
      <c r="CBH11" s="157"/>
      <c r="CBI11" s="157"/>
      <c r="CBJ11" s="157"/>
      <c r="CBK11" s="157"/>
      <c r="CBL11" s="157"/>
      <c r="CBM11" s="157"/>
      <c r="CBN11" s="157"/>
      <c r="CBO11" s="157"/>
      <c r="CBP11" s="157"/>
      <c r="CBQ11" s="157"/>
      <c r="CBR11" s="157"/>
      <c r="CBS11" s="157"/>
      <c r="CBT11" s="157"/>
      <c r="CBU11" s="157"/>
      <c r="CBV11" s="157"/>
      <c r="CBW11" s="157"/>
      <c r="CBX11" s="157"/>
      <c r="CBY11" s="157"/>
      <c r="CBZ11" s="157"/>
      <c r="CCA11" s="157"/>
      <c r="CCB11" s="157"/>
      <c r="CCC11" s="157"/>
      <c r="CCD11" s="157"/>
      <c r="CCE11" s="157"/>
      <c r="CCF11" s="157"/>
      <c r="CCG11" s="157"/>
      <c r="CCH11" s="157"/>
      <c r="CCI11" s="157"/>
      <c r="CCJ11" s="157"/>
      <c r="CCK11" s="157"/>
      <c r="CCL11" s="157"/>
      <c r="CCM11" s="157"/>
      <c r="CCN11" s="157"/>
      <c r="CCO11" s="157"/>
      <c r="CCP11" s="157"/>
      <c r="CCQ11" s="157"/>
      <c r="CCR11" s="157"/>
      <c r="CCS11" s="157"/>
      <c r="CCT11" s="157"/>
      <c r="CCU11" s="157"/>
      <c r="CCV11" s="157"/>
      <c r="CCW11" s="157"/>
      <c r="CCX11" s="157"/>
      <c r="CCY11" s="157"/>
      <c r="CCZ11" s="157"/>
      <c r="CDA11" s="157"/>
      <c r="CDB11" s="157"/>
      <c r="CDC11" s="157"/>
      <c r="CDD11" s="157"/>
      <c r="CDE11" s="157"/>
      <c r="CDF11" s="157"/>
      <c r="CDG11" s="157"/>
      <c r="CDH11" s="157"/>
      <c r="CDI11" s="157"/>
      <c r="CDJ11" s="157"/>
      <c r="CDK11" s="157"/>
      <c r="CDL11" s="157"/>
      <c r="CDM11" s="157"/>
      <c r="CDN11" s="157"/>
      <c r="CDO11" s="157"/>
      <c r="CDP11" s="157"/>
      <c r="CDQ11" s="157"/>
      <c r="CDR11" s="157"/>
      <c r="CDS11" s="157"/>
      <c r="CDT11" s="157"/>
      <c r="CDU11" s="157"/>
      <c r="CDV11" s="157"/>
      <c r="CDW11" s="157"/>
      <c r="CDX11" s="157"/>
      <c r="CDY11" s="157"/>
      <c r="CDZ11" s="157"/>
      <c r="CEA11" s="157"/>
      <c r="CEB11" s="157"/>
      <c r="CEC11" s="157"/>
      <c r="CED11" s="157"/>
      <c r="CEE11" s="157"/>
      <c r="CEF11" s="157"/>
      <c r="CEG11" s="157"/>
      <c r="CEH11" s="157"/>
      <c r="CEI11" s="157"/>
      <c r="CEJ11" s="157"/>
      <c r="CEK11" s="157"/>
      <c r="CEL11" s="157"/>
      <c r="CEM11" s="157"/>
      <c r="CEN11" s="157"/>
      <c r="CEO11" s="157"/>
      <c r="CEP11" s="157"/>
      <c r="CEQ11" s="157"/>
      <c r="CER11" s="157"/>
      <c r="CES11" s="157"/>
      <c r="CET11" s="157"/>
      <c r="CEU11" s="157"/>
      <c r="CEV11" s="157"/>
      <c r="CEW11" s="157"/>
      <c r="CEX11" s="157"/>
      <c r="CEY11" s="157"/>
      <c r="CEZ11" s="157"/>
      <c r="CFA11" s="157"/>
      <c r="CFB11" s="157"/>
      <c r="CFC11" s="157"/>
      <c r="CFD11" s="157"/>
      <c r="CFE11" s="157"/>
      <c r="CFF11" s="157"/>
      <c r="CFG11" s="157"/>
      <c r="CFH11" s="157"/>
      <c r="CFI11" s="157"/>
      <c r="CFJ11" s="157"/>
      <c r="CFK11" s="157"/>
      <c r="CFL11" s="157"/>
      <c r="CFM11" s="157"/>
      <c r="CFN11" s="157"/>
      <c r="CFO11" s="157"/>
      <c r="CFP11" s="157"/>
      <c r="CFQ11" s="157"/>
      <c r="CFR11" s="157"/>
      <c r="CFS11" s="157"/>
      <c r="CFT11" s="157"/>
      <c r="CFU11" s="157"/>
      <c r="CFV11" s="157"/>
      <c r="CFW11" s="157"/>
      <c r="CFX11" s="157"/>
      <c r="CFY11" s="157"/>
      <c r="CFZ11" s="157"/>
      <c r="CGA11" s="157"/>
      <c r="CGB11" s="157"/>
      <c r="CGC11" s="157"/>
      <c r="CGD11" s="157"/>
      <c r="CGE11" s="157"/>
      <c r="CGF11" s="157"/>
      <c r="CGG11" s="157"/>
      <c r="CGH11" s="157"/>
      <c r="CGI11" s="157"/>
      <c r="CGJ11" s="157"/>
      <c r="CGK11" s="157"/>
      <c r="CGL11" s="157"/>
      <c r="CGM11" s="157"/>
      <c r="CGN11" s="157"/>
      <c r="CGO11" s="157"/>
      <c r="CGP11" s="157"/>
      <c r="CGQ11" s="157"/>
      <c r="CGR11" s="157"/>
      <c r="CGS11" s="157"/>
      <c r="CGT11" s="157"/>
      <c r="CGU11" s="157"/>
      <c r="CGV11" s="157"/>
      <c r="CGW11" s="157"/>
      <c r="CGX11" s="157"/>
      <c r="CGY11" s="157"/>
      <c r="CGZ11" s="157"/>
      <c r="CHA11" s="157"/>
      <c r="CHB11" s="157"/>
      <c r="CHC11" s="157"/>
      <c r="CHD11" s="157"/>
      <c r="CHE11" s="157"/>
      <c r="CHF11" s="157"/>
      <c r="CHG11" s="157"/>
      <c r="CHH11" s="157"/>
      <c r="CHI11" s="157"/>
      <c r="CHJ11" s="157"/>
      <c r="CHK11" s="157"/>
      <c r="CHL11" s="157"/>
      <c r="CHM11" s="157"/>
      <c r="CHN11" s="157"/>
      <c r="CHO11" s="157"/>
      <c r="CHP11" s="157"/>
      <c r="CHQ11" s="157"/>
      <c r="CHR11" s="157"/>
      <c r="CHS11" s="157"/>
      <c r="CHT11" s="157"/>
      <c r="CHU11" s="157"/>
      <c r="CHV11" s="157"/>
      <c r="CHW11" s="157"/>
      <c r="CHX11" s="157"/>
      <c r="CHY11" s="157"/>
      <c r="CHZ11" s="157"/>
      <c r="CIA11" s="157"/>
      <c r="CIB11" s="157"/>
      <c r="CIC11" s="157"/>
      <c r="CID11" s="157"/>
      <c r="CIE11" s="157"/>
      <c r="CIF11" s="157"/>
      <c r="CIG11" s="157"/>
      <c r="CIH11" s="157"/>
      <c r="CII11" s="157"/>
      <c r="CIJ11" s="157"/>
      <c r="CIK11" s="157"/>
      <c r="CIL11" s="157"/>
      <c r="CIM11" s="157"/>
      <c r="CIN11" s="157"/>
      <c r="CIO11" s="157"/>
      <c r="CIP11" s="157"/>
      <c r="CIQ11" s="157"/>
      <c r="CIR11" s="157"/>
      <c r="CIS11" s="157"/>
      <c r="CIT11" s="157"/>
      <c r="CIU11" s="157"/>
      <c r="CIV11" s="157"/>
      <c r="CIW11" s="157"/>
      <c r="CIX11" s="157"/>
      <c r="CIY11" s="157"/>
      <c r="CIZ11" s="157"/>
      <c r="CJA11" s="157"/>
      <c r="CJB11" s="157"/>
      <c r="CJC11" s="157"/>
      <c r="CJD11" s="157"/>
      <c r="CJE11" s="157"/>
      <c r="CJF11" s="157"/>
      <c r="CJG11" s="157"/>
      <c r="CJH11" s="157"/>
      <c r="CJI11" s="157"/>
      <c r="CJJ11" s="157"/>
      <c r="CJK11" s="157"/>
      <c r="CJL11" s="157"/>
      <c r="CJM11" s="157"/>
      <c r="CJN11" s="157"/>
      <c r="CJO11" s="157"/>
      <c r="CJP11" s="157"/>
      <c r="CJQ11" s="157"/>
      <c r="CJR11" s="157"/>
      <c r="CJS11" s="157"/>
      <c r="CJT11" s="157"/>
      <c r="CJU11" s="157"/>
      <c r="CJV11" s="157"/>
      <c r="CJW11" s="157"/>
      <c r="CJX11" s="157"/>
      <c r="CJY11" s="157"/>
      <c r="CJZ11" s="157"/>
      <c r="CKA11" s="157"/>
      <c r="CKB11" s="157"/>
      <c r="CKC11" s="157"/>
      <c r="CKD11" s="157"/>
      <c r="CKE11" s="157"/>
      <c r="CKF11" s="157"/>
      <c r="CKG11" s="157"/>
      <c r="CKH11" s="157"/>
      <c r="CKI11" s="157"/>
      <c r="CKJ11" s="157"/>
      <c r="CKK11" s="157"/>
      <c r="CKL11" s="157"/>
      <c r="CKM11" s="157"/>
      <c r="CKN11" s="157"/>
      <c r="CKO11" s="157"/>
      <c r="CKP11" s="157"/>
      <c r="CKQ11" s="157"/>
      <c r="CKR11" s="157"/>
      <c r="CKS11" s="157"/>
      <c r="CKT11" s="157"/>
      <c r="CKU11" s="157"/>
      <c r="CKV11" s="157"/>
      <c r="CKW11" s="157"/>
      <c r="CKX11" s="157"/>
      <c r="CKY11" s="157"/>
      <c r="CKZ11" s="157"/>
      <c r="CLA11" s="157"/>
      <c r="CLB11" s="157"/>
      <c r="CLC11" s="157"/>
      <c r="CLD11" s="157"/>
      <c r="CLE11" s="157"/>
      <c r="CLF11" s="157"/>
      <c r="CLG11" s="157"/>
      <c r="CLH11" s="157"/>
      <c r="CLI11" s="157"/>
      <c r="CLJ11" s="157"/>
      <c r="CLK11" s="157"/>
      <c r="CLL11" s="157"/>
      <c r="CLM11" s="157"/>
      <c r="CLN11" s="157"/>
      <c r="CLO11" s="157"/>
      <c r="CLP11" s="157"/>
      <c r="CLQ11" s="157"/>
      <c r="CLR11" s="157"/>
      <c r="CLS11" s="157"/>
      <c r="CLT11" s="157"/>
      <c r="CLU11" s="157"/>
      <c r="CLV11" s="157"/>
      <c r="CLW11" s="157"/>
      <c r="CLX11" s="157"/>
      <c r="CLY11" s="157"/>
      <c r="CLZ11" s="157"/>
      <c r="CMA11" s="157"/>
      <c r="CMB11" s="157"/>
      <c r="CMC11" s="157"/>
      <c r="CMD11" s="157"/>
      <c r="CME11" s="157"/>
      <c r="CMF11" s="157"/>
      <c r="CMG11" s="157"/>
      <c r="CMH11" s="157"/>
      <c r="CMI11" s="157"/>
      <c r="CMJ11" s="157"/>
      <c r="CMK11" s="157"/>
      <c r="CML11" s="157"/>
      <c r="CMM11" s="157"/>
      <c r="CMN11" s="157"/>
      <c r="CMO11" s="157"/>
      <c r="CMP11" s="157"/>
      <c r="CMQ11" s="157"/>
      <c r="CMR11" s="157"/>
      <c r="CMS11" s="157"/>
      <c r="CMT11" s="157"/>
      <c r="CMU11" s="157"/>
      <c r="CMV11" s="157"/>
      <c r="CMW11" s="157"/>
      <c r="CMX11" s="157"/>
      <c r="CMY11" s="157"/>
      <c r="CMZ11" s="157"/>
      <c r="CNA11" s="157"/>
      <c r="CNB11" s="157"/>
      <c r="CNC11" s="157"/>
      <c r="CND11" s="157"/>
      <c r="CNE11" s="157"/>
      <c r="CNF11" s="157"/>
      <c r="CNG11" s="157"/>
      <c r="CNH11" s="157"/>
      <c r="CNI11" s="157"/>
      <c r="CNJ11" s="157"/>
      <c r="CNK11" s="157"/>
      <c r="CNL11" s="157"/>
      <c r="CNM11" s="157"/>
      <c r="CNN11" s="157"/>
      <c r="CNO11" s="157"/>
      <c r="CNP11" s="157"/>
      <c r="CNQ11" s="157"/>
      <c r="CNR11" s="157"/>
      <c r="CNS11" s="157"/>
      <c r="CNT11" s="157"/>
      <c r="CNU11" s="157"/>
      <c r="CNV11" s="157"/>
      <c r="CNW11" s="157"/>
      <c r="CNX11" s="157"/>
      <c r="CNY11" s="157"/>
      <c r="CNZ11" s="157"/>
      <c r="COA11" s="157"/>
      <c r="COB11" s="157"/>
      <c r="COC11" s="157"/>
      <c r="COD11" s="157"/>
      <c r="COE11" s="157"/>
      <c r="COF11" s="157"/>
      <c r="COG11" s="157"/>
      <c r="COH11" s="157"/>
      <c r="COI11" s="157"/>
      <c r="COJ11" s="157"/>
      <c r="COK11" s="157"/>
      <c r="COL11" s="157"/>
      <c r="COM11" s="157"/>
      <c r="CON11" s="157"/>
      <c r="COO11" s="157"/>
      <c r="COP11" s="157"/>
      <c r="COQ11" s="157"/>
      <c r="COR11" s="157"/>
      <c r="COS11" s="157"/>
      <c r="COT11" s="157"/>
      <c r="COU11" s="157"/>
      <c r="COV11" s="157"/>
      <c r="COW11" s="157"/>
      <c r="COX11" s="157"/>
      <c r="COY11" s="157"/>
      <c r="COZ11" s="157"/>
      <c r="CPA11" s="157"/>
      <c r="CPB11" s="157"/>
      <c r="CPC11" s="157"/>
      <c r="CPD11" s="157"/>
      <c r="CPE11" s="157"/>
      <c r="CPF11" s="157"/>
      <c r="CPG11" s="157"/>
      <c r="CPH11" s="157"/>
      <c r="CPI11" s="157"/>
      <c r="CPJ11" s="157"/>
      <c r="CPK11" s="157"/>
      <c r="CPL11" s="157"/>
      <c r="CPM11" s="157"/>
      <c r="CPN11" s="157"/>
      <c r="CPO11" s="157"/>
      <c r="CPP11" s="157"/>
      <c r="CPQ11" s="157"/>
      <c r="CPR11" s="157"/>
      <c r="CPS11" s="157"/>
      <c r="CPT11" s="157"/>
      <c r="CPU11" s="157"/>
      <c r="CPV11" s="157"/>
      <c r="CPW11" s="157"/>
      <c r="CPX11" s="157"/>
      <c r="CPY11" s="157"/>
      <c r="CPZ11" s="157"/>
      <c r="CQA11" s="157"/>
      <c r="CQB11" s="157"/>
      <c r="CQC11" s="157"/>
      <c r="CQD11" s="157"/>
      <c r="CQE11" s="157"/>
      <c r="CQF11" s="157"/>
      <c r="CQG11" s="157"/>
      <c r="CQH11" s="157"/>
      <c r="CQI11" s="157"/>
      <c r="CQJ11" s="157"/>
      <c r="CQK11" s="157"/>
      <c r="CQL11" s="157"/>
      <c r="CQM11" s="157"/>
      <c r="CQN11" s="157"/>
      <c r="CQO11" s="157"/>
      <c r="CQP11" s="157"/>
      <c r="CQQ11" s="157"/>
      <c r="CQR11" s="157"/>
      <c r="CQS11" s="157"/>
      <c r="CQT11" s="157"/>
      <c r="CQU11" s="157"/>
      <c r="CQV11" s="157"/>
      <c r="CQW11" s="157"/>
      <c r="CQX11" s="157"/>
      <c r="CQY11" s="157"/>
      <c r="CQZ11" s="157"/>
      <c r="CRA11" s="157"/>
      <c r="CRB11" s="157"/>
      <c r="CRC11" s="157"/>
      <c r="CRD11" s="157"/>
      <c r="CRE11" s="157"/>
      <c r="CRF11" s="157"/>
      <c r="CRG11" s="157"/>
      <c r="CRH11" s="157"/>
      <c r="CRI11" s="157"/>
      <c r="CRJ11" s="157"/>
      <c r="CRK11" s="157"/>
      <c r="CRL11" s="157"/>
      <c r="CRM11" s="157"/>
      <c r="CRN11" s="157"/>
      <c r="CRO11" s="157"/>
      <c r="CRP11" s="157"/>
      <c r="CRQ11" s="157"/>
      <c r="CRR11" s="157"/>
      <c r="CRS11" s="157"/>
      <c r="CRT11" s="157"/>
      <c r="CRU11" s="157"/>
      <c r="CRV11" s="157"/>
      <c r="CRW11" s="157"/>
      <c r="CRX11" s="157"/>
      <c r="CRY11" s="157"/>
      <c r="CRZ11" s="157"/>
      <c r="CSA11" s="157"/>
      <c r="CSB11" s="157"/>
      <c r="CSC11" s="157"/>
      <c r="CSD11" s="157"/>
      <c r="CSE11" s="157"/>
      <c r="CSF11" s="157"/>
      <c r="CSG11" s="157"/>
      <c r="CSH11" s="157"/>
      <c r="CSI11" s="157"/>
      <c r="CSJ11" s="157"/>
      <c r="CSK11" s="157"/>
      <c r="CSL11" s="157"/>
      <c r="CSM11" s="157"/>
      <c r="CSN11" s="157"/>
      <c r="CSO11" s="157"/>
      <c r="CSP11" s="157"/>
      <c r="CSQ11" s="157"/>
      <c r="CSR11" s="157"/>
      <c r="CSS11" s="157"/>
      <c r="CST11" s="157"/>
      <c r="CSU11" s="157"/>
      <c r="CSV11" s="157"/>
      <c r="CSW11" s="157"/>
      <c r="CSX11" s="157"/>
      <c r="CSY11" s="157"/>
      <c r="CSZ11" s="157"/>
      <c r="CTA11" s="157"/>
      <c r="CTB11" s="157"/>
      <c r="CTC11" s="157"/>
      <c r="CTD11" s="157"/>
      <c r="CTE11" s="157"/>
      <c r="CTF11" s="157"/>
      <c r="CTG11" s="157"/>
      <c r="CTH11" s="157"/>
      <c r="CTI11" s="157"/>
      <c r="CTJ11" s="157"/>
      <c r="CTK11" s="157"/>
      <c r="CTL11" s="157"/>
      <c r="CTM11" s="157"/>
      <c r="CTN11" s="157"/>
      <c r="CTO11" s="157"/>
      <c r="CTP11" s="157"/>
      <c r="CTQ11" s="157"/>
      <c r="CTR11" s="157"/>
      <c r="CTS11" s="157"/>
      <c r="CTT11" s="157"/>
      <c r="CTU11" s="157"/>
      <c r="CTV11" s="157"/>
      <c r="CTW11" s="157"/>
      <c r="CTX11" s="157"/>
      <c r="CTY11" s="157"/>
      <c r="CTZ11" s="157"/>
      <c r="CUA11" s="157"/>
      <c r="CUB11" s="157"/>
    </row>
    <row r="12" spans="1:4">
      <c r="A12" s="164" t="str">
        <f>CONCATENATE("https://eduardoherreraf.github.io/",D12)</f>
        <v>https://eduardoherreraf.github.io/html-13_citas_ y_Referencias.html</v>
      </c>
      <c r="B12" s="159" t="s">
        <v>3</v>
      </c>
      <c r="C12" s="159"/>
      <c r="D12" s="167" t="s">
        <v>90</v>
      </c>
    </row>
    <row r="13" spans="2:3">
      <c r="B13" s="159"/>
      <c r="C13" s="159"/>
    </row>
    <row r="14" spans="1:5">
      <c r="A14" s="157" t="s">
        <v>7</v>
      </c>
      <c r="B14" s="160" t="str">
        <f t="shared" ref="B14:B17" si="0">A14</f>
        <v>&lt;head&gt;</v>
      </c>
      <c r="C14" s="160"/>
      <c r="D14" s="160"/>
      <c r="E14" s="160" t="s">
        <v>2</v>
      </c>
    </row>
    <row r="15" spans="1:5">
      <c r="A15" s="157" t="s">
        <v>8</v>
      </c>
      <c r="B15" s="160" t="str">
        <f t="shared" si="0"/>
        <v>&lt;!-- Metaetiquetas --&gt;</v>
      </c>
      <c r="C15" s="160"/>
      <c r="D15" s="160"/>
      <c r="E15" s="160" t="s">
        <v>2</v>
      </c>
    </row>
    <row r="16" spans="1:5">
      <c r="A16" s="157" t="s">
        <v>9</v>
      </c>
      <c r="B16" s="160" t="str">
        <f t="shared" si="0"/>
        <v>&lt;meta charset="utf-8" /&gt;</v>
      </c>
      <c r="C16" s="160"/>
      <c r="D16" s="160"/>
      <c r="E16" s="160" t="s">
        <v>2</v>
      </c>
    </row>
    <row r="17" spans="1:5">
      <c r="A17" s="157" t="s">
        <v>10</v>
      </c>
      <c r="B17" s="160" t="str">
        <f t="shared" si="0"/>
        <v>&lt;meta name="viewport" content="width=device-width, initial-scale=1" /&gt;</v>
      </c>
      <c r="C17" s="160"/>
      <c r="D17" s="160"/>
      <c r="E17" s="160" t="s">
        <v>2</v>
      </c>
    </row>
    <row r="18" spans="1:7">
      <c r="A18" s="168" t="s">
        <v>11</v>
      </c>
      <c r="B18" s="160" t="str">
        <f>CONCATENATE(F18,$D$2,G18)</f>
        <v>&lt;meta name="description" content="Dibujo de un libro con una cita brillante y su referencia, explicando visualmente blockquote y cite en HTML." /&gt;</v>
      </c>
      <c r="C18" s="160"/>
      <c r="D18" s="160"/>
      <c r="E18" s="160" t="s">
        <v>2</v>
      </c>
      <c r="F18" s="157" t="s">
        <v>12</v>
      </c>
      <c r="G18" s="157" t="s">
        <v>13</v>
      </c>
    </row>
    <row r="19" spans="1:7">
      <c r="A19" s="168"/>
      <c r="B19" s="160" t="str">
        <f>CONCATENATE(F19,$D$3,G19)</f>
        <v>&lt;meta name="title" content="Citas y Referencias HTML- Ing. Eduardo Herrera Forero." /&gt;</v>
      </c>
      <c r="C19" s="160"/>
      <c r="D19" s="160"/>
      <c r="E19" s="160" t="s">
        <v>2</v>
      </c>
      <c r="F19" s="157" t="s">
        <v>91</v>
      </c>
      <c r="G19" s="157" t="s">
        <v>13</v>
      </c>
    </row>
    <row r="20" spans="1:7">
      <c r="A20" s="168"/>
      <c r="B20" s="160" t="str">
        <f>CONCATENATE(F20,$D$4,G20)</f>
        <v>&lt;meta name="keywords" content="HTML, citas, referencias, blockquote, cite, analogía HTML, dibujo Ghibli, ilustración HTML, metaetiquetas, figcaption, alt title, accesibilidad web." /&gt;</v>
      </c>
      <c r="C20" s="160"/>
      <c r="D20" s="160"/>
      <c r="E20" s="160" t="s">
        <v>2</v>
      </c>
      <c r="F20" s="157" t="s">
        <v>92</v>
      </c>
      <c r="G20" s="157" t="s">
        <v>13</v>
      </c>
    </row>
    <row r="21" spans="1:5">
      <c r="A21" s="157" t="s">
        <v>14</v>
      </c>
      <c r="B21" s="160" t="str">
        <f>A21</f>
        <v>&lt;meta name="author" content="Ing. Eduardo Herrera Forero" /&gt;</v>
      </c>
      <c r="C21" s="160"/>
      <c r="D21" s="160"/>
      <c r="E21" s="160" t="s">
        <v>2</v>
      </c>
    </row>
    <row r="22" spans="1:5">
      <c r="A22" s="157" t="s">
        <v>15</v>
      </c>
      <c r="B22" s="160" t="str">
        <f>A22</f>
        <v>&lt;meta name="application-name" content="EHF" /&gt;</v>
      </c>
      <c r="C22" s="160"/>
      <c r="D22" s="160"/>
      <c r="E22" s="160" t="s">
        <v>2</v>
      </c>
    </row>
    <row r="23" spans="1:5">
      <c r="A23" s="157" t="s">
        <v>16</v>
      </c>
      <c r="B23" s="160" t="str">
        <f>A23</f>
        <v>&lt;meta name="robots" content="index, follow" /&gt;</v>
      </c>
      <c r="C23" s="160"/>
      <c r="D23" s="160"/>
      <c r="E23" s="160" t="s">
        <v>2</v>
      </c>
    </row>
    <row r="24" spans="1:6">
      <c r="A24" s="167" t="s">
        <v>17</v>
      </c>
      <c r="B24" s="160" t="str">
        <f>CONCATENATE(F24,$A$12,$G$18)</f>
        <v>&lt;link rel="canonical" href="https://eduardoherreraf.github.io/html-13_citas_ y_Referencias.html" /&gt;</v>
      </c>
      <c r="C24" s="160"/>
      <c r="D24" s="160"/>
      <c r="E24" s="160" t="s">
        <v>2</v>
      </c>
      <c r="F24" s="157" t="s">
        <v>18</v>
      </c>
    </row>
    <row r="25" spans="1:5">
      <c r="A25" s="157" t="s">
        <v>19</v>
      </c>
      <c r="B25" s="160" t="str">
        <f t="shared" ref="B25:B28" si="1">A25</f>
        <v>&lt;!-- Fin Metaetiquetas --&gt;</v>
      </c>
      <c r="C25" s="160"/>
      <c r="D25" s="160"/>
      <c r="E25" s="160" t="s">
        <v>2</v>
      </c>
    </row>
    <row r="26" spans="2:5">
      <c r="B26" s="160" t="s">
        <v>20</v>
      </c>
      <c r="C26" s="160"/>
      <c r="D26" s="160"/>
      <c r="E26" s="160" t="s">
        <v>2</v>
      </c>
    </row>
    <row r="27" spans="1:4">
      <c r="A27" s="157" t="s">
        <v>21</v>
      </c>
      <c r="B27" s="160" t="str">
        <f t="shared" si="1"/>
        <v>&lt;!-- Open Graph data --&gt;</v>
      </c>
      <c r="C27" s="160"/>
      <c r="D27" s="160"/>
    </row>
    <row r="28" spans="1:5">
      <c r="A28" s="157" t="s">
        <v>22</v>
      </c>
      <c r="B28" s="160" t="str">
        <f t="shared" si="1"/>
        <v>&lt;meta property="og:type" content="website" /&gt;</v>
      </c>
      <c r="C28" s="160"/>
      <c r="D28" s="160"/>
      <c r="E28" s="160"/>
    </row>
    <row r="29" spans="1:6">
      <c r="A29" s="168" t="s">
        <v>23</v>
      </c>
      <c r="B29" s="160" t="str">
        <f>CONCATENATE(F29,$D$3,G18)</f>
        <v>&lt;meta property="og:title" content="Citas y Referencias HTML- Ing. Eduardo Herrera Forero." /&gt;</v>
      </c>
      <c r="C29" s="160"/>
      <c r="D29" s="160"/>
      <c r="E29" s="160"/>
      <c r="F29" s="157" t="s">
        <v>24</v>
      </c>
    </row>
    <row r="30" spans="1:6">
      <c r="A30" s="169" t="s">
        <v>25</v>
      </c>
      <c r="B30" s="160" t="str">
        <f>CONCATENATE(F30,$D$2,$G$18)</f>
        <v>&lt;meta property="og:description" content="Dibujo de un libro con una cita brillante y su referencia, explicando visualmente blockquote y cite en HTML." /&gt;</v>
      </c>
      <c r="C30" s="160"/>
      <c r="D30" s="160"/>
      <c r="E30" s="160"/>
      <c r="F30" s="157" t="s">
        <v>26</v>
      </c>
    </row>
    <row r="31" spans="2:7">
      <c r="B31" s="157" t="str">
        <f>CONCATENATE(F31,$D$11,G31)</f>
        <v>&lt;meta property="og:image" content="https://i.postimg.cc/brqcC44p/465c95f1-246b-4859-8257-edd2011bab44.png" /&gt;</v>
      </c>
      <c r="D31" s="160"/>
      <c r="E31" s="160"/>
      <c r="F31" s="157" t="s">
        <v>65</v>
      </c>
      <c r="G31" s="157" t="s">
        <v>13</v>
      </c>
    </row>
    <row r="32" spans="1:7">
      <c r="A32" s="157" t="s">
        <v>28</v>
      </c>
      <c r="B32" s="157" t="str">
        <f>CONCATENATE(F32,$D$8,G32)</f>
        <v>&lt;meta property="og:image:alt" content="Citas y referencias en HTML."/&gt;</v>
      </c>
      <c r="D32" s="160"/>
      <c r="E32" s="160"/>
      <c r="F32" s="157" t="s">
        <v>66</v>
      </c>
      <c r="G32" s="157" t="s">
        <v>67</v>
      </c>
    </row>
    <row r="33" spans="1:6">
      <c r="A33" s="167" t="s">
        <v>29</v>
      </c>
      <c r="B33" s="160" t="str">
        <f>CONCATENATE(F33,$A$12,$G$18)</f>
        <v>&lt;meta property="og:url" content="https://eduardoherreraf.github.io/html-13_citas_ y_Referencias.html" /&gt;</v>
      </c>
      <c r="C33" s="160"/>
      <c r="D33" s="160"/>
      <c r="E33" s="160"/>
      <c r="F33" s="157" t="s">
        <v>30</v>
      </c>
    </row>
    <row r="34" spans="1:5">
      <c r="A34" s="157" t="s">
        <v>31</v>
      </c>
      <c r="B34" s="160" t="str">
        <f>A34</f>
        <v>&lt;meta property="og:locale" content="es_CO" /&gt;</v>
      </c>
      <c r="C34" s="160"/>
      <c r="D34" s="160"/>
      <c r="E34" s="160"/>
    </row>
    <row r="35" spans="1:5">
      <c r="A35" s="157" t="s">
        <v>32</v>
      </c>
      <c r="B35" s="160" t="str">
        <f>A35</f>
        <v>&lt;!-- fin Open Graph data --&gt;</v>
      </c>
      <c r="C35" s="160"/>
      <c r="D35" s="160"/>
      <c r="E35" s="170"/>
    </row>
    <row r="36" spans="2:5">
      <c r="B36" s="160" t="s">
        <v>33</v>
      </c>
      <c r="C36" s="160"/>
      <c r="D36" s="160"/>
      <c r="E36" s="160" t="s">
        <v>2</v>
      </c>
    </row>
    <row r="37" spans="1:5">
      <c r="A37" s="157" t="s">
        <v>34</v>
      </c>
      <c r="B37" s="160" t="str">
        <f>A37</f>
        <v>&lt;!-- Twitter cards --&gt;</v>
      </c>
      <c r="C37" s="160"/>
      <c r="D37" s="160"/>
      <c r="E37" s="160" t="s">
        <v>2</v>
      </c>
    </row>
    <row r="38" spans="2:5">
      <c r="B38" s="160" t="s">
        <v>93</v>
      </c>
      <c r="C38" s="160"/>
      <c r="D38" s="160"/>
      <c r="E38" s="160" t="s">
        <v>2</v>
      </c>
    </row>
    <row r="39" spans="1:8">
      <c r="A39" s="168" t="s">
        <v>37</v>
      </c>
      <c r="B39" s="160" t="str">
        <f>CONCATENATE(F39,$D$3,$G$18)</f>
        <v>&lt;meta name="twitter:title" content="Citas y Referencias HTML- Ing. Eduardo Herrera Forero." /&gt;</v>
      </c>
      <c r="C39" s="160"/>
      <c r="D39" s="160"/>
      <c r="E39" s="160" t="s">
        <v>2</v>
      </c>
      <c r="F39" s="157" t="s">
        <v>38</v>
      </c>
      <c r="H39"/>
    </row>
    <row r="40" spans="1:6">
      <c r="A40" s="169" t="s">
        <v>39</v>
      </c>
      <c r="B40" s="160" t="str">
        <f>CONCATENATE(F40,$D$2,$G$18)</f>
        <v>&lt;meta name="twitter:description" content="Dibujo de un libro con una cita brillante y su referencia, explicando visualmente blockquote y cite en HTML." /&gt;</v>
      </c>
      <c r="C40" s="160"/>
      <c r="D40" s="160"/>
      <c r="F40" s="157" t="s">
        <v>40</v>
      </c>
    </row>
    <row r="41" spans="2:7">
      <c r="B41" s="157" t="str">
        <f>CONCATENATE(F41,$D$11,G41)</f>
        <v>&lt;meta name="twitter:image" content="https://i.postimg.cc/brqcC44p/465c95f1-246b-4859-8257-edd2011bab44.png" /&gt;</v>
      </c>
      <c r="D41" s="160"/>
      <c r="F41" s="171" t="s">
        <v>69</v>
      </c>
      <c r="G41" s="171" t="s">
        <v>13</v>
      </c>
    </row>
    <row r="42" spans="1:7">
      <c r="A42" s="157" t="s">
        <v>42</v>
      </c>
      <c r="B42" s="157" t="str">
        <f>CONCATENATE(F42,D6,G42)</f>
        <v>&lt;meta name="twitter:image:alt" content="Ilustración de un libro abierto con una frase brillante y su referencia al pie."&gt;</v>
      </c>
      <c r="D42" s="160"/>
      <c r="F42" s="160" t="s">
        <v>70</v>
      </c>
      <c r="G42" s="157" t="s">
        <v>71</v>
      </c>
    </row>
    <row r="43" spans="1:6">
      <c r="A43" s="168"/>
      <c r="B43" s="160" t="str">
        <f>CONCATENATE(F43,$A$12,$G$18)</f>
        <v>&lt;meta name="twitter:url" content="https://eduardoherreraf.github.io/html-13_citas_ y_Referencias.html" /&gt;</v>
      </c>
      <c r="C43" s="160"/>
      <c r="D43" s="160"/>
      <c r="E43" s="160" t="s">
        <v>2</v>
      </c>
      <c r="F43" s="157" t="s">
        <v>72</v>
      </c>
    </row>
    <row r="44" spans="2:4">
      <c r="B44" s="160" t="s">
        <v>36</v>
      </c>
      <c r="C44" s="160"/>
      <c r="D44" s="160"/>
    </row>
    <row r="45" spans="1:13">
      <c r="A45" s="157" t="s">
        <v>43</v>
      </c>
      <c r="B45" s="160" t="str">
        <f>A45</f>
        <v>&lt;!-- Fin Twitter cards --&gt;</v>
      </c>
      <c r="C45" s="160"/>
      <c r="D45" s="160"/>
      <c r="M45" s="160"/>
    </row>
    <row r="46" spans="2:5">
      <c r="B46" s="160" t="s">
        <v>33</v>
      </c>
      <c r="C46" s="160"/>
      <c r="D46" s="160"/>
      <c r="E46" s="160" t="s">
        <v>2</v>
      </c>
    </row>
    <row r="47" spans="1:5">
      <c r="A47" s="157" t="s">
        <v>44</v>
      </c>
      <c r="B47" s="160" t="str">
        <f t="shared" ref="B47:B56" si="2">A47</f>
        <v>&lt;!-- iconos --&gt;</v>
      </c>
      <c r="C47" s="160"/>
      <c r="D47" s="160"/>
      <c r="E47" s="160" t="s">
        <v>2</v>
      </c>
    </row>
    <row r="48" spans="1:5">
      <c r="A48" s="157" t="s">
        <v>45</v>
      </c>
      <c r="B48" s="160" t="str">
        <f t="shared" si="2"/>
        <v>&lt;link rel="apple-touch-icon" sizes="180x180" href="apple-touch-icon.png" /&gt;</v>
      </c>
      <c r="C48" s="160"/>
      <c r="D48" s="160"/>
      <c r="E48" s="160" t="s">
        <v>2</v>
      </c>
    </row>
    <row r="49" spans="1:5">
      <c r="A49" s="157" t="s">
        <v>46</v>
      </c>
      <c r="B49" s="160" t="str">
        <f t="shared" si="2"/>
        <v>&lt;link rel="icon" type="image/png" sizes="32x32" href="favicon-32x32.png" /&gt;</v>
      </c>
      <c r="C49" s="160"/>
      <c r="D49" s="160"/>
      <c r="E49" s="160" t="s">
        <v>2</v>
      </c>
    </row>
    <row r="50" spans="1:5">
      <c r="A50" s="157" t="s">
        <v>47</v>
      </c>
      <c r="B50" s="160" t="str">
        <f t="shared" si="2"/>
        <v>&lt;link rel="icon" type="image/png" sizes="192x192" href="android-chrome-192x192.png"/&gt;</v>
      </c>
      <c r="C50" s="160"/>
      <c r="D50" s="160"/>
      <c r="E50" s="160" t="s">
        <v>2</v>
      </c>
    </row>
    <row r="51" spans="1:5">
      <c r="A51" s="157" t="s">
        <v>48</v>
      </c>
      <c r="B51" s="160" t="str">
        <f t="shared" si="2"/>
        <v>&lt;link rel="icon" type="image/png" sizes="16x16" href="favicon-16x16.png" /&gt;</v>
      </c>
      <c r="C51" s="160"/>
      <c r="D51" s="160"/>
      <c r="E51" s="160" t="s">
        <v>2</v>
      </c>
    </row>
    <row r="52" spans="1:5">
      <c r="A52" s="157" t="s">
        <v>49</v>
      </c>
      <c r="B52" s="160" t="str">
        <f t="shared" si="2"/>
        <v>&lt;link rel="manifest" href="site.webmanifest" /&gt;</v>
      </c>
      <c r="C52" s="160"/>
      <c r="D52" s="160"/>
      <c r="E52" s="160" t="s">
        <v>2</v>
      </c>
    </row>
    <row r="53" spans="1:5">
      <c r="A53" s="157" t="s">
        <v>50</v>
      </c>
      <c r="B53" s="160" t="str">
        <f t="shared" si="2"/>
        <v>&lt;link rel="mask-icon" href="safari-pinned-tab.svg" color="#5bbad5" /&gt;</v>
      </c>
      <c r="C53" s="160"/>
      <c r="D53" s="160"/>
      <c r="E53" s="160" t="s">
        <v>2</v>
      </c>
    </row>
    <row r="54" spans="1:5">
      <c r="A54" s="157" t="s">
        <v>51</v>
      </c>
      <c r="B54" s="160" t="str">
        <f t="shared" si="2"/>
        <v>&lt;meta name="msapplication-TileColor" content="#da532c" /&gt;</v>
      </c>
      <c r="C54" s="160"/>
      <c r="D54" s="160"/>
      <c r="E54" s="160" t="s">
        <v>2</v>
      </c>
    </row>
    <row r="55" spans="1:5">
      <c r="A55" s="157" t="s">
        <v>52</v>
      </c>
      <c r="B55" s="160" t="str">
        <f t="shared" si="2"/>
        <v>&lt;meta name="theme-color" content="#ffffff" /&gt;</v>
      </c>
      <c r="C55" s="160"/>
      <c r="D55" s="160"/>
      <c r="E55" s="160" t="s">
        <v>2</v>
      </c>
    </row>
    <row r="56" spans="1:5">
      <c r="A56" s="157" t="s">
        <v>53</v>
      </c>
      <c r="B56" s="160" t="str">
        <f t="shared" si="2"/>
        <v>&lt;!-- fin iconos --&gt;</v>
      </c>
      <c r="C56" s="160"/>
      <c r="D56" s="160"/>
      <c r="E56" s="160" t="s">
        <v>2</v>
      </c>
    </row>
    <row r="57" spans="2:5">
      <c r="B57" s="160" t="s">
        <v>33</v>
      </c>
      <c r="C57" s="160"/>
      <c r="D57" s="160"/>
      <c r="E57" s="160" t="s">
        <v>2</v>
      </c>
    </row>
    <row r="58" spans="1:5">
      <c r="A58" s="157" t="s">
        <v>54</v>
      </c>
      <c r="B58" s="160" t="str">
        <f t="shared" ref="B58:B62" si="3">A58</f>
        <v>&lt;title&gt;</v>
      </c>
      <c r="C58" s="160"/>
      <c r="D58" s="160"/>
      <c r="E58" s="160" t="s">
        <v>2</v>
      </c>
    </row>
    <row r="59" spans="1:5">
      <c r="A59" s="168" t="s">
        <v>55</v>
      </c>
      <c r="B59" s="160" t="str">
        <f>D3</f>
        <v>Citas y Referencias HTML- Ing. Eduardo Herrera Forero.</v>
      </c>
      <c r="C59" s="160"/>
      <c r="D59" s="160"/>
      <c r="E59" s="160" t="s">
        <v>2</v>
      </c>
    </row>
    <row r="60" spans="1:5">
      <c r="A60" s="157" t="s">
        <v>56</v>
      </c>
      <c r="B60" s="160" t="str">
        <f t="shared" si="3"/>
        <v>&lt;/title&gt;</v>
      </c>
      <c r="C60" s="160"/>
      <c r="D60" s="160"/>
      <c r="E60" s="160" t="s">
        <v>2</v>
      </c>
    </row>
    <row r="61" spans="2:5">
      <c r="B61" s="160" t="s">
        <v>33</v>
      </c>
      <c r="C61" s="160"/>
      <c r="D61" s="160"/>
      <c r="E61" s="160" t="s">
        <v>2</v>
      </c>
    </row>
    <row r="62" spans="1:5">
      <c r="A62" s="157" t="s">
        <v>57</v>
      </c>
      <c r="B62" s="160" t="str">
        <f t="shared" si="3"/>
        <v>&lt;script type="module" defer src="./js/main.js"&gt;&lt;/script&gt;</v>
      </c>
      <c r="C62" s="160"/>
      <c r="D62" s="160"/>
      <c r="E62" s="160" t="s">
        <v>2</v>
      </c>
    </row>
    <row r="63" spans="2:5">
      <c r="B63" s="160" t="s">
        <v>33</v>
      </c>
      <c r="C63" s="160"/>
      <c r="D63" s="160"/>
      <c r="E63" s="160" t="s">
        <v>2</v>
      </c>
    </row>
    <row r="64" spans="1:5">
      <c r="A64" s="157" t="s">
        <v>58</v>
      </c>
      <c r="B64" s="160" t="str">
        <f>A64</f>
        <v>&lt;meta name="google-site-verification" content="2H5ZMCD1_xl7oxaiqnopfdQBnIXVIOfmW0UBSa5sQJc"/&gt;</v>
      </c>
      <c r="C64" s="160"/>
      <c r="D64" s="160"/>
      <c r="E64" s="160" t="s">
        <v>2</v>
      </c>
    </row>
    <row r="65" spans="1:5">
      <c r="A65" s="157" t="s">
        <v>59</v>
      </c>
      <c r="B65" s="160" t="str">
        <f>A65</f>
        <v>&lt;/head&gt;</v>
      </c>
      <c r="C65" s="160"/>
      <c r="D65" s="160"/>
      <c r="E65" s="160" t="s">
        <v>2</v>
      </c>
    </row>
    <row r="66" spans="5:5">
      <c r="E66" s="160" t="s">
        <v>2</v>
      </c>
    </row>
    <row r="102" ht="16.2" spans="2:3">
      <c r="B102" s="115"/>
      <c r="C102" s="110"/>
    </row>
  </sheetData>
  <conditionalFormatting sqref="D$1:D$1048576">
    <cfRule type="duplicateValues" dxfId="0" priority="1"/>
  </conditionalFormatting>
  <hyperlinks>
    <hyperlink ref="A12" r:id="rId1" display="=CONCATENAR(&quot;https://eduardoherreraf.github.io/&quot;;D12)" tooltip="https://git-introduccion_de_git_para_windows.html"/>
    <hyperlink ref="F11"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tabSelected="1" workbookViewId="0">
      <pane ySplit="1" topLeftCell="A165" activePane="bottomLeft" state="frozen"/>
      <selection/>
      <selection pane="bottomLeft" activeCell="C174" sqref="C174"/>
    </sheetView>
  </sheetViews>
  <sheetFormatPr defaultColWidth="9" defaultRowHeight="16.2" zeroHeight="1"/>
  <cols>
    <col min="1" max="1" width="22" style="109" customWidth="1"/>
    <col min="2" max="2" width="27.7" style="53" customWidth="1"/>
    <col min="3" max="3" width="110.3" style="110" customWidth="1"/>
    <col min="4" max="4" width="110.3" style="103" customWidth="1"/>
    <col min="5" max="9" width="3.5" style="103" customWidth="1"/>
    <col min="10" max="10" width="11.8" style="103" customWidth="1"/>
    <col min="11" max="16384" width="9" style="103"/>
  </cols>
  <sheetData>
    <row r="1" ht="16.95" spans="2:11">
      <c r="B1" s="103"/>
      <c r="C1" s="111"/>
      <c r="E1" s="110" t="s">
        <v>94</v>
      </c>
      <c r="F1" s="106" t="s">
        <v>95</v>
      </c>
      <c r="G1" s="103" t="s">
        <v>96</v>
      </c>
      <c r="H1" s="112" t="s">
        <v>97</v>
      </c>
      <c r="I1" s="107" t="s">
        <v>98</v>
      </c>
      <c r="J1" s="103" t="s">
        <v>99</v>
      </c>
      <c r="K1" s="116" t="str">
        <f>IF(B11&lt;&gt;"",CONCATENATE("id=",Comillas,B12,Comillas),"")</f>
        <v>id="introduccion"</v>
      </c>
    </row>
    <row r="2" spans="1:6">
      <c r="A2" s="113"/>
      <c r="B2" s="114"/>
      <c r="C2" s="105" t="s">
        <v>100</v>
      </c>
      <c r="D2" s="103" t="str">
        <f t="shared" ref="D2:D65" si="0">""</f>
        <v/>
      </c>
      <c r="F2" s="111"/>
    </row>
    <row r="3" spans="2:6">
      <c r="B3" s="103"/>
      <c r="C3" s="107" t="str">
        <f>CONCATENATE(F1,K1,"&gt;")</f>
        <v>&lt;div class="row col mx-1"id="introduccion"&gt;</v>
      </c>
      <c r="D3" s="103" t="str">
        <f t="shared" si="0"/>
        <v/>
      </c>
      <c r="F3" s="111"/>
    </row>
    <row r="4" spans="2:6">
      <c r="B4" s="103"/>
      <c r="C4" s="115" t="s">
        <v>101</v>
      </c>
      <c r="D4" s="103" t="str">
        <f t="shared" si="0"/>
        <v/>
      </c>
      <c r="F4" s="111"/>
    </row>
    <row r="5" spans="1:6">
      <c r="A5" s="116"/>
      <c r="B5" s="103"/>
      <c r="C5" s="115" t="s">
        <v>102</v>
      </c>
      <c r="D5" s="103" t="str">
        <f t="shared" si="0"/>
        <v/>
      </c>
      <c r="F5" s="111"/>
    </row>
    <row r="6" spans="1:6">
      <c r="A6" s="116"/>
      <c r="B6" s="103"/>
      <c r="C6" s="115" t="str">
        <f>CONCATENATE("&lt;!--  ",$B$9,"--&gt;")</f>
        <v>&lt;!--  Citas y Referencias HTM--&gt;</v>
      </c>
      <c r="D6" s="103" t="str">
        <f t="shared" si="0"/>
        <v/>
      </c>
      <c r="F6" s="111"/>
    </row>
    <row r="7" spans="1:6">
      <c r="A7" s="116"/>
      <c r="B7" s="103"/>
      <c r="C7" s="44" t="s">
        <v>103</v>
      </c>
      <c r="D7" s="103" t="str">
        <f t="shared" si="0"/>
        <v/>
      </c>
      <c r="F7" s="111"/>
    </row>
    <row r="8" spans="1:6">
      <c r="A8" s="116"/>
      <c r="B8" s="103"/>
      <c r="C8" s="115" t="s">
        <v>104</v>
      </c>
      <c r="D8" s="103" t="str">
        <f t="shared" si="0"/>
        <v/>
      </c>
      <c r="F8" s="111"/>
    </row>
    <row r="9" ht="16.95" spans="1:6">
      <c r="A9" s="116" t="s">
        <v>105</v>
      </c>
      <c r="B9" s="117" t="str">
        <f>LEFT('&lt;head&gt;'!D3,LEN('&lt;head&gt;'!D3)-LEN(" - Ing. Eduardo Herrera Forero."))</f>
        <v>Citas y Referencias HTM</v>
      </c>
      <c r="C9" s="115" t="str">
        <f>CONCATENATE("&lt;header&gt;&lt;h1&gt;",B9,"&lt;/h1&gt;&lt;/header&gt;")</f>
        <v>&lt;header&gt;&lt;h1&gt;Citas y Referencias HTM&lt;/h1&gt;&lt;/header&gt;</v>
      </c>
      <c r="D9" s="103" t="str">
        <f t="shared" si="0"/>
        <v/>
      </c>
      <c r="F9" s="111"/>
    </row>
    <row r="10" ht="16.95" spans="1:6">
      <c r="A10" s="113"/>
      <c r="B10" s="118"/>
      <c r="C10" s="119" t="str">
        <f>IF(B11&lt;&gt;"",CONCATENATE("&lt;!-- ",B11," --&gt;"),"")</f>
        <v>&lt;!-- Introducción --&gt;</v>
      </c>
      <c r="D10" s="103" t="str">
        <f t="shared" si="0"/>
        <v/>
      </c>
      <c r="F10" s="111"/>
    </row>
    <row r="11" spans="1:6">
      <c r="A11" s="116" t="s">
        <v>106</v>
      </c>
      <c r="B11" s="120" t="s">
        <v>107</v>
      </c>
      <c r="C11" s="121" t="str">
        <f>IF(B11&lt;&gt;"","&lt;div","")</f>
        <v>&lt;div</v>
      </c>
      <c r="D11" s="103" t="str">
        <f t="shared" si="0"/>
        <v/>
      </c>
      <c r="F11" s="111"/>
    </row>
    <row r="12" ht="16.95" spans="1:6">
      <c r="A12" s="116" t="s">
        <v>108</v>
      </c>
      <c r="B12" s="122" t="s">
        <v>109</v>
      </c>
      <c r="C12" s="115" t="str">
        <f>""</f>
        <v/>
      </c>
      <c r="D12" s="103" t="str">
        <f t="shared" si="0"/>
        <v/>
      </c>
      <c r="F12" s="111"/>
    </row>
    <row r="13" spans="1:6">
      <c r="A13" s="116"/>
      <c r="B13" s="103"/>
      <c r="C13" s="115" t="str">
        <f>IF(B11&lt;&gt;"",$I$1,"")</f>
        <v>class="mt-5"&gt;</v>
      </c>
      <c r="D13" s="103" t="str">
        <f t="shared" si="0"/>
        <v/>
      </c>
      <c r="F13" s="111"/>
    </row>
    <row r="14" ht="16.95" spans="1:6">
      <c r="A14" s="116"/>
      <c r="B14" s="103"/>
      <c r="C14" s="115" t="str">
        <f>IF(B11&lt;&gt;"",CONCATENATE("&lt;h2 class=",Comillas,"mt-1",Comillas,"&gt;",B11,"&lt;/h2&gt;"),"")</f>
        <v>&lt;h2 class="mt-1"&gt;Introducción&lt;/h2&gt;</v>
      </c>
      <c r="D14" s="103" t="str">
        <f t="shared" si="0"/>
        <v/>
      </c>
      <c r="F14" s="111"/>
    </row>
    <row r="15" s="103" customFormat="1" spans="1:6">
      <c r="A15" s="116" t="s">
        <v>110</v>
      </c>
      <c r="B15" s="123"/>
      <c r="C15" s="124" t="str">
        <f>IF(B15&lt;&gt;"",CONCATENATE("&lt;p&gt;",B15,"&lt;/p&gt;"),"")</f>
        <v/>
      </c>
      <c r="D15" s="103" t="str">
        <f t="shared" si="0"/>
        <v/>
      </c>
      <c r="F15" s="111"/>
    </row>
    <row r="16" s="103" customFormat="1" spans="1:6">
      <c r="A16" s="116" t="s">
        <v>111</v>
      </c>
      <c r="B16" s="125"/>
      <c r="C16" s="124" t="str">
        <f t="shared" ref="C15:C20" si="1">IF(B16&lt;&gt;"",CONCATENATE("&lt;p&gt;",B16,"&lt;/p&gt;"),"")</f>
        <v/>
      </c>
      <c r="D16" s="103" t="str">
        <f t="shared" si="0"/>
        <v/>
      </c>
      <c r="F16" s="111"/>
    </row>
    <row r="17" s="103" customFormat="1" spans="1:6">
      <c r="A17" s="116" t="s">
        <v>111</v>
      </c>
      <c r="B17" s="125"/>
      <c r="C17" s="124" t="str">
        <f t="shared" si="1"/>
        <v/>
      </c>
      <c r="D17" s="103" t="str">
        <f t="shared" si="0"/>
        <v/>
      </c>
      <c r="F17" s="111"/>
    </row>
    <row r="18" s="103" customFormat="1" spans="1:6">
      <c r="A18" s="116" t="s">
        <v>111</v>
      </c>
      <c r="B18" s="125"/>
      <c r="C18" s="124" t="str">
        <f t="shared" si="1"/>
        <v/>
      </c>
      <c r="D18" s="103" t="str">
        <f t="shared" si="0"/>
        <v/>
      </c>
      <c r="F18" s="111"/>
    </row>
    <row r="19" s="103" customFormat="1" spans="1:6">
      <c r="A19" s="116" t="s">
        <v>111</v>
      </c>
      <c r="B19" s="125"/>
      <c r="C19" s="124" t="str">
        <f t="shared" si="1"/>
        <v/>
      </c>
      <c r="D19" s="103" t="str">
        <f t="shared" si="0"/>
        <v/>
      </c>
      <c r="F19" s="111"/>
    </row>
    <row r="20" s="103" customFormat="1" ht="16.95" spans="1:6">
      <c r="A20" s="116" t="s">
        <v>111</v>
      </c>
      <c r="B20" s="126"/>
      <c r="C20" s="124" t="str">
        <f t="shared" si="1"/>
        <v/>
      </c>
      <c r="D20" s="103" t="str">
        <f t="shared" si="0"/>
        <v/>
      </c>
      <c r="F20" s="111"/>
    </row>
    <row r="21" s="103" customFormat="1" spans="1:6">
      <c r="A21" s="116"/>
      <c r="C21" s="115" t="s">
        <v>112</v>
      </c>
      <c r="D21" s="103" t="str">
        <f t="shared" si="0"/>
        <v/>
      </c>
      <c r="F21" s="111"/>
    </row>
    <row r="22" s="103" customFormat="1" spans="1:6">
      <c r="A22" s="116"/>
      <c r="C22" s="115" t="s">
        <v>113</v>
      </c>
      <c r="D22" s="103" t="str">
        <f t="shared" si="0"/>
        <v/>
      </c>
      <c r="F22" s="111"/>
    </row>
    <row r="23" spans="1:6">
      <c r="A23" s="116"/>
      <c r="B23" s="103"/>
      <c r="C23" s="115" t="s">
        <v>114</v>
      </c>
      <c r="D23" s="103" t="str">
        <f t="shared" si="0"/>
        <v/>
      </c>
      <c r="F23" s="111"/>
    </row>
    <row r="24" spans="1:6">
      <c r="A24" s="116"/>
      <c r="B24" s="127" t="str">
        <f>'&lt;head&gt;'!D11</f>
        <v>https://i.postimg.cc/brqcC44p/465c95f1-246b-4859-8257-edd2011bab44.png</v>
      </c>
      <c r="C24" s="128" t="str">
        <f>CONCATENATE("src=",Comillas,B24,Comillas)</f>
        <v>src="https://i.postimg.cc/brqcC44p/465c95f1-246b-4859-8257-edd2011bab44.png"</v>
      </c>
      <c r="D24" s="103" t="str">
        <f t="shared" si="0"/>
        <v/>
      </c>
      <c r="F24" s="111"/>
    </row>
    <row r="25" spans="1:6">
      <c r="A25" s="116"/>
      <c r="B25" s="103"/>
      <c r="C25" s="115" t="s">
        <v>115</v>
      </c>
      <c r="D25" s="103" t="str">
        <f t="shared" si="0"/>
        <v/>
      </c>
      <c r="F25" s="111"/>
    </row>
    <row r="26" spans="1:6">
      <c r="A26" s="116"/>
      <c r="C26" s="115" t="s">
        <v>116</v>
      </c>
      <c r="D26" s="103" t="str">
        <f t="shared" si="0"/>
        <v/>
      </c>
      <c r="F26" s="111"/>
    </row>
    <row r="27" spans="1:6">
      <c r="A27" s="116"/>
      <c r="B27" s="129" t="str">
        <f>CONCATENATE(B9,,B29)</f>
        <v>Citas y Referencias HTM</v>
      </c>
      <c r="C27" s="115" t="str">
        <f>CONCATENATE("alt=",'&lt;head&gt;'!D6,Comillas)</f>
        <v>alt=Ilustración de un libro abierto con una frase brillante y su referencia al pie."</v>
      </c>
      <c r="D27" s="103" t="str">
        <f t="shared" si="0"/>
        <v/>
      </c>
      <c r="F27" s="111"/>
    </row>
    <row r="28" spans="1:6">
      <c r="A28" s="116"/>
      <c r="B28" s="129"/>
      <c r="C28" s="130" t="str">
        <f>CONCATENATE("title=",Comillas,'&lt;head&gt;'!D8,Comillas)</f>
        <v>title="Citas y referencias en HTML."</v>
      </c>
      <c r="D28" s="103" t="str">
        <f t="shared" si="0"/>
        <v/>
      </c>
      <c r="F28" s="111"/>
    </row>
    <row r="29" spans="1:6">
      <c r="A29" s="116"/>
      <c r="B29" s="129"/>
      <c r="C29" s="115" t="s">
        <v>117</v>
      </c>
      <c r="D29" s="103" t="str">
        <f t="shared" si="0"/>
        <v/>
      </c>
      <c r="F29" s="111"/>
    </row>
    <row r="30" spans="1:6">
      <c r="A30" s="131"/>
      <c r="C30" s="115" t="str">
        <f>CONCATENATE(J1,'&lt;head&gt;'!D9,"&lt;/figcaption&gt;")</f>
        <v>&lt;figcaption class="img-caption"&gt;Analogía visual que muestra cómo funciona una cita con su referencia en HTML, representada con un libro abierto y una frase que brilla suavemente.&lt;/figcaption&gt;</v>
      </c>
      <c r="D30" s="103" t="str">
        <f t="shared" si="0"/>
        <v/>
      </c>
      <c r="F30" s="111"/>
    </row>
    <row r="31" spans="1:6">
      <c r="A31" s="116"/>
      <c r="C31" s="115" t="s">
        <v>118</v>
      </c>
      <c r="D31" s="103" t="str">
        <f t="shared" si="0"/>
        <v/>
      </c>
      <c r="F31" s="111"/>
    </row>
    <row r="32" ht="16.95" spans="1:6">
      <c r="A32" s="116"/>
      <c r="B32" s="103"/>
      <c r="C32" s="115" t="s">
        <v>119</v>
      </c>
      <c r="D32" s="103" t="str">
        <f t="shared" si="0"/>
        <v/>
      </c>
      <c r="F32" s="111"/>
    </row>
    <row r="33" spans="1:6">
      <c r="A33" s="116"/>
      <c r="B33" s="103"/>
      <c r="C33" s="132" t="str">
        <f>IF(B11&lt;&gt;"","&lt;/div&gt;","")</f>
        <v>&lt;/div&gt;</v>
      </c>
      <c r="D33" s="103" t="str">
        <f t="shared" si="0"/>
        <v/>
      </c>
      <c r="F33" s="111"/>
    </row>
    <row r="34" spans="1:6">
      <c r="A34" s="116"/>
      <c r="B34" s="133"/>
      <c r="C34" s="115" t="str">
        <f>IF(B11&lt;&gt;"",CONCATENATE("&lt;!-- ",B11," Fin --&gt;"),"")</f>
        <v>&lt;!-- Introducción Fin --&gt;</v>
      </c>
      <c r="D34" s="103" t="str">
        <f t="shared" si="0"/>
        <v/>
      </c>
      <c r="F34" s="111"/>
    </row>
    <row r="35" ht="16.95" spans="1:6">
      <c r="A35" s="134"/>
      <c r="B35" s="135"/>
      <c r="C35" s="136" t="s">
        <v>120</v>
      </c>
      <c r="D35" s="103" t="str">
        <f t="shared" si="0"/>
        <v/>
      </c>
      <c r="F35" s="111"/>
    </row>
    <row r="36" ht="16.95" spans="1:6">
      <c r="A36" s="137"/>
      <c r="B36" s="138"/>
      <c r="C36" s="139" t="str">
        <f>""</f>
        <v/>
      </c>
      <c r="D36" s="103" t="str">
        <f t="shared" si="0"/>
        <v/>
      </c>
      <c r="F36" s="111"/>
    </row>
    <row r="37" ht="17.7" spans="1:6">
      <c r="A37" s="140">
        <v>1</v>
      </c>
      <c r="B37" s="141" t="str">
        <f t="shared" ref="B37:B41" si="2">""</f>
        <v/>
      </c>
      <c r="C37" s="142" t="str">
        <f>IF(B38&lt;&gt;"",CONCATENATE("&lt;!-- ",B38," --&gt;"),"")</f>
        <v>&lt;!-- Cita Larga o en Bloque &lt;blockquote&gt; --&gt;</v>
      </c>
      <c r="D37" s="103" t="str">
        <f t="shared" si="0"/>
        <v/>
      </c>
      <c r="F37" s="111"/>
    </row>
    <row r="38" spans="1:6">
      <c r="A38" s="116" t="str">
        <f>CONCATENATE("Area de trabajo ",A37)</f>
        <v>Area de trabajo 1</v>
      </c>
      <c r="B38" s="120" t="s">
        <v>121</v>
      </c>
      <c r="C38" s="132" t="str">
        <f>IF(B38&lt;&gt;"","&lt;div","")</f>
        <v>&lt;div</v>
      </c>
      <c r="D38" s="103" t="str">
        <f t="shared" si="0"/>
        <v/>
      </c>
      <c r="F38" s="111"/>
    </row>
    <row r="39" ht="16.95" spans="1:6">
      <c r="A39" s="116" t="str">
        <f>CONCATENATE(LOWER("area-de-trabajo-"),A37)</f>
        <v>area-de-trabajo-1</v>
      </c>
      <c r="B39" s="122" t="str">
        <f>SUBSTITUTE(SUBSTITUTE(SUBSTITUTE(SUBSTITUTE(SUBSTITUTE(SUBSTITUTE(SUBSTITUTE(SUBSTITUTE(LOWER(B38)," ","-"),"&lt;",""),"&gt;",""),"é","e"),"á","a"),"ñ","n"),"í","i"),"ó","o")</f>
        <v>cita-larga-o-en-bloque-blockquote</v>
      </c>
      <c r="C39" s="115" t="str">
        <f>IF(B38&lt;&gt;"",CONCATENATE("id=",Comillas,B39,Comillas),"")</f>
        <v>id="cita-larga-o-en-bloque-blockquote"</v>
      </c>
      <c r="D39" s="103" t="str">
        <f t="shared" si="0"/>
        <v/>
      </c>
      <c r="F39" s="111"/>
    </row>
    <row r="40" spans="1:6">
      <c r="A40" s="116"/>
      <c r="B40" s="103" t="str">
        <f t="shared" si="2"/>
        <v/>
      </c>
      <c r="C40" s="115" t="str">
        <f>IF(B38&lt;&gt;"",$I$1,"")</f>
        <v>class="mt-5"&gt;</v>
      </c>
      <c r="D40" s="103" t="str">
        <f t="shared" si="0"/>
        <v/>
      </c>
      <c r="F40" s="111"/>
    </row>
    <row r="41" ht="16.95" spans="1:6">
      <c r="A41" s="116"/>
      <c r="B41" s="103" t="str">
        <f t="shared" si="2"/>
        <v/>
      </c>
      <c r="C41" s="115" t="str">
        <f>IF(B38&lt;&gt;"",CONCATENATE("&lt;h2 class=",Comillas,"mt-1",Comillas,"&gt;",B38,"&lt;/h2&gt;"),"")</f>
        <v>&lt;h2 class="mt-1"&gt;Cita Larga o en Bloque &lt;blockquote&gt;&lt;/h2&gt;</v>
      </c>
      <c r="D41" s="103" t="str">
        <f t="shared" si="0"/>
        <v/>
      </c>
      <c r="F41" s="111"/>
    </row>
    <row r="42" ht="16.95" spans="1:6">
      <c r="A42" s="116"/>
      <c r="B42" s="143" t="s">
        <v>122</v>
      </c>
      <c r="C42" s="132"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3" t="str">
        <f t="shared" si="0"/>
        <v/>
      </c>
      <c r="F42" s="111"/>
    </row>
    <row r="43" spans="1:6">
      <c r="A43" s="116"/>
      <c r="B43" s="103" t="str">
        <f t="shared" ref="B43:B47" si="3">""</f>
        <v/>
      </c>
      <c r="C43" s="115" t="str">
        <f>IF(B38&lt;&gt;"","&lt;/div&gt;","")</f>
        <v>&lt;/div&gt;</v>
      </c>
      <c r="D43" s="103" t="str">
        <f t="shared" si="0"/>
        <v/>
      </c>
      <c r="F43" s="111"/>
    </row>
    <row r="44" ht="16.95" spans="1:6">
      <c r="A44" s="116"/>
      <c r="B44" s="133" t="str">
        <f t="shared" si="3"/>
        <v/>
      </c>
      <c r="C44" s="107" t="str">
        <f>IF(B38&lt;&gt;"",CONCATENATE("&lt;!-- ",B38," Fin --&gt;"),"")</f>
        <v>&lt;!-- Cita Larga o en Bloque &lt;blockquote&gt; Fin --&gt;</v>
      </c>
      <c r="D44" s="103" t="str">
        <f t="shared" si="0"/>
        <v/>
      </c>
      <c r="F44" s="111"/>
    </row>
    <row r="45" ht="16.95" spans="1:6">
      <c r="A45" s="144"/>
      <c r="B45" s="145" t="str">
        <f t="shared" si="3"/>
        <v/>
      </c>
      <c r="C45" s="146" t="str">
        <f>IF(B38&lt;&gt;"",$C$35,"")</f>
        <v>&lt;hr class="subtle-divider" /&gt;</v>
      </c>
      <c r="D45" s="103" t="str">
        <f t="shared" si="0"/>
        <v/>
      </c>
      <c r="F45" s="111"/>
    </row>
    <row r="46" ht="17.7" spans="1:6">
      <c r="A46" s="137"/>
      <c r="B46" s="138" t="str">
        <f t="shared" si="3"/>
        <v/>
      </c>
      <c r="C46" s="139" t="str">
        <f>""</f>
        <v/>
      </c>
      <c r="D46" s="103" t="str">
        <f t="shared" si="0"/>
        <v/>
      </c>
      <c r="F46" s="111"/>
    </row>
    <row r="47" ht="17.7" spans="1:6">
      <c r="A47" s="140">
        <f>A37+1</f>
        <v>2</v>
      </c>
      <c r="B47" s="141" t="str">
        <f t="shared" si="3"/>
        <v/>
      </c>
      <c r="C47" s="142" t="str">
        <f>IF(B48&lt;&gt;"",CONCATENATE("&lt;!-- ",B48," --&gt;"),"")</f>
        <v>&lt;!-- Cita de una fuente &lt;cite&gt; --&gt;</v>
      </c>
      <c r="D47" s="103" t="str">
        <f t="shared" si="0"/>
        <v/>
      </c>
      <c r="F47" s="111"/>
    </row>
    <row r="48" spans="1:6">
      <c r="A48" s="116" t="str">
        <f>CONCATENATE("Area de trabajo ",A47)</f>
        <v>Area de trabajo 2</v>
      </c>
      <c r="B48" s="120" t="s">
        <v>123</v>
      </c>
      <c r="C48" s="132" t="str">
        <f>IF(B48&lt;&gt;"","&lt;div","")</f>
        <v>&lt;div</v>
      </c>
      <c r="D48" s="103" t="str">
        <f t="shared" si="0"/>
        <v/>
      </c>
      <c r="F48" s="111"/>
    </row>
    <row r="49" ht="16.95" spans="1:6">
      <c r="A49" s="116" t="str">
        <f>CONCATENATE(LOWER("area-de-trabajo-"),A47)</f>
        <v>area-de-trabajo-2</v>
      </c>
      <c r="B49" s="122" t="str">
        <f>SUBSTITUTE(SUBSTITUTE(SUBSTITUTE(SUBSTITUTE(SUBSTITUTE(SUBSTITUTE(SUBSTITUTE(SUBSTITUTE(LOWER(B48)," ","-"),"&lt;",""),"&gt;",""),"é","e"),"á","a"),"ñ","n"),"í","i"),"ó","o")</f>
        <v>cita-de-una-fuente-cite</v>
      </c>
      <c r="C49" s="115" t="str">
        <f>IF(B48&lt;&gt;"",CONCATENATE("id=",Comillas,B49,Comillas),"")</f>
        <v>id="cita-de-una-fuente-cite"</v>
      </c>
      <c r="D49" s="103" t="str">
        <f t="shared" si="0"/>
        <v/>
      </c>
      <c r="F49" s="111"/>
    </row>
    <row r="50" spans="1:6">
      <c r="A50" s="116"/>
      <c r="B50" s="103" t="str">
        <f t="shared" ref="B50:B56" si="4">""</f>
        <v/>
      </c>
      <c r="C50" s="115" t="str">
        <f>IF(B48&lt;&gt;"",$I$1,"")</f>
        <v>class="mt-5"&gt;</v>
      </c>
      <c r="D50" s="103" t="str">
        <f t="shared" si="0"/>
        <v/>
      </c>
      <c r="F50" s="111"/>
    </row>
    <row r="51" ht="16.95" spans="1:6">
      <c r="A51" s="116"/>
      <c r="B51" s="103" t="str">
        <f t="shared" si="4"/>
        <v/>
      </c>
      <c r="C51" s="115" t="str">
        <f>IF(B48&lt;&gt;"",CONCATENATE("&lt;h2 class=",Comillas,"mt-1",Comillas,"&gt;",B48,"&lt;/h2&gt;"),"")</f>
        <v>&lt;h2 class="mt-1"&gt;Cita de una fuente &lt;cite&gt;&lt;/h2&gt;</v>
      </c>
      <c r="D51" s="103" t="str">
        <f t="shared" si="0"/>
        <v/>
      </c>
      <c r="F51" s="111"/>
    </row>
    <row r="52" ht="16.95" spans="1:6">
      <c r="A52" s="116"/>
      <c r="B52" s="143" t="s">
        <v>122</v>
      </c>
      <c r="C52" s="132" t="str">
        <f>IF(B48&lt;&gt;"",CONCATENATE("&lt;p&gt;",B52,"&lt;/p&gt;"),"")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2" s="103" t="str">
        <f t="shared" si="0"/>
        <v/>
      </c>
      <c r="F52" s="111"/>
    </row>
    <row r="53" spans="1:6">
      <c r="A53" s="116"/>
      <c r="B53" s="103" t="str">
        <f t="shared" si="4"/>
        <v/>
      </c>
      <c r="C53" s="115" t="str">
        <f>IF(B48&lt;&gt;"","&lt;/div&gt;","")</f>
        <v>&lt;/div&gt;</v>
      </c>
      <c r="D53" s="103" t="str">
        <f t="shared" si="0"/>
        <v/>
      </c>
      <c r="F53" s="111"/>
    </row>
    <row r="54" ht="16.95" spans="1:6">
      <c r="A54" s="116"/>
      <c r="B54" s="133" t="str">
        <f t="shared" si="4"/>
        <v/>
      </c>
      <c r="C54" s="107" t="str">
        <f>IF(B48&lt;&gt;"",CONCATENATE("&lt;!-- ",B48," Fin --&gt;"),"")</f>
        <v>&lt;!-- Cita de una fuente &lt;cite&gt; Fin --&gt;</v>
      </c>
      <c r="D54" s="103" t="str">
        <f t="shared" si="0"/>
        <v/>
      </c>
      <c r="F54" s="111"/>
    </row>
    <row r="55" ht="16.95" spans="1:6">
      <c r="A55" s="144"/>
      <c r="B55" s="145" t="str">
        <f t="shared" si="4"/>
        <v/>
      </c>
      <c r="C55" s="146" t="str">
        <f>IF(B48&lt;&gt;"",$C$35,"")</f>
        <v>&lt;hr class="subtle-divider" /&gt;</v>
      </c>
      <c r="D55" s="103" t="str">
        <f t="shared" si="0"/>
        <v/>
      </c>
      <c r="F55" s="111"/>
    </row>
    <row r="56" ht="17.7" spans="1:6">
      <c r="A56" s="137"/>
      <c r="B56" s="138" t="str">
        <f t="shared" si="4"/>
        <v/>
      </c>
      <c r="C56" s="139" t="str">
        <f>""</f>
        <v/>
      </c>
      <c r="D56" s="103" t="str">
        <f t="shared" si="0"/>
        <v/>
      </c>
      <c r="F56" s="111"/>
    </row>
    <row r="57" ht="17.7" spans="1:6">
      <c r="A57" s="140">
        <f>A47+1</f>
        <v>3</v>
      </c>
      <c r="B57" s="141" t="str">
        <f t="shared" ref="B57:B61" si="5">""</f>
        <v/>
      </c>
      <c r="C57" s="142" t="str">
        <f>IF(B58&lt;&gt;"",CONCATENATE("&lt;!-- ",B58," --&gt;"),"")</f>
        <v/>
      </c>
      <c r="D57" s="103" t="str">
        <f t="shared" si="0"/>
        <v/>
      </c>
      <c r="F57" s="111"/>
    </row>
    <row r="58" spans="1:6">
      <c r="A58" s="116" t="str">
        <f>CONCATENATE("Area de trabajo ",A57)</f>
        <v>Area de trabajo 3</v>
      </c>
      <c r="B58" s="120"/>
      <c r="C58" s="132" t="str">
        <f>IF(B58&lt;&gt;"","&lt;div","")</f>
        <v/>
      </c>
      <c r="D58" s="103" t="str">
        <f t="shared" si="0"/>
        <v/>
      </c>
      <c r="F58" s="111"/>
    </row>
    <row r="59" ht="16.95" spans="1:6">
      <c r="A59" s="116" t="str">
        <f>CONCATENATE(LOWER("area-de-trabajo-"),A57)</f>
        <v>area-de-trabajo-3</v>
      </c>
      <c r="B59" s="122" t="str">
        <f>SUBSTITUTE(SUBSTITUTE(SUBSTITUTE(SUBSTITUTE(SUBSTITUTE(SUBSTITUTE(SUBSTITUTE(SUBSTITUTE(LOWER(B58)," ","-"),"&lt;",""),"&gt;",""),"é","e"),"á","a"),"ñ","n"),"í","i"),"ó","o")</f>
        <v/>
      </c>
      <c r="C59" s="115" t="str">
        <f>IF(B58&lt;&gt;"",CONCATENATE("id=",Comillas,B59,Comillas),"")</f>
        <v/>
      </c>
      <c r="D59" s="103" t="str">
        <f t="shared" si="0"/>
        <v/>
      </c>
      <c r="F59" s="111"/>
    </row>
    <row r="60" spans="1:6">
      <c r="A60" s="116"/>
      <c r="B60" s="103" t="str">
        <f t="shared" si="5"/>
        <v/>
      </c>
      <c r="C60" s="115" t="str">
        <f>IF(B58&lt;&gt;"",$I$1,"")</f>
        <v/>
      </c>
      <c r="D60" s="103" t="str">
        <f t="shared" si="0"/>
        <v/>
      </c>
      <c r="F60" s="111"/>
    </row>
    <row r="61" ht="16.95" spans="1:6">
      <c r="A61" s="116"/>
      <c r="B61" s="103" t="str">
        <f t="shared" si="5"/>
        <v/>
      </c>
      <c r="C61" s="115" t="str">
        <f>IF(B58&lt;&gt;"",CONCATENATE("&lt;h2 class=",Comillas,"mt-1",Comillas,"&gt;",B58,"&lt;/h2&gt;"),"")</f>
        <v/>
      </c>
      <c r="D61" s="103" t="str">
        <f t="shared" si="0"/>
        <v/>
      </c>
      <c r="F61" s="111"/>
    </row>
    <row r="62" ht="16.95" spans="1:6">
      <c r="A62" s="116"/>
      <c r="B62" s="143" t="s">
        <v>122</v>
      </c>
      <c r="C62" s="132" t="str">
        <f>IF(B58&lt;&gt;"",CONCATENATE("&lt;p&gt;",B62,"&lt;/p&gt;"),"")</f>
        <v/>
      </c>
      <c r="D62" s="103" t="str">
        <f t="shared" si="0"/>
        <v/>
      </c>
      <c r="F62" s="111"/>
    </row>
    <row r="63" spans="1:6">
      <c r="A63" s="116"/>
      <c r="B63" s="103" t="str">
        <f t="shared" ref="B63:B66" si="6">""</f>
        <v/>
      </c>
      <c r="C63" s="115" t="str">
        <f>IF(B58&lt;&gt;"","&lt;/div&gt;","")</f>
        <v/>
      </c>
      <c r="D63" s="103" t="str">
        <f t="shared" si="0"/>
        <v/>
      </c>
      <c r="F63" s="111"/>
    </row>
    <row r="64" ht="16.95" spans="1:6">
      <c r="A64" s="116"/>
      <c r="B64" s="133" t="str">
        <f t="shared" si="6"/>
        <v/>
      </c>
      <c r="C64" s="107" t="str">
        <f>IF(B58&lt;&gt;"",CONCATENATE("&lt;!-- ",B58," Fin --&gt;"),"")</f>
        <v/>
      </c>
      <c r="D64" s="103" t="str">
        <f t="shared" si="0"/>
        <v/>
      </c>
      <c r="F64" s="111"/>
    </row>
    <row r="65" ht="16.95" spans="1:6">
      <c r="A65" s="144"/>
      <c r="B65" s="145" t="str">
        <f t="shared" si="6"/>
        <v/>
      </c>
      <c r="C65" s="146" t="str">
        <f>IF(B58&lt;&gt;"",$C$35,"")</f>
        <v/>
      </c>
      <c r="D65" s="103" t="str">
        <f t="shared" si="0"/>
        <v/>
      </c>
      <c r="F65" s="111"/>
    </row>
    <row r="66" ht="17.7" spans="1:6">
      <c r="A66" s="137"/>
      <c r="B66" s="138" t="str">
        <f t="shared" si="6"/>
        <v/>
      </c>
      <c r="C66" s="139" t="str">
        <f>""</f>
        <v/>
      </c>
      <c r="D66" s="103" t="str">
        <f t="shared" ref="D66:D129" si="7">""</f>
        <v/>
      </c>
      <c r="F66" s="111"/>
    </row>
    <row r="67" ht="17.7" spans="1:6">
      <c r="A67" s="140">
        <f>A57+1</f>
        <v>4</v>
      </c>
      <c r="B67" s="141" t="str">
        <f t="shared" ref="B67:B71" si="8">""</f>
        <v/>
      </c>
      <c r="C67" s="142" t="str">
        <f>IF(B68&lt;&gt;"",CONCATENATE("&lt;!-- ",B68," --&gt;"),"")</f>
        <v/>
      </c>
      <c r="D67" s="103" t="str">
        <f t="shared" si="7"/>
        <v/>
      </c>
      <c r="F67" s="111"/>
    </row>
    <row r="68" spans="1:6">
      <c r="A68" s="116" t="str">
        <f>CONCATENATE("Area de trabajo ",A67)</f>
        <v>Area de trabajo 4</v>
      </c>
      <c r="B68" s="120"/>
      <c r="C68" s="132" t="str">
        <f>IF(B68&lt;&gt;"","&lt;div","")</f>
        <v/>
      </c>
      <c r="D68" s="103" t="str">
        <f t="shared" si="7"/>
        <v/>
      </c>
      <c r="F68" s="111"/>
    </row>
    <row r="69" ht="16.95" spans="1:6">
      <c r="A69" s="116" t="str">
        <f>CONCATENATE(LOWER("area-de-trabajo-"),A67)</f>
        <v>area-de-trabajo-4</v>
      </c>
      <c r="B69" s="122" t="str">
        <f>SUBSTITUTE(SUBSTITUTE(SUBSTITUTE(SUBSTITUTE(SUBSTITUTE(SUBSTITUTE(SUBSTITUTE(SUBSTITUTE(LOWER(B68)," ","-"),"&lt;",""),"&gt;",""),"é","e"),"á","a"),"ñ","n"),"í","i"),"ó","o")</f>
        <v/>
      </c>
      <c r="C69" s="115" t="str">
        <f>IF(B68&lt;&gt;"",CONCATENATE("id=",Comillas,B69,Comillas),"")</f>
        <v/>
      </c>
      <c r="D69" s="103" t="str">
        <f t="shared" si="7"/>
        <v/>
      </c>
      <c r="F69" s="111"/>
    </row>
    <row r="70" spans="1:6">
      <c r="A70" s="116"/>
      <c r="B70" s="103" t="str">
        <f t="shared" si="8"/>
        <v/>
      </c>
      <c r="C70" s="115" t="str">
        <f>IF(B68&lt;&gt;"",$I$1,"")</f>
        <v/>
      </c>
      <c r="D70" s="103" t="str">
        <f t="shared" si="7"/>
        <v/>
      </c>
      <c r="F70" s="111"/>
    </row>
    <row r="71" ht="16.95" spans="1:6">
      <c r="A71" s="116"/>
      <c r="B71" s="103" t="str">
        <f t="shared" si="8"/>
        <v/>
      </c>
      <c r="C71" s="115" t="str">
        <f>IF(B68&lt;&gt;"",CONCATENATE("&lt;h2 class=",Comillas,"mt-1",Comillas,"&gt;",B68,"&lt;/h2&gt;"),"")</f>
        <v/>
      </c>
      <c r="D71" s="103" t="str">
        <f t="shared" si="7"/>
        <v/>
      </c>
      <c r="F71" s="111"/>
    </row>
    <row r="72" ht="16.95" spans="1:6">
      <c r="A72" s="116"/>
      <c r="B72" s="143" t="s">
        <v>122</v>
      </c>
      <c r="C72" s="132" t="str">
        <f>IF(B68&lt;&gt;"",CONCATENATE("&lt;p&gt;",B72,"&lt;/p&gt;"),"")</f>
        <v/>
      </c>
      <c r="D72" s="103" t="str">
        <f t="shared" si="7"/>
        <v/>
      </c>
      <c r="F72" s="111"/>
    </row>
    <row r="73" spans="1:6">
      <c r="A73" s="116"/>
      <c r="B73" s="103" t="str">
        <f t="shared" ref="B73:B76" si="9">""</f>
        <v/>
      </c>
      <c r="C73" s="115" t="str">
        <f>IF(B68&lt;&gt;"","&lt;/div&gt;","")</f>
        <v/>
      </c>
      <c r="D73" s="103" t="str">
        <f t="shared" si="7"/>
        <v/>
      </c>
      <c r="F73" s="111"/>
    </row>
    <row r="74" ht="16.95" spans="1:6">
      <c r="A74" s="116"/>
      <c r="B74" s="133" t="str">
        <f t="shared" si="9"/>
        <v/>
      </c>
      <c r="C74" s="107" t="str">
        <f>IF(B68&lt;&gt;"",CONCATENATE("&lt;!-- ",B68," Fin --&gt;"),"")</f>
        <v/>
      </c>
      <c r="D74" s="103" t="str">
        <f t="shared" si="7"/>
        <v/>
      </c>
      <c r="F74" s="111"/>
    </row>
    <row r="75" ht="16.95" spans="1:6">
      <c r="A75" s="144"/>
      <c r="B75" s="145" t="str">
        <f t="shared" si="9"/>
        <v/>
      </c>
      <c r="C75" s="146" t="str">
        <f>IF(B68&lt;&gt;"",$C$35,"")</f>
        <v/>
      </c>
      <c r="D75" s="103" t="str">
        <f t="shared" si="7"/>
        <v/>
      </c>
      <c r="F75" s="111"/>
    </row>
    <row r="76" ht="17.7" spans="1:6">
      <c r="A76" s="137"/>
      <c r="B76" s="138" t="str">
        <f t="shared" si="9"/>
        <v/>
      </c>
      <c r="C76" s="139" t="str">
        <f>""</f>
        <v/>
      </c>
      <c r="D76" s="103" t="str">
        <f t="shared" si="7"/>
        <v/>
      </c>
      <c r="F76" s="111"/>
    </row>
    <row r="77" ht="17.7" spans="1:6">
      <c r="A77" s="140">
        <f>A67+1</f>
        <v>5</v>
      </c>
      <c r="B77" s="141" t="str">
        <f t="shared" ref="B77:B81" si="10">""</f>
        <v/>
      </c>
      <c r="C77" s="142" t="str">
        <f>IF(B78&lt;&gt;"",CONCATENATE("&lt;!-- ",B78," --&gt;"),"")</f>
        <v/>
      </c>
      <c r="D77" s="103" t="str">
        <f t="shared" si="7"/>
        <v/>
      </c>
      <c r="F77" s="111"/>
    </row>
    <row r="78" spans="1:6">
      <c r="A78" s="116" t="str">
        <f>CONCATENATE("Area de trabajo ",A77)</f>
        <v>Area de trabajo 5</v>
      </c>
      <c r="B78" s="120"/>
      <c r="C78" s="132" t="str">
        <f>IF(B78&lt;&gt;"","&lt;div","")</f>
        <v/>
      </c>
      <c r="D78" s="103" t="str">
        <f t="shared" si="7"/>
        <v/>
      </c>
      <c r="F78" s="111"/>
    </row>
    <row r="79" ht="16.95" spans="1:6">
      <c r="A79" s="116" t="str">
        <f>CONCATENATE(LOWER("area-de-trabajo-"),A77)</f>
        <v>area-de-trabajo-5</v>
      </c>
      <c r="B79" s="122" t="str">
        <f>SUBSTITUTE(SUBSTITUTE(SUBSTITUTE(SUBSTITUTE(SUBSTITUTE(SUBSTITUTE(SUBSTITUTE(SUBSTITUTE(LOWER(B78)," ","-"),"&lt;",""),"&gt;",""),"é","e"),"á","a"),"ñ","n"),"í","i"),"ó","o")</f>
        <v/>
      </c>
      <c r="C79" s="115" t="str">
        <f>IF(B78&lt;&gt;"",CONCATENATE("id=",Comillas,B79,Comillas),"")</f>
        <v/>
      </c>
      <c r="D79" s="103" t="str">
        <f t="shared" si="7"/>
        <v/>
      </c>
      <c r="F79" s="111"/>
    </row>
    <row r="80" spans="1:6">
      <c r="A80" s="116"/>
      <c r="B80" s="103" t="str">
        <f t="shared" si="10"/>
        <v/>
      </c>
      <c r="C80" s="115" t="str">
        <f>IF(B78&lt;&gt;"",$I$1,"")</f>
        <v/>
      </c>
      <c r="D80" s="103" t="str">
        <f t="shared" si="7"/>
        <v/>
      </c>
      <c r="F80" s="111"/>
    </row>
    <row r="81" ht="16.95" spans="1:6">
      <c r="A81" s="116"/>
      <c r="B81" s="103" t="str">
        <f t="shared" si="10"/>
        <v/>
      </c>
      <c r="C81" s="115" t="str">
        <f>IF(B78&lt;&gt;"",CONCATENATE("&lt;h2 class=",Comillas,"mt-1",Comillas,"&gt;",B78,"&lt;/h2&gt;"),"")</f>
        <v/>
      </c>
      <c r="D81" s="103" t="str">
        <f t="shared" si="7"/>
        <v/>
      </c>
      <c r="F81" s="111"/>
    </row>
    <row r="82" ht="16.95" spans="1:6">
      <c r="A82" s="116"/>
      <c r="B82" s="143" t="s">
        <v>122</v>
      </c>
      <c r="C82" s="132" t="str">
        <f>IF(B78&lt;&gt;"",CONCATENATE("&lt;p&gt;",B82,"&lt;/p&gt;"),"")</f>
        <v/>
      </c>
      <c r="D82" s="103" t="str">
        <f t="shared" si="7"/>
        <v/>
      </c>
      <c r="F82" s="111"/>
    </row>
    <row r="83" spans="1:6">
      <c r="A83" s="116"/>
      <c r="B83" s="103" t="str">
        <f t="shared" ref="B83:B86" si="11">""</f>
        <v/>
      </c>
      <c r="C83" s="115" t="str">
        <f>IF(B78&lt;&gt;"","&lt;/div&gt;","")</f>
        <v/>
      </c>
      <c r="D83" s="103" t="str">
        <f t="shared" si="7"/>
        <v/>
      </c>
      <c r="F83" s="111"/>
    </row>
    <row r="84" ht="16.95" spans="1:6">
      <c r="A84" s="116"/>
      <c r="B84" s="133" t="str">
        <f t="shared" si="11"/>
        <v/>
      </c>
      <c r="C84" s="107" t="str">
        <f>IF(B78&lt;&gt;"",CONCATENATE("&lt;!-- ",B78," Fin --&gt;"),"")</f>
        <v/>
      </c>
      <c r="D84" s="103" t="str">
        <f t="shared" si="7"/>
        <v/>
      </c>
      <c r="F84" s="111"/>
    </row>
    <row r="85" ht="16.95" spans="1:6">
      <c r="A85" s="144"/>
      <c r="B85" s="145" t="str">
        <f t="shared" si="11"/>
        <v/>
      </c>
      <c r="C85" s="146" t="str">
        <f>IF(B78&lt;&gt;"",$C$35,"")</f>
        <v/>
      </c>
      <c r="D85" s="103" t="str">
        <f t="shared" si="7"/>
        <v/>
      </c>
      <c r="F85" s="111"/>
    </row>
    <row r="86" ht="17.7" spans="1:6">
      <c r="A86" s="137"/>
      <c r="B86" s="138" t="str">
        <f t="shared" si="11"/>
        <v/>
      </c>
      <c r="C86" s="139" t="str">
        <f>""</f>
        <v/>
      </c>
      <c r="D86" s="103" t="str">
        <f t="shared" si="7"/>
        <v/>
      </c>
      <c r="F86" s="111"/>
    </row>
    <row r="87" ht="17.7" spans="1:6">
      <c r="A87" s="140">
        <f>A77+1</f>
        <v>6</v>
      </c>
      <c r="B87" s="141" t="str">
        <f t="shared" ref="B87:B91" si="12">""</f>
        <v/>
      </c>
      <c r="C87" s="142" t="str">
        <f>IF(B88&lt;&gt;"",CONCATENATE("&lt;!-- ",B88," --&gt;"),"")</f>
        <v/>
      </c>
      <c r="D87" s="103" t="str">
        <f t="shared" si="7"/>
        <v/>
      </c>
      <c r="F87" s="111"/>
    </row>
    <row r="88" spans="1:6">
      <c r="A88" s="116" t="str">
        <f>CONCATENATE("Area de trabajo ",A87)</f>
        <v>Area de trabajo 6</v>
      </c>
      <c r="B88" s="120"/>
      <c r="C88" s="132" t="str">
        <f>IF(B88&lt;&gt;"","&lt;div","")</f>
        <v/>
      </c>
      <c r="D88" s="103" t="str">
        <f t="shared" si="7"/>
        <v/>
      </c>
      <c r="F88" s="111"/>
    </row>
    <row r="89" ht="16.95" spans="1:6">
      <c r="A89" s="116" t="str">
        <f>CONCATENATE(LOWER("area-de-trabajo-"),A87)</f>
        <v>area-de-trabajo-6</v>
      </c>
      <c r="B89" s="122" t="str">
        <f>SUBSTITUTE(SUBSTITUTE(SUBSTITUTE(SUBSTITUTE(SUBSTITUTE(SUBSTITUTE(SUBSTITUTE(SUBSTITUTE(LOWER(B88)," ","-"),"&lt;",""),"&gt;",""),"é","e"),"á","a"),"ñ","n"),"í","i"),"ó","o")</f>
        <v/>
      </c>
      <c r="C89" s="115" t="str">
        <f>IF(B88&lt;&gt;"",CONCATENATE("id=",Comillas,B89,Comillas),"")</f>
        <v/>
      </c>
      <c r="D89" s="103" t="str">
        <f t="shared" si="7"/>
        <v/>
      </c>
      <c r="F89" s="111"/>
    </row>
    <row r="90" spans="1:6">
      <c r="A90" s="116"/>
      <c r="B90" s="103" t="str">
        <f t="shared" si="12"/>
        <v/>
      </c>
      <c r="C90" s="115" t="str">
        <f>IF(B88&lt;&gt;"",$I$1,"")</f>
        <v/>
      </c>
      <c r="D90" s="103" t="str">
        <f t="shared" si="7"/>
        <v/>
      </c>
      <c r="F90" s="111"/>
    </row>
    <row r="91" ht="16.95" spans="1:6">
      <c r="A91" s="116"/>
      <c r="B91" s="103" t="str">
        <f t="shared" si="12"/>
        <v/>
      </c>
      <c r="C91" s="115" t="str">
        <f>IF(B88&lt;&gt;"",CONCATENATE("&lt;h2 class=",Comillas,"mt-1",Comillas,"&gt;",B88,"&lt;/h2&gt;"),"")</f>
        <v/>
      </c>
      <c r="D91" s="103" t="str">
        <f t="shared" si="7"/>
        <v/>
      </c>
      <c r="F91" s="111"/>
    </row>
    <row r="92" ht="16.95" spans="1:6">
      <c r="A92" s="116"/>
      <c r="B92" s="143" t="s">
        <v>122</v>
      </c>
      <c r="C92" s="132" t="str">
        <f>IF(B88&lt;&gt;"",CONCATENATE("&lt;p&gt;",B92,"&lt;/p&gt;"),"")</f>
        <v/>
      </c>
      <c r="D92" s="103" t="str">
        <f t="shared" si="7"/>
        <v/>
      </c>
      <c r="F92" s="111"/>
    </row>
    <row r="93" spans="1:6">
      <c r="A93" s="116"/>
      <c r="B93" s="103" t="str">
        <f t="shared" ref="B93:B96" si="13">""</f>
        <v/>
      </c>
      <c r="C93" s="115" t="str">
        <f>IF(B88&lt;&gt;"","&lt;/div&gt;","")</f>
        <v/>
      </c>
      <c r="D93" s="103" t="str">
        <f t="shared" si="7"/>
        <v/>
      </c>
      <c r="F93" s="111"/>
    </row>
    <row r="94" ht="16.95" spans="1:6">
      <c r="A94" s="116"/>
      <c r="B94" s="133" t="str">
        <f t="shared" si="13"/>
        <v/>
      </c>
      <c r="C94" s="107" t="str">
        <f>IF(B88&lt;&gt;"",CONCATENATE("&lt;!-- ",B88," Fin --&gt;"),"")</f>
        <v/>
      </c>
      <c r="D94" s="103" t="str">
        <f t="shared" si="7"/>
        <v/>
      </c>
      <c r="F94" s="111"/>
    </row>
    <row r="95" ht="16.95" spans="1:6">
      <c r="A95" s="144"/>
      <c r="B95" s="145" t="str">
        <f t="shared" si="13"/>
        <v/>
      </c>
      <c r="C95" s="146" t="str">
        <f>IF(B88&lt;&gt;"",$C$35,"")</f>
        <v/>
      </c>
      <c r="D95" s="103" t="str">
        <f t="shared" si="7"/>
        <v/>
      </c>
      <c r="F95" s="111"/>
    </row>
    <row r="96" ht="17.7" spans="1:6">
      <c r="A96" s="137"/>
      <c r="B96" s="138" t="str">
        <f t="shared" si="13"/>
        <v/>
      </c>
      <c r="C96" s="139" t="str">
        <f>""</f>
        <v/>
      </c>
      <c r="D96" s="103" t="str">
        <f t="shared" si="7"/>
        <v/>
      </c>
      <c r="F96" s="111"/>
    </row>
    <row r="97" ht="17.7" spans="1:6">
      <c r="A97" s="140">
        <f>A87+1</f>
        <v>7</v>
      </c>
      <c r="B97" s="141" t="str">
        <f t="shared" ref="B97:B101" si="14">""</f>
        <v/>
      </c>
      <c r="C97" s="142" t="str">
        <f>IF(B98&lt;&gt;"",CONCATENATE("&lt;!-- ",B98," --&gt;"),"")</f>
        <v/>
      </c>
      <c r="D97" s="103" t="str">
        <f t="shared" si="7"/>
        <v/>
      </c>
      <c r="F97" s="111"/>
    </row>
    <row r="98" spans="1:6">
      <c r="A98" s="116" t="str">
        <f>CONCATENATE("Area de trabajo ",A97)</f>
        <v>Area de trabajo 7</v>
      </c>
      <c r="B98" s="120"/>
      <c r="C98" s="132" t="str">
        <f>IF(B98&lt;&gt;"","&lt;div","")</f>
        <v/>
      </c>
      <c r="D98" s="103" t="str">
        <f t="shared" si="7"/>
        <v/>
      </c>
      <c r="F98" s="111"/>
    </row>
    <row r="99" ht="16.95" spans="1:6">
      <c r="A99" s="116" t="str">
        <f>CONCATENATE(LOWER("area-de-trabajo-"),A97)</f>
        <v>area-de-trabajo-7</v>
      </c>
      <c r="B99" s="122" t="str">
        <f>SUBSTITUTE(SUBSTITUTE(SUBSTITUTE(SUBSTITUTE(SUBSTITUTE(SUBSTITUTE(SUBSTITUTE(SUBSTITUTE(LOWER(B98)," ","-"),"&lt;",""),"&gt;",""),"é","e"),"á","a"),"ñ","n"),"í","i"),"ó","o")</f>
        <v/>
      </c>
      <c r="C99" s="115" t="str">
        <f>IF(B98&lt;&gt;"",CONCATENATE("id=",Comillas,B99,Comillas),"")</f>
        <v/>
      </c>
      <c r="D99" s="103" t="str">
        <f t="shared" si="7"/>
        <v/>
      </c>
      <c r="F99" s="111"/>
    </row>
    <row r="100" spans="1:6">
      <c r="A100" s="116"/>
      <c r="B100" s="103" t="str">
        <f t="shared" si="14"/>
        <v/>
      </c>
      <c r="C100" s="115" t="str">
        <f>IF(B98&lt;&gt;"",$I$1,"")</f>
        <v/>
      </c>
      <c r="D100" s="103" t="str">
        <f t="shared" si="7"/>
        <v/>
      </c>
      <c r="F100" s="111"/>
    </row>
    <row r="101" ht="16.95" spans="1:6">
      <c r="A101" s="116"/>
      <c r="B101" s="103" t="str">
        <f t="shared" si="14"/>
        <v/>
      </c>
      <c r="C101" s="115" t="str">
        <f>IF(B98&lt;&gt;"",CONCATENATE("&lt;h2 class=",Comillas,"mt-1",Comillas,"&gt;",B98,"&lt;/h2&gt;"),"")</f>
        <v/>
      </c>
      <c r="D101" s="103" t="str">
        <f t="shared" si="7"/>
        <v/>
      </c>
      <c r="F101" s="111"/>
    </row>
    <row r="102" ht="16.95" spans="1:6">
      <c r="A102" s="116"/>
      <c r="B102" s="143" t="s">
        <v>122</v>
      </c>
      <c r="C102" s="132" t="str">
        <f>IF(B98&lt;&gt;"",CONCATENATE("&lt;p&gt;",B102,"&lt;/p&gt;"),"")</f>
        <v/>
      </c>
      <c r="D102" s="103" t="str">
        <f t="shared" si="7"/>
        <v/>
      </c>
      <c r="F102" s="111"/>
    </row>
    <row r="103" spans="1:6">
      <c r="A103" s="116"/>
      <c r="B103" s="103" t="str">
        <f t="shared" ref="B103:B106" si="15">""</f>
        <v/>
      </c>
      <c r="C103" s="115" t="str">
        <f>IF(B98&lt;&gt;"","&lt;/div&gt;","")</f>
        <v/>
      </c>
      <c r="D103" s="103" t="str">
        <f t="shared" si="7"/>
        <v/>
      </c>
      <c r="F103" s="111"/>
    </row>
    <row r="104" ht="16.95" spans="1:6">
      <c r="A104" s="116"/>
      <c r="B104" s="133" t="str">
        <f t="shared" si="15"/>
        <v/>
      </c>
      <c r="C104" s="107" t="str">
        <f>IF(B98&lt;&gt;"",CONCATENATE("&lt;!-- ",B98," Fin --&gt;"),"")</f>
        <v/>
      </c>
      <c r="D104" s="103" t="str">
        <f t="shared" si="7"/>
        <v/>
      </c>
      <c r="F104" s="111"/>
    </row>
    <row r="105" ht="16.95" spans="1:6">
      <c r="A105" s="144"/>
      <c r="B105" s="145" t="str">
        <f t="shared" si="15"/>
        <v/>
      </c>
      <c r="C105" s="146" t="str">
        <f>IF(B98&lt;&gt;"",$C$35,"")</f>
        <v/>
      </c>
      <c r="D105" s="103" t="str">
        <f t="shared" si="7"/>
        <v/>
      </c>
      <c r="F105" s="111"/>
    </row>
    <row r="106" ht="17.7" spans="1:6">
      <c r="A106" s="137"/>
      <c r="B106" s="138" t="str">
        <f t="shared" si="15"/>
        <v/>
      </c>
      <c r="C106" s="139" t="str">
        <f>""</f>
        <v/>
      </c>
      <c r="D106" s="103" t="str">
        <f t="shared" si="7"/>
        <v/>
      </c>
      <c r="F106" s="111"/>
    </row>
    <row r="107" ht="17.7" spans="1:6">
      <c r="A107" s="140">
        <f>A97+1</f>
        <v>8</v>
      </c>
      <c r="B107" s="141" t="str">
        <f t="shared" ref="B107:B111" si="16">""</f>
        <v/>
      </c>
      <c r="C107" s="142" t="str">
        <f>IF(B108&lt;&gt;"",CONCATENATE("&lt;!-- ",B108," --&gt;"),"")</f>
        <v/>
      </c>
      <c r="D107" s="103" t="str">
        <f t="shared" si="7"/>
        <v/>
      </c>
      <c r="F107" s="111"/>
    </row>
    <row r="108" spans="1:6">
      <c r="A108" s="116" t="str">
        <f>CONCATENATE("Area de trabajo ",A107)</f>
        <v>Area de trabajo 8</v>
      </c>
      <c r="B108" s="120"/>
      <c r="C108" s="132" t="str">
        <f>IF(B108&lt;&gt;"","&lt;div","")</f>
        <v/>
      </c>
      <c r="D108" s="103" t="str">
        <f t="shared" si="7"/>
        <v/>
      </c>
      <c r="F108" s="111"/>
    </row>
    <row r="109" ht="16.95" spans="1:6">
      <c r="A109" s="116" t="str">
        <f>CONCATENATE(LOWER("area-de-trabajo-"),A107)</f>
        <v>area-de-trabajo-8</v>
      </c>
      <c r="B109" s="122" t="str">
        <f>SUBSTITUTE(SUBSTITUTE(SUBSTITUTE(SUBSTITUTE(SUBSTITUTE(SUBSTITUTE(SUBSTITUTE(SUBSTITUTE(LOWER(B108)," ","-"),"&lt;",""),"&gt;",""),"é","e"),"á","a"),"ñ","n"),"í","i"),"ó","o")</f>
        <v/>
      </c>
      <c r="C109" s="115" t="str">
        <f>IF(B108&lt;&gt;"",CONCATENATE("id=",Comillas,B109,Comillas),"")</f>
        <v/>
      </c>
      <c r="D109" s="103" t="str">
        <f t="shared" si="7"/>
        <v/>
      </c>
      <c r="F109" s="111"/>
    </row>
    <row r="110" spans="1:6">
      <c r="A110" s="116"/>
      <c r="B110" s="103" t="str">
        <f t="shared" si="16"/>
        <v/>
      </c>
      <c r="C110" s="115" t="str">
        <f>IF(B108&lt;&gt;"",$I$1,"")</f>
        <v/>
      </c>
      <c r="D110" s="103" t="str">
        <f t="shared" si="7"/>
        <v/>
      </c>
      <c r="F110" s="111"/>
    </row>
    <row r="111" ht="16.95" spans="1:6">
      <c r="A111" s="116"/>
      <c r="B111" s="103" t="str">
        <f t="shared" si="16"/>
        <v/>
      </c>
      <c r="C111" s="115" t="str">
        <f>IF(B108&lt;&gt;"",CONCATENATE("&lt;h2 class=",Comillas,"mt-1",Comillas,"&gt;",B108,"&lt;/h2&gt;"),"")</f>
        <v/>
      </c>
      <c r="D111" s="103" t="str">
        <f t="shared" si="7"/>
        <v/>
      </c>
      <c r="F111" s="111"/>
    </row>
    <row r="112" ht="16.95" spans="1:6">
      <c r="A112" s="116"/>
      <c r="B112" s="143" t="s">
        <v>122</v>
      </c>
      <c r="C112" s="132" t="str">
        <f>IF(B108&lt;&gt;"",CONCATENATE("&lt;p&gt;",B112,"&lt;/p&gt;"),"")</f>
        <v/>
      </c>
      <c r="D112" s="103" t="str">
        <f t="shared" si="7"/>
        <v/>
      </c>
      <c r="F112" s="111"/>
    </row>
    <row r="113" spans="1:6">
      <c r="A113" s="116"/>
      <c r="B113" s="103" t="str">
        <f t="shared" ref="B113:B116" si="17">""</f>
        <v/>
      </c>
      <c r="C113" s="115" t="str">
        <f>IF(B108&lt;&gt;"","&lt;/div&gt;","")</f>
        <v/>
      </c>
      <c r="D113" s="103" t="str">
        <f t="shared" si="7"/>
        <v/>
      </c>
      <c r="F113" s="111"/>
    </row>
    <row r="114" ht="16.95" spans="1:6">
      <c r="A114" s="116"/>
      <c r="B114" s="133" t="str">
        <f t="shared" si="17"/>
        <v/>
      </c>
      <c r="C114" s="107" t="str">
        <f>IF(B108&lt;&gt;"",CONCATENATE("&lt;!-- ",B108," Fin --&gt;"),"")</f>
        <v/>
      </c>
      <c r="D114" s="103" t="str">
        <f t="shared" si="7"/>
        <v/>
      </c>
      <c r="F114" s="111"/>
    </row>
    <row r="115" ht="16.95" spans="1:6">
      <c r="A115" s="144"/>
      <c r="B115" s="145" t="str">
        <f t="shared" si="17"/>
        <v/>
      </c>
      <c r="C115" s="146" t="str">
        <f>IF(B108&lt;&gt;"",$C$35,"")</f>
        <v/>
      </c>
      <c r="D115" s="103" t="str">
        <f t="shared" si="7"/>
        <v/>
      </c>
      <c r="F115" s="111"/>
    </row>
    <row r="116" ht="17.7" spans="1:6">
      <c r="A116" s="137"/>
      <c r="B116" s="138" t="str">
        <f t="shared" si="17"/>
        <v/>
      </c>
      <c r="C116" s="139" t="str">
        <f>""</f>
        <v/>
      </c>
      <c r="D116" s="103" t="str">
        <f t="shared" si="7"/>
        <v/>
      </c>
      <c r="F116" s="111"/>
    </row>
    <row r="117" ht="17.7" spans="1:6">
      <c r="A117" s="140">
        <f>A107+1</f>
        <v>9</v>
      </c>
      <c r="B117" s="141" t="str">
        <f t="shared" ref="B117:B121" si="18">""</f>
        <v/>
      </c>
      <c r="C117" s="142" t="str">
        <f>IF(B118&lt;&gt;"",CONCATENATE("&lt;!-- ",B118," --&gt;"),"")</f>
        <v/>
      </c>
      <c r="D117" s="103" t="str">
        <f t="shared" si="7"/>
        <v/>
      </c>
      <c r="F117" s="111"/>
    </row>
    <row r="118" spans="1:6">
      <c r="A118" s="116" t="str">
        <f>CONCATENATE("Area de trabajo ",A117)</f>
        <v>Area de trabajo 9</v>
      </c>
      <c r="B118" s="120"/>
      <c r="C118" s="132" t="str">
        <f>IF(B118&lt;&gt;"","&lt;div","")</f>
        <v/>
      </c>
      <c r="D118" s="103" t="str">
        <f t="shared" si="7"/>
        <v/>
      </c>
      <c r="F118" s="111"/>
    </row>
    <row r="119" ht="16.95" spans="1:6">
      <c r="A119" s="116" t="str">
        <f>CONCATENATE(LOWER("area-de-trabajo-"),A117)</f>
        <v>area-de-trabajo-9</v>
      </c>
      <c r="B119" s="122" t="str">
        <f>SUBSTITUTE(SUBSTITUTE(SUBSTITUTE(SUBSTITUTE(SUBSTITUTE(SUBSTITUTE(SUBSTITUTE(SUBSTITUTE(LOWER(B118)," ","-"),"&lt;",""),"&gt;",""),"é","e"),"á","a"),"ñ","n"),"í","i"),"ó","o")</f>
        <v/>
      </c>
      <c r="C119" s="115" t="str">
        <f>IF(B118&lt;&gt;"",CONCATENATE("id=",Comillas,B119,Comillas),"")</f>
        <v/>
      </c>
      <c r="D119" s="103" t="str">
        <f t="shared" si="7"/>
        <v/>
      </c>
      <c r="F119" s="111"/>
    </row>
    <row r="120" spans="1:6">
      <c r="A120" s="116"/>
      <c r="B120" s="103" t="str">
        <f t="shared" si="18"/>
        <v/>
      </c>
      <c r="C120" s="115" t="str">
        <f>IF(B118&lt;&gt;"",$I$1,"")</f>
        <v/>
      </c>
      <c r="D120" s="103" t="str">
        <f t="shared" si="7"/>
        <v/>
      </c>
      <c r="F120" s="111"/>
    </row>
    <row r="121" ht="16.95" spans="1:6">
      <c r="A121" s="116"/>
      <c r="B121" s="103" t="str">
        <f t="shared" si="18"/>
        <v/>
      </c>
      <c r="C121" s="115" t="str">
        <f>IF(B118&lt;&gt;"",CONCATENATE("&lt;h2 class=",Comillas,"mt-1",Comillas,"&gt;",B118,"&lt;/h2&gt;"),"")</f>
        <v/>
      </c>
      <c r="D121" s="103" t="str">
        <f t="shared" si="7"/>
        <v/>
      </c>
      <c r="F121" s="111"/>
    </row>
    <row r="122" ht="16.95" spans="1:6">
      <c r="A122" s="116"/>
      <c r="B122" s="143" t="s">
        <v>122</v>
      </c>
      <c r="C122" s="132" t="str">
        <f>IF(B118&lt;&gt;"",CONCATENATE("&lt;p&gt;",B122,"&lt;/p&gt;"),"")</f>
        <v/>
      </c>
      <c r="D122" s="103" t="str">
        <f t="shared" si="7"/>
        <v/>
      </c>
      <c r="F122" s="111"/>
    </row>
    <row r="123" spans="1:6">
      <c r="A123" s="116"/>
      <c r="B123" s="103" t="str">
        <f t="shared" ref="B123:B126" si="19">""</f>
        <v/>
      </c>
      <c r="C123" s="115" t="str">
        <f>IF(B118&lt;&gt;"","&lt;/div&gt;","")</f>
        <v/>
      </c>
      <c r="D123" s="103" t="str">
        <f t="shared" si="7"/>
        <v/>
      </c>
      <c r="F123" s="111"/>
    </row>
    <row r="124" ht="16.95" spans="1:6">
      <c r="A124" s="116"/>
      <c r="B124" s="133" t="str">
        <f t="shared" si="19"/>
        <v/>
      </c>
      <c r="C124" s="107" t="str">
        <f>IF(B118&lt;&gt;"",CONCATENATE("&lt;!-- ",B118," Fin --&gt;"),"")</f>
        <v/>
      </c>
      <c r="D124" s="103" t="str">
        <f t="shared" si="7"/>
        <v/>
      </c>
      <c r="F124" s="111"/>
    </row>
    <row r="125" ht="16.95" spans="1:6">
      <c r="A125" s="144"/>
      <c r="B125" s="145" t="str">
        <f t="shared" si="19"/>
        <v/>
      </c>
      <c r="C125" s="146" t="str">
        <f>IF(B118&lt;&gt;"",$C$35,"")</f>
        <v/>
      </c>
      <c r="D125" s="103" t="str">
        <f t="shared" si="7"/>
        <v/>
      </c>
      <c r="F125" s="111"/>
    </row>
    <row r="126" ht="17.7" spans="1:6">
      <c r="A126" s="137"/>
      <c r="B126" s="138" t="str">
        <f t="shared" si="19"/>
        <v/>
      </c>
      <c r="C126" s="139" t="str">
        <f>""</f>
        <v/>
      </c>
      <c r="D126" s="103" t="str">
        <f t="shared" si="7"/>
        <v/>
      </c>
      <c r="F126" s="111"/>
    </row>
    <row r="127" ht="17.7" spans="1:6">
      <c r="A127" s="140">
        <f>A117+1</f>
        <v>10</v>
      </c>
      <c r="B127" s="141" t="str">
        <f t="shared" ref="B127:B131" si="20">""</f>
        <v/>
      </c>
      <c r="C127" s="142" t="str">
        <f>IF(B128&lt;&gt;"",CONCATENATE("&lt;!-- ",B128," --&gt;"),"")</f>
        <v/>
      </c>
      <c r="D127" s="103" t="str">
        <f t="shared" si="7"/>
        <v/>
      </c>
      <c r="F127" s="111"/>
    </row>
    <row r="128" spans="1:6">
      <c r="A128" s="116" t="str">
        <f>CONCATENATE("Area de trabajo ",A127)</f>
        <v>Area de trabajo 10</v>
      </c>
      <c r="B128" s="120"/>
      <c r="C128" s="132" t="str">
        <f>IF(B128&lt;&gt;"","&lt;div","")</f>
        <v/>
      </c>
      <c r="D128" s="103" t="str">
        <f t="shared" si="7"/>
        <v/>
      </c>
      <c r="F128" s="111"/>
    </row>
    <row r="129" ht="16.95" spans="1:6">
      <c r="A129" s="116" t="str">
        <f>CONCATENATE(LOWER("area-de-trabajo-"),A127)</f>
        <v>area-de-trabajo-10</v>
      </c>
      <c r="B129" s="122" t="str">
        <f>SUBSTITUTE(SUBSTITUTE(SUBSTITUTE(SUBSTITUTE(SUBSTITUTE(SUBSTITUTE(SUBSTITUTE(SUBSTITUTE(LOWER(B128)," ","-"),"&lt;",""),"&gt;",""),"é","e"),"á","a"),"ñ","n"),"í","i"),"ó","o")</f>
        <v/>
      </c>
      <c r="C129" s="115" t="str">
        <f>IF(B128&lt;&gt;"",CONCATENATE("id=",Comillas,B129,Comillas),"")</f>
        <v/>
      </c>
      <c r="D129" s="103" t="str">
        <f t="shared" si="7"/>
        <v/>
      </c>
      <c r="F129" s="111"/>
    </row>
    <row r="130" spans="1:6">
      <c r="A130" s="116"/>
      <c r="B130" s="103" t="str">
        <f t="shared" si="20"/>
        <v/>
      </c>
      <c r="C130" s="115" t="str">
        <f>IF(B128&lt;&gt;"",$I$1,"")</f>
        <v/>
      </c>
      <c r="D130" s="103" t="str">
        <f t="shared" ref="D130:D193" si="21">""</f>
        <v/>
      </c>
      <c r="F130" s="111"/>
    </row>
    <row r="131" ht="16.95" spans="1:6">
      <c r="A131" s="116"/>
      <c r="B131" s="103" t="str">
        <f t="shared" si="20"/>
        <v/>
      </c>
      <c r="C131" s="115" t="str">
        <f>IF(B128&lt;&gt;"",CONCATENATE("&lt;h2 class=",Comillas,"mt-1",Comillas,"&gt;",B128,"&lt;/h2&gt;"),"")</f>
        <v/>
      </c>
      <c r="D131" s="103" t="str">
        <f t="shared" si="21"/>
        <v/>
      </c>
      <c r="F131" s="111"/>
    </row>
    <row r="132" ht="16.95" spans="1:6">
      <c r="A132" s="116"/>
      <c r="B132" s="143" t="s">
        <v>122</v>
      </c>
      <c r="C132" s="132" t="str">
        <f>IF(B128&lt;&gt;"",CONCATENATE("&lt;p&gt;",B132,"&lt;/p&gt;"),"")</f>
        <v/>
      </c>
      <c r="D132" s="103" t="str">
        <f t="shared" si="21"/>
        <v/>
      </c>
      <c r="F132" s="111"/>
    </row>
    <row r="133" spans="1:6">
      <c r="A133" s="116"/>
      <c r="B133" s="103" t="str">
        <f t="shared" ref="B133:B136" si="22">""</f>
        <v/>
      </c>
      <c r="C133" s="115" t="str">
        <f>IF(B128&lt;&gt;"","&lt;/div&gt;","")</f>
        <v/>
      </c>
      <c r="D133" s="103" t="str">
        <f t="shared" si="21"/>
        <v/>
      </c>
      <c r="F133" s="111"/>
    </row>
    <row r="134" ht="16.95" spans="1:6">
      <c r="A134" s="116"/>
      <c r="B134" s="133" t="str">
        <f t="shared" si="22"/>
        <v/>
      </c>
      <c r="C134" s="107" t="str">
        <f>IF(B128&lt;&gt;"",CONCATENATE("&lt;!-- ",B128," Fin --&gt;"),"")</f>
        <v/>
      </c>
      <c r="D134" s="103" t="str">
        <f t="shared" si="21"/>
        <v/>
      </c>
      <c r="F134" s="111"/>
    </row>
    <row r="135" ht="16.95" spans="1:6">
      <c r="A135" s="134"/>
      <c r="B135" s="145" t="str">
        <f t="shared" si="22"/>
        <v/>
      </c>
      <c r="C135" s="147" t="str">
        <f>IF(B128&lt;&gt;"",$C$35,"")</f>
        <v/>
      </c>
      <c r="D135" s="103" t="str">
        <f t="shared" si="21"/>
        <v/>
      </c>
      <c r="F135" s="111"/>
    </row>
    <row r="136" spans="2:6">
      <c r="B136" s="138" t="str">
        <f t="shared" si="22"/>
        <v/>
      </c>
      <c r="C136" s="148" t="s">
        <v>119</v>
      </c>
      <c r="D136" s="103" t="str">
        <f t="shared" si="21"/>
        <v/>
      </c>
      <c r="F136" s="111"/>
    </row>
    <row r="137" spans="3:6">
      <c r="C137" s="149" t="s">
        <v>124</v>
      </c>
      <c r="D137" s="103" t="str">
        <f t="shared" si="21"/>
        <v/>
      </c>
      <c r="F137" s="111"/>
    </row>
    <row r="138" spans="3:6">
      <c r="C138" s="110" t="str">
        <f>CONCATENATE("&lt;!--  ",$B$9," fin --&gt;")</f>
        <v>&lt;!--  Citas y Referencias HTM fin --&gt;</v>
      </c>
      <c r="D138" s="103" t="str">
        <f t="shared" si="21"/>
        <v/>
      </c>
      <c r="F138" s="111"/>
    </row>
    <row r="139" spans="3:6">
      <c r="C139" s="150" t="s">
        <v>125</v>
      </c>
      <c r="D139" s="103" t="str">
        <f t="shared" si="21"/>
        <v/>
      </c>
      <c r="F139" s="111"/>
    </row>
    <row r="140" customFormat="1" spans="1:12">
      <c r="A140" s="109"/>
      <c r="B140" s="53"/>
      <c r="C140" s="150" t="s">
        <v>126</v>
      </c>
      <c r="D140" s="103" t="str">
        <f t="shared" si="21"/>
        <v/>
      </c>
      <c r="E140" s="103"/>
      <c r="F140" s="111"/>
      <c r="G140" s="103"/>
      <c r="H140" s="103"/>
      <c r="I140" s="103"/>
      <c r="J140" s="103"/>
      <c r="K140" s="103"/>
      <c r="L140" s="103"/>
    </row>
    <row r="141" customFormat="1" spans="1:12">
      <c r="A141" s="109"/>
      <c r="B141" s="53"/>
      <c r="C141" s="150" t="s">
        <v>127</v>
      </c>
      <c r="D141" s="103" t="str">
        <f t="shared" si="21"/>
        <v/>
      </c>
      <c r="E141" s="103"/>
      <c r="F141" s="111"/>
      <c r="G141" s="103"/>
      <c r="H141" s="103"/>
      <c r="I141" s="103"/>
      <c r="J141" s="103"/>
      <c r="K141" s="103"/>
      <c r="L141" s="103"/>
    </row>
    <row r="142" customFormat="1" spans="1:12">
      <c r="A142" s="109"/>
      <c r="B142" s="53"/>
      <c r="C142" s="150" t="s">
        <v>128</v>
      </c>
      <c r="D142" s="103" t="str">
        <f t="shared" si="21"/>
        <v/>
      </c>
      <c r="E142" s="103"/>
      <c r="F142" s="111"/>
      <c r="G142" s="103"/>
      <c r="H142" s="103"/>
      <c r="I142" s="103"/>
      <c r="J142" s="103"/>
      <c r="K142" s="103"/>
      <c r="L142" s="103"/>
    </row>
    <row r="143" customFormat="1" spans="1:12">
      <c r="A143" s="109"/>
      <c r="B143" s="53"/>
      <c r="C143" s="150" t="s">
        <v>129</v>
      </c>
      <c r="D143" s="103" t="str">
        <f t="shared" si="21"/>
        <v/>
      </c>
      <c r="E143" s="103"/>
      <c r="F143" s="111"/>
      <c r="G143" s="103"/>
      <c r="H143" s="103"/>
      <c r="I143" s="103"/>
      <c r="J143" s="103"/>
      <c r="K143" s="103"/>
      <c r="L143" s="103"/>
    </row>
    <row r="144" customFormat="1" spans="1:12">
      <c r="A144" s="109"/>
      <c r="B144" s="53"/>
      <c r="C144" s="150" t="s">
        <v>130</v>
      </c>
      <c r="D144" s="103" t="str">
        <f t="shared" si="21"/>
        <v/>
      </c>
      <c r="E144" s="103"/>
      <c r="F144" s="111"/>
      <c r="G144" s="103"/>
      <c r="H144" s="103"/>
      <c r="I144" s="103"/>
      <c r="J144" s="103"/>
      <c r="K144" s="103"/>
      <c r="L144" s="103"/>
    </row>
    <row r="145" customFormat="1" spans="1:12">
      <c r="A145" s="109"/>
      <c r="B145" s="53"/>
      <c r="C145" s="150" t="s">
        <v>131</v>
      </c>
      <c r="D145" s="103" t="str">
        <f t="shared" si="21"/>
        <v/>
      </c>
      <c r="E145" s="103"/>
      <c r="F145" s="111"/>
      <c r="G145" s="103"/>
      <c r="H145" s="103"/>
      <c r="I145" s="103"/>
      <c r="J145" s="103"/>
      <c r="K145" s="103"/>
      <c r="L145" s="103"/>
    </row>
    <row r="146" customFormat="1" spans="1:12">
      <c r="A146" s="109"/>
      <c r="B146" s="53"/>
      <c r="C146" s="150" t="s">
        <v>132</v>
      </c>
      <c r="D146" s="103" t="str">
        <f t="shared" si="21"/>
        <v/>
      </c>
      <c r="E146" s="103"/>
      <c r="F146" s="111"/>
      <c r="G146" s="103"/>
      <c r="H146" s="103"/>
      <c r="I146" s="103"/>
      <c r="J146" s="103"/>
      <c r="K146" s="103"/>
      <c r="L146" s="103"/>
    </row>
    <row r="147" customFormat="1" spans="1:12">
      <c r="A147" s="109"/>
      <c r="B147" s="53"/>
      <c r="C147" s="150" t="s">
        <v>133</v>
      </c>
      <c r="D147" s="103" t="str">
        <f t="shared" si="21"/>
        <v/>
      </c>
      <c r="E147" s="103"/>
      <c r="F147" s="111"/>
      <c r="G147" s="103"/>
      <c r="H147" s="103"/>
      <c r="I147" s="103"/>
      <c r="J147" s="103"/>
      <c r="K147" s="103"/>
      <c r="L147" s="103"/>
    </row>
    <row r="148" customFormat="1" spans="1:12">
      <c r="A148" s="109"/>
      <c r="B148" s="53"/>
      <c r="C148" s="150" t="s">
        <v>134</v>
      </c>
      <c r="D148" s="103" t="str">
        <f t="shared" si="21"/>
        <v/>
      </c>
      <c r="E148" s="103"/>
      <c r="F148" s="111"/>
      <c r="G148" s="103"/>
      <c r="H148" s="103"/>
      <c r="I148" s="103"/>
      <c r="J148" s="103"/>
      <c r="K148" s="103"/>
      <c r="L148" s="103"/>
    </row>
    <row r="149" customFormat="1" spans="1:12">
      <c r="A149" s="109"/>
      <c r="B149" s="53"/>
      <c r="C149" s="150" t="s">
        <v>135</v>
      </c>
      <c r="D149" s="103" t="str">
        <f t="shared" si="21"/>
        <v/>
      </c>
      <c r="E149" s="103"/>
      <c r="F149" s="111"/>
      <c r="G149" s="103"/>
      <c r="H149" s="103"/>
      <c r="I149" s="103"/>
      <c r="J149" s="103"/>
      <c r="K149" s="103"/>
      <c r="L149" s="103"/>
    </row>
    <row r="150" customFormat="1" spans="1:12">
      <c r="A150" s="109"/>
      <c r="B150" s="53"/>
      <c r="C150" s="150" t="s">
        <v>136</v>
      </c>
      <c r="D150" s="103" t="str">
        <f t="shared" si="21"/>
        <v/>
      </c>
      <c r="E150" s="103"/>
      <c r="F150" s="111"/>
      <c r="G150" s="103"/>
      <c r="H150" s="103"/>
      <c r="I150" s="103"/>
      <c r="J150" s="103"/>
      <c r="K150" s="103"/>
      <c r="L150" s="103"/>
    </row>
    <row r="151" customFormat="1" spans="1:12">
      <c r="A151" s="109"/>
      <c r="B151" s="53"/>
      <c r="C151" s="150" t="s">
        <v>137</v>
      </c>
      <c r="D151" s="103" t="str">
        <f t="shared" si="21"/>
        <v/>
      </c>
      <c r="E151" s="103"/>
      <c r="F151" s="111"/>
      <c r="G151" s="103"/>
      <c r="H151" s="103"/>
      <c r="I151" s="103"/>
      <c r="J151" s="103"/>
      <c r="K151" s="103"/>
      <c r="L151" s="103"/>
    </row>
    <row r="152" customFormat="1" spans="1:12">
      <c r="A152" s="109"/>
      <c r="B152" s="53"/>
      <c r="C152" s="150" t="s">
        <v>138</v>
      </c>
      <c r="D152" s="103" t="str">
        <f t="shared" si="21"/>
        <v/>
      </c>
      <c r="E152" s="103"/>
      <c r="F152" s="111"/>
      <c r="G152" s="103"/>
      <c r="H152" s="103"/>
      <c r="I152" s="103"/>
      <c r="J152" s="103"/>
      <c r="K152" s="103"/>
      <c r="L152" s="103"/>
    </row>
    <row r="153" customFormat="1" spans="1:12">
      <c r="A153" s="109"/>
      <c r="B153" s="53"/>
      <c r="C153" s="150" t="s">
        <v>139</v>
      </c>
      <c r="D153" s="103" t="str">
        <f t="shared" si="21"/>
        <v/>
      </c>
      <c r="E153" s="103"/>
      <c r="F153" s="111"/>
      <c r="G153" s="103"/>
      <c r="H153" s="103"/>
      <c r="I153" s="103"/>
      <c r="J153" s="103"/>
      <c r="K153" s="103"/>
      <c r="L153" s="103"/>
    </row>
    <row r="154" customFormat="1" spans="1:12">
      <c r="A154" s="151"/>
      <c r="B154" s="53"/>
      <c r="C154" s="150" t="s">
        <v>140</v>
      </c>
      <c r="D154" s="103" t="str">
        <f t="shared" si="21"/>
        <v/>
      </c>
      <c r="E154" s="103"/>
      <c r="F154" s="111"/>
      <c r="G154" s="103"/>
      <c r="H154" s="103"/>
      <c r="I154" s="103"/>
      <c r="J154" s="103"/>
      <c r="K154" s="103"/>
      <c r="L154" s="103"/>
    </row>
    <row r="155" customFormat="1" spans="1:12">
      <c r="A155" s="151"/>
      <c r="B155" s="53"/>
      <c r="C155" s="150" t="s">
        <v>141</v>
      </c>
      <c r="D155" s="103" t="str">
        <f t="shared" si="21"/>
        <v/>
      </c>
      <c r="E155" s="103"/>
      <c r="F155" s="111"/>
      <c r="G155" s="103"/>
      <c r="H155" s="103"/>
      <c r="I155" s="103"/>
      <c r="J155" s="103"/>
      <c r="K155" s="103"/>
      <c r="L155" s="103"/>
    </row>
    <row r="156" s="53" customFormat="1" spans="1:12">
      <c r="A156" s="151"/>
      <c r="B156" s="53"/>
      <c r="C156" s="150" t="s">
        <v>142</v>
      </c>
      <c r="D156" s="103" t="str">
        <f t="shared" si="21"/>
        <v/>
      </c>
      <c r="E156" s="103"/>
      <c r="F156" s="111"/>
      <c r="G156" s="103"/>
      <c r="H156" s="103"/>
      <c r="I156" s="103"/>
      <c r="J156" s="103"/>
      <c r="K156" s="103"/>
      <c r="L156" s="103"/>
    </row>
    <row r="157" s="53" customFormat="1" spans="1:12">
      <c r="A157" s="151"/>
      <c r="B157" s="53"/>
      <c r="C157" s="150" t="s">
        <v>143</v>
      </c>
      <c r="D157" s="103" t="str">
        <f t="shared" si="21"/>
        <v/>
      </c>
      <c r="E157" s="103"/>
      <c r="F157" s="111"/>
      <c r="G157" s="103"/>
      <c r="H157" s="103"/>
      <c r="I157" s="103"/>
      <c r="J157" s="103"/>
      <c r="K157" s="103"/>
      <c r="L157" s="103"/>
    </row>
    <row r="158" s="53" customFormat="1" spans="1:12">
      <c r="A158" s="151"/>
      <c r="B158" s="53"/>
      <c r="C158" s="150" t="s">
        <v>144</v>
      </c>
      <c r="D158" s="103" t="str">
        <f t="shared" si="21"/>
        <v/>
      </c>
      <c r="E158" s="103"/>
      <c r="F158" s="111"/>
      <c r="G158" s="103"/>
      <c r="H158" s="103"/>
      <c r="I158" s="103"/>
      <c r="J158" s="103"/>
      <c r="K158" s="103"/>
      <c r="L158" s="103"/>
    </row>
    <row r="159" s="53" customFormat="1" spans="1:12">
      <c r="A159" s="109"/>
      <c r="B159" s="53"/>
      <c r="C159" s="149" t="s">
        <v>145</v>
      </c>
      <c r="D159" s="103" t="str">
        <f t="shared" si="21"/>
        <v/>
      </c>
      <c r="E159" s="103"/>
      <c r="F159" s="111"/>
      <c r="G159" s="103"/>
      <c r="H159" s="103"/>
      <c r="I159" s="103"/>
      <c r="J159" s="103"/>
      <c r="K159" s="103"/>
      <c r="L159" s="103"/>
    </row>
    <row r="160" s="53" customFormat="1" spans="1:12">
      <c r="A160" s="109"/>
      <c r="B160" s="53"/>
      <c r="C160" s="110" t="str">
        <f>CONCATENATE("&lt;!--  ",$B$9,"--&gt;")</f>
        <v>&lt;!--  Citas y Referencias HTM--&gt;</v>
      </c>
      <c r="D160" s="103" t="str">
        <f t="shared" si="21"/>
        <v/>
      </c>
      <c r="E160" s="103"/>
      <c r="F160" s="111"/>
      <c r="G160" s="103"/>
      <c r="H160" s="103"/>
      <c r="I160" s="103"/>
      <c r="J160" s="103"/>
      <c r="K160" s="103"/>
      <c r="L160" s="103"/>
    </row>
    <row r="161" spans="3:6">
      <c r="C161" s="110" t="s">
        <v>146</v>
      </c>
      <c r="D161" s="103" t="str">
        <f t="shared" si="21"/>
        <v/>
      </c>
      <c r="F161" s="111"/>
    </row>
    <row r="162" spans="3:6">
      <c r="C162" s="103" t="s">
        <v>147</v>
      </c>
      <c r="F162" s="111"/>
    </row>
    <row r="163" spans="3:6">
      <c r="C163" s="103" t="s">
        <v>148</v>
      </c>
      <c r="F163" s="111"/>
    </row>
    <row r="164" spans="3:6">
      <c r="C164" s="103" t="s">
        <v>149</v>
      </c>
      <c r="D164" s="103" t="s">
        <v>150</v>
      </c>
      <c r="F164" s="111"/>
    </row>
    <row r="165" spans="3:6">
      <c r="C165" s="103" t="s">
        <v>151</v>
      </c>
      <c r="D165" s="103" t="s">
        <v>33</v>
      </c>
      <c r="F165" s="111"/>
    </row>
    <row r="166" spans="3:6">
      <c r="C166" s="103" t="str">
        <f>""</f>
        <v/>
      </c>
      <c r="D166" s="103" t="s">
        <v>152</v>
      </c>
      <c r="F166" s="111"/>
    </row>
    <row r="167" ht="16.95" spans="3:6">
      <c r="C167" s="103" t="s">
        <v>153</v>
      </c>
      <c r="D167" s="103" t="str">
        <f t="shared" si="21"/>
        <v/>
      </c>
      <c r="F167" s="111"/>
    </row>
    <row r="168" spans="3:6">
      <c r="C168" s="152" t="str">
        <f>IF($B11&lt;&gt;"",$H$1,"")</f>
        <v>&lt;div class="menu-item"&gt;</v>
      </c>
      <c r="D168" s="103" t="str">
        <f t="shared" si="21"/>
        <v/>
      </c>
      <c r="F168" s="111"/>
    </row>
    <row r="169" spans="2:6">
      <c r="B169" s="53" t="s">
        <v>154</v>
      </c>
      <c r="C169" s="153" t="str">
        <f>IF(B11&lt;&gt;"",CONCATENATE("&lt;a href=",Comillas,"#",B12,Comillas," ",$B$169,"&gt;",SUBSTITUTE(B11,"&lt;","&amp;lt;"),,"&lt;/a&gt;"),"")</f>
        <v>&lt;a href="#introduccion" class="simple-link"&gt;Introducción&lt;/a&gt;</v>
      </c>
      <c r="D169" s="103" t="str">
        <f t="shared" si="21"/>
        <v/>
      </c>
      <c r="F169" s="111"/>
    </row>
    <row r="170" ht="16.95" spans="3:6">
      <c r="C170" s="154" t="str">
        <f>IF(B11&lt;&gt;"","&lt;/div&gt;","")</f>
        <v>&lt;/div&gt;</v>
      </c>
      <c r="D170" s="103" t="str">
        <f t="shared" si="21"/>
        <v/>
      </c>
      <c r="F170" s="111"/>
    </row>
    <row r="171" spans="3:6">
      <c r="C171" s="152" t="str">
        <f>IF($B$38&lt;&gt;"",$H$1,"")</f>
        <v>&lt;div class="menu-item"&gt;</v>
      </c>
      <c r="D171" s="103" t="s">
        <v>150</v>
      </c>
      <c r="F171" s="111"/>
    </row>
    <row r="172" spans="3:6">
      <c r="C172" s="153" t="str">
        <f>IF(B38&lt;&gt;"",CONCATENATE("&lt;a href=",Comillas,"#",B39,Comillas," ",$B$169,"&gt;",SUBSTITUTE(B38,"&lt;","&amp;lt;"),"&lt;/a&gt;"),"")</f>
        <v>&lt;a href="#cita-larga-o-en-bloque-blockquote" class="simple-link"&gt;Cita Larga o en Bloque &amp;lt;blockquote&gt;&lt;/a&gt;</v>
      </c>
      <c r="D172" s="103" t="str">
        <f>SUBSTITUTE(B38,"&lt;","&amp;lt;")</f>
        <v>Cita Larga o en Bloque &amp;lt;blockquote&gt;</v>
      </c>
      <c r="F172" s="111"/>
    </row>
    <row r="173" ht="16.95" spans="3:6">
      <c r="C173" s="154" t="str">
        <f>IF($B$38&lt;&gt;"","&lt;/div&gt;","")</f>
        <v>&lt;/div&gt;</v>
      </c>
      <c r="D173" s="103" t="s">
        <v>152</v>
      </c>
      <c r="F173" s="111"/>
    </row>
    <row r="174" spans="3:6">
      <c r="C174" s="152" t="str">
        <f>IF($B$48&lt;&gt;"",$H$1,"")</f>
        <v>&lt;div class="menu-item"&gt;</v>
      </c>
      <c r="D174" s="103" t="s">
        <v>150</v>
      </c>
      <c r="F174" s="111"/>
    </row>
    <row r="175" spans="3:6">
      <c r="C175" s="153" t="str">
        <f>IF(B49&lt;&gt;"",CONCATENATE("&lt;a href=",Comillas,"#",B48,Comillas," ",$B$169,"&gt;",SUBSTITUTE(B48,"&lt;","&amp;lt;"),"&lt;/a&gt;"),"")</f>
        <v>&lt;a href="#Cita de una fuente &lt;cite&gt;" class="simple-link"&gt;Cita de una fuente &amp;lt;cite&gt;&lt;/a&gt;</v>
      </c>
      <c r="D175" s="103" t="str">
        <f>SUBSTITUTE(B48,"&lt;","&amp;lt;")</f>
        <v>Cita de una fuente &amp;lt;cite&gt;</v>
      </c>
      <c r="F175" s="111"/>
    </row>
    <row r="176" ht="16.95" spans="3:6">
      <c r="C176" s="154" t="str">
        <f>IF($B$48&lt;&gt;"","&lt;/div&gt;","")</f>
        <v>&lt;/div&gt;</v>
      </c>
      <c r="D176" s="103" t="s">
        <v>152</v>
      </c>
      <c r="F176" s="111"/>
    </row>
    <row r="177" spans="3:6">
      <c r="C177" s="152" t="str">
        <f>IF(B58&lt;&gt;"",$H$1,"")</f>
        <v/>
      </c>
      <c r="F177" s="111"/>
    </row>
    <row r="178" spans="3:6">
      <c r="C178" s="153" t="str">
        <f>IF(B58&lt;&gt;"",CONCATENATE("&lt;a href=",Comillas,"#",B59,Comillas,"&gt;",SUBSTITUTE(B58,"&lt;","&amp;lt;"),"&lt;/a&gt;"),"")</f>
        <v/>
      </c>
      <c r="F178" s="111"/>
    </row>
    <row r="179" ht="16.95" spans="3:6">
      <c r="C179" s="154" t="str">
        <f>IF(B58&lt;&gt;"","&lt;/div&gt;","")</f>
        <v/>
      </c>
      <c r="F179" s="111"/>
    </row>
    <row r="180" spans="3:6">
      <c r="C180" s="152" t="str">
        <f>IF(B68&lt;&gt;"",$H$1,"")</f>
        <v/>
      </c>
      <c r="F180" s="111"/>
    </row>
    <row r="181" spans="3:6">
      <c r="C181" s="153" t="str">
        <f>IF(B68&lt;&gt;"",CONCATENATE("&lt;a href=",Comillas,"#",B69,Comillas,"&gt;",SUBSTITUTE(B68,"&lt;","&amp;lt;"),"&lt;/a&gt;"),"")</f>
        <v/>
      </c>
      <c r="F181" s="111"/>
    </row>
    <row r="182" ht="16.95" spans="3:6">
      <c r="C182" s="154" t="str">
        <f>IF(B68&lt;&gt;"","&lt;/div&gt;","")</f>
        <v/>
      </c>
      <c r="F182" s="111"/>
    </row>
    <row r="183" spans="3:6">
      <c r="C183" s="152" t="str">
        <f>IF(B78&lt;&gt;"",$H$1,"")</f>
        <v/>
      </c>
      <c r="F183" s="111"/>
    </row>
    <row r="184" spans="3:6">
      <c r="C184" s="153" t="str">
        <f>IF(B78&lt;&gt;"",CONCATENATE("&lt;a href=",Comillas,"#",B79,Comillas,"&gt;",B78,"&lt;/a&gt;"),"")</f>
        <v/>
      </c>
      <c r="F184" s="111"/>
    </row>
    <row r="185" ht="16.95" spans="3:6">
      <c r="C185" s="154" t="str">
        <f>IF(B78&lt;&gt;"","&lt;/div&gt;","")</f>
        <v/>
      </c>
      <c r="F185" s="111"/>
    </row>
    <row r="186" spans="3:6">
      <c r="C186" s="152" t="str">
        <f>IF(B88&lt;&gt;"",$H$1,"")</f>
        <v/>
      </c>
      <c r="D186" s="103" t="str">
        <f t="shared" si="21"/>
        <v/>
      </c>
      <c r="F186" s="111"/>
    </row>
    <row r="187" spans="3:6">
      <c r="C187" s="153" t="str">
        <f>IF(B88&lt;&gt;"",CONCATENATE("&lt;a href=",Comillas,"#",B89,Comillas,"&gt;",B88,"&lt;/a&gt;"),"")</f>
        <v/>
      </c>
      <c r="D187" s="103" t="str">
        <f t="shared" si="21"/>
        <v/>
      </c>
      <c r="F187" s="111"/>
    </row>
    <row r="188" ht="16.95" spans="3:6">
      <c r="C188" s="154" t="str">
        <f>IF(B88&lt;&gt;"","&lt;/li&gt;","")</f>
        <v/>
      </c>
      <c r="D188" s="103" t="str">
        <f t="shared" si="21"/>
        <v/>
      </c>
      <c r="F188" s="111"/>
    </row>
    <row r="189" spans="3:6">
      <c r="C189" s="152" t="str">
        <f>IF(B98&lt;&gt;"",$H$1,"")</f>
        <v/>
      </c>
      <c r="D189" s="103" t="str">
        <f t="shared" si="21"/>
        <v/>
      </c>
      <c r="F189" s="111"/>
    </row>
    <row r="190" spans="3:6">
      <c r="C190" s="153" t="str">
        <f>IF(B98&gt;"",CONCATENATE("&lt;a href=",Comillas,"#",B98,Comillas,"&gt;",B98,"&lt;/a&gt;"),"")</f>
        <v/>
      </c>
      <c r="D190" s="103" t="str">
        <f t="shared" si="21"/>
        <v/>
      </c>
      <c r="F190" s="111"/>
    </row>
    <row r="191" ht="16.95" spans="3:6">
      <c r="C191" s="154" t="str">
        <f>IF(B98&lt;&gt;"","&lt;/div&gt;","")</f>
        <v/>
      </c>
      <c r="D191" s="103" t="str">
        <f t="shared" si="21"/>
        <v/>
      </c>
      <c r="F191" s="111"/>
    </row>
    <row r="192" spans="2:6">
      <c r="B192" s="155"/>
      <c r="C192" s="152" t="str">
        <f>IF(B108&lt;&gt;"",$H$1,"")</f>
        <v/>
      </c>
      <c r="D192" s="103" t="str">
        <f t="shared" si="21"/>
        <v/>
      </c>
      <c r="F192" s="111"/>
    </row>
    <row r="193" spans="3:6">
      <c r="C193" s="153" t="str">
        <f>IF(B108&lt;&gt;"",CONCATENATE("&lt;a href=",Comillas,"#",B109,Comillas,"&gt;",B108,"&lt;/a&gt;"),"")</f>
        <v/>
      </c>
      <c r="D193" s="103" t="str">
        <f t="shared" si="21"/>
        <v/>
      </c>
      <c r="F193" s="111"/>
    </row>
    <row r="194" ht="16.95" spans="3:6">
      <c r="C194" s="154" t="str">
        <f>IF(B108&lt;&gt;"","&lt;/li&gt;","")</f>
        <v/>
      </c>
      <c r="D194" s="103" t="str">
        <f t="shared" ref="D194:D214" si="23">""</f>
        <v/>
      </c>
      <c r="F194" s="111"/>
    </row>
    <row r="195" spans="3:6">
      <c r="C195" s="152" t="str">
        <f>IF(B118&lt;&gt;"",$H$1,"")</f>
        <v/>
      </c>
      <c r="D195" s="103" t="str">
        <f t="shared" si="23"/>
        <v/>
      </c>
      <c r="F195" s="111"/>
    </row>
    <row r="196" spans="3:6">
      <c r="C196" s="153" t="str">
        <f>IF(B118&gt;"",CONCATENATE("&lt;a href=",Comillas,"#",B118,Comillas,"&gt;",B119,"&lt;/a&gt;"),"")</f>
        <v/>
      </c>
      <c r="D196" s="103" t="str">
        <f t="shared" si="23"/>
        <v/>
      </c>
      <c r="F196" s="111"/>
    </row>
    <row r="197" ht="16.95" spans="3:6">
      <c r="C197" s="154" t="str">
        <f>IF(B118&lt;&gt;"","&lt;/ldiv&gt;","")</f>
        <v/>
      </c>
      <c r="D197" s="103" t="str">
        <f t="shared" si="23"/>
        <v/>
      </c>
      <c r="F197" s="111"/>
    </row>
    <row r="198" spans="3:6">
      <c r="C198" s="152" t="str">
        <f>IF(B128&lt;&gt;"",$H$1,"")</f>
        <v/>
      </c>
      <c r="D198" s="103" t="str">
        <f t="shared" si="23"/>
        <v/>
      </c>
      <c r="F198" s="111"/>
    </row>
    <row r="199" spans="3:6">
      <c r="C199" s="153" t="str">
        <f>IF(B128&lt;&gt;"",CONCATENATE("&lt;a href=",Comillas,"#",B129,Comillas,"&gt;",B128,"&lt;/a&gt;"),"")</f>
        <v/>
      </c>
      <c r="D199" s="103" t="str">
        <f t="shared" si="23"/>
        <v/>
      </c>
      <c r="F199" s="111"/>
    </row>
    <row r="200" ht="16.95" spans="3:6">
      <c r="C200" s="154" t="str">
        <f>IF(B128&lt;&gt;"","&lt;/div&gt;","")</f>
        <v/>
      </c>
      <c r="D200" s="103" t="str">
        <f t="shared" si="23"/>
        <v/>
      </c>
      <c r="F200" s="111"/>
    </row>
    <row r="201" ht="16.95" spans="3:6">
      <c r="C201" s="153" t="s">
        <v>155</v>
      </c>
      <c r="D201" s="103" t="str">
        <f t="shared" si="23"/>
        <v/>
      </c>
      <c r="F201" s="111"/>
    </row>
    <row r="202" spans="3:6">
      <c r="C202" s="152" t="s">
        <v>97</v>
      </c>
      <c r="D202" s="103" t="str">
        <f t="shared" si="23"/>
        <v/>
      </c>
      <c r="F202" s="111"/>
    </row>
    <row r="203" spans="3:6">
      <c r="C203" s="153" t="s">
        <v>156</v>
      </c>
      <c r="D203" s="103" t="str">
        <f t="shared" si="23"/>
        <v/>
      </c>
      <c r="F203" s="111"/>
    </row>
    <row r="204" ht="16.95" spans="3:6">
      <c r="C204" s="154" t="s">
        <v>119</v>
      </c>
      <c r="D204" s="103" t="str">
        <f t="shared" si="23"/>
        <v/>
      </c>
      <c r="F204" s="111"/>
    </row>
    <row r="205" spans="3:6">
      <c r="C205" s="103" t="s">
        <v>119</v>
      </c>
      <c r="D205" s="103" t="str">
        <f t="shared" si="23"/>
        <v/>
      </c>
      <c r="F205" s="111"/>
    </row>
    <row r="206" spans="3:6">
      <c r="C206" s="103" t="str">
        <f>""</f>
        <v/>
      </c>
      <c r="D206" s="103" t="str">
        <f t="shared" si="23"/>
        <v/>
      </c>
      <c r="F206" s="111"/>
    </row>
    <row r="207" spans="3:6">
      <c r="C207" s="103" t="s">
        <v>157</v>
      </c>
      <c r="D207" s="103" t="str">
        <f t="shared" si="23"/>
        <v/>
      </c>
      <c r="F207" s="111"/>
    </row>
    <row r="208" spans="3:6">
      <c r="C208" s="103" t="s">
        <v>158</v>
      </c>
      <c r="F208" s="111"/>
    </row>
    <row r="209" spans="3:6">
      <c r="C209" s="103" t="s">
        <v>119</v>
      </c>
      <c r="D209" s="103" t="str">
        <f t="shared" si="23"/>
        <v/>
      </c>
      <c r="F209" s="111"/>
    </row>
    <row r="210" spans="3:6">
      <c r="C210" s="156" t="s">
        <v>159</v>
      </c>
      <c r="D210" s="103" t="str">
        <f t="shared" si="23"/>
        <v/>
      </c>
      <c r="F210" s="111"/>
    </row>
    <row r="211" spans="4:6">
      <c r="D211" s="103" t="str">
        <f t="shared" si="23"/>
        <v/>
      </c>
      <c r="F211" s="111"/>
    </row>
    <row r="212" spans="3:6">
      <c r="C212" s="155"/>
      <c r="D212" s="103" t="str">
        <f t="shared" si="23"/>
        <v/>
      </c>
      <c r="F212" s="111"/>
    </row>
    <row r="213" spans="4:6">
      <c r="D213" s="103" t="str">
        <f t="shared" si="23"/>
        <v/>
      </c>
      <c r="F213" s="111"/>
    </row>
    <row r="214" spans="4:6">
      <c r="D214" s="103" t="str">
        <f t="shared" si="23"/>
        <v/>
      </c>
      <c r="F214" s="111"/>
    </row>
  </sheetData>
  <conditionalFormatting sqref="C28">
    <cfRule type="duplicateValues" dxfId="0" priority="153"/>
  </conditionalFormatting>
  <conditionalFormatting sqref="A30">
    <cfRule type="duplicateValues" dxfId="0" priority="287"/>
  </conditionalFormatting>
  <conditionalFormatting sqref="C33">
    <cfRule type="containsBlanks" dxfId="1" priority="21" stopIfTrue="1">
      <formula>LEN(TRIM(C33))=0</formula>
    </cfRule>
    <cfRule type="duplicateValues" dxfId="0" priority="22"/>
  </conditionalFormatting>
  <conditionalFormatting sqref="C38">
    <cfRule type="containsBlanks" dxfId="1" priority="25" stopIfTrue="1">
      <formula>LEN(TRIM(C38))=0</formula>
    </cfRule>
    <cfRule type="duplicateValues" dxfId="0" priority="26"/>
  </conditionalFormatting>
  <conditionalFormatting sqref="C42">
    <cfRule type="containsBlanks" dxfId="1" priority="23" stopIfTrue="1">
      <formula>LEN(TRIM(C42))=0</formula>
    </cfRule>
    <cfRule type="duplicateValues" dxfId="0" priority="24"/>
  </conditionalFormatting>
  <conditionalFormatting sqref="C44">
    <cfRule type="duplicateValues" dxfId="0" priority="27"/>
  </conditionalFormatting>
  <conditionalFormatting sqref="C48">
    <cfRule type="containsBlanks" dxfId="1" priority="30" stopIfTrue="1">
      <formula>LEN(TRIM(C48))=0</formula>
    </cfRule>
    <cfRule type="duplicateValues" dxfId="0" priority="31"/>
  </conditionalFormatting>
  <conditionalFormatting sqref="C52">
    <cfRule type="containsBlanks" dxfId="1" priority="28" stopIfTrue="1">
      <formula>LEN(TRIM(C52))=0</formula>
    </cfRule>
    <cfRule type="duplicateValues" dxfId="0" priority="29"/>
  </conditionalFormatting>
  <conditionalFormatting sqref="C54">
    <cfRule type="duplicateValues" dxfId="0" priority="32"/>
  </conditionalFormatting>
  <conditionalFormatting sqref="C58">
    <cfRule type="containsBlanks" dxfId="1" priority="35" stopIfTrue="1">
      <formula>LEN(TRIM(C58))=0</formula>
    </cfRule>
    <cfRule type="duplicateValues" dxfId="0" priority="36"/>
  </conditionalFormatting>
  <conditionalFormatting sqref="C62">
    <cfRule type="containsBlanks" dxfId="1" priority="33" stopIfTrue="1">
      <formula>LEN(TRIM(C62))=0</formula>
    </cfRule>
    <cfRule type="duplicateValues" dxfId="0" priority="34"/>
  </conditionalFormatting>
  <conditionalFormatting sqref="C64">
    <cfRule type="duplicateValues" dxfId="0" priority="37"/>
  </conditionalFormatting>
  <conditionalFormatting sqref="C68">
    <cfRule type="containsBlanks" dxfId="1" priority="40" stopIfTrue="1">
      <formula>LEN(TRIM(C68))=0</formula>
    </cfRule>
    <cfRule type="duplicateValues" dxfId="0" priority="41"/>
  </conditionalFormatting>
  <conditionalFormatting sqref="C72">
    <cfRule type="containsBlanks" dxfId="1" priority="38" stopIfTrue="1">
      <formula>LEN(TRIM(C72))=0</formula>
    </cfRule>
    <cfRule type="duplicateValues" dxfId="0" priority="39"/>
  </conditionalFormatting>
  <conditionalFormatting sqref="C74">
    <cfRule type="duplicateValues" dxfId="0" priority="42"/>
  </conditionalFormatting>
  <conditionalFormatting sqref="C78">
    <cfRule type="containsBlanks" dxfId="1" priority="45" stopIfTrue="1">
      <formula>LEN(TRIM(C78))=0</formula>
    </cfRule>
    <cfRule type="duplicateValues" dxfId="0" priority="46"/>
  </conditionalFormatting>
  <conditionalFormatting sqref="C82">
    <cfRule type="containsBlanks" dxfId="1" priority="43" stopIfTrue="1">
      <formula>LEN(TRIM(C82))=0</formula>
    </cfRule>
    <cfRule type="duplicateValues" dxfId="0" priority="44"/>
  </conditionalFormatting>
  <conditionalFormatting sqref="C84">
    <cfRule type="duplicateValues" dxfId="0" priority="47"/>
  </conditionalFormatting>
  <conditionalFormatting sqref="C88">
    <cfRule type="containsBlanks" dxfId="1" priority="50" stopIfTrue="1">
      <formula>LEN(TRIM(C88))=0</formula>
    </cfRule>
    <cfRule type="duplicateValues" dxfId="0" priority="51"/>
  </conditionalFormatting>
  <conditionalFormatting sqref="C92">
    <cfRule type="containsBlanks" dxfId="1" priority="48" stopIfTrue="1">
      <formula>LEN(TRIM(C92))=0</formula>
    </cfRule>
    <cfRule type="duplicateValues" dxfId="0" priority="49"/>
  </conditionalFormatting>
  <conditionalFormatting sqref="C94">
    <cfRule type="duplicateValues" dxfId="0" priority="52"/>
  </conditionalFormatting>
  <conditionalFormatting sqref="C98">
    <cfRule type="containsBlanks" dxfId="1" priority="55" stopIfTrue="1">
      <formula>LEN(TRIM(C98))=0</formula>
    </cfRule>
    <cfRule type="duplicateValues" dxfId="0" priority="56"/>
  </conditionalFormatting>
  <conditionalFormatting sqref="C102">
    <cfRule type="containsBlanks" dxfId="1" priority="53" stopIfTrue="1">
      <formula>LEN(TRIM(C102))=0</formula>
    </cfRule>
    <cfRule type="duplicateValues" dxfId="0" priority="54"/>
  </conditionalFormatting>
  <conditionalFormatting sqref="C104">
    <cfRule type="duplicateValues" dxfId="0" priority="57"/>
  </conditionalFormatting>
  <conditionalFormatting sqref="C108">
    <cfRule type="containsBlanks" dxfId="1" priority="60" stopIfTrue="1">
      <formula>LEN(TRIM(C108))=0</formula>
    </cfRule>
    <cfRule type="duplicateValues" dxfId="0" priority="61"/>
  </conditionalFormatting>
  <conditionalFormatting sqref="C112">
    <cfRule type="containsBlanks" dxfId="1" priority="58" stopIfTrue="1">
      <formula>LEN(TRIM(C112))=0</formula>
    </cfRule>
    <cfRule type="duplicateValues" dxfId="0" priority="59"/>
  </conditionalFormatting>
  <conditionalFormatting sqref="C114">
    <cfRule type="duplicateValues" dxfId="0" priority="62"/>
  </conditionalFormatting>
  <conditionalFormatting sqref="C118">
    <cfRule type="containsBlanks" dxfId="1" priority="65" stopIfTrue="1">
      <formula>LEN(TRIM(C118))=0</formula>
    </cfRule>
    <cfRule type="duplicateValues" dxfId="0" priority="66"/>
  </conditionalFormatting>
  <conditionalFormatting sqref="C122">
    <cfRule type="containsBlanks" dxfId="1" priority="63" stopIfTrue="1">
      <formula>LEN(TRIM(C122))=0</formula>
    </cfRule>
    <cfRule type="duplicateValues" dxfId="0" priority="64"/>
  </conditionalFormatting>
  <conditionalFormatting sqref="C124">
    <cfRule type="duplicateValues" dxfId="0" priority="67"/>
  </conditionalFormatting>
  <conditionalFormatting sqref="C128">
    <cfRule type="containsBlanks" dxfId="1" priority="70" stopIfTrue="1">
      <formula>LEN(TRIM(C128))=0</formula>
    </cfRule>
    <cfRule type="duplicateValues" dxfId="0" priority="71"/>
  </conditionalFormatting>
  <conditionalFormatting sqref="C132">
    <cfRule type="containsBlanks" dxfId="1" priority="68" stopIfTrue="1">
      <formula>LEN(TRIM(C132))=0</formula>
    </cfRule>
    <cfRule type="duplicateValues" dxfId="0" priority="69"/>
  </conditionalFormatting>
  <conditionalFormatting sqref="C134">
    <cfRule type="duplicateValues" dxfId="0" priority="78"/>
  </conditionalFormatting>
  <conditionalFormatting sqref="B47:B55">
    <cfRule type="duplicateValues" dxfId="0" priority="18"/>
    <cfRule type="containsBlanks" dxfId="1" priority="9" stopIfTrue="1">
      <formula>LEN(TRIM(B47))=0</formula>
    </cfRule>
  </conditionalFormatting>
  <conditionalFormatting sqref="B57:B65">
    <cfRule type="duplicateValues" dxfId="0" priority="17"/>
    <cfRule type="containsBlanks" dxfId="1" priority="8" stopIfTrue="1">
      <formula>LEN(TRIM(B57))=0</formula>
    </cfRule>
  </conditionalFormatting>
  <conditionalFormatting sqref="B67:B75">
    <cfRule type="duplicateValues" dxfId="0" priority="16"/>
    <cfRule type="containsBlanks" dxfId="1" priority="7" stopIfTrue="1">
      <formula>LEN(TRIM(B67))=0</formula>
    </cfRule>
  </conditionalFormatting>
  <conditionalFormatting sqref="B77:B85">
    <cfRule type="duplicateValues" dxfId="0" priority="15"/>
    <cfRule type="containsBlanks" dxfId="1" priority="6" stopIfTrue="1">
      <formula>LEN(TRIM(B77))=0</formula>
    </cfRule>
  </conditionalFormatting>
  <conditionalFormatting sqref="B87:B95">
    <cfRule type="duplicateValues" dxfId="0" priority="14"/>
    <cfRule type="containsBlanks" dxfId="1" priority="5" stopIfTrue="1">
      <formula>LEN(TRIM(B87))=0</formula>
    </cfRule>
  </conditionalFormatting>
  <conditionalFormatting sqref="B97:B105">
    <cfRule type="duplicateValues" dxfId="0" priority="13"/>
    <cfRule type="containsBlanks" dxfId="1" priority="4" stopIfTrue="1">
      <formula>LEN(TRIM(B97))=0</formula>
    </cfRule>
  </conditionalFormatting>
  <conditionalFormatting sqref="B107:B115">
    <cfRule type="duplicateValues" dxfId="0" priority="12"/>
    <cfRule type="containsBlanks" dxfId="1" priority="3" stopIfTrue="1">
      <formula>LEN(TRIM(B107))=0</formula>
    </cfRule>
  </conditionalFormatting>
  <conditionalFormatting sqref="B117:B125">
    <cfRule type="duplicateValues" dxfId="0" priority="11"/>
    <cfRule type="containsBlanks" dxfId="1" priority="2" stopIfTrue="1">
      <formula>LEN(TRIM(B117))=0</formula>
    </cfRule>
  </conditionalFormatting>
  <conditionalFormatting sqref="B127:B135">
    <cfRule type="duplicateValues" dxfId="0" priority="10"/>
    <cfRule type="containsBlanks" dxfId="1" priority="1" stopIfTrue="1">
      <formula>LEN(TRIM(B127))=0</formula>
    </cfRule>
  </conditionalFormatting>
  <conditionalFormatting sqref="B1:B25;B27:B29;B137:B1048576;B37:B45;B32:B35;J1">
    <cfRule type="containsBlanks" dxfId="1" priority="126" stopIfTrue="1">
      <formula>LEN(TRIM(B1))=0</formula>
    </cfRule>
    <cfRule type="duplicateValues" dxfId="0" priority="127"/>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32" activePane="bottomLeft" state="frozen"/>
      <selection/>
      <selection pane="bottomLeft" activeCell="E52" sqref="E52"/>
    </sheetView>
  </sheetViews>
  <sheetFormatPr defaultColWidth="9" defaultRowHeight="13.8"/>
  <cols>
    <col min="1" max="1" width="3.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160</v>
      </c>
      <c r="C1" s="79" t="s">
        <v>160</v>
      </c>
      <c r="F1" t="str">
        <f t="shared" ref="F1:F64" si="0">""</f>
        <v/>
      </c>
      <c r="J1" t="s">
        <v>161</v>
      </c>
      <c r="L1" s="79" t="str">
        <f>""</f>
        <v/>
      </c>
      <c r="N1" t="str">
        <f t="shared" ref="N1:N64" si="1">""</f>
        <v/>
      </c>
      <c r="Q1" t="s">
        <v>162</v>
      </c>
      <c r="T1" s="79" t="str">
        <f>""</f>
        <v/>
      </c>
      <c r="V1" t="str">
        <f>""</f>
        <v/>
      </c>
      <c r="X1" s="1" t="s">
        <v>2</v>
      </c>
    </row>
    <row r="2" ht="16.95" spans="1:24">
      <c r="A2" s="80" t="str">
        <f>CONCATENATE("Título ",A4)</f>
        <v>Título 1</v>
      </c>
      <c r="B2" s="81" t="s">
        <v>121</v>
      </c>
      <c r="C2" s="82" t="str">
        <f>CONCATENATE("&lt;!-- ",CONCATENATE(B2," ",B3)," --&gt;")</f>
        <v>&lt;!-- Cita Larga o en Bloque &lt;blockquote&gt;  --&gt;</v>
      </c>
      <c r="D2" s="83"/>
      <c r="E2" s="84" t="str">
        <f>""</f>
        <v/>
      </c>
      <c r="F2" t="str">
        <f t="shared" si="0"/>
        <v/>
      </c>
      <c r="G2" s="85" t="s">
        <v>163</v>
      </c>
      <c r="H2" s="86"/>
      <c r="I2" s="86"/>
      <c r="J2" s="82"/>
      <c r="K2" s="86" t="s">
        <v>2</v>
      </c>
      <c r="L2" s="82" t="str">
        <f>CONCATENATE("&lt;!-- ",CONCATENATE(J2," ",J3)," --&gt;")</f>
        <v>&lt;!--   --&gt;</v>
      </c>
      <c r="M2" s="99"/>
      <c r="N2" t="str">
        <f t="shared" si="1"/>
        <v/>
      </c>
      <c r="O2" s="85" t="str">
        <f>G2</f>
        <v>Título 1 </v>
      </c>
      <c r="P2" s="86"/>
      <c r="Q2" s="86"/>
      <c r="R2" s="81"/>
      <c r="S2" s="86"/>
      <c r="T2" s="86" t="str">
        <f>CONCATENATE("&lt;!-- ",R2," --&gt;")</f>
        <v>&lt;!--  --&gt;</v>
      </c>
      <c r="U2" s="99"/>
      <c r="V2" t="str">
        <f>""</f>
        <v/>
      </c>
      <c r="W2" s="103"/>
      <c r="X2" s="103"/>
    </row>
    <row r="3" ht="16.2" spans="1:24">
      <c r="A3" s="87" t="s">
        <v>164</v>
      </c>
      <c r="C3" t="str">
        <f>IF(B4&lt;&gt;"",CONCATENATE("&lt;div id=",Comillas,B5,Comillas,"&gt;"),"")</f>
        <v>&lt;div id="cita-larga-o-en-bloque-blockquote"&gt;</v>
      </c>
      <c r="D3" s="88"/>
      <c r="E3" s="89" t="str">
        <f>CONCATENATE(" &lt;a href=",Comillas,"#",B5,Comillas," class=",Comillas,"submenu-item",Comillas,"&gt;",B2,"&lt;/a&gt;")</f>
        <v> &lt;a href="#cita-larga-o-en-bloque-blockquote" class="submenu-item"&gt;Cita Larga o en Bloque &lt;blockquote&gt;&lt;/a&gt;</v>
      </c>
      <c r="F3" t="str">
        <f t="shared" si="0"/>
        <v/>
      </c>
      <c r="G3" s="87" t="s">
        <v>164</v>
      </c>
      <c r="H3" s="90" t="s">
        <v>165</v>
      </c>
      <c r="I3" s="100" t="s">
        <v>166</v>
      </c>
      <c r="J3" s="94"/>
      <c r="L3" t="str">
        <f>IF(J2&lt;&gt;"","&lt;div&gt;","")</f>
        <v/>
      </c>
      <c r="M3" s="101"/>
      <c r="N3" t="str">
        <f t="shared" si="1"/>
        <v/>
      </c>
      <c r="O3" s="87" t="s">
        <v>164</v>
      </c>
      <c r="P3" s="90" t="s">
        <v>165</v>
      </c>
      <c r="Q3" s="100" t="s">
        <v>166</v>
      </c>
      <c r="T3" t="str">
        <f>CONCATENATE(P3,R3,Q3)</f>
        <v>&lt;div &gt;</v>
      </c>
      <c r="U3" s="101"/>
      <c r="V3" t="str">
        <f>""</f>
        <v/>
      </c>
      <c r="W3" s="104" t="s">
        <v>167</v>
      </c>
      <c r="X3" s="105" t="str">
        <f>IF(W3&lt;&gt;"",CONCATENATE(W3," ",$X$1),"")</f>
        <v>Definición  </v>
      </c>
    </row>
    <row r="4" ht="16.2" spans="1:24">
      <c r="A4" s="91">
        <v>1</v>
      </c>
      <c r="B4" s="92" t="str">
        <f>IF(B2="","",SUBSTITUTE(SUBSTITUTE(SUBSTITUTE(SUBSTITUTE(SUBSTITUTE(SUBSTITUTE(SUBSTITUTE(SUBSTITUTE(LOWER(CONCATENATE(B2," ",B3))," ","-"),"&lt;",""),"&gt;",""),"ó","o"),"?",""),"¿",""),"é","e"),"á","a"))</f>
        <v>cita-larga-o-en-bloque-blockquote-</v>
      </c>
      <c r="C4" s="93" t="str">
        <f>CONCATENATE("&lt;h3&gt;",SUBSTITUTE(CONCATENATE(B2," ",B3),"&lt;","&amp;lt;"),"&lt;/h3&gt;")</f>
        <v>&lt;h3&gt;Cita Larga o en Bloque &amp;lt;blockquote&gt; &lt;/h3&gt;</v>
      </c>
      <c r="D4" s="88"/>
      <c r="E4" s="89"/>
      <c r="F4" t="str">
        <f t="shared" si="0"/>
        <v/>
      </c>
      <c r="G4" s="87">
        <v>1</v>
      </c>
      <c r="J4" s="88"/>
      <c r="K4" s="88"/>
      <c r="L4" s="93" t="str">
        <f>CONCATENATE("&lt;h4&gt;",SUBSTITUTE(CONCATENATE(J2," ",J3),"&lt;","&amp;lt;"),"&lt;/h4&gt;")</f>
        <v>&lt;h4&gt; &lt;/h4&gt;</v>
      </c>
      <c r="M4" s="101"/>
      <c r="N4" t="str">
        <f t="shared" si="1"/>
        <v/>
      </c>
      <c r="O4" s="87">
        <v>1</v>
      </c>
      <c r="T4" t="str">
        <f>CONCATENATE("&lt;h5&gt;",R2,"&lt;/h5&gt;")</f>
        <v>&lt;h5&gt;&lt;/h5&gt;</v>
      </c>
      <c r="U4" s="101"/>
      <c r="V4" t="str">
        <f>""</f>
        <v/>
      </c>
      <c r="W4" s="106" t="s">
        <v>168</v>
      </c>
      <c r="X4" s="107" t="str">
        <f>IF(W4&lt;&gt;"",CONCATENATE(W4," ",$X$1),"")</f>
        <v>Cuándo usar  </v>
      </c>
    </row>
    <row r="5" ht="16.2" spans="1:24">
      <c r="A5" s="87"/>
      <c r="B5" s="92" t="str">
        <f>IF(B4&lt;&gt;"",IF(B3="",LEFT(B4,LEN(B4)-1),B4),"")</f>
        <v>cita-larga-o-en-bloque-blockquote</v>
      </c>
      <c r="C5" t="str">
        <f>IF(B6&lt;&gt;"",CONCATENATE("&lt;p&gt;",B6,"&lt;/p&gt;"),"")</f>
        <v/>
      </c>
      <c r="D5" s="88"/>
      <c r="E5" s="89"/>
      <c r="F5" t="str">
        <f t="shared" si="0"/>
        <v/>
      </c>
      <c r="G5" s="87" t="s">
        <v>169</v>
      </c>
      <c r="J5" s="94"/>
      <c r="K5" t="s">
        <v>2</v>
      </c>
      <c r="L5" t="str">
        <f>IF(J5&lt;&gt;"",CONCATENATE("&lt;p&gt;",J5,"&lt;/p&gt;"),"")</f>
        <v/>
      </c>
      <c r="M5" s="101"/>
      <c r="N5" t="str">
        <f t="shared" si="1"/>
        <v/>
      </c>
      <c r="O5" s="87" t="s">
        <v>169</v>
      </c>
      <c r="R5" s="94"/>
      <c r="S5" t="s">
        <v>2</v>
      </c>
      <c r="T5" t="str">
        <f>IF(R5&lt;&gt;"",R5,"")</f>
        <v/>
      </c>
      <c r="U5" s="101"/>
      <c r="V5" t="str">
        <f t="shared" ref="V5:V63" si="2">""</f>
        <v/>
      </c>
      <c r="W5" s="106" t="s">
        <v>170</v>
      </c>
      <c r="X5" s="107" t="str">
        <f>IF(W5&lt;&gt;"",CONCATENATE(W5," ",$X$1),"")</f>
        <v>Accesibilidad y lectores de pantalla  </v>
      </c>
    </row>
    <row r="6" ht="16.2" spans="1:24">
      <c r="A6" s="87" t="s">
        <v>169</v>
      </c>
      <c r="B6" s="94"/>
      <c r="C6" t="s">
        <v>119</v>
      </c>
      <c r="D6" s="88"/>
      <c r="E6" s="89"/>
      <c r="F6" t="str">
        <f t="shared" si="0"/>
        <v/>
      </c>
      <c r="G6" s="87" t="str">
        <f t="shared" ref="G6:G8" si="3">""</f>
        <v/>
      </c>
      <c r="L6" t="s">
        <v>119</v>
      </c>
      <c r="M6" s="101"/>
      <c r="N6" t="str">
        <f t="shared" si="1"/>
        <v/>
      </c>
      <c r="O6" s="87" t="str">
        <f t="shared" ref="O4:O8" si="4">""</f>
        <v/>
      </c>
      <c r="T6" t="s">
        <v>119</v>
      </c>
      <c r="U6" s="101"/>
      <c r="V6" t="str">
        <f t="shared" si="2"/>
        <v/>
      </c>
      <c r="W6" s="106" t="s">
        <v>171</v>
      </c>
      <c r="X6" s="107" t="str">
        <f>IF(W6&lt;&gt;"",CONCATENATE(W6," ",$X$1),"")</f>
        <v>Configuración CSS por Defecto  </v>
      </c>
    </row>
    <row r="7" ht="16.95" spans="1:24">
      <c r="A7" s="95" t="str">
        <f>""</f>
        <v/>
      </c>
      <c r="B7" s="79"/>
      <c r="C7" s="79" t="str">
        <f>CONCATENATE("&lt;!-- ",CONCATENATE(B2," ",B3," fin")," --&gt;")</f>
        <v>&lt;!-- Cita Larga o en Bloque &lt;blockquote&gt;  fin --&gt;</v>
      </c>
      <c r="D7" s="96"/>
      <c r="E7" s="97"/>
      <c r="F7" t="str">
        <f t="shared" si="0"/>
        <v/>
      </c>
      <c r="G7" s="95" t="str">
        <f t="shared" si="3"/>
        <v/>
      </c>
      <c r="H7" s="79"/>
      <c r="I7" s="79"/>
      <c r="J7" s="79"/>
      <c r="K7" s="79"/>
      <c r="L7" s="79" t="str">
        <f>CONCATENATE("&lt;!-- ",CONCATENATE(J2," ",J3," fin")," --&gt;")</f>
        <v>&lt;!--   fin --&gt;</v>
      </c>
      <c r="M7" s="102"/>
      <c r="N7" t="str">
        <f t="shared" si="1"/>
        <v/>
      </c>
      <c r="O7" s="95" t="str">
        <f t="shared" si="4"/>
        <v/>
      </c>
      <c r="P7" s="79"/>
      <c r="Q7" s="79"/>
      <c r="R7" s="79"/>
      <c r="S7" s="79"/>
      <c r="T7" s="79" t="str">
        <f>CONCATENATE("&lt;!-- ",R2," fin --&gt;")</f>
        <v>&lt;!--  fin --&gt;</v>
      </c>
      <c r="U7" s="102"/>
      <c r="V7" t="str">
        <f t="shared" si="2"/>
        <v/>
      </c>
      <c r="W7" s="106" t="s">
        <v>172</v>
      </c>
      <c r="X7" s="107" t="str">
        <f>IF(W7&lt;&gt;"",CONCATENATE(W7," ",$X$1),"")</f>
        <v>Ejemplos de código  </v>
      </c>
    </row>
    <row r="8" ht="16.95" spans="1:24">
      <c r="A8" s="85" t="str">
        <f>""</f>
        <v/>
      </c>
      <c r="B8" s="83"/>
      <c r="C8" s="79" t="str">
        <f>""</f>
        <v/>
      </c>
      <c r="D8" s="79"/>
      <c r="E8" s="79"/>
      <c r="F8" t="str">
        <f t="shared" si="0"/>
        <v/>
      </c>
      <c r="G8" s="87" t="str">
        <f t="shared" si="3"/>
        <v/>
      </c>
      <c r="H8" s="86"/>
      <c r="I8" s="86"/>
      <c r="J8" s="83"/>
      <c r="K8" s="86"/>
      <c r="L8" s="79" t="str">
        <f>""</f>
        <v/>
      </c>
      <c r="N8" t="str">
        <f t="shared" si="1"/>
        <v/>
      </c>
      <c r="O8" s="85" t="str">
        <f t="shared" si="4"/>
        <v/>
      </c>
      <c r="P8" s="86"/>
      <c r="Q8" s="86"/>
      <c r="R8" s="83"/>
      <c r="S8" s="86"/>
      <c r="T8" s="79" t="str">
        <f>""</f>
        <v/>
      </c>
      <c r="V8" t="str">
        <f t="shared" si="2"/>
        <v/>
      </c>
      <c r="W8" s="106" t="s">
        <v>173</v>
      </c>
      <c r="X8" s="107" t="str">
        <f>IF(W8&lt;&gt;"",CONCATENATE(W8," ",$X$1),"")</f>
        <v>Buenas prácticas modernas  </v>
      </c>
    </row>
    <row r="9" ht="16.2" spans="1:24">
      <c r="A9" s="80" t="str">
        <f>CONCATENATE("Título ",A11)</f>
        <v>Título 2</v>
      </c>
      <c r="B9" s="81" t="s">
        <v>174</v>
      </c>
      <c r="C9" s="82" t="str">
        <f>CONCATENATE("&lt;!-- ",CONCATENATE(B9," ",B10)," --&gt;")</f>
        <v>&lt;!-- Características Principales &lt;blockquote&gt;  --&gt;</v>
      </c>
      <c r="D9" s="83"/>
      <c r="E9" s="84" t="str">
        <f>""</f>
        <v/>
      </c>
      <c r="F9" t="str">
        <f t="shared" si="0"/>
        <v/>
      </c>
      <c r="G9" s="85" t="str">
        <f>CONCATENATE("Título ",G11)</f>
        <v>Título 2</v>
      </c>
      <c r="H9" s="86"/>
      <c r="I9" s="86"/>
      <c r="J9" s="81"/>
      <c r="K9" s="86" t="s">
        <v>2</v>
      </c>
      <c r="L9" s="82" t="str">
        <f>CONCATENATE("&lt;!-- ",CONCATENATE(J9," ",J10)," --&gt;")</f>
        <v>&lt;!--   --&gt;</v>
      </c>
      <c r="M9" s="99"/>
      <c r="N9" t="str">
        <f t="shared" si="1"/>
        <v/>
      </c>
      <c r="O9" s="85" t="str">
        <f>G9</f>
        <v>Título 2</v>
      </c>
      <c r="P9" s="86"/>
      <c r="Q9" s="86"/>
      <c r="R9" s="81"/>
      <c r="S9" s="86"/>
      <c r="T9" s="86" t="str">
        <f>CONCATENATE("&lt;!-- ",R9," --&gt;")</f>
        <v>&lt;!--  --&gt;</v>
      </c>
      <c r="U9" s="99"/>
      <c r="V9" t="str">
        <f t="shared" si="2"/>
        <v/>
      </c>
      <c r="W9" s="106" t="s">
        <v>175</v>
      </c>
      <c r="X9" s="107" t="str">
        <f>IF(W9&lt;&gt;"",CONCATENATE(W9," ",$X$1),"")</f>
        <v>Alternativas CSS recomendadas  </v>
      </c>
    </row>
    <row r="10" ht="16.2" spans="1:24">
      <c r="A10" s="87" t="s">
        <v>164</v>
      </c>
      <c r="C10" t="str">
        <f>IF(B11&lt;&gt;"",CONCATENATE("&lt;div id=",Comillas,B12,Comillas,"&gt;"),"")</f>
        <v>&lt;div id="características-principales-blockquote"&gt;</v>
      </c>
      <c r="D10" s="88"/>
      <c r="E10" s="89" t="str">
        <f>CONCATENATE(" &lt;a href=",Comillas,"#",B12,Comillas," class=",Comillas,"submenu-item",Comillas,"&gt;",B9,"&lt;/a&gt;")</f>
        <v> &lt;a href="#características-principales-blockquote" class="submenu-item"&gt;Características Principales &lt;blockquote&gt;&lt;/a&gt;</v>
      </c>
      <c r="F10" t="str">
        <f t="shared" si="0"/>
        <v/>
      </c>
      <c r="G10" s="87" t="s">
        <v>164</v>
      </c>
      <c r="H10" s="90" t="s">
        <v>165</v>
      </c>
      <c r="I10" s="100" t="s">
        <v>166</v>
      </c>
      <c r="J10" s="94"/>
      <c r="L10" t="str">
        <f>IF(J9&lt;&gt;"","&lt;div&gt;","")</f>
        <v/>
      </c>
      <c r="M10" s="101"/>
      <c r="N10" t="str">
        <f t="shared" si="1"/>
        <v/>
      </c>
      <c r="O10" s="87" t="s">
        <v>164</v>
      </c>
      <c r="P10" s="90" t="s">
        <v>165</v>
      </c>
      <c r="Q10" s="100" t="s">
        <v>166</v>
      </c>
      <c r="T10" t="str">
        <f>CONCATENATE(P10,R10,Q10)</f>
        <v>&lt;div &gt;</v>
      </c>
      <c r="U10" s="101"/>
      <c r="V10" t="str">
        <f t="shared" si="2"/>
        <v/>
      </c>
      <c r="W10" s="87"/>
      <c r="X10" s="107" t="str">
        <f>IF(W10&lt;&gt;"",CONCATENATE(W10," ",$X$1),"")</f>
        <v/>
      </c>
    </row>
    <row r="11" ht="16.2" spans="1:24">
      <c r="A11" s="91">
        <f>A4+1</f>
        <v>2</v>
      </c>
      <c r="B11" s="92" t="s">
        <v>176</v>
      </c>
      <c r="C11" s="93" t="str">
        <f>CONCATENATE("&lt;h3&gt;",SUBSTITUTE(CONCATENATE(B9," ",B10),"&lt;","&amp;lt;"),"&lt;/h3&gt;")</f>
        <v>&lt;h3&gt;Características Principales &amp;lt;blockquote&gt; &lt;/h3&gt;</v>
      </c>
      <c r="D11" s="88"/>
      <c r="E11" s="89"/>
      <c r="F11" t="str">
        <f t="shared" si="0"/>
        <v/>
      </c>
      <c r="G11" s="87">
        <f>G4+1</f>
        <v>2</v>
      </c>
      <c r="J11" s="88"/>
      <c r="K11" s="88"/>
      <c r="L11" s="93" t="str">
        <f>CONCATENATE("&lt;h4&gt;",SUBSTITUTE(CONCATENATE(J9," ",J10),"&lt;","&amp;lt;"),"&lt;/h4&gt;")</f>
        <v>&lt;h4&gt; &lt;/h4&gt;</v>
      </c>
      <c r="M11" s="101"/>
      <c r="N11" t="str">
        <f t="shared" si="1"/>
        <v/>
      </c>
      <c r="O11" s="87">
        <f>O4+1</f>
        <v>2</v>
      </c>
      <c r="T11" t="str">
        <f>CONCATENATE("&lt;h5&gt;",R9,"&lt;/h5&gt;")</f>
        <v>&lt;h5&gt;&lt;/h5&gt;</v>
      </c>
      <c r="U11" s="101"/>
      <c r="V11" t="str">
        <f t="shared" si="2"/>
        <v/>
      </c>
      <c r="W11" s="87"/>
      <c r="X11" s="107" t="str">
        <f>IF(W11&lt;&gt;"",CONCATENATE(W11," ",$X$1),"")</f>
        <v/>
      </c>
    </row>
    <row r="12" ht="16.2" spans="1:24">
      <c r="A12" s="87"/>
      <c r="B12" s="92" t="s">
        <v>177</v>
      </c>
      <c r="C12" t="str">
        <f>IF(B13&lt;&gt;"",CONCATENATE("&lt;p&gt;",B13,"&lt;/p&gt;"),"")</f>
        <v/>
      </c>
      <c r="D12" s="88"/>
      <c r="E12" s="89"/>
      <c r="F12" t="str">
        <f t="shared" si="0"/>
        <v/>
      </c>
      <c r="G12" s="87" t="s">
        <v>169</v>
      </c>
      <c r="J12" s="94"/>
      <c r="K12" t="s">
        <v>2</v>
      </c>
      <c r="L12" t="str">
        <f>IF(J12&lt;&gt;"",CONCATENATE("&lt;p&gt;",J12,"&lt;/p&gt;"),"")</f>
        <v/>
      </c>
      <c r="M12" s="101"/>
      <c r="N12" t="str">
        <f t="shared" si="1"/>
        <v/>
      </c>
      <c r="O12" s="87" t="s">
        <v>169</v>
      </c>
      <c r="R12" s="94"/>
      <c r="S12" t="s">
        <v>2</v>
      </c>
      <c r="T12" t="str">
        <f>IF(R12&lt;&gt;"",R12,"")</f>
        <v/>
      </c>
      <c r="U12" s="101"/>
      <c r="V12" t="str">
        <f t="shared" si="2"/>
        <v/>
      </c>
      <c r="W12" s="87"/>
      <c r="X12" s="107" t="str">
        <f>IF(W12&lt;&gt;"",CONCATENATE(W12," ",$X$1),"")</f>
        <v/>
      </c>
    </row>
    <row r="13" ht="16.95" spans="1:24">
      <c r="A13" s="87" t="s">
        <v>169</v>
      </c>
      <c r="B13" s="94"/>
      <c r="C13" t="s">
        <v>119</v>
      </c>
      <c r="D13" s="88"/>
      <c r="E13" s="89"/>
      <c r="F13" t="str">
        <f t="shared" si="0"/>
        <v/>
      </c>
      <c r="G13" s="87" t="str">
        <f t="shared" ref="G13:G15" si="5">""</f>
        <v/>
      </c>
      <c r="L13" t="s">
        <v>119</v>
      </c>
      <c r="M13" s="101"/>
      <c r="N13" t="str">
        <f t="shared" si="1"/>
        <v/>
      </c>
      <c r="O13" s="87" t="str">
        <f t="shared" ref="O13:O15" si="6">""</f>
        <v/>
      </c>
      <c r="T13" t="s">
        <v>119</v>
      </c>
      <c r="U13" s="101"/>
      <c r="V13" t="str">
        <f t="shared" si="2"/>
        <v/>
      </c>
      <c r="W13" s="95"/>
      <c r="X13" s="108" t="str">
        <f>IF(W13&lt;&gt;"",CONCATENATE(W13," ",$X$1),"")</f>
        <v/>
      </c>
    </row>
    <row r="14" ht="14.55" spans="1:22">
      <c r="A14" s="95" t="str">
        <f>""</f>
        <v/>
      </c>
      <c r="B14" s="79"/>
      <c r="C14" s="79" t="str">
        <f>CONCATENATE("&lt;!-- ",CONCATENATE(B9," ",B10," fin")," --&gt;")</f>
        <v>&lt;!-- Características Principales &lt;blockquote&gt;  fin --&gt;</v>
      </c>
      <c r="D14" s="96"/>
      <c r="E14" s="97"/>
      <c r="F14" t="str">
        <f t="shared" si="0"/>
        <v/>
      </c>
      <c r="G14" s="95" t="str">
        <f t="shared" si="5"/>
        <v/>
      </c>
      <c r="H14" s="79"/>
      <c r="I14" s="79"/>
      <c r="J14" s="79"/>
      <c r="K14" s="79"/>
      <c r="L14" s="79" t="str">
        <f>CONCATENATE("&lt;!-- ",CONCATENATE(J9," ",J10," fin")," --&gt;")</f>
        <v>&lt;!--   fin --&gt;</v>
      </c>
      <c r="M14" s="102"/>
      <c r="N14" t="str">
        <f t="shared" si="1"/>
        <v/>
      </c>
      <c r="O14" s="95" t="str">
        <f t="shared" si="6"/>
        <v/>
      </c>
      <c r="P14" s="79"/>
      <c r="Q14" s="79"/>
      <c r="R14" s="79"/>
      <c r="S14" s="79"/>
      <c r="T14" s="79" t="str">
        <f>CONCATENATE("&lt;!-- ",R9," fin --&gt;")</f>
        <v>&lt;!--  fin --&gt;</v>
      </c>
      <c r="U14" s="102"/>
      <c r="V14" t="str">
        <f t="shared" si="2"/>
        <v/>
      </c>
    </row>
    <row r="15" ht="14.55" spans="1:22">
      <c r="A15" s="85" t="str">
        <f>""</f>
        <v/>
      </c>
      <c r="B15" s="83"/>
      <c r="C15" s="79" t="str">
        <f>""</f>
        <v/>
      </c>
      <c r="D15" s="79"/>
      <c r="E15" s="79"/>
      <c r="F15" t="str">
        <f t="shared" si="0"/>
        <v/>
      </c>
      <c r="G15" s="87" t="str">
        <f t="shared" si="5"/>
        <v/>
      </c>
      <c r="H15" s="98"/>
      <c r="I15" s="98"/>
      <c r="J15" s="83"/>
      <c r="K15" s="86"/>
      <c r="L15" s="79" t="str">
        <f>""</f>
        <v/>
      </c>
      <c r="N15" t="str">
        <f t="shared" si="1"/>
        <v/>
      </c>
      <c r="O15" s="85" t="str">
        <f t="shared" si="6"/>
        <v/>
      </c>
      <c r="P15" s="86"/>
      <c r="Q15" s="86"/>
      <c r="R15" s="83"/>
      <c r="S15" s="86"/>
      <c r="T15" s="79" t="str">
        <f>""</f>
        <v/>
      </c>
      <c r="V15" t="str">
        <f t="shared" si="2"/>
        <v/>
      </c>
    </row>
    <row r="16" spans="1:22">
      <c r="A16" s="80" t="str">
        <f>CONCATENATE("Título ",A18)</f>
        <v>Título 3</v>
      </c>
      <c r="B16" s="81" t="s">
        <v>178</v>
      </c>
      <c r="C16" s="82" t="str">
        <f>CONCATENATE("&lt;!-- ",CONCATENATE(B16," ",B17)," --&gt;")</f>
        <v>&lt;!-- Presentación Visual &lt;blockquote&gt;  --&gt;</v>
      </c>
      <c r="D16" s="83"/>
      <c r="E16" s="84" t="str">
        <f>""</f>
        <v/>
      </c>
      <c r="F16" t="str">
        <f t="shared" si="0"/>
        <v/>
      </c>
      <c r="G16" s="85" t="str">
        <f>CONCATENATE("Título ",G18)</f>
        <v>Título 3</v>
      </c>
      <c r="H16" s="86"/>
      <c r="I16" s="86"/>
      <c r="J16" s="81"/>
      <c r="K16" s="86" t="s">
        <v>2</v>
      </c>
      <c r="L16" s="82" t="str">
        <f>CONCATENATE("&lt;!-- ",CONCATENATE(J16," ",J17)," --&gt;")</f>
        <v>&lt;!--   --&gt;</v>
      </c>
      <c r="M16" s="99"/>
      <c r="N16" t="str">
        <f t="shared" si="1"/>
        <v/>
      </c>
      <c r="O16" s="85" t="str">
        <f>G16</f>
        <v>Título 3</v>
      </c>
      <c r="P16" s="86"/>
      <c r="Q16" s="86"/>
      <c r="R16" s="81"/>
      <c r="S16" s="86"/>
      <c r="T16" s="86" t="str">
        <f>CONCATENATE("&lt;!-- ",R16," --&gt;")</f>
        <v>&lt;!--  --&gt;</v>
      </c>
      <c r="U16" s="99"/>
      <c r="V16" t="str">
        <f t="shared" si="2"/>
        <v/>
      </c>
    </row>
    <row r="17" ht="14.4" spans="1:22">
      <c r="A17" s="87" t="s">
        <v>164</v>
      </c>
      <c r="C17" t="str">
        <f>IF(B18&lt;&gt;"",CONCATENATE("&lt;div id=",Comillas,B19,Comillas,"&gt;"),"")</f>
        <v>&lt;div id="presentacion-visual-blockquote"&gt;</v>
      </c>
      <c r="D17" s="88"/>
      <c r="E17" s="89" t="str">
        <f>CONCATENATE(" &lt;a href=",Comillas,"#",B19,Comillas," class=",Comillas,"submenu-item",Comillas,"&gt;",B16,"&lt;/a&gt;")</f>
        <v> &lt;a href="#presentacion-visual-blockquote" class="submenu-item"&gt;Presentación Visual &lt;blockquote&gt;&lt;/a&gt;</v>
      </c>
      <c r="F17" t="str">
        <f t="shared" si="0"/>
        <v/>
      </c>
      <c r="G17" s="87" t="s">
        <v>164</v>
      </c>
      <c r="H17" s="90" t="s">
        <v>165</v>
      </c>
      <c r="I17" s="100" t="s">
        <v>166</v>
      </c>
      <c r="J17" s="94"/>
      <c r="L17" t="str">
        <f>IF(J16&lt;&gt;"","&lt;div&gt;","")</f>
        <v/>
      </c>
      <c r="M17" s="101"/>
      <c r="N17" t="str">
        <f t="shared" si="1"/>
        <v/>
      </c>
      <c r="O17" s="87" t="s">
        <v>164</v>
      </c>
      <c r="P17" s="90" t="s">
        <v>165</v>
      </c>
      <c r="Q17" s="100" t="s">
        <v>166</v>
      </c>
      <c r="T17" t="str">
        <f>CONCATENATE(P17,R17,Q17)</f>
        <v>&lt;div &gt;</v>
      </c>
      <c r="U17" s="101"/>
      <c r="V17" t="str">
        <f t="shared" si="2"/>
        <v/>
      </c>
    </row>
    <row r="18" spans="1:22">
      <c r="A18" s="91">
        <f>A11+1</f>
        <v>3</v>
      </c>
      <c r="B18" s="92" t="s">
        <v>179</v>
      </c>
      <c r="C18" s="93" t="str">
        <f>CONCATENATE("&lt;h3&gt;",SUBSTITUTE(CONCATENATE(B16," ",B17),"&lt;","&amp;lt;"),"&lt;/h3&gt;")</f>
        <v>&lt;h3&gt;Presentación Visual &amp;lt;blockquote&gt; &lt;/h3&gt;</v>
      </c>
      <c r="D18" s="88"/>
      <c r="E18" s="89"/>
      <c r="F18" t="str">
        <f t="shared" si="0"/>
        <v/>
      </c>
      <c r="G18" s="87">
        <f>G11+1</f>
        <v>3</v>
      </c>
      <c r="J18" s="88"/>
      <c r="K18" s="88"/>
      <c r="L18" s="93" t="str">
        <f>CONCATENATE("&lt;h4&gt;",SUBSTITUTE(CONCATENATE(J16," ",J17),"&lt;","&amp;lt;"),"&lt;/h4&gt;")</f>
        <v>&lt;h4&gt; &lt;/h4&gt;</v>
      </c>
      <c r="M18" s="101"/>
      <c r="N18" t="str">
        <f t="shared" si="1"/>
        <v/>
      </c>
      <c r="O18" s="87">
        <f>O11+1</f>
        <v>3</v>
      </c>
      <c r="T18" t="str">
        <f>CONCATENATE("&lt;h5&gt;",R16,"&lt;/h5&gt;")</f>
        <v>&lt;h5&gt;&lt;/h5&gt;</v>
      </c>
      <c r="U18" s="101"/>
      <c r="V18" t="str">
        <f t="shared" si="2"/>
        <v/>
      </c>
    </row>
    <row r="19" customFormat="1" spans="1:22">
      <c r="A19" s="87"/>
      <c r="B19" s="92" t="s">
        <v>180</v>
      </c>
      <c r="C19" t="str">
        <f>IF(B20&lt;&gt;"",CONCATENATE("&lt;p&gt;",B20,"&lt;/p&gt;"),"")</f>
        <v/>
      </c>
      <c r="D19" s="88"/>
      <c r="E19" s="89"/>
      <c r="F19" t="str">
        <f t="shared" si="0"/>
        <v/>
      </c>
      <c r="G19" s="87" t="s">
        <v>169</v>
      </c>
      <c r="J19" s="94"/>
      <c r="K19" t="s">
        <v>2</v>
      </c>
      <c r="L19" t="str">
        <f>IF(J19&lt;&gt;"",CONCATENATE("&lt;p&gt;",J19,"&lt;/p&gt;"),"")</f>
        <v/>
      </c>
      <c r="M19" s="101"/>
      <c r="N19" t="str">
        <f t="shared" si="1"/>
        <v/>
      </c>
      <c r="O19" s="87" t="s">
        <v>169</v>
      </c>
      <c r="R19" s="94"/>
      <c r="S19" t="s">
        <v>2</v>
      </c>
      <c r="T19" t="str">
        <f>IF(R19&lt;&gt;"",R19,"")</f>
        <v/>
      </c>
      <c r="U19" s="101"/>
      <c r="V19" t="str">
        <f t="shared" si="2"/>
        <v/>
      </c>
    </row>
    <row r="20" customFormat="1" spans="1:22">
      <c r="A20" s="87" t="s">
        <v>169</v>
      </c>
      <c r="B20" s="94"/>
      <c r="C20" t="s">
        <v>119</v>
      </c>
      <c r="D20" s="88"/>
      <c r="E20" s="89"/>
      <c r="F20" t="str">
        <f t="shared" si="0"/>
        <v/>
      </c>
      <c r="G20" s="87" t="str">
        <f t="shared" ref="G20:G22" si="7">""</f>
        <v/>
      </c>
      <c r="L20" t="s">
        <v>119</v>
      </c>
      <c r="M20" s="101"/>
      <c r="N20" t="str">
        <f t="shared" si="1"/>
        <v/>
      </c>
      <c r="O20" s="87" t="str">
        <f t="shared" ref="O20:O22" si="8">""</f>
        <v/>
      </c>
      <c r="T20" t="s">
        <v>119</v>
      </c>
      <c r="U20" s="101"/>
      <c r="V20" t="str">
        <f t="shared" si="2"/>
        <v/>
      </c>
    </row>
    <row r="21" customFormat="1" ht="14.55" spans="1:22">
      <c r="A21" s="95" t="str">
        <f>""</f>
        <v/>
      </c>
      <c r="B21" s="79"/>
      <c r="C21" s="79" t="str">
        <f>CONCATENATE("&lt;!-- ",CONCATENATE(B16," ",B17," fin")," --&gt;")</f>
        <v>&lt;!-- Presentación Visual &lt;blockquote&gt;  fin --&gt;</v>
      </c>
      <c r="D21" s="96"/>
      <c r="E21" s="97"/>
      <c r="F21" t="str">
        <f t="shared" si="0"/>
        <v/>
      </c>
      <c r="G21" s="95" t="str">
        <f t="shared" si="7"/>
        <v/>
      </c>
      <c r="H21" s="79"/>
      <c r="I21" s="79"/>
      <c r="J21" s="79"/>
      <c r="K21" s="79"/>
      <c r="L21" s="79" t="str">
        <f>CONCATENATE("&lt;!-- ",CONCATENATE(J16," ",J17," fin")," --&gt;")</f>
        <v>&lt;!--   fin --&gt;</v>
      </c>
      <c r="M21" s="102"/>
      <c r="N21" t="str">
        <f t="shared" si="1"/>
        <v/>
      </c>
      <c r="O21" s="95" t="str">
        <f t="shared" si="8"/>
        <v/>
      </c>
      <c r="P21" s="79"/>
      <c r="Q21" s="79"/>
      <c r="R21" s="79"/>
      <c r="S21" s="79"/>
      <c r="T21" s="79" t="str">
        <f>CONCATENATE("&lt;!-- ",R16," fin --&gt;")</f>
        <v>&lt;!--  fin --&gt;</v>
      </c>
      <c r="U21" s="102"/>
      <c r="V21" t="str">
        <f t="shared" si="2"/>
        <v/>
      </c>
    </row>
    <row r="22" customFormat="1" ht="14.55" spans="1:22">
      <c r="A22" s="85" t="str">
        <f>""</f>
        <v/>
      </c>
      <c r="B22" s="83"/>
      <c r="C22" s="79" t="str">
        <f>""</f>
        <v/>
      </c>
      <c r="D22" s="79"/>
      <c r="E22" s="79"/>
      <c r="F22" t="str">
        <f t="shared" si="0"/>
        <v/>
      </c>
      <c r="G22" s="87" t="str">
        <f t="shared" si="7"/>
        <v/>
      </c>
      <c r="H22" s="98"/>
      <c r="I22" s="98"/>
      <c r="J22" s="83"/>
      <c r="K22" s="86"/>
      <c r="L22" s="79" t="str">
        <f>""</f>
        <v/>
      </c>
      <c r="N22" t="str">
        <f t="shared" si="1"/>
        <v/>
      </c>
      <c r="O22" s="85" t="str">
        <f t="shared" si="8"/>
        <v/>
      </c>
      <c r="P22" s="86"/>
      <c r="Q22" s="86"/>
      <c r="R22" s="83"/>
      <c r="S22" s="86"/>
      <c r="T22" s="79" t="str">
        <f>""</f>
        <v/>
      </c>
      <c r="V22" t="str">
        <f t="shared" si="2"/>
        <v/>
      </c>
    </row>
    <row r="23" customFormat="1" spans="1:22">
      <c r="A23" s="80" t="str">
        <f>CONCATENATE("Título ",A25)</f>
        <v>Título 4</v>
      </c>
      <c r="B23" s="81" t="s">
        <v>181</v>
      </c>
      <c r="C23" s="82" t="str">
        <f>CONCATENATE("&lt;!-- ",CONCATENATE(B23," ",B24)," --&gt;")</f>
        <v>&lt;!-- ¿Por Qué Usar una Cita en Bloque?  --&gt;</v>
      </c>
      <c r="D23" s="83"/>
      <c r="E23" s="84" t="str">
        <f>""</f>
        <v/>
      </c>
      <c r="F23" t="str">
        <f t="shared" si="0"/>
        <v/>
      </c>
      <c r="G23" s="85" t="str">
        <f>CONCATENATE("Título ",G25)</f>
        <v>Título 4</v>
      </c>
      <c r="H23" s="86"/>
      <c r="I23" s="86"/>
      <c r="J23" s="81"/>
      <c r="K23" s="86" t="s">
        <v>2</v>
      </c>
      <c r="L23" s="82" t="str">
        <f>CONCATENATE("&lt;!-- ",CONCATENATE(J23," ",J24)," --&gt;")</f>
        <v>&lt;!--   --&gt;</v>
      </c>
      <c r="M23" s="99"/>
      <c r="N23" t="str">
        <f t="shared" si="1"/>
        <v/>
      </c>
      <c r="O23" s="85" t="str">
        <f>G23</f>
        <v>Título 4</v>
      </c>
      <c r="P23" s="86"/>
      <c r="Q23" s="86"/>
      <c r="R23" s="81"/>
      <c r="S23" s="86"/>
      <c r="T23" s="86" t="str">
        <f>CONCATENATE("&lt;!-- ",R23," --&gt;")</f>
        <v>&lt;!--  --&gt;</v>
      </c>
      <c r="U23" s="99"/>
      <c r="V23" t="str">
        <f t="shared" si="2"/>
        <v/>
      </c>
    </row>
    <row r="24" ht="14.4" spans="1:22">
      <c r="A24" s="87" t="s">
        <v>164</v>
      </c>
      <c r="C24" t="str">
        <f>IF(B25&lt;&gt;"",CONCATENATE("&lt;div id=",Comillas,B26,Comillas,"&gt;"),"")</f>
        <v>&lt;div id="por-que-usar-una-cita-en-bloque"&gt;</v>
      </c>
      <c r="D24" s="88"/>
      <c r="E24" s="89" t="str">
        <f>CONCATENATE(" &lt;a href=",Comillas,"#",B26,Comillas," class=",Comillas,"submenu-item",Comillas,"&gt;",B23,"&lt;/a&gt;")</f>
        <v> &lt;a href="#por-que-usar-una-cita-en-bloque" class="submenu-item"&gt;¿Por Qué Usar una Cita en Bloque?&lt;/a&gt;</v>
      </c>
      <c r="F24" t="str">
        <f t="shared" si="0"/>
        <v/>
      </c>
      <c r="G24" s="87" t="s">
        <v>164</v>
      </c>
      <c r="H24" s="90" t="s">
        <v>165</v>
      </c>
      <c r="I24" s="100" t="s">
        <v>166</v>
      </c>
      <c r="J24" s="94"/>
      <c r="L24" t="str">
        <f>IF(J23&lt;&gt;"","&lt;div&gt;","")</f>
        <v/>
      </c>
      <c r="M24" s="101"/>
      <c r="N24" t="str">
        <f t="shared" si="1"/>
        <v/>
      </c>
      <c r="O24" s="87" t="s">
        <v>164</v>
      </c>
      <c r="P24" s="90" t="s">
        <v>165</v>
      </c>
      <c r="Q24" s="100" t="s">
        <v>166</v>
      </c>
      <c r="T24" t="str">
        <f>CONCATENATE(P24,R24,Q24)</f>
        <v>&lt;div &gt;</v>
      </c>
      <c r="U24" s="101"/>
      <c r="V24" t="str">
        <f t="shared" si="2"/>
        <v/>
      </c>
    </row>
    <row r="25" spans="1:22">
      <c r="A25" s="91">
        <f>A18+1</f>
        <v>4</v>
      </c>
      <c r="B25" s="92" t="s">
        <v>182</v>
      </c>
      <c r="C25" s="93" t="str">
        <f>CONCATENATE("&lt;h3&gt;",SUBSTITUTE(CONCATENATE(B23," ",B24),"&lt;","&amp;lt;"),"&lt;/h3&gt;")</f>
        <v>&lt;h3&gt;¿Por Qué Usar una Cita en Bloque? &lt;/h3&gt;</v>
      </c>
      <c r="D25" s="88"/>
      <c r="E25" s="89"/>
      <c r="F25" t="str">
        <f t="shared" si="0"/>
        <v/>
      </c>
      <c r="G25" s="87">
        <f>G18+1</f>
        <v>4</v>
      </c>
      <c r="J25" s="88"/>
      <c r="K25" s="88"/>
      <c r="L25" s="93" t="str">
        <f>CONCATENATE("&lt;h4&gt;",SUBSTITUTE(CONCATENATE(J23," ",J24),"&lt;","&amp;lt;"),"&lt;/h4&gt;")</f>
        <v>&lt;h4&gt; &lt;/h4&gt;</v>
      </c>
      <c r="M25" s="101"/>
      <c r="N25" t="str">
        <f t="shared" si="1"/>
        <v/>
      </c>
      <c r="O25" s="87">
        <f>O18+1</f>
        <v>4</v>
      </c>
      <c r="T25" t="str">
        <f>CONCATENATE("&lt;h5&gt;",R23,"&lt;/h5&gt;")</f>
        <v>&lt;h5&gt;&lt;/h5&gt;</v>
      </c>
      <c r="U25" s="101"/>
      <c r="V25" t="str">
        <f t="shared" si="2"/>
        <v/>
      </c>
    </row>
    <row r="26" spans="1:22">
      <c r="A26" s="87"/>
      <c r="B26" s="92" t="s">
        <v>183</v>
      </c>
      <c r="C26" t="str">
        <f>IF(B27&lt;&gt;"",CONCATENATE("&lt;p&gt;",B27,"&lt;/p&gt;"),"")</f>
        <v/>
      </c>
      <c r="D26" s="88"/>
      <c r="E26" s="89"/>
      <c r="F26" t="str">
        <f t="shared" si="0"/>
        <v/>
      </c>
      <c r="G26" s="87" t="s">
        <v>169</v>
      </c>
      <c r="J26" s="94"/>
      <c r="K26" t="s">
        <v>2</v>
      </c>
      <c r="L26" t="str">
        <f>IF(J26&lt;&gt;"",CONCATENATE("&lt;p&gt;",J26,"&lt;/p&gt;"),"")</f>
        <v/>
      </c>
      <c r="M26" s="101"/>
      <c r="N26" t="str">
        <f t="shared" si="1"/>
        <v/>
      </c>
      <c r="O26" s="87" t="s">
        <v>169</v>
      </c>
      <c r="R26" s="94"/>
      <c r="S26" t="s">
        <v>2</v>
      </c>
      <c r="T26" t="str">
        <f>IF(R26&lt;&gt;"",R26,"")</f>
        <v/>
      </c>
      <c r="U26" s="101"/>
      <c r="V26" t="str">
        <f t="shared" si="2"/>
        <v/>
      </c>
    </row>
    <row r="27" spans="1:22">
      <c r="A27" s="87" t="s">
        <v>169</v>
      </c>
      <c r="B27" s="94"/>
      <c r="C27" t="s">
        <v>119</v>
      </c>
      <c r="D27" s="88"/>
      <c r="E27" s="89"/>
      <c r="F27" t="str">
        <f t="shared" si="0"/>
        <v/>
      </c>
      <c r="G27" s="87" t="str">
        <f t="shared" ref="G27:G29" si="9">""</f>
        <v/>
      </c>
      <c r="L27" t="s">
        <v>119</v>
      </c>
      <c r="M27" s="101"/>
      <c r="N27" t="str">
        <f t="shared" si="1"/>
        <v/>
      </c>
      <c r="O27" s="87" t="str">
        <f t="shared" ref="O27:O29" si="10">""</f>
        <v/>
      </c>
      <c r="T27" t="s">
        <v>119</v>
      </c>
      <c r="U27" s="101"/>
      <c r="V27" t="str">
        <f t="shared" si="2"/>
        <v/>
      </c>
    </row>
    <row r="28" ht="14.55" spans="1:22">
      <c r="A28" s="95" t="str">
        <f>""</f>
        <v/>
      </c>
      <c r="B28" s="79"/>
      <c r="C28" s="79" t="str">
        <f>CONCATENATE("&lt;!-- ",CONCATENATE(B23," ",B24," fin")," --&gt;")</f>
        <v>&lt;!-- ¿Por Qué Usar una Cita en Bloque?  fin --&gt;</v>
      </c>
      <c r="D28" s="96"/>
      <c r="E28" s="97"/>
      <c r="F28" t="str">
        <f t="shared" si="0"/>
        <v/>
      </c>
      <c r="G28" s="95" t="str">
        <f t="shared" si="9"/>
        <v/>
      </c>
      <c r="H28" s="79"/>
      <c r="I28" s="79"/>
      <c r="J28" s="79"/>
      <c r="K28" s="79"/>
      <c r="L28" s="79" t="str">
        <f>CONCATENATE("&lt;!-- ",CONCATENATE(J23," ",J24," fin")," --&gt;")</f>
        <v>&lt;!--   fin --&gt;</v>
      </c>
      <c r="M28" s="102"/>
      <c r="N28" t="str">
        <f t="shared" si="1"/>
        <v/>
      </c>
      <c r="O28" s="95" t="str">
        <f t="shared" si="10"/>
        <v/>
      </c>
      <c r="P28" s="79"/>
      <c r="Q28" s="79"/>
      <c r="R28" s="79"/>
      <c r="S28" s="79"/>
      <c r="T28" s="79" t="str">
        <f>CONCATENATE("&lt;!-- ",R23," fin --&gt;")</f>
        <v>&lt;!--  fin --&gt;</v>
      </c>
      <c r="U28" s="102"/>
      <c r="V28" t="str">
        <f t="shared" si="2"/>
        <v/>
      </c>
    </row>
    <row r="29" ht="14.55" spans="1:22">
      <c r="A29" s="85" t="str">
        <f>""</f>
        <v/>
      </c>
      <c r="B29" s="83"/>
      <c r="C29" s="79" t="str">
        <f>""</f>
        <v/>
      </c>
      <c r="D29" s="79"/>
      <c r="E29" s="79"/>
      <c r="F29" t="str">
        <f t="shared" si="0"/>
        <v/>
      </c>
      <c r="G29" s="87" t="str">
        <f t="shared" si="9"/>
        <v/>
      </c>
      <c r="H29" s="98"/>
      <c r="I29" s="98"/>
      <c r="J29" s="83"/>
      <c r="K29" s="86"/>
      <c r="L29" s="79" t="str">
        <f>""</f>
        <v/>
      </c>
      <c r="N29" t="str">
        <f t="shared" si="1"/>
        <v/>
      </c>
      <c r="O29" s="85" t="str">
        <f t="shared" si="10"/>
        <v/>
      </c>
      <c r="P29" s="86"/>
      <c r="Q29" s="86"/>
      <c r="R29" s="83"/>
      <c r="S29" s="86"/>
      <c r="T29" s="79" t="str">
        <f>""</f>
        <v/>
      </c>
      <c r="V29" t="str">
        <f t="shared" si="2"/>
        <v/>
      </c>
    </row>
    <row r="30" spans="1:22">
      <c r="A30" s="80" t="str">
        <f>CONCATENATE("Título ",A32)</f>
        <v>Título 5</v>
      </c>
      <c r="B30" s="81" t="s">
        <v>184</v>
      </c>
      <c r="C30" s="82" t="str">
        <f>CONCATENATE("&lt;!-- ",CONCATENATE(B30," ",B31)," --&gt;")</f>
        <v>&lt;!-- Sintaxis &lt;blockquote&gt;  --&gt;</v>
      </c>
      <c r="D30" s="83"/>
      <c r="E30" s="84" t="str">
        <f>""</f>
        <v/>
      </c>
      <c r="F30" t="str">
        <f t="shared" si="0"/>
        <v/>
      </c>
      <c r="G30" s="85" t="str">
        <f>CONCATENATE("Título ",G32)</f>
        <v>Título 5</v>
      </c>
      <c r="H30" s="86"/>
      <c r="I30" s="86"/>
      <c r="J30" s="81"/>
      <c r="K30" s="86" t="s">
        <v>2</v>
      </c>
      <c r="L30" s="82" t="str">
        <f>CONCATENATE("&lt;!-- ",CONCATENATE(J30," ",J31)," --&gt;")</f>
        <v>&lt;!--   --&gt;</v>
      </c>
      <c r="M30" s="99"/>
      <c r="N30" t="str">
        <f t="shared" si="1"/>
        <v/>
      </c>
      <c r="O30" s="85" t="str">
        <f>G30</f>
        <v>Título 5</v>
      </c>
      <c r="P30" s="86"/>
      <c r="Q30" s="86"/>
      <c r="R30" s="81"/>
      <c r="S30" s="86"/>
      <c r="T30" s="86" t="str">
        <f>CONCATENATE("&lt;!-- ",R30," --&gt;")</f>
        <v>&lt;!--  --&gt;</v>
      </c>
      <c r="U30" s="99"/>
      <c r="V30" t="str">
        <f t="shared" si="2"/>
        <v/>
      </c>
    </row>
    <row r="31" ht="14.4" spans="1:22">
      <c r="A31" s="87" t="s">
        <v>164</v>
      </c>
      <c r="C31" t="str">
        <f>IF(B32&lt;&gt;"",CONCATENATE("&lt;div id=",Comillas,B33,Comillas,"&gt;"),"")</f>
        <v>&lt;div id="sintaxis-blockquote"&gt;</v>
      </c>
      <c r="D31" s="88"/>
      <c r="E31" s="89" t="str">
        <f>CONCATENATE(" &lt;a href=",Comillas,"#",B33,Comillas," class=",Comillas,"submenu-item",Comillas,"&gt;",B30,"&lt;/a&gt;")</f>
        <v> &lt;a href="#sintaxis-blockquote" class="submenu-item"&gt;Sintaxis &lt;blockquote&gt;&lt;/a&gt;</v>
      </c>
      <c r="F31" t="str">
        <f t="shared" si="0"/>
        <v/>
      </c>
      <c r="G31" s="87" t="s">
        <v>164</v>
      </c>
      <c r="H31" s="90" t="s">
        <v>165</v>
      </c>
      <c r="I31" s="100" t="s">
        <v>166</v>
      </c>
      <c r="J31" s="94"/>
      <c r="L31" t="str">
        <f>IF(J30&lt;&gt;"","&lt;div&gt;","")</f>
        <v/>
      </c>
      <c r="M31" s="101"/>
      <c r="N31" t="str">
        <f t="shared" si="1"/>
        <v/>
      </c>
      <c r="O31" s="87" t="s">
        <v>164</v>
      </c>
      <c r="P31" s="90" t="s">
        <v>165</v>
      </c>
      <c r="Q31" s="100" t="s">
        <v>166</v>
      </c>
      <c r="T31" t="str">
        <f>CONCATENATE(P31,R31,Q31)</f>
        <v>&lt;div &gt;</v>
      </c>
      <c r="U31" s="101"/>
      <c r="V31" t="str">
        <f t="shared" si="2"/>
        <v/>
      </c>
    </row>
    <row r="32" spans="1:22">
      <c r="A32" s="91">
        <f>A25+1</f>
        <v>5</v>
      </c>
      <c r="B32" s="92" t="s">
        <v>185</v>
      </c>
      <c r="C32" s="93" t="str">
        <f>CONCATENATE("&lt;h3&gt;",SUBSTITUTE(CONCATENATE(B30," ",B31),"&lt;","&amp;lt;"),"&lt;/h3&gt;")</f>
        <v>&lt;h3&gt;Sintaxis &amp;lt;blockquote&gt; &lt;/h3&gt;</v>
      </c>
      <c r="D32" s="88"/>
      <c r="E32" s="89"/>
      <c r="F32" t="str">
        <f t="shared" si="0"/>
        <v/>
      </c>
      <c r="G32" s="87">
        <f>G25+1</f>
        <v>5</v>
      </c>
      <c r="J32" s="88"/>
      <c r="K32" s="88"/>
      <c r="L32" s="93" t="str">
        <f>CONCATENATE("&lt;h4&gt;",SUBSTITUTE(CONCATENATE(J30," ",J31),"&lt;","&amp;lt;"),"&lt;/h4&gt;")</f>
        <v>&lt;h4&gt; &lt;/h4&gt;</v>
      </c>
      <c r="M32" s="101"/>
      <c r="N32" t="str">
        <f t="shared" si="1"/>
        <v/>
      </c>
      <c r="O32" s="87">
        <f>O25+1</f>
        <v>5</v>
      </c>
      <c r="T32" t="str">
        <f>CONCATENATE("&lt;h5&gt;",R30,"&lt;/h5&gt;")</f>
        <v>&lt;h5&gt;&lt;/h5&gt;</v>
      </c>
      <c r="U32" s="101"/>
      <c r="V32" t="str">
        <f t="shared" si="2"/>
        <v/>
      </c>
    </row>
    <row r="33" spans="1:22">
      <c r="A33" s="87"/>
      <c r="B33" s="92" t="s">
        <v>186</v>
      </c>
      <c r="C33" t="str">
        <f>IF(B34&lt;&gt;"",CONCATENATE("&lt;p&gt;",B34,"&lt;/p&gt;"),"")</f>
        <v/>
      </c>
      <c r="D33" s="88"/>
      <c r="E33" s="89"/>
      <c r="F33" t="str">
        <f t="shared" si="0"/>
        <v/>
      </c>
      <c r="G33" s="87" t="s">
        <v>169</v>
      </c>
      <c r="J33" s="94"/>
      <c r="K33" t="s">
        <v>2</v>
      </c>
      <c r="L33" t="str">
        <f>IF(J33&lt;&gt;"",CONCATENATE("&lt;p&gt;",J33,"&lt;/p&gt;"),"")</f>
        <v/>
      </c>
      <c r="M33" s="101"/>
      <c r="N33" t="str">
        <f t="shared" si="1"/>
        <v/>
      </c>
      <c r="O33" s="87" t="s">
        <v>169</v>
      </c>
      <c r="R33" s="94"/>
      <c r="S33" t="s">
        <v>2</v>
      </c>
      <c r="T33" t="str">
        <f>IF(R33&lt;&gt;"",R33,"")</f>
        <v/>
      </c>
      <c r="U33" s="101"/>
      <c r="V33" t="str">
        <f t="shared" si="2"/>
        <v/>
      </c>
    </row>
    <row r="34" spans="1:22">
      <c r="A34" s="87" t="s">
        <v>169</v>
      </c>
      <c r="B34" s="94"/>
      <c r="C34" t="s">
        <v>119</v>
      </c>
      <c r="D34" s="88"/>
      <c r="E34" s="89"/>
      <c r="F34" t="str">
        <f t="shared" si="0"/>
        <v/>
      </c>
      <c r="G34" s="87" t="str">
        <f t="shared" ref="G34:G36" si="11">""</f>
        <v/>
      </c>
      <c r="L34" t="s">
        <v>119</v>
      </c>
      <c r="M34" s="101"/>
      <c r="N34" t="str">
        <f t="shared" si="1"/>
        <v/>
      </c>
      <c r="O34" s="87" t="str">
        <f t="shared" ref="O34:O36" si="12">""</f>
        <v/>
      </c>
      <c r="T34" t="s">
        <v>119</v>
      </c>
      <c r="U34" s="101"/>
      <c r="V34" t="str">
        <f t="shared" si="2"/>
        <v/>
      </c>
    </row>
    <row r="35" ht="14.55" spans="1:22">
      <c r="A35" s="95" t="str">
        <f>""</f>
        <v/>
      </c>
      <c r="B35" s="79"/>
      <c r="C35" s="79" t="str">
        <f>CONCATENATE("&lt;!-- ",CONCATENATE(B30," ",B31," fin")," --&gt;")</f>
        <v>&lt;!-- Sintaxis &lt;blockquote&gt;  fin --&gt;</v>
      </c>
      <c r="D35" s="96"/>
      <c r="E35" s="97"/>
      <c r="F35" t="str">
        <f t="shared" si="0"/>
        <v/>
      </c>
      <c r="G35" s="95" t="str">
        <f t="shared" si="11"/>
        <v/>
      </c>
      <c r="H35" s="79"/>
      <c r="I35" s="79"/>
      <c r="J35" s="79"/>
      <c r="K35" s="79"/>
      <c r="L35" s="79" t="str">
        <f>CONCATENATE("&lt;!-- ",CONCATENATE(J30," ",J31," fin")," --&gt;")</f>
        <v>&lt;!--   fin --&gt;</v>
      </c>
      <c r="M35" s="102"/>
      <c r="N35" t="str">
        <f t="shared" si="1"/>
        <v/>
      </c>
      <c r="O35" s="95" t="str">
        <f t="shared" si="12"/>
        <v/>
      </c>
      <c r="P35" s="79"/>
      <c r="Q35" s="79"/>
      <c r="R35" s="79"/>
      <c r="S35" s="79"/>
      <c r="T35" s="79" t="str">
        <f>CONCATENATE("&lt;!-- ",R30," fin --&gt;")</f>
        <v>&lt;!--  fin --&gt;</v>
      </c>
      <c r="U35" s="102"/>
      <c r="V35" t="str">
        <f t="shared" si="2"/>
        <v/>
      </c>
    </row>
    <row r="36" ht="14.55" spans="1:22">
      <c r="A36" s="85" t="str">
        <f>""</f>
        <v/>
      </c>
      <c r="B36" s="83"/>
      <c r="C36" s="79" t="str">
        <f>""</f>
        <v/>
      </c>
      <c r="D36" s="79"/>
      <c r="E36" s="79"/>
      <c r="F36" t="str">
        <f t="shared" si="0"/>
        <v/>
      </c>
      <c r="G36" s="87" t="str">
        <f t="shared" si="11"/>
        <v/>
      </c>
      <c r="H36" s="98"/>
      <c r="I36" s="98"/>
      <c r="J36" s="83"/>
      <c r="K36" s="86"/>
      <c r="L36" s="79" t="str">
        <f>""</f>
        <v/>
      </c>
      <c r="N36" t="str">
        <f t="shared" si="1"/>
        <v/>
      </c>
      <c r="O36" s="85" t="str">
        <f t="shared" si="12"/>
        <v/>
      </c>
      <c r="P36" s="86"/>
      <c r="Q36" s="86"/>
      <c r="R36" s="83"/>
      <c r="S36" s="86"/>
      <c r="T36" s="79" t="str">
        <f>""</f>
        <v/>
      </c>
      <c r="V36" t="str">
        <f t="shared" si="2"/>
        <v/>
      </c>
    </row>
    <row r="37" spans="1:22">
      <c r="A37" s="80" t="str">
        <f>CONCATENATE("Título ",A39)</f>
        <v>Título 6</v>
      </c>
      <c r="B37" s="81" t="s">
        <v>187</v>
      </c>
      <c r="C37" s="82" t="str">
        <f>CONCATENATE("&lt;!-- ",CONCATENATE(B37," ",B38)," --&gt;")</f>
        <v>&lt;!-- Ejemplo Práctico &lt;blockquote&gt;  --&gt;</v>
      </c>
      <c r="D37" s="83"/>
      <c r="E37" s="84" t="str">
        <f>""</f>
        <v/>
      </c>
      <c r="F37" t="str">
        <f t="shared" si="0"/>
        <v/>
      </c>
      <c r="G37" s="85" t="str">
        <f>CONCATENATE("Título ",G39)</f>
        <v>Título 6</v>
      </c>
      <c r="H37" s="86"/>
      <c r="I37" s="86"/>
      <c r="J37" s="81"/>
      <c r="K37" s="86" t="s">
        <v>2</v>
      </c>
      <c r="L37" s="82" t="str">
        <f>CONCATENATE("&lt;!-- ",CONCATENATE(J37," ",J38)," --&gt;")</f>
        <v>&lt;!--   --&gt;</v>
      </c>
      <c r="M37" s="99"/>
      <c r="N37" t="str">
        <f t="shared" si="1"/>
        <v/>
      </c>
      <c r="O37" s="85" t="str">
        <f>G37</f>
        <v>Título 6</v>
      </c>
      <c r="P37" s="86"/>
      <c r="Q37" s="86"/>
      <c r="R37" s="81"/>
      <c r="S37" s="86"/>
      <c r="T37" s="86" t="str">
        <f>CONCATENATE("&lt;!-- ",R37," --&gt;")</f>
        <v>&lt;!--  --&gt;</v>
      </c>
      <c r="U37" s="99"/>
      <c r="V37" t="str">
        <f t="shared" si="2"/>
        <v/>
      </c>
    </row>
    <row r="38" ht="14.4" spans="1:22">
      <c r="A38" s="87" t="s">
        <v>164</v>
      </c>
      <c r="C38" t="str">
        <f>IF(B39&lt;&gt;"",CONCATENATE("&lt;div id=",Comillas,B40,Comillas,"&gt;"),"")</f>
        <v>&lt;div id="ejemplo-practico-blockquote"&gt;</v>
      </c>
      <c r="D38" s="88"/>
      <c r="E38" s="89" t="str">
        <f>CONCATENATE(" &lt;a href=",Comillas,"#",B40,Comillas," class=",Comillas,"submenu-item",Comillas,"&gt;",B37,"&lt;/a&gt;")</f>
        <v> &lt;a href="#ejemplo-practico-blockquote" class="submenu-item"&gt;Ejemplo Práctico &lt;blockquote&gt;&lt;/a&gt;</v>
      </c>
      <c r="F38" t="str">
        <f t="shared" si="0"/>
        <v/>
      </c>
      <c r="G38" s="87" t="s">
        <v>164</v>
      </c>
      <c r="H38" s="90" t="s">
        <v>165</v>
      </c>
      <c r="I38" s="100" t="s">
        <v>166</v>
      </c>
      <c r="J38" s="94"/>
      <c r="L38" t="str">
        <f>IF(J37&lt;&gt;"","&lt;div&gt;","")</f>
        <v/>
      </c>
      <c r="M38" s="101"/>
      <c r="N38" t="str">
        <f t="shared" si="1"/>
        <v/>
      </c>
      <c r="O38" s="87" t="s">
        <v>164</v>
      </c>
      <c r="P38" s="90" t="s">
        <v>165</v>
      </c>
      <c r="Q38" s="100" t="s">
        <v>166</v>
      </c>
      <c r="T38" t="str">
        <f>CONCATENATE(P38,R38,Q38)</f>
        <v>&lt;div &gt;</v>
      </c>
      <c r="U38" s="101"/>
      <c r="V38" t="str">
        <f t="shared" si="2"/>
        <v/>
      </c>
    </row>
    <row r="39" spans="1:22">
      <c r="A39" s="91">
        <f>A32+1</f>
        <v>6</v>
      </c>
      <c r="B39" s="92" t="s">
        <v>188</v>
      </c>
      <c r="C39" s="93" t="str">
        <f>CONCATENATE("&lt;h3&gt;",SUBSTITUTE(CONCATENATE(B37," ",B38),"&lt;","&amp;lt;"),"&lt;/h3&gt;")</f>
        <v>&lt;h3&gt;Ejemplo Práctico &amp;lt;blockquote&gt; &lt;/h3&gt;</v>
      </c>
      <c r="D39" s="88"/>
      <c r="E39" s="89"/>
      <c r="F39" t="str">
        <f t="shared" si="0"/>
        <v/>
      </c>
      <c r="G39" s="87">
        <f>G32+1</f>
        <v>6</v>
      </c>
      <c r="J39" s="88"/>
      <c r="K39" s="88"/>
      <c r="L39" s="93" t="str">
        <f>CONCATENATE("&lt;h4&gt;",SUBSTITUTE(CONCATENATE(J37," ",J38),"&lt;","&amp;lt;"),"&lt;/h4&gt;")</f>
        <v>&lt;h4&gt; &lt;/h4&gt;</v>
      </c>
      <c r="M39" s="101"/>
      <c r="N39" t="str">
        <f t="shared" si="1"/>
        <v/>
      </c>
      <c r="O39" s="87">
        <f>O32+1</f>
        <v>6</v>
      </c>
      <c r="T39" t="str">
        <f>CONCATENATE("&lt;h5&gt;",R37,"&lt;/h5&gt;")</f>
        <v>&lt;h5&gt;&lt;/h5&gt;</v>
      </c>
      <c r="U39" s="101"/>
      <c r="V39" t="str">
        <f t="shared" si="2"/>
        <v/>
      </c>
    </row>
    <row r="40" spans="1:22">
      <c r="A40" s="87"/>
      <c r="B40" s="92" t="s">
        <v>189</v>
      </c>
      <c r="C40" t="str">
        <f>IF(B41&lt;&gt;"",CONCATENATE("&lt;p&gt;",B41,"&lt;/p&gt;"),"")</f>
        <v/>
      </c>
      <c r="D40" s="88"/>
      <c r="E40" s="89"/>
      <c r="F40" t="str">
        <f t="shared" si="0"/>
        <v/>
      </c>
      <c r="G40" s="87" t="s">
        <v>169</v>
      </c>
      <c r="J40" s="94"/>
      <c r="K40" t="s">
        <v>2</v>
      </c>
      <c r="L40" t="str">
        <f>IF(J40&lt;&gt;"",CONCATENATE("&lt;p&gt;",J40,"&lt;/p&gt;"),"")</f>
        <v/>
      </c>
      <c r="M40" s="101"/>
      <c r="N40" t="str">
        <f t="shared" si="1"/>
        <v/>
      </c>
      <c r="O40" s="87" t="s">
        <v>169</v>
      </c>
      <c r="R40" s="94"/>
      <c r="S40" t="s">
        <v>2</v>
      </c>
      <c r="T40" t="str">
        <f>IF(R40&lt;&gt;"",R40,"")</f>
        <v/>
      </c>
      <c r="U40" s="101"/>
      <c r="V40" t="str">
        <f t="shared" si="2"/>
        <v/>
      </c>
    </row>
    <row r="41" spans="1:22">
      <c r="A41" s="87" t="s">
        <v>169</v>
      </c>
      <c r="B41" s="94"/>
      <c r="C41" t="s">
        <v>119</v>
      </c>
      <c r="D41" s="88"/>
      <c r="E41" s="89"/>
      <c r="F41" t="str">
        <f t="shared" si="0"/>
        <v/>
      </c>
      <c r="G41" s="87" t="str">
        <f t="shared" ref="G41:G43" si="13">""</f>
        <v/>
      </c>
      <c r="L41" t="s">
        <v>119</v>
      </c>
      <c r="M41" s="101"/>
      <c r="N41" t="str">
        <f t="shared" si="1"/>
        <v/>
      </c>
      <c r="O41" s="87" t="str">
        <f t="shared" ref="O41:O43" si="14">""</f>
        <v/>
      </c>
      <c r="T41" t="s">
        <v>119</v>
      </c>
      <c r="U41" s="101"/>
      <c r="V41" t="str">
        <f t="shared" si="2"/>
        <v/>
      </c>
    </row>
    <row r="42" ht="14.55" spans="1:22">
      <c r="A42" s="95" t="str">
        <f>""</f>
        <v/>
      </c>
      <c r="B42" s="79"/>
      <c r="C42" s="79" t="str">
        <f>CONCATENATE("&lt;!-- ",CONCATENATE(B37," ",B38," fin")," --&gt;")</f>
        <v>&lt;!-- Ejemplo Práctico &lt;blockquote&gt;  fin --&gt;</v>
      </c>
      <c r="D42" s="96"/>
      <c r="E42" s="97"/>
      <c r="F42" t="str">
        <f t="shared" si="0"/>
        <v/>
      </c>
      <c r="G42" s="95" t="str">
        <f t="shared" si="13"/>
        <v/>
      </c>
      <c r="H42" s="79"/>
      <c r="I42" s="79"/>
      <c r="J42" s="79"/>
      <c r="K42" s="79"/>
      <c r="L42" s="79" t="str">
        <f>CONCATENATE("&lt;!-- ",CONCATENATE(J37," ",J38," fin")," --&gt;")</f>
        <v>&lt;!--   fin --&gt;</v>
      </c>
      <c r="M42" s="102"/>
      <c r="N42" t="str">
        <f t="shared" si="1"/>
        <v/>
      </c>
      <c r="O42" s="95" t="str">
        <f t="shared" si="14"/>
        <v/>
      </c>
      <c r="P42" s="79"/>
      <c r="Q42" s="79"/>
      <c r="R42" s="79"/>
      <c r="S42" s="79"/>
      <c r="T42" s="79" t="str">
        <f>CONCATENATE("&lt;!-- ",R37," fin --&gt;")</f>
        <v>&lt;!--  fin --&gt;</v>
      </c>
      <c r="U42" s="102"/>
      <c r="V42" t="str">
        <f t="shared" si="2"/>
        <v/>
      </c>
    </row>
    <row r="43" ht="14.55" spans="1:22">
      <c r="A43" s="85" t="str">
        <f>""</f>
        <v/>
      </c>
      <c r="B43" s="83"/>
      <c r="C43" s="79" t="str">
        <f>""</f>
        <v/>
      </c>
      <c r="D43" s="79"/>
      <c r="E43" s="79"/>
      <c r="F43" t="str">
        <f t="shared" si="0"/>
        <v/>
      </c>
      <c r="G43" s="87" t="str">
        <f t="shared" si="13"/>
        <v/>
      </c>
      <c r="H43" s="98"/>
      <c r="I43" s="98"/>
      <c r="J43" s="83"/>
      <c r="K43" s="86"/>
      <c r="L43" s="79" t="str">
        <f>""</f>
        <v/>
      </c>
      <c r="N43" t="str">
        <f t="shared" si="1"/>
        <v/>
      </c>
      <c r="O43" s="85" t="str">
        <f t="shared" si="14"/>
        <v/>
      </c>
      <c r="P43" s="86"/>
      <c r="Q43" s="86"/>
      <c r="R43" s="83"/>
      <c r="S43" s="86"/>
      <c r="T43" s="79" t="str">
        <f>""</f>
        <v/>
      </c>
      <c r="V43" t="str">
        <f t="shared" si="2"/>
        <v/>
      </c>
    </row>
    <row r="44" spans="1:22">
      <c r="A44" s="80" t="str">
        <f>CONCATENATE("Título ",A46)</f>
        <v>Título 7</v>
      </c>
      <c r="B44" s="81"/>
      <c r="C44" s="82" t="str">
        <f>CONCATENATE("&lt;!-- ",CONCATENATE(B44," ",B45)," --&gt;")</f>
        <v>&lt;!--   --&gt;</v>
      </c>
      <c r="D44" s="83"/>
      <c r="E44" s="84" t="str">
        <f>""</f>
        <v/>
      </c>
      <c r="F44" t="str">
        <f t="shared" si="0"/>
        <v/>
      </c>
      <c r="G44" s="85" t="str">
        <f>CONCATENATE("Título ",G46)</f>
        <v>Título 7</v>
      </c>
      <c r="H44" s="86"/>
      <c r="I44" s="86"/>
      <c r="J44" s="81"/>
      <c r="K44" s="86" t="s">
        <v>2</v>
      </c>
      <c r="L44" s="82" t="str">
        <f>CONCATENATE("&lt;!-- ",CONCATENATE(J44," ",J45)," --&gt;")</f>
        <v>&lt;!--   --&gt;</v>
      </c>
      <c r="M44" s="99"/>
      <c r="N44" t="str">
        <f t="shared" si="1"/>
        <v/>
      </c>
      <c r="O44" s="85" t="str">
        <f>G44</f>
        <v>Título 7</v>
      </c>
      <c r="P44" s="86"/>
      <c r="Q44" s="86"/>
      <c r="R44" s="81"/>
      <c r="S44" s="86"/>
      <c r="T44" s="86" t="str">
        <f>CONCATENATE("&lt;!-- ",R44," --&gt;")</f>
        <v>&lt;!--  --&gt;</v>
      </c>
      <c r="U44" s="99"/>
      <c r="V44" t="str">
        <f t="shared" si="2"/>
        <v/>
      </c>
    </row>
    <row r="45" ht="14.4" spans="1:22">
      <c r="A45" s="87" t="s">
        <v>164</v>
      </c>
      <c r="C45" t="str">
        <f>IF(B46&lt;&gt;"",CONCATENATE("&lt;div id=",Comillas,B47,Comillas,"&gt;"),"")</f>
        <v/>
      </c>
      <c r="D45" s="88"/>
      <c r="E45" s="89" t="str">
        <f>CONCATENATE(" &lt;a href=",Comillas,"#",B47,Comillas," class=",Comillas,"submenu-item",Comillas,"&gt;",B44,"&lt;/a&gt;")</f>
        <v> &lt;a href="#" class="submenu-item"&gt;&lt;/a&gt;</v>
      </c>
      <c r="F45" t="str">
        <f t="shared" si="0"/>
        <v/>
      </c>
      <c r="G45" s="87" t="s">
        <v>164</v>
      </c>
      <c r="H45" s="90" t="s">
        <v>165</v>
      </c>
      <c r="I45" s="100" t="s">
        <v>166</v>
      </c>
      <c r="J45" s="94"/>
      <c r="L45" t="str">
        <f>IF(J44&lt;&gt;"","&lt;div&gt;","")</f>
        <v/>
      </c>
      <c r="M45" s="101"/>
      <c r="N45" t="str">
        <f t="shared" si="1"/>
        <v/>
      </c>
      <c r="O45" s="87" t="s">
        <v>164</v>
      </c>
      <c r="P45" s="90" t="s">
        <v>165</v>
      </c>
      <c r="Q45" s="100" t="s">
        <v>166</v>
      </c>
      <c r="T45" t="str">
        <f>CONCATENATE(P45,R45,Q45)</f>
        <v>&lt;div &gt;</v>
      </c>
      <c r="U45" s="101"/>
      <c r="V45" t="str">
        <f t="shared" si="2"/>
        <v/>
      </c>
    </row>
    <row r="46" spans="1:22">
      <c r="A46" s="91">
        <f>A39+1</f>
        <v>7</v>
      </c>
      <c r="B46" s="92" t="str">
        <f>IF(B44="","",SUBSTITUTE(SUBSTITUTE(SUBSTITUTE(SUBSTITUTE(SUBSTITUTE(SUBSTITUTE(SUBSTITUTE(SUBSTITUTE(LOWER(CONCATENATE(B44," ",B45))," ","-"),"&lt;",""),"&gt;",""),"ó","o"),"?",""),"¿",""),"é","e"),"á","a"))</f>
        <v/>
      </c>
      <c r="C46" s="93" t="str">
        <f>CONCATENATE("&lt;h3&gt;",SUBSTITUTE(CONCATENATE(B44," ",B45),"&lt;","&amp;lt;"),"&lt;/h3&gt;")</f>
        <v>&lt;h3&gt; &lt;/h3&gt;</v>
      </c>
      <c r="D46" s="88"/>
      <c r="E46" s="89"/>
      <c r="F46" t="str">
        <f t="shared" si="0"/>
        <v/>
      </c>
      <c r="G46" s="87">
        <f>G39+1</f>
        <v>7</v>
      </c>
      <c r="J46" s="88"/>
      <c r="K46" s="88"/>
      <c r="L46" s="93" t="str">
        <f>CONCATENATE("&lt;h4&gt;",SUBSTITUTE(CONCATENATE(J44," ",J45),"&lt;","&amp;lt;"),"&lt;/h4&gt;")</f>
        <v>&lt;h4&gt; &lt;/h4&gt;</v>
      </c>
      <c r="M46" s="101"/>
      <c r="N46" t="str">
        <f t="shared" si="1"/>
        <v/>
      </c>
      <c r="O46" s="87">
        <f>O39+1</f>
        <v>7</v>
      </c>
      <c r="T46" t="str">
        <f>CONCATENATE("&lt;h5&gt;",R44,"&lt;/h5&gt;")</f>
        <v>&lt;h5&gt;&lt;/h5&gt;</v>
      </c>
      <c r="U46" s="101"/>
      <c r="V46" t="str">
        <f t="shared" si="2"/>
        <v/>
      </c>
    </row>
    <row r="47" spans="1:22">
      <c r="A47" s="87"/>
      <c r="B47" s="92" t="str">
        <f>IF(B46&lt;&gt;"",IF(B45="",LEFT(B46,LEN(B46)-1),B46),"")</f>
        <v/>
      </c>
      <c r="C47" t="str">
        <f>IF(B48&lt;&gt;"",CONCATENATE("&lt;p&gt;",B48,"&lt;/p&gt;"),"")</f>
        <v/>
      </c>
      <c r="D47" s="88"/>
      <c r="E47" s="89"/>
      <c r="F47" t="str">
        <f t="shared" si="0"/>
        <v/>
      </c>
      <c r="G47" s="87" t="s">
        <v>169</v>
      </c>
      <c r="J47" s="94"/>
      <c r="K47" t="s">
        <v>2</v>
      </c>
      <c r="L47" t="str">
        <f>IF(J47&lt;&gt;"",CONCATENATE("&lt;p&gt;",J47,"&lt;/p&gt;"),"")</f>
        <v/>
      </c>
      <c r="M47" s="101"/>
      <c r="N47" t="str">
        <f t="shared" si="1"/>
        <v/>
      </c>
      <c r="O47" s="87" t="s">
        <v>169</v>
      </c>
      <c r="R47" s="94"/>
      <c r="S47" t="s">
        <v>2</v>
      </c>
      <c r="T47" t="str">
        <f>IF(R47&lt;&gt;"",R47,"")</f>
        <v/>
      </c>
      <c r="U47" s="101"/>
      <c r="V47" t="str">
        <f t="shared" si="2"/>
        <v/>
      </c>
    </row>
    <row r="48" spans="1:22">
      <c r="A48" s="87" t="s">
        <v>169</v>
      </c>
      <c r="B48" s="94"/>
      <c r="C48" t="s">
        <v>119</v>
      </c>
      <c r="D48" s="88"/>
      <c r="E48" s="89"/>
      <c r="F48" t="str">
        <f t="shared" si="0"/>
        <v/>
      </c>
      <c r="G48" s="87" t="str">
        <f t="shared" ref="G48:G50" si="15">""</f>
        <v/>
      </c>
      <c r="L48" t="s">
        <v>119</v>
      </c>
      <c r="M48" s="101"/>
      <c r="N48" t="str">
        <f t="shared" si="1"/>
        <v/>
      </c>
      <c r="O48" s="87" t="str">
        <f t="shared" ref="O48:O50" si="16">""</f>
        <v/>
      </c>
      <c r="T48" t="s">
        <v>119</v>
      </c>
      <c r="U48" s="101"/>
      <c r="V48" t="str">
        <f t="shared" si="2"/>
        <v/>
      </c>
    </row>
    <row r="49" ht="14.55" spans="1:22">
      <c r="A49" s="95" t="str">
        <f>""</f>
        <v/>
      </c>
      <c r="B49" s="79"/>
      <c r="C49" s="79" t="str">
        <f>CONCATENATE("&lt;!-- ",CONCATENATE(B44," ",B45," fin")," --&gt;")</f>
        <v>&lt;!--   fin --&gt;</v>
      </c>
      <c r="D49" s="96"/>
      <c r="E49" s="97"/>
      <c r="F49" t="str">
        <f t="shared" si="0"/>
        <v/>
      </c>
      <c r="G49" s="95" t="str">
        <f t="shared" si="15"/>
        <v/>
      </c>
      <c r="H49" s="79"/>
      <c r="I49" s="79"/>
      <c r="J49" s="79"/>
      <c r="K49" s="79"/>
      <c r="L49" s="79" t="str">
        <f>CONCATENATE("&lt;!-- ",CONCATENATE(J44," ",J45," fin")," --&gt;")</f>
        <v>&lt;!--   fin --&gt;</v>
      </c>
      <c r="M49" s="102"/>
      <c r="N49" t="str">
        <f t="shared" si="1"/>
        <v/>
      </c>
      <c r="O49" s="95" t="str">
        <f t="shared" si="16"/>
        <v/>
      </c>
      <c r="P49" s="79"/>
      <c r="Q49" s="79"/>
      <c r="R49" s="79"/>
      <c r="S49" s="79"/>
      <c r="T49" s="79" t="str">
        <f>CONCATENATE("&lt;!-- ",R44," fin --&gt;")</f>
        <v>&lt;!--  fin --&gt;</v>
      </c>
      <c r="U49" s="102"/>
      <c r="V49" t="str">
        <f t="shared" si="2"/>
        <v/>
      </c>
    </row>
    <row r="50" ht="14.55" spans="1:22">
      <c r="A50" s="85" t="str">
        <f>""</f>
        <v/>
      </c>
      <c r="B50" s="83"/>
      <c r="C50" s="79" t="str">
        <f>""</f>
        <v/>
      </c>
      <c r="D50" s="79"/>
      <c r="E50" s="79"/>
      <c r="F50" t="str">
        <f t="shared" si="0"/>
        <v/>
      </c>
      <c r="G50" s="87" t="str">
        <f t="shared" si="15"/>
        <v/>
      </c>
      <c r="H50" s="98"/>
      <c r="I50" s="98"/>
      <c r="J50" s="83"/>
      <c r="K50" s="86"/>
      <c r="L50" s="79" t="str">
        <f>""</f>
        <v/>
      </c>
      <c r="N50" t="str">
        <f t="shared" si="1"/>
        <v/>
      </c>
      <c r="O50" s="85" t="str">
        <f t="shared" si="16"/>
        <v/>
      </c>
      <c r="P50" s="86"/>
      <c r="Q50" s="86"/>
      <c r="R50" s="83"/>
      <c r="S50" s="86"/>
      <c r="T50" s="79" t="str">
        <f>""</f>
        <v/>
      </c>
      <c r="V50" t="str">
        <f t="shared" si="2"/>
        <v/>
      </c>
    </row>
    <row r="51" spans="1:22">
      <c r="A51" s="80" t="str">
        <f>CONCATENATE("Título ",A53)</f>
        <v>Título 8</v>
      </c>
      <c r="B51" s="81" t="s">
        <v>123</v>
      </c>
      <c r="C51" s="82" t="str">
        <f>CONCATENATE("&lt;!-- ",CONCATENATE(B51," ",B52)," --&gt;")</f>
        <v>&lt;!-- Cita de una fuente &lt;cite&gt;  --&gt;</v>
      </c>
      <c r="D51" s="83"/>
      <c r="E51" s="84" t="str">
        <f>""</f>
        <v/>
      </c>
      <c r="F51" t="str">
        <f t="shared" si="0"/>
        <v/>
      </c>
      <c r="G51" s="85" t="str">
        <f>CONCATENATE("Título ",G53)</f>
        <v>Título 8</v>
      </c>
      <c r="H51" s="86"/>
      <c r="I51" s="86"/>
      <c r="J51" s="81"/>
      <c r="K51" s="86" t="s">
        <v>2</v>
      </c>
      <c r="L51" s="82" t="str">
        <f>CONCATENATE("&lt;!-- ",CONCATENATE(J51," ",J52)," --&gt;")</f>
        <v>&lt;!--   --&gt;</v>
      </c>
      <c r="M51" s="99"/>
      <c r="N51" t="str">
        <f t="shared" si="1"/>
        <v/>
      </c>
      <c r="O51" s="85" t="str">
        <f>G51</f>
        <v>Título 8</v>
      </c>
      <c r="P51" s="86"/>
      <c r="Q51" s="86"/>
      <c r="R51" s="81"/>
      <c r="S51" s="86"/>
      <c r="T51" s="86" t="str">
        <f>CONCATENATE("&lt;!-- ",R51," --&gt;")</f>
        <v>&lt;!--  --&gt;</v>
      </c>
      <c r="U51" s="99"/>
      <c r="V51" t="str">
        <f t="shared" si="2"/>
        <v/>
      </c>
    </row>
    <row r="52" ht="14.4" spans="1:22">
      <c r="A52" s="87" t="s">
        <v>164</v>
      </c>
      <c r="C52" t="str">
        <f>IF(B53&lt;&gt;"",CONCATENATE("&lt;div id=",Comillas,B54,Comillas,"&gt;"),"")</f>
        <v>&lt;div id="cita-de-una-fuente-cite"&gt;</v>
      </c>
      <c r="D52" s="88"/>
      <c r="E52" s="89" t="str">
        <f>CONCATENATE(" &lt;a href=",Comillas,"#",B54,Comillas," class=",Comillas,"submenu-item",Comillas,"&gt;",B51,"&lt;/a&gt;")</f>
        <v> &lt;a href="#cita-de-una-fuente-cite" class="submenu-item"&gt;Cita de una fuente &lt;cite&gt;&lt;/a&gt;</v>
      </c>
      <c r="F52" t="str">
        <f t="shared" si="0"/>
        <v/>
      </c>
      <c r="G52" s="87" t="s">
        <v>164</v>
      </c>
      <c r="H52" s="90" t="s">
        <v>165</v>
      </c>
      <c r="I52" s="100" t="s">
        <v>166</v>
      </c>
      <c r="J52" s="94"/>
      <c r="L52" t="str">
        <f>IF(J51&lt;&gt;"","&lt;div&gt;","")</f>
        <v/>
      </c>
      <c r="M52" s="101"/>
      <c r="N52" t="str">
        <f t="shared" si="1"/>
        <v/>
      </c>
      <c r="O52" s="87" t="s">
        <v>164</v>
      </c>
      <c r="P52" s="90" t="s">
        <v>165</v>
      </c>
      <c r="Q52" s="100" t="s">
        <v>166</v>
      </c>
      <c r="T52" t="str">
        <f>CONCATENATE(P52,R52,Q52)</f>
        <v>&lt;div &gt;</v>
      </c>
      <c r="U52" s="101"/>
      <c r="V52" t="str">
        <f t="shared" si="2"/>
        <v/>
      </c>
    </row>
    <row r="53" spans="1:22">
      <c r="A53" s="91">
        <f>A46+1</f>
        <v>8</v>
      </c>
      <c r="B53" s="92" t="str">
        <f>IF(B51="","",SUBSTITUTE(SUBSTITUTE(SUBSTITUTE(SUBSTITUTE(SUBSTITUTE(SUBSTITUTE(SUBSTITUTE(SUBSTITUTE(LOWER(CONCATENATE(B51," ",B52))," ","-"),"&lt;",""),"&gt;",""),"ó","o"),"?",""),"¿",""),"é","e"),"á","a"))</f>
        <v>cita-de-una-fuente-cite-</v>
      </c>
      <c r="C53" s="93" t="str">
        <f>CONCATENATE("&lt;h3&gt;",SUBSTITUTE(CONCATENATE(B51," ",B52),"&lt;","&amp;lt;"),"&lt;/h3&gt;")</f>
        <v>&lt;h3&gt;Cita de una fuente &amp;lt;cite&gt; &lt;/h3&gt;</v>
      </c>
      <c r="D53" s="88"/>
      <c r="E53" s="89"/>
      <c r="F53" t="str">
        <f t="shared" si="0"/>
        <v/>
      </c>
      <c r="G53" s="87">
        <f>G46+1</f>
        <v>8</v>
      </c>
      <c r="J53" s="88"/>
      <c r="K53" s="88"/>
      <c r="L53" s="93" t="str">
        <f>CONCATENATE("&lt;h4&gt;",SUBSTITUTE(CONCATENATE(J51," ",J52),"&lt;","&amp;lt;"),"&lt;/h4&gt;")</f>
        <v>&lt;h4&gt; &lt;/h4&gt;</v>
      </c>
      <c r="M53" s="101"/>
      <c r="N53" t="str">
        <f t="shared" si="1"/>
        <v/>
      </c>
      <c r="O53" s="87">
        <f>O46+1</f>
        <v>8</v>
      </c>
      <c r="T53" t="str">
        <f>CONCATENATE("&lt;h5&gt;",R51,"&lt;/h5&gt;")</f>
        <v>&lt;h5&gt;&lt;/h5&gt;</v>
      </c>
      <c r="U53" s="101"/>
      <c r="V53" t="str">
        <f t="shared" si="2"/>
        <v/>
      </c>
    </row>
    <row r="54" spans="1:22">
      <c r="A54" s="87"/>
      <c r="B54" s="92" t="str">
        <f>IF(B53&lt;&gt;"",IF(B52="",LEFT(B53,LEN(B53)-1),B53),"")</f>
        <v>cita-de-una-fuente-cite</v>
      </c>
      <c r="C54" t="str">
        <f>IF(B55&lt;&gt;"",CONCATENATE("&lt;p&gt;",B55,"&lt;/p&gt;"),"")</f>
        <v/>
      </c>
      <c r="D54" s="88"/>
      <c r="E54" s="89"/>
      <c r="F54" t="str">
        <f t="shared" si="0"/>
        <v/>
      </c>
      <c r="G54" s="87" t="s">
        <v>169</v>
      </c>
      <c r="J54" s="94"/>
      <c r="K54" t="s">
        <v>2</v>
      </c>
      <c r="L54" t="str">
        <f>IF(J54&lt;&gt;"",CONCATENATE("&lt;p&gt;",J54,"&lt;/p&gt;"),"")</f>
        <v/>
      </c>
      <c r="M54" s="101"/>
      <c r="N54" t="str">
        <f t="shared" si="1"/>
        <v/>
      </c>
      <c r="O54" s="87" t="s">
        <v>169</v>
      </c>
      <c r="R54" s="94"/>
      <c r="S54" t="s">
        <v>2</v>
      </c>
      <c r="T54" t="str">
        <f>IF(R54&lt;&gt;"",R54,"")</f>
        <v/>
      </c>
      <c r="U54" s="101"/>
      <c r="V54" t="str">
        <f t="shared" si="2"/>
        <v/>
      </c>
    </row>
    <row r="55" spans="1:22">
      <c r="A55" s="87" t="s">
        <v>169</v>
      </c>
      <c r="B55" s="94"/>
      <c r="C55" t="s">
        <v>119</v>
      </c>
      <c r="D55" s="88"/>
      <c r="E55" s="89"/>
      <c r="F55" t="str">
        <f t="shared" si="0"/>
        <v/>
      </c>
      <c r="G55" s="87" t="str">
        <f t="shared" ref="G55:G57" si="17">""</f>
        <v/>
      </c>
      <c r="L55" t="s">
        <v>119</v>
      </c>
      <c r="M55" s="101"/>
      <c r="N55" t="str">
        <f t="shared" si="1"/>
        <v/>
      </c>
      <c r="O55" s="87" t="str">
        <f t="shared" ref="O55:O57" si="18">""</f>
        <v/>
      </c>
      <c r="T55" t="s">
        <v>119</v>
      </c>
      <c r="U55" s="101"/>
      <c r="V55" t="str">
        <f t="shared" si="2"/>
        <v/>
      </c>
    </row>
    <row r="56" ht="14.55" spans="1:22">
      <c r="A56" s="95" t="str">
        <f>""</f>
        <v/>
      </c>
      <c r="B56" s="79"/>
      <c r="C56" s="79" t="str">
        <f>CONCATENATE("&lt;!-- ",CONCATENATE(B51," ",B52," fin")," --&gt;")</f>
        <v>&lt;!-- Cita de una fuente &lt;cite&gt;  fin --&gt;</v>
      </c>
      <c r="D56" s="96"/>
      <c r="E56" s="97"/>
      <c r="F56" t="str">
        <f t="shared" si="0"/>
        <v/>
      </c>
      <c r="G56" s="95" t="str">
        <f t="shared" si="17"/>
        <v/>
      </c>
      <c r="H56" s="79"/>
      <c r="I56" s="79"/>
      <c r="J56" s="79"/>
      <c r="K56" s="79"/>
      <c r="L56" s="79" t="str">
        <f>CONCATENATE("&lt;!-- ",CONCATENATE(J51," ",J52," fin")," --&gt;")</f>
        <v>&lt;!--   fin --&gt;</v>
      </c>
      <c r="M56" s="102"/>
      <c r="N56" t="str">
        <f t="shared" si="1"/>
        <v/>
      </c>
      <c r="O56" s="95" t="str">
        <f t="shared" si="18"/>
        <v/>
      </c>
      <c r="P56" s="79"/>
      <c r="Q56" s="79"/>
      <c r="R56" s="79"/>
      <c r="S56" s="79"/>
      <c r="T56" s="79" t="str">
        <f>CONCATENATE("&lt;!-- ",R51," fin --&gt;")</f>
        <v>&lt;!--  fin --&gt;</v>
      </c>
      <c r="U56" s="102"/>
      <c r="V56" t="str">
        <f t="shared" si="2"/>
        <v/>
      </c>
    </row>
    <row r="57" ht="14.55" spans="1:22">
      <c r="A57" s="85" t="str">
        <f>""</f>
        <v/>
      </c>
      <c r="B57" s="83"/>
      <c r="C57" s="79" t="str">
        <f>""</f>
        <v/>
      </c>
      <c r="D57" s="79"/>
      <c r="E57" s="79"/>
      <c r="F57" t="str">
        <f t="shared" si="0"/>
        <v/>
      </c>
      <c r="G57" s="87" t="str">
        <f t="shared" si="17"/>
        <v/>
      </c>
      <c r="H57" s="98"/>
      <c r="I57" s="98"/>
      <c r="J57" s="83"/>
      <c r="K57" s="86"/>
      <c r="L57" s="79" t="str">
        <f>""</f>
        <v/>
      </c>
      <c r="N57" t="str">
        <f t="shared" si="1"/>
        <v/>
      </c>
      <c r="O57" s="85" t="str">
        <f t="shared" si="18"/>
        <v/>
      </c>
      <c r="P57" s="86"/>
      <c r="Q57" s="86"/>
      <c r="R57" s="83"/>
      <c r="S57" s="86"/>
      <c r="T57" s="79" t="str">
        <f>""</f>
        <v/>
      </c>
      <c r="V57" t="str">
        <f t="shared" si="2"/>
        <v/>
      </c>
    </row>
    <row r="58" spans="1:22">
      <c r="A58" s="80" t="str">
        <f>CONCATENATE("Título ",A60)</f>
        <v>Título 9</v>
      </c>
      <c r="B58" s="81"/>
      <c r="C58" s="82" t="str">
        <f>CONCATENATE("&lt;!-- ",CONCATENATE(B58," ",B59)," --&gt;")</f>
        <v>&lt;!--   --&gt;</v>
      </c>
      <c r="D58" s="83"/>
      <c r="E58" s="84" t="str">
        <f>""</f>
        <v/>
      </c>
      <c r="F58" t="str">
        <f t="shared" si="0"/>
        <v/>
      </c>
      <c r="G58" s="85" t="str">
        <f>CONCATENATE("Título ",G60)</f>
        <v>Título 9</v>
      </c>
      <c r="H58" s="86"/>
      <c r="I58" s="86"/>
      <c r="J58" s="81"/>
      <c r="K58" s="86" t="s">
        <v>2</v>
      </c>
      <c r="L58" s="82" t="str">
        <f>CONCATENATE("&lt;!-- ",CONCATENATE(J58," ",J59)," --&gt;")</f>
        <v>&lt;!--   --&gt;</v>
      </c>
      <c r="M58" s="99"/>
      <c r="N58" t="str">
        <f t="shared" si="1"/>
        <v/>
      </c>
      <c r="O58" s="85" t="str">
        <f>G58</f>
        <v>Título 9</v>
      </c>
      <c r="P58" s="86"/>
      <c r="Q58" s="86"/>
      <c r="R58" s="81"/>
      <c r="S58" s="86"/>
      <c r="T58" s="86" t="str">
        <f>CONCATENATE("&lt;!-- ",R58," --&gt;")</f>
        <v>&lt;!--  --&gt;</v>
      </c>
      <c r="U58" s="99"/>
      <c r="V58" t="str">
        <f t="shared" si="2"/>
        <v/>
      </c>
    </row>
    <row r="59" ht="14.4" spans="1:22">
      <c r="A59" s="87" t="s">
        <v>164</v>
      </c>
      <c r="C59" t="str">
        <f>IF(B60&lt;&gt;"",CONCATENATE("&lt;div id=",Comillas,B61,Comillas,"&gt;"),"")</f>
        <v/>
      </c>
      <c r="D59" s="88"/>
      <c r="E59" s="89" t="str">
        <f>CONCATENATE(" &lt;a href=",Comillas,"#",B61,Comillas," class=",Comillas,"submenu-item",Comillas,"&gt;",B58,"&lt;/a&gt;")</f>
        <v> &lt;a href="#" class="submenu-item"&gt;&lt;/a&gt;</v>
      </c>
      <c r="F59" t="str">
        <f t="shared" si="0"/>
        <v/>
      </c>
      <c r="G59" s="87" t="s">
        <v>164</v>
      </c>
      <c r="H59" s="90" t="s">
        <v>165</v>
      </c>
      <c r="I59" s="100" t="s">
        <v>166</v>
      </c>
      <c r="J59" s="94"/>
      <c r="L59" t="str">
        <f>IF(J58&lt;&gt;"","&lt;div&gt;","")</f>
        <v/>
      </c>
      <c r="M59" s="101"/>
      <c r="N59" t="str">
        <f t="shared" si="1"/>
        <v/>
      </c>
      <c r="O59" s="87" t="s">
        <v>164</v>
      </c>
      <c r="P59" s="90" t="s">
        <v>165</v>
      </c>
      <c r="Q59" s="100" t="s">
        <v>166</v>
      </c>
      <c r="T59" t="str">
        <f>CONCATENATE(P59,R59,Q59)</f>
        <v>&lt;div &gt;</v>
      </c>
      <c r="U59" s="101"/>
      <c r="V59" t="str">
        <f t="shared" si="2"/>
        <v/>
      </c>
    </row>
    <row r="60" spans="1:22">
      <c r="A60" s="91">
        <f>A53+1</f>
        <v>9</v>
      </c>
      <c r="B60" s="92" t="str">
        <f>IF(B58="","",SUBSTITUTE(SUBSTITUTE(SUBSTITUTE(SUBSTITUTE(SUBSTITUTE(SUBSTITUTE(SUBSTITUTE(SUBSTITUTE(LOWER(CONCATENATE(B58," ",B59))," ","-"),"&lt;",""),"&gt;",""),"ó","o"),"?",""),"¿",""),"é","e"),"á","a"))</f>
        <v/>
      </c>
      <c r="C60" s="93" t="str">
        <f>CONCATENATE("&lt;h3&gt;",SUBSTITUTE(CONCATENATE(B58," ",B59),"&lt;","&amp;lt;"),"&lt;/h3&gt;")</f>
        <v>&lt;h3&gt; &lt;/h3&gt;</v>
      </c>
      <c r="D60" s="88"/>
      <c r="E60" s="89"/>
      <c r="F60" t="str">
        <f t="shared" si="0"/>
        <v/>
      </c>
      <c r="G60" s="87">
        <f>G53+1</f>
        <v>9</v>
      </c>
      <c r="J60" s="88"/>
      <c r="K60" s="88"/>
      <c r="L60" s="93" t="str">
        <f>CONCATENATE("&lt;h4&gt;",SUBSTITUTE(CONCATENATE(J58," ",J59),"&lt;","&amp;lt;"),"&lt;/h4&gt;")</f>
        <v>&lt;h4&gt; &lt;/h4&gt;</v>
      </c>
      <c r="M60" s="101"/>
      <c r="N60" t="str">
        <f t="shared" si="1"/>
        <v/>
      </c>
      <c r="O60" s="87">
        <f>O53+1</f>
        <v>9</v>
      </c>
      <c r="T60" t="str">
        <f>CONCATENATE("&lt;h5&gt;",R58,"&lt;/h5&gt;")</f>
        <v>&lt;h5&gt;&lt;/h5&gt;</v>
      </c>
      <c r="U60" s="101"/>
      <c r="V60" t="str">
        <f t="shared" si="2"/>
        <v/>
      </c>
    </row>
    <row r="61" spans="1:22">
      <c r="A61" s="87"/>
      <c r="B61" s="92" t="str">
        <f>IF(B60&lt;&gt;"",IF(B59="",LEFT(B60,LEN(B60)-1),B60),"")</f>
        <v/>
      </c>
      <c r="C61" t="str">
        <f>IF(B62&lt;&gt;"",CONCATENATE("&lt;p&gt;",B62,"&lt;/p&gt;"),"")</f>
        <v/>
      </c>
      <c r="D61" s="88"/>
      <c r="E61" s="89"/>
      <c r="F61" t="str">
        <f t="shared" si="0"/>
        <v/>
      </c>
      <c r="G61" s="87" t="s">
        <v>169</v>
      </c>
      <c r="J61" s="94"/>
      <c r="K61" t="s">
        <v>2</v>
      </c>
      <c r="L61" t="str">
        <f>IF(J61&lt;&gt;"",CONCATENATE("&lt;p&gt;",J61,"&lt;/p&gt;"),"")</f>
        <v/>
      </c>
      <c r="M61" s="101"/>
      <c r="N61" t="str">
        <f t="shared" si="1"/>
        <v/>
      </c>
      <c r="O61" s="87" t="s">
        <v>169</v>
      </c>
      <c r="R61" s="94"/>
      <c r="S61" t="s">
        <v>2</v>
      </c>
      <c r="T61" t="str">
        <f>IF(R61&lt;&gt;"",R61,"")</f>
        <v/>
      </c>
      <c r="U61" s="101"/>
      <c r="V61" t="str">
        <f t="shared" si="2"/>
        <v/>
      </c>
    </row>
    <row r="62" spans="1:22">
      <c r="A62" s="87" t="s">
        <v>169</v>
      </c>
      <c r="B62" s="94"/>
      <c r="C62" t="s">
        <v>119</v>
      </c>
      <c r="D62" s="88"/>
      <c r="E62" s="89"/>
      <c r="F62" t="str">
        <f t="shared" si="0"/>
        <v/>
      </c>
      <c r="G62" s="87" t="str">
        <f t="shared" ref="G62:G64" si="19">""</f>
        <v/>
      </c>
      <c r="L62" t="s">
        <v>119</v>
      </c>
      <c r="M62" s="101"/>
      <c r="N62" t="str">
        <f t="shared" si="1"/>
        <v/>
      </c>
      <c r="O62" s="87" t="str">
        <f t="shared" ref="O62:O64" si="20">""</f>
        <v/>
      </c>
      <c r="T62" t="s">
        <v>119</v>
      </c>
      <c r="U62" s="101"/>
      <c r="V62" t="str">
        <f t="shared" si="2"/>
        <v/>
      </c>
    </row>
    <row r="63" ht="14.55" spans="1:22">
      <c r="A63" s="95" t="str">
        <f>""</f>
        <v/>
      </c>
      <c r="B63" s="79"/>
      <c r="C63" s="79" t="str">
        <f>CONCATENATE("&lt;!-- ",CONCATENATE(B58," ",B59," fin")," --&gt;")</f>
        <v>&lt;!--   fin --&gt;</v>
      </c>
      <c r="D63" s="96"/>
      <c r="E63" s="97"/>
      <c r="F63" t="str">
        <f t="shared" si="0"/>
        <v/>
      </c>
      <c r="G63" s="95" t="str">
        <f t="shared" si="19"/>
        <v/>
      </c>
      <c r="H63" s="79"/>
      <c r="I63" s="79"/>
      <c r="J63" s="79"/>
      <c r="K63" s="79"/>
      <c r="L63" s="79" t="str">
        <f>CONCATENATE("&lt;!-- ",CONCATENATE(J58," ",J59," fin")," --&gt;")</f>
        <v>&lt;!--   fin --&gt;</v>
      </c>
      <c r="M63" s="102"/>
      <c r="N63" t="str">
        <f t="shared" si="1"/>
        <v/>
      </c>
      <c r="O63" s="95" t="str">
        <f t="shared" si="20"/>
        <v/>
      </c>
      <c r="P63" s="79"/>
      <c r="Q63" s="79"/>
      <c r="R63" s="79"/>
      <c r="S63" s="79"/>
      <c r="T63" s="79" t="str">
        <f>CONCATENATE("&lt;!-- ",R58," fin --&gt;")</f>
        <v>&lt;!--  fin --&gt;</v>
      </c>
      <c r="U63" s="102"/>
      <c r="V63" t="str">
        <f t="shared" si="2"/>
        <v/>
      </c>
    </row>
    <row r="64" ht="14.55" spans="1:22">
      <c r="A64" s="85" t="str">
        <f>""</f>
        <v/>
      </c>
      <c r="B64" s="83"/>
      <c r="C64" s="79" t="str">
        <f>""</f>
        <v/>
      </c>
      <c r="D64" s="79"/>
      <c r="E64" s="79"/>
      <c r="F64" t="str">
        <f t="shared" si="0"/>
        <v/>
      </c>
      <c r="G64" s="87" t="str">
        <f t="shared" si="19"/>
        <v/>
      </c>
      <c r="H64" s="98"/>
      <c r="I64" s="98"/>
      <c r="J64" s="83"/>
      <c r="K64" s="86"/>
      <c r="L64" s="79" t="str">
        <f>""</f>
        <v/>
      </c>
      <c r="N64" t="str">
        <f t="shared" si="1"/>
        <v/>
      </c>
      <c r="O64" s="85" t="str">
        <f t="shared" si="20"/>
        <v/>
      </c>
      <c r="P64" s="86"/>
      <c r="Q64" s="86"/>
      <c r="R64" s="83"/>
      <c r="S64" s="86"/>
      <c r="T64" s="79" t="str">
        <f>""</f>
        <v/>
      </c>
      <c r="V64" t="str">
        <f t="shared" ref="V64:V127" si="21">""</f>
        <v/>
      </c>
    </row>
    <row r="65" spans="1:22">
      <c r="A65" s="80" t="str">
        <f>CONCATENATE("Título ",A67)</f>
        <v>Título 10</v>
      </c>
      <c r="B65" s="81"/>
      <c r="C65" s="82" t="str">
        <f>CONCATENATE("&lt;!-- ",CONCATENATE(B65," ",B66)," --&gt;")</f>
        <v>&lt;!--   --&gt;</v>
      </c>
      <c r="D65" s="83"/>
      <c r="E65" s="84" t="str">
        <f>""</f>
        <v/>
      </c>
      <c r="F65" t="str">
        <f t="shared" ref="F65:F128" si="22">""</f>
        <v/>
      </c>
      <c r="G65" s="85" t="str">
        <f>CONCATENATE("Título ",G67)</f>
        <v>Título 10</v>
      </c>
      <c r="H65" s="86"/>
      <c r="I65" s="86"/>
      <c r="J65" s="81"/>
      <c r="K65" s="86" t="s">
        <v>2</v>
      </c>
      <c r="L65" s="82" t="str">
        <f>CONCATENATE("&lt;!-- ",CONCATENATE(J65," ",J66)," --&gt;")</f>
        <v>&lt;!--   --&gt;</v>
      </c>
      <c r="M65" s="99"/>
      <c r="N65" t="str">
        <f t="shared" ref="N65:N128" si="23">""</f>
        <v/>
      </c>
      <c r="O65" s="85" t="str">
        <f>G65</f>
        <v>Título 10</v>
      </c>
      <c r="P65" s="86"/>
      <c r="Q65" s="86"/>
      <c r="R65" s="81"/>
      <c r="S65" s="86"/>
      <c r="T65" s="86" t="str">
        <f>CONCATENATE("&lt;!-- ",R65," --&gt;")</f>
        <v>&lt;!--  --&gt;</v>
      </c>
      <c r="U65" s="99"/>
      <c r="V65" t="str">
        <f t="shared" si="21"/>
        <v/>
      </c>
    </row>
    <row r="66" ht="14.4" spans="1:22">
      <c r="A66" s="87" t="s">
        <v>164</v>
      </c>
      <c r="C66" t="str">
        <f>IF(B67&lt;&gt;"",CONCATENATE("&lt;div id=",Comillas,B68,Comillas,"&gt;"),"")</f>
        <v/>
      </c>
      <c r="D66" s="88"/>
      <c r="E66" s="89" t="str">
        <f>CONCATENATE(" &lt;a href=",Comillas,"#",B68,Comillas," class=",Comillas,"submenu-item",Comillas,"&gt;",B65,"&lt;/a&gt;")</f>
        <v> &lt;a href="#" class="submenu-item"&gt;&lt;/a&gt;</v>
      </c>
      <c r="F66" t="str">
        <f t="shared" si="22"/>
        <v/>
      </c>
      <c r="G66" s="87" t="s">
        <v>164</v>
      </c>
      <c r="H66" s="90" t="s">
        <v>165</v>
      </c>
      <c r="I66" s="100" t="s">
        <v>166</v>
      </c>
      <c r="J66" s="94"/>
      <c r="L66" t="str">
        <f>IF(J65&lt;&gt;"","&lt;div&gt;","")</f>
        <v/>
      </c>
      <c r="M66" s="101"/>
      <c r="N66" t="str">
        <f t="shared" si="23"/>
        <v/>
      </c>
      <c r="O66" s="87" t="s">
        <v>164</v>
      </c>
      <c r="P66" s="90" t="s">
        <v>165</v>
      </c>
      <c r="Q66" s="100" t="s">
        <v>166</v>
      </c>
      <c r="T66" t="str">
        <f>CONCATENATE(P66,R66,Q66)</f>
        <v>&lt;div &gt;</v>
      </c>
      <c r="U66" s="101"/>
      <c r="V66" t="str">
        <f t="shared" si="21"/>
        <v/>
      </c>
    </row>
    <row r="67" spans="1:22">
      <c r="A67" s="91">
        <f>A60+1</f>
        <v>10</v>
      </c>
      <c r="B67" s="92" t="str">
        <f>IF(B65="","",SUBSTITUTE(SUBSTITUTE(SUBSTITUTE(SUBSTITUTE(SUBSTITUTE(SUBSTITUTE(SUBSTITUTE(SUBSTITUTE(LOWER(CONCATENATE(B65," ",B66))," ","-"),"&lt;",""),"&gt;",""),"ó","o"),"?",""),"¿",""),"é","e"),"á","a"))</f>
        <v/>
      </c>
      <c r="C67" s="93" t="str">
        <f>CONCATENATE("&lt;h3&gt;",SUBSTITUTE(CONCATENATE(B65," ",B66),"&lt;","&amp;lt;"),"&lt;/h3&gt;")</f>
        <v>&lt;h3&gt; &lt;/h3&gt;</v>
      </c>
      <c r="D67" s="88"/>
      <c r="E67" s="89"/>
      <c r="F67" t="str">
        <f t="shared" si="22"/>
        <v/>
      </c>
      <c r="G67" s="87">
        <f>G60+1</f>
        <v>10</v>
      </c>
      <c r="J67" s="88"/>
      <c r="K67" s="88"/>
      <c r="L67" s="93" t="str">
        <f>CONCATENATE("&lt;h4&gt;",SUBSTITUTE(CONCATENATE(J65," ",J66),"&lt;","&amp;lt;"),"&lt;/h4&gt;")</f>
        <v>&lt;h4&gt; &lt;/h4&gt;</v>
      </c>
      <c r="M67" s="101"/>
      <c r="N67" t="str">
        <f t="shared" si="23"/>
        <v/>
      </c>
      <c r="O67" s="87">
        <f>O60+1</f>
        <v>10</v>
      </c>
      <c r="T67" t="str">
        <f>CONCATENATE("&lt;h5&gt;",R65,"&lt;/h5&gt;")</f>
        <v>&lt;h5&gt;&lt;/h5&gt;</v>
      </c>
      <c r="U67" s="101"/>
      <c r="V67" t="str">
        <f t="shared" si="21"/>
        <v/>
      </c>
    </row>
    <row r="68" spans="1:22">
      <c r="A68" s="87"/>
      <c r="B68" s="92" t="str">
        <f>IF(B67&lt;&gt;"",IF(B66="",LEFT(B67,LEN(B67)-1),B67),"")</f>
        <v/>
      </c>
      <c r="C68" t="str">
        <f>IF(B69&lt;&gt;"",CONCATENATE("&lt;p&gt;",B69,"&lt;/p&gt;"),"")</f>
        <v/>
      </c>
      <c r="D68" s="88"/>
      <c r="E68" s="89"/>
      <c r="F68" t="str">
        <f t="shared" si="22"/>
        <v/>
      </c>
      <c r="G68" s="87" t="s">
        <v>169</v>
      </c>
      <c r="J68" s="94"/>
      <c r="K68" t="s">
        <v>2</v>
      </c>
      <c r="L68" t="str">
        <f>IF(J68&lt;&gt;"",CONCATENATE("&lt;p&gt;",J68,"&lt;/p&gt;"),"")</f>
        <v/>
      </c>
      <c r="M68" s="101"/>
      <c r="N68" t="str">
        <f t="shared" si="23"/>
        <v/>
      </c>
      <c r="O68" s="87" t="s">
        <v>169</v>
      </c>
      <c r="R68" s="94"/>
      <c r="S68" t="s">
        <v>2</v>
      </c>
      <c r="T68" t="str">
        <f>IF(R68&lt;&gt;"",R68,"")</f>
        <v/>
      </c>
      <c r="U68" s="101"/>
      <c r="V68" t="str">
        <f t="shared" si="21"/>
        <v/>
      </c>
    </row>
    <row r="69" spans="1:22">
      <c r="A69" s="87" t="s">
        <v>169</v>
      </c>
      <c r="B69" s="94"/>
      <c r="C69" t="s">
        <v>119</v>
      </c>
      <c r="D69" s="88"/>
      <c r="E69" s="89"/>
      <c r="F69" t="str">
        <f t="shared" si="22"/>
        <v/>
      </c>
      <c r="G69" s="87" t="str">
        <f t="shared" ref="G69:G71" si="24">""</f>
        <v/>
      </c>
      <c r="L69" t="s">
        <v>119</v>
      </c>
      <c r="M69" s="101"/>
      <c r="N69" t="str">
        <f t="shared" si="23"/>
        <v/>
      </c>
      <c r="O69" s="87" t="str">
        <f t="shared" ref="O69:O71" si="25">""</f>
        <v/>
      </c>
      <c r="T69" t="s">
        <v>119</v>
      </c>
      <c r="U69" s="101"/>
      <c r="V69" t="str">
        <f t="shared" si="21"/>
        <v/>
      </c>
    </row>
    <row r="70" ht="14.55" spans="1:22">
      <c r="A70" s="95" t="str">
        <f>""</f>
        <v/>
      </c>
      <c r="B70" s="79"/>
      <c r="C70" s="79" t="str">
        <f>CONCATENATE("&lt;!-- ",CONCATENATE(B65," ",B66," fin")," --&gt;")</f>
        <v>&lt;!--   fin --&gt;</v>
      </c>
      <c r="D70" s="96"/>
      <c r="E70" s="97"/>
      <c r="F70" t="str">
        <f t="shared" si="22"/>
        <v/>
      </c>
      <c r="G70" s="95" t="str">
        <f t="shared" si="24"/>
        <v/>
      </c>
      <c r="H70" s="79"/>
      <c r="I70" s="79"/>
      <c r="J70" s="79"/>
      <c r="K70" s="79"/>
      <c r="L70" s="79" t="str">
        <f>CONCATENATE("&lt;!-- ",CONCATENATE(J65," ",J66," fin")," --&gt;")</f>
        <v>&lt;!--   fin --&gt;</v>
      </c>
      <c r="M70" s="102"/>
      <c r="N70" t="str">
        <f t="shared" si="23"/>
        <v/>
      </c>
      <c r="O70" s="95" t="str">
        <f t="shared" si="25"/>
        <v/>
      </c>
      <c r="P70" s="79"/>
      <c r="Q70" s="79"/>
      <c r="R70" s="79"/>
      <c r="S70" s="79"/>
      <c r="T70" s="79" t="str">
        <f>CONCATENATE("&lt;!-- ",R65," fin --&gt;")</f>
        <v>&lt;!--  fin --&gt;</v>
      </c>
      <c r="U70" s="102"/>
      <c r="V70" t="str">
        <f t="shared" si="21"/>
        <v/>
      </c>
    </row>
    <row r="71" ht="14.55" spans="1:22">
      <c r="A71" s="85" t="str">
        <f>""</f>
        <v/>
      </c>
      <c r="B71" s="83"/>
      <c r="C71" s="83"/>
      <c r="D71" s="83"/>
      <c r="E71" s="83"/>
      <c r="F71" t="str">
        <f t="shared" si="22"/>
        <v/>
      </c>
      <c r="G71" s="87" t="str">
        <f t="shared" si="24"/>
        <v/>
      </c>
      <c r="H71" s="98"/>
      <c r="I71" s="98"/>
      <c r="J71" s="83"/>
      <c r="K71" s="86"/>
      <c r="L71" s="79" t="str">
        <f>""</f>
        <v/>
      </c>
      <c r="N71" t="str">
        <f t="shared" si="23"/>
        <v/>
      </c>
      <c r="O71" s="85" t="str">
        <f t="shared" si="25"/>
        <v/>
      </c>
      <c r="P71" s="86"/>
      <c r="Q71" s="86"/>
      <c r="R71" s="83"/>
      <c r="S71" s="86"/>
      <c r="T71" s="79" t="str">
        <f>""</f>
        <v/>
      </c>
      <c r="V71" t="str">
        <f t="shared" si="21"/>
        <v/>
      </c>
    </row>
    <row r="72" spans="1:22">
      <c r="A72" s="80" t="str">
        <f>CONCATENATE("Título ",A74)</f>
        <v>Título 11</v>
      </c>
      <c r="B72" s="81"/>
      <c r="C72" s="82" t="str">
        <f>CONCATENATE("&lt;!-- ",CONCATENATE(B72," ",B73)," --&gt;")</f>
        <v>&lt;!--   --&gt;</v>
      </c>
      <c r="D72" s="83"/>
      <c r="E72" s="84" t="str">
        <f>""</f>
        <v/>
      </c>
      <c r="F72" t="str">
        <f t="shared" si="22"/>
        <v/>
      </c>
      <c r="G72" s="85" t="str">
        <f>CONCATENATE("Título ",G74)</f>
        <v>Título 11</v>
      </c>
      <c r="H72" s="86"/>
      <c r="I72" s="86"/>
      <c r="J72" s="81"/>
      <c r="K72" s="86" t="s">
        <v>2</v>
      </c>
      <c r="L72" s="82" t="str">
        <f>CONCATENATE("&lt;!-- ",CONCATENATE(J72," ",J73)," --&gt;")</f>
        <v>&lt;!--   --&gt;</v>
      </c>
      <c r="M72" s="99"/>
      <c r="N72" t="str">
        <f t="shared" si="23"/>
        <v/>
      </c>
      <c r="O72" s="85" t="str">
        <f>G72</f>
        <v>Título 11</v>
      </c>
      <c r="P72" s="86"/>
      <c r="Q72" s="86"/>
      <c r="R72" s="81"/>
      <c r="S72" s="86"/>
      <c r="T72" s="86" t="str">
        <f>CONCATENATE("&lt;!-- ",R72," --&gt;")</f>
        <v>&lt;!--  --&gt;</v>
      </c>
      <c r="U72" s="99"/>
      <c r="V72" t="str">
        <f t="shared" si="21"/>
        <v/>
      </c>
    </row>
    <row r="73" ht="14.4" spans="1:22">
      <c r="A73" s="87" t="s">
        <v>164</v>
      </c>
      <c r="C73" t="str">
        <f>IF(B74&lt;&gt;"",CONCATENATE("&lt;div id=",Comillas,B75,Comillas,"&gt;"),"")</f>
        <v/>
      </c>
      <c r="D73" s="88"/>
      <c r="E73" s="89" t="str">
        <f>CONCATENATE(" &lt;a href=",Comillas,"#",B75,Comillas," class=",Comillas,"submenu-item",Comillas,"&gt;",B72,"&lt;/a&gt;")</f>
        <v> &lt;a href="#" class="submenu-item"&gt;&lt;/a&gt;</v>
      </c>
      <c r="F73" t="str">
        <f t="shared" si="22"/>
        <v/>
      </c>
      <c r="G73" s="87" t="s">
        <v>164</v>
      </c>
      <c r="H73" s="90" t="s">
        <v>165</v>
      </c>
      <c r="I73" s="100" t="s">
        <v>166</v>
      </c>
      <c r="J73" s="94"/>
      <c r="L73" t="str">
        <f>IF(J72&lt;&gt;"","&lt;div&gt;","")</f>
        <v/>
      </c>
      <c r="M73" s="101"/>
      <c r="N73" t="str">
        <f t="shared" si="23"/>
        <v/>
      </c>
      <c r="O73" s="87" t="s">
        <v>164</v>
      </c>
      <c r="P73" s="90" t="s">
        <v>165</v>
      </c>
      <c r="Q73" s="100" t="s">
        <v>166</v>
      </c>
      <c r="T73" t="str">
        <f>CONCATENATE(P73,R73,Q73)</f>
        <v>&lt;div &gt;</v>
      </c>
      <c r="U73" s="101"/>
      <c r="V73" t="str">
        <f t="shared" si="21"/>
        <v/>
      </c>
    </row>
    <row r="74" spans="1:22">
      <c r="A74" s="91">
        <f>A67+1</f>
        <v>11</v>
      </c>
      <c r="B74" s="92" t="str">
        <f>IF(B72="","",SUBSTITUTE(SUBSTITUTE(SUBSTITUTE(SUBSTITUTE(SUBSTITUTE(SUBSTITUTE(SUBSTITUTE(SUBSTITUTE(LOWER(CONCATENATE(B72," ",B73))," ","-"),"&lt;",""),"&gt;",""),"ó","o"),"?",""),"¿",""),"é","e"),"á","a"))</f>
        <v/>
      </c>
      <c r="C74" s="93" t="str">
        <f>CONCATENATE("&lt;h3&gt;",SUBSTITUTE(CONCATENATE(B72," ",B73),"&lt;","&amp;lt;"),"&lt;/h3&gt;")</f>
        <v>&lt;h3&gt; &lt;/h3&gt;</v>
      </c>
      <c r="D74" s="88"/>
      <c r="E74" s="89"/>
      <c r="F74" t="str">
        <f t="shared" si="22"/>
        <v/>
      </c>
      <c r="G74" s="87">
        <f>G67+1</f>
        <v>11</v>
      </c>
      <c r="J74" s="88"/>
      <c r="K74" s="88"/>
      <c r="L74" s="93" t="str">
        <f>CONCATENATE("&lt;h4&gt;",SUBSTITUTE(CONCATENATE(J72," ",J73),"&lt;","&amp;lt;"),"&lt;/h4&gt;")</f>
        <v>&lt;h4&gt; &lt;/h4&gt;</v>
      </c>
      <c r="M74" s="101"/>
      <c r="N74" t="str">
        <f t="shared" si="23"/>
        <v/>
      </c>
      <c r="O74" s="87">
        <f>O67+1</f>
        <v>11</v>
      </c>
      <c r="T74" t="str">
        <f>CONCATENATE("&lt;h5&gt;",R72,"&lt;/h5&gt;")</f>
        <v>&lt;h5&gt;&lt;/h5&gt;</v>
      </c>
      <c r="U74" s="101"/>
      <c r="V74" t="str">
        <f t="shared" si="21"/>
        <v/>
      </c>
    </row>
    <row r="75" spans="1:22">
      <c r="A75" s="87"/>
      <c r="B75" s="92" t="str">
        <f>IF(B74&lt;&gt;"",IF(B73="",LEFT(B74,LEN(B74)-1),B74),"")</f>
        <v/>
      </c>
      <c r="C75" t="str">
        <f>IF(B76&lt;&gt;"",CONCATENATE("&lt;p&gt;",B76,"&lt;/p&gt;"),"")</f>
        <v/>
      </c>
      <c r="D75" s="88"/>
      <c r="E75" s="89"/>
      <c r="F75" t="str">
        <f t="shared" si="22"/>
        <v/>
      </c>
      <c r="G75" s="87" t="s">
        <v>169</v>
      </c>
      <c r="J75" s="94"/>
      <c r="K75" t="s">
        <v>2</v>
      </c>
      <c r="L75" t="str">
        <f>IF(J75&lt;&gt;"",CONCATENATE("&lt;p&gt;",J75,"&lt;/p&gt;"),"")</f>
        <v/>
      </c>
      <c r="M75" s="101"/>
      <c r="N75" t="str">
        <f t="shared" si="23"/>
        <v/>
      </c>
      <c r="O75" s="87" t="s">
        <v>169</v>
      </c>
      <c r="R75" s="94"/>
      <c r="S75" t="s">
        <v>2</v>
      </c>
      <c r="T75" t="str">
        <f>IF(R75&lt;&gt;"",R75,"")</f>
        <v/>
      </c>
      <c r="U75" s="101"/>
      <c r="V75" t="str">
        <f t="shared" si="21"/>
        <v/>
      </c>
    </row>
    <row r="76" spans="1:22">
      <c r="A76" s="87" t="s">
        <v>169</v>
      </c>
      <c r="B76" s="94"/>
      <c r="C76" t="s">
        <v>119</v>
      </c>
      <c r="D76" s="88"/>
      <c r="E76" s="89"/>
      <c r="F76" t="str">
        <f t="shared" si="22"/>
        <v/>
      </c>
      <c r="G76" s="87" t="str">
        <f t="shared" ref="G76:G78" si="26">""</f>
        <v/>
      </c>
      <c r="L76" t="s">
        <v>119</v>
      </c>
      <c r="M76" s="101"/>
      <c r="N76" t="str">
        <f t="shared" si="23"/>
        <v/>
      </c>
      <c r="O76" s="87" t="str">
        <f t="shared" ref="O76:O78" si="27">""</f>
        <v/>
      </c>
      <c r="T76" t="s">
        <v>119</v>
      </c>
      <c r="U76" s="101"/>
      <c r="V76" t="str">
        <f t="shared" si="21"/>
        <v/>
      </c>
    </row>
    <row r="77" ht="14.55" spans="1:22">
      <c r="A77" s="95" t="str">
        <f>""</f>
        <v/>
      </c>
      <c r="B77" s="79"/>
      <c r="C77" s="79" t="str">
        <f>CONCATENATE("&lt;!-- ",CONCATENATE(B72," ",B73," fin")," --&gt;")</f>
        <v>&lt;!--   fin --&gt;</v>
      </c>
      <c r="D77" s="96"/>
      <c r="E77" s="97"/>
      <c r="F77" t="str">
        <f t="shared" si="22"/>
        <v/>
      </c>
      <c r="G77" s="95" t="str">
        <f t="shared" si="26"/>
        <v/>
      </c>
      <c r="H77" s="79"/>
      <c r="I77" s="79"/>
      <c r="J77" s="79"/>
      <c r="K77" s="79"/>
      <c r="L77" s="79" t="str">
        <f>CONCATENATE("&lt;!-- ",CONCATENATE(J72," ",J73," fin")," --&gt;")</f>
        <v>&lt;!--   fin --&gt;</v>
      </c>
      <c r="M77" s="102"/>
      <c r="N77" t="str">
        <f t="shared" si="23"/>
        <v/>
      </c>
      <c r="O77" s="95" t="str">
        <f t="shared" si="27"/>
        <v/>
      </c>
      <c r="P77" s="79"/>
      <c r="Q77" s="79"/>
      <c r="R77" s="79"/>
      <c r="S77" s="79"/>
      <c r="T77" s="79" t="str">
        <f>CONCATENATE("&lt;!-- ",R72," fin --&gt;")</f>
        <v>&lt;!--  fin --&gt;</v>
      </c>
      <c r="U77" s="102"/>
      <c r="V77" t="str">
        <f t="shared" si="21"/>
        <v/>
      </c>
    </row>
    <row r="78" ht="14.55" spans="1:22">
      <c r="A78" s="85" t="str">
        <f>""</f>
        <v/>
      </c>
      <c r="B78" s="83"/>
      <c r="C78" s="79" t="str">
        <f>""</f>
        <v/>
      </c>
      <c r="D78" s="79"/>
      <c r="E78" s="79"/>
      <c r="F78" t="str">
        <f t="shared" si="22"/>
        <v/>
      </c>
      <c r="G78" s="87" t="str">
        <f t="shared" si="26"/>
        <v/>
      </c>
      <c r="H78" s="98"/>
      <c r="I78" s="98"/>
      <c r="J78" s="83"/>
      <c r="K78" s="86"/>
      <c r="L78" s="79" t="str">
        <f>""</f>
        <v/>
      </c>
      <c r="N78" t="str">
        <f t="shared" si="23"/>
        <v/>
      </c>
      <c r="O78" s="85" t="str">
        <f t="shared" si="27"/>
        <v/>
      </c>
      <c r="P78" s="86"/>
      <c r="Q78" s="86"/>
      <c r="R78" s="83"/>
      <c r="S78" s="86"/>
      <c r="T78" s="79" t="str">
        <f>""</f>
        <v/>
      </c>
      <c r="V78" t="str">
        <f t="shared" si="21"/>
        <v/>
      </c>
    </row>
    <row r="79" spans="1:22">
      <c r="A79" s="80" t="str">
        <f>CONCATENATE("Título ",A81)</f>
        <v>Título 12</v>
      </c>
      <c r="B79" s="81"/>
      <c r="C79" s="82" t="str">
        <f>CONCATENATE("&lt;!-- ",CONCATENATE(B79," ",B80)," --&gt;")</f>
        <v>&lt;!--   --&gt;</v>
      </c>
      <c r="D79" s="83"/>
      <c r="E79" s="84" t="str">
        <f>""</f>
        <v/>
      </c>
      <c r="F79" t="str">
        <f t="shared" si="22"/>
        <v/>
      </c>
      <c r="G79" s="85" t="str">
        <f>CONCATENATE("Título ",G81)</f>
        <v>Título 12</v>
      </c>
      <c r="H79" s="86"/>
      <c r="I79" s="86"/>
      <c r="J79" s="81"/>
      <c r="K79" s="86" t="s">
        <v>2</v>
      </c>
      <c r="L79" s="82" t="str">
        <f>CONCATENATE("&lt;!-- ",CONCATENATE(J79," ",J80)," --&gt;")</f>
        <v>&lt;!--   --&gt;</v>
      </c>
      <c r="M79" s="99"/>
      <c r="N79" t="str">
        <f t="shared" si="23"/>
        <v/>
      </c>
      <c r="O79" s="85" t="str">
        <f>G79</f>
        <v>Título 12</v>
      </c>
      <c r="P79" s="86"/>
      <c r="Q79" s="86"/>
      <c r="R79" s="81"/>
      <c r="S79" s="86"/>
      <c r="T79" s="86" t="str">
        <f>CONCATENATE("&lt;!-- ",R79," --&gt;")</f>
        <v>&lt;!--  --&gt;</v>
      </c>
      <c r="U79" s="99"/>
      <c r="V79" t="str">
        <f t="shared" si="21"/>
        <v/>
      </c>
    </row>
    <row r="80" ht="14.4" spans="1:22">
      <c r="A80" s="87" t="s">
        <v>164</v>
      </c>
      <c r="C80" t="str">
        <f>IF(B81&lt;&gt;"",CONCATENATE("&lt;div id=",Comillas,B82,Comillas,"&gt;"),"")</f>
        <v/>
      </c>
      <c r="D80" s="88"/>
      <c r="E80" s="89" t="str">
        <f>CONCATENATE(" &lt;a href=",Comillas,"#",B82,Comillas," class=",Comillas,"submenu-item",Comillas,"&gt;",B79,"&lt;/a&gt;")</f>
        <v> &lt;a href="#" class="submenu-item"&gt;&lt;/a&gt;</v>
      </c>
      <c r="F80" t="str">
        <f t="shared" si="22"/>
        <v/>
      </c>
      <c r="G80" s="87" t="s">
        <v>164</v>
      </c>
      <c r="H80" s="90" t="s">
        <v>165</v>
      </c>
      <c r="I80" s="100" t="s">
        <v>166</v>
      </c>
      <c r="J80" s="94"/>
      <c r="L80" t="str">
        <f>IF(J79&lt;&gt;"","&lt;div&gt;","")</f>
        <v/>
      </c>
      <c r="M80" s="101"/>
      <c r="N80" t="str">
        <f t="shared" si="23"/>
        <v/>
      </c>
      <c r="O80" s="87" t="s">
        <v>164</v>
      </c>
      <c r="P80" s="90" t="s">
        <v>165</v>
      </c>
      <c r="Q80" s="100" t="s">
        <v>166</v>
      </c>
      <c r="T80" t="str">
        <f>CONCATENATE(P80,R80,Q80)</f>
        <v>&lt;div &gt;</v>
      </c>
      <c r="U80" s="101"/>
      <c r="V80" t="str">
        <f t="shared" si="21"/>
        <v/>
      </c>
    </row>
    <row r="81" spans="1:22">
      <c r="A81" s="91">
        <f>A74+1</f>
        <v>12</v>
      </c>
      <c r="B81" s="92" t="str">
        <f>IF(B79="","",SUBSTITUTE(SUBSTITUTE(SUBSTITUTE(SUBSTITUTE(SUBSTITUTE(SUBSTITUTE(SUBSTITUTE(SUBSTITUTE(LOWER(CONCATENATE(B79," ",B80))," ","-"),"&lt;",""),"&gt;",""),"ó","o"),"?",""),"¿",""),"é","e"),"á","a"))</f>
        <v/>
      </c>
      <c r="C81" s="93" t="str">
        <f>CONCATENATE("&lt;h3&gt;",SUBSTITUTE(CONCATENATE(B79," ",B80),"&lt;","&amp;lt;"),"&lt;/h3&gt;")</f>
        <v>&lt;h3&gt; &lt;/h3&gt;</v>
      </c>
      <c r="D81" s="88"/>
      <c r="E81" s="89"/>
      <c r="F81" t="str">
        <f t="shared" si="22"/>
        <v/>
      </c>
      <c r="G81" s="87">
        <f>G74+1</f>
        <v>12</v>
      </c>
      <c r="J81" s="88"/>
      <c r="K81" s="88"/>
      <c r="L81" s="93" t="str">
        <f>CONCATENATE("&lt;h4&gt;",SUBSTITUTE(CONCATENATE(J79," ",J80),"&lt;","&amp;lt;"),"&lt;/h4&gt;")</f>
        <v>&lt;h4&gt; &lt;/h4&gt;</v>
      </c>
      <c r="M81" s="101"/>
      <c r="N81" t="str">
        <f t="shared" si="23"/>
        <v/>
      </c>
      <c r="O81" s="87">
        <f>O74+1</f>
        <v>12</v>
      </c>
      <c r="T81" t="str">
        <f>CONCATENATE("&lt;h5&gt;",R79,"&lt;/h5&gt;")</f>
        <v>&lt;h5&gt;&lt;/h5&gt;</v>
      </c>
      <c r="U81" s="101"/>
      <c r="V81" t="str">
        <f t="shared" si="21"/>
        <v/>
      </c>
    </row>
    <row r="82" spans="1:22">
      <c r="A82" s="87"/>
      <c r="B82" s="92" t="str">
        <f>IF(B81&lt;&gt;"",IF(B80="",LEFT(B81,LEN(B81)-1),B81),"")</f>
        <v/>
      </c>
      <c r="C82" t="str">
        <f>IF(B83&lt;&gt;"",CONCATENATE("&lt;p&gt;",B83,"&lt;/p&gt;"),"")</f>
        <v/>
      </c>
      <c r="D82" s="88"/>
      <c r="E82" s="89"/>
      <c r="F82" t="str">
        <f t="shared" si="22"/>
        <v/>
      </c>
      <c r="G82" s="87" t="s">
        <v>169</v>
      </c>
      <c r="J82" s="94"/>
      <c r="K82" t="s">
        <v>2</v>
      </c>
      <c r="L82" t="str">
        <f>IF(J82&lt;&gt;"",CONCATENATE("&lt;p&gt;",J82,"&lt;/p&gt;"),"")</f>
        <v/>
      </c>
      <c r="M82" s="101"/>
      <c r="N82" t="str">
        <f t="shared" si="23"/>
        <v/>
      </c>
      <c r="O82" s="87" t="s">
        <v>169</v>
      </c>
      <c r="R82" s="94"/>
      <c r="S82" t="s">
        <v>2</v>
      </c>
      <c r="T82" t="str">
        <f>IF(R82&lt;&gt;"",R82,"")</f>
        <v/>
      </c>
      <c r="U82" s="101"/>
      <c r="V82" t="str">
        <f t="shared" si="21"/>
        <v/>
      </c>
    </row>
    <row r="83" spans="1:22">
      <c r="A83" s="87" t="s">
        <v>169</v>
      </c>
      <c r="B83" s="94"/>
      <c r="C83" t="s">
        <v>119</v>
      </c>
      <c r="D83" s="88"/>
      <c r="E83" s="89"/>
      <c r="F83" t="str">
        <f t="shared" si="22"/>
        <v/>
      </c>
      <c r="G83" s="87" t="str">
        <f t="shared" ref="G83:G85" si="28">""</f>
        <v/>
      </c>
      <c r="L83" t="s">
        <v>119</v>
      </c>
      <c r="M83" s="101"/>
      <c r="N83" t="str">
        <f t="shared" si="23"/>
        <v/>
      </c>
      <c r="O83" s="87" t="str">
        <f t="shared" ref="O83:O85" si="29">""</f>
        <v/>
      </c>
      <c r="T83" t="s">
        <v>119</v>
      </c>
      <c r="U83" s="101"/>
      <c r="V83" t="str">
        <f t="shared" si="21"/>
        <v/>
      </c>
    </row>
    <row r="84" ht="14.55" spans="1:22">
      <c r="A84" s="95" t="str">
        <f>""</f>
        <v/>
      </c>
      <c r="B84" s="79"/>
      <c r="C84" s="79" t="str">
        <f>CONCATENATE("&lt;!-- ",CONCATENATE(B79," ",B80," fin")," --&gt;")</f>
        <v>&lt;!--   fin --&gt;</v>
      </c>
      <c r="D84" s="96"/>
      <c r="E84" s="97"/>
      <c r="F84" t="str">
        <f t="shared" si="22"/>
        <v/>
      </c>
      <c r="G84" s="95" t="str">
        <f t="shared" si="28"/>
        <v/>
      </c>
      <c r="H84" s="79"/>
      <c r="I84" s="79"/>
      <c r="J84" s="79"/>
      <c r="K84" s="79"/>
      <c r="L84" s="79" t="str">
        <f>CONCATENATE("&lt;!-- ",CONCATENATE(J79," ",J80," fin")," --&gt;")</f>
        <v>&lt;!--   fin --&gt;</v>
      </c>
      <c r="M84" s="102"/>
      <c r="N84" t="str">
        <f t="shared" si="23"/>
        <v/>
      </c>
      <c r="O84" s="95" t="str">
        <f t="shared" si="29"/>
        <v/>
      </c>
      <c r="P84" s="79"/>
      <c r="Q84" s="79"/>
      <c r="R84" s="79"/>
      <c r="S84" s="79"/>
      <c r="T84" s="79" t="str">
        <f>CONCATENATE("&lt;!-- ",R79," fin --&gt;")</f>
        <v>&lt;!--  fin --&gt;</v>
      </c>
      <c r="U84" s="102"/>
      <c r="V84" t="str">
        <f t="shared" si="21"/>
        <v/>
      </c>
    </row>
    <row r="85" ht="14.55" spans="1:22">
      <c r="A85" s="85" t="str">
        <f>""</f>
        <v/>
      </c>
      <c r="B85" s="83"/>
      <c r="C85" s="79" t="str">
        <f>""</f>
        <v/>
      </c>
      <c r="D85" s="79"/>
      <c r="E85" s="79"/>
      <c r="F85" t="str">
        <f t="shared" si="22"/>
        <v/>
      </c>
      <c r="G85" s="87" t="str">
        <f t="shared" si="28"/>
        <v/>
      </c>
      <c r="H85" s="98"/>
      <c r="I85" s="98"/>
      <c r="J85" s="83"/>
      <c r="K85" s="86"/>
      <c r="L85" s="79" t="str">
        <f>""</f>
        <v/>
      </c>
      <c r="N85" t="str">
        <f t="shared" si="23"/>
        <v/>
      </c>
      <c r="O85" s="85" t="str">
        <f t="shared" si="29"/>
        <v/>
      </c>
      <c r="P85" s="86"/>
      <c r="Q85" s="86"/>
      <c r="R85" s="83"/>
      <c r="S85" s="86"/>
      <c r="T85" s="79" t="str">
        <f>""</f>
        <v/>
      </c>
      <c r="V85" t="str">
        <f t="shared" si="21"/>
        <v/>
      </c>
    </row>
    <row r="86" spans="1:22">
      <c r="A86" s="80" t="str">
        <f>CONCATENATE("Título ",A88)</f>
        <v>Título 13</v>
      </c>
      <c r="B86" s="81"/>
      <c r="C86" s="82" t="str">
        <f>CONCATENATE("&lt;!-- ",CONCATENATE(B86," ",B87)," --&gt;")</f>
        <v>&lt;!--   --&gt;</v>
      </c>
      <c r="D86" s="83"/>
      <c r="E86" s="84" t="str">
        <f>""</f>
        <v/>
      </c>
      <c r="F86" t="str">
        <f t="shared" si="22"/>
        <v/>
      </c>
      <c r="G86" s="85" t="str">
        <f>CONCATENATE("Título ",G88)</f>
        <v>Título 13</v>
      </c>
      <c r="H86" s="86"/>
      <c r="I86" s="86"/>
      <c r="J86" s="81"/>
      <c r="K86" s="86" t="s">
        <v>2</v>
      </c>
      <c r="L86" s="82" t="str">
        <f>CONCATENATE("&lt;!-- ",CONCATENATE(J86," ",J87)," --&gt;")</f>
        <v>&lt;!--   --&gt;</v>
      </c>
      <c r="M86" s="99"/>
      <c r="N86" t="str">
        <f t="shared" si="23"/>
        <v/>
      </c>
      <c r="O86" s="85" t="str">
        <f>G86</f>
        <v>Título 13</v>
      </c>
      <c r="P86" s="86"/>
      <c r="Q86" s="86"/>
      <c r="R86" s="81"/>
      <c r="S86" s="86"/>
      <c r="T86" s="86" t="str">
        <f>CONCATENATE("&lt;!-- ",R86," --&gt;")</f>
        <v>&lt;!--  --&gt;</v>
      </c>
      <c r="U86" s="99"/>
      <c r="V86" t="str">
        <f t="shared" si="21"/>
        <v/>
      </c>
    </row>
    <row r="87" ht="14.4" spans="1:22">
      <c r="A87" s="87" t="s">
        <v>164</v>
      </c>
      <c r="C87" t="str">
        <f>IF(B88&lt;&gt;"",CONCATENATE("&lt;div id=",Comillas,B89,Comillas,"&gt;"),"")</f>
        <v/>
      </c>
      <c r="D87" s="88"/>
      <c r="E87" s="89" t="str">
        <f>CONCATENATE(" &lt;a href=",Comillas,"#",B89,Comillas," class=",Comillas,"submenu-item",Comillas,"&gt;",B86,"&lt;/a&gt;")</f>
        <v> &lt;a href="#" class="submenu-item"&gt;&lt;/a&gt;</v>
      </c>
      <c r="F87" t="str">
        <f t="shared" si="22"/>
        <v/>
      </c>
      <c r="G87" s="87" t="s">
        <v>164</v>
      </c>
      <c r="H87" s="90" t="s">
        <v>165</v>
      </c>
      <c r="I87" s="100" t="s">
        <v>166</v>
      </c>
      <c r="J87" s="94"/>
      <c r="L87" t="str">
        <f>IF(J86&lt;&gt;"","&lt;div&gt;","")</f>
        <v/>
      </c>
      <c r="M87" s="101"/>
      <c r="N87" t="str">
        <f t="shared" si="23"/>
        <v/>
      </c>
      <c r="O87" s="87" t="s">
        <v>164</v>
      </c>
      <c r="P87" s="90" t="s">
        <v>165</v>
      </c>
      <c r="Q87" s="100" t="s">
        <v>166</v>
      </c>
      <c r="T87" t="str">
        <f>CONCATENATE(P87,R87,Q87)</f>
        <v>&lt;div &gt;</v>
      </c>
      <c r="U87" s="101"/>
      <c r="V87" t="str">
        <f t="shared" si="21"/>
        <v/>
      </c>
    </row>
    <row r="88" spans="1:22">
      <c r="A88" s="91">
        <f>A81+1</f>
        <v>13</v>
      </c>
      <c r="B88" s="92" t="str">
        <f>IF(B86="","",SUBSTITUTE(SUBSTITUTE(SUBSTITUTE(SUBSTITUTE(SUBSTITUTE(SUBSTITUTE(SUBSTITUTE(SUBSTITUTE(LOWER(CONCATENATE(B86," ",B87))," ","-"),"&lt;",""),"&gt;",""),"ó","o"),"?",""),"¿",""),"é","e"),"á","a"))</f>
        <v/>
      </c>
      <c r="C88" s="93" t="str">
        <f>CONCATENATE("&lt;h3&gt;",SUBSTITUTE(CONCATENATE(B86," ",B87),"&lt;","&amp;lt;"),"&lt;/h3&gt;")</f>
        <v>&lt;h3&gt; &lt;/h3&gt;</v>
      </c>
      <c r="D88" s="88"/>
      <c r="E88" s="89"/>
      <c r="F88" t="str">
        <f t="shared" si="22"/>
        <v/>
      </c>
      <c r="G88" s="87">
        <f>G81+1</f>
        <v>13</v>
      </c>
      <c r="J88" s="88"/>
      <c r="K88" s="88"/>
      <c r="L88" s="93" t="str">
        <f>CONCATENATE("&lt;h4&gt;",SUBSTITUTE(CONCATENATE(J86," ",J87),"&lt;","&amp;lt;"),"&lt;/h4&gt;")</f>
        <v>&lt;h4&gt; &lt;/h4&gt;</v>
      </c>
      <c r="M88" s="101"/>
      <c r="N88" t="str">
        <f t="shared" si="23"/>
        <v/>
      </c>
      <c r="O88" s="87">
        <f>O81+1</f>
        <v>13</v>
      </c>
      <c r="T88" t="str">
        <f>CONCATENATE("&lt;h5&gt;",R86,"&lt;/h5&gt;")</f>
        <v>&lt;h5&gt;&lt;/h5&gt;</v>
      </c>
      <c r="U88" s="101"/>
      <c r="V88" t="str">
        <f t="shared" si="21"/>
        <v/>
      </c>
    </row>
    <row r="89" spans="1:22">
      <c r="A89" s="87"/>
      <c r="B89" s="92" t="str">
        <f>IF(B88&lt;&gt;"",IF(B87="",LEFT(B88,LEN(B88)-1),B88),"")</f>
        <v/>
      </c>
      <c r="C89" t="str">
        <f>IF(B90&lt;&gt;"",CONCATENATE("&lt;p&gt;",B90,"&lt;/p&gt;"),"")</f>
        <v/>
      </c>
      <c r="D89" s="88"/>
      <c r="E89" s="89"/>
      <c r="F89" t="str">
        <f t="shared" si="22"/>
        <v/>
      </c>
      <c r="G89" s="87" t="s">
        <v>169</v>
      </c>
      <c r="J89" s="94"/>
      <c r="K89" t="s">
        <v>2</v>
      </c>
      <c r="L89" t="str">
        <f>IF(J89&lt;&gt;"",CONCATENATE("&lt;p&gt;",J89,"&lt;/p&gt;"),"")</f>
        <v/>
      </c>
      <c r="M89" s="101"/>
      <c r="N89" t="str">
        <f t="shared" si="23"/>
        <v/>
      </c>
      <c r="O89" s="87" t="s">
        <v>169</v>
      </c>
      <c r="R89" s="94"/>
      <c r="S89" t="s">
        <v>2</v>
      </c>
      <c r="T89" t="str">
        <f>IF(R89&lt;&gt;"",R89,"")</f>
        <v/>
      </c>
      <c r="U89" s="101"/>
      <c r="V89" t="str">
        <f t="shared" si="21"/>
        <v/>
      </c>
    </row>
    <row r="90" spans="1:22">
      <c r="A90" s="87" t="s">
        <v>169</v>
      </c>
      <c r="B90" s="94"/>
      <c r="C90" t="s">
        <v>119</v>
      </c>
      <c r="D90" s="88"/>
      <c r="E90" s="89"/>
      <c r="F90" t="str">
        <f t="shared" si="22"/>
        <v/>
      </c>
      <c r="G90" s="87" t="str">
        <f t="shared" ref="G90:G92" si="30">""</f>
        <v/>
      </c>
      <c r="L90" t="s">
        <v>119</v>
      </c>
      <c r="M90" s="101"/>
      <c r="N90" t="str">
        <f t="shared" si="23"/>
        <v/>
      </c>
      <c r="O90" s="87" t="str">
        <f t="shared" ref="O90:O92" si="31">""</f>
        <v/>
      </c>
      <c r="T90" t="s">
        <v>119</v>
      </c>
      <c r="U90" s="101"/>
      <c r="V90" t="str">
        <f t="shared" si="21"/>
        <v/>
      </c>
    </row>
    <row r="91" ht="14.55" spans="1:22">
      <c r="A91" s="95" t="str">
        <f>""</f>
        <v/>
      </c>
      <c r="B91" s="79"/>
      <c r="C91" s="79" t="str">
        <f>CONCATENATE("&lt;!-- ",CONCATENATE(B86," ",B87," fin")," --&gt;")</f>
        <v>&lt;!--   fin --&gt;</v>
      </c>
      <c r="D91" s="96"/>
      <c r="E91" s="97"/>
      <c r="F91" t="str">
        <f t="shared" si="22"/>
        <v/>
      </c>
      <c r="G91" s="95" t="str">
        <f t="shared" si="30"/>
        <v/>
      </c>
      <c r="H91" s="79"/>
      <c r="I91" s="79"/>
      <c r="J91" s="79"/>
      <c r="K91" s="79"/>
      <c r="L91" s="79" t="str">
        <f>CONCATENATE("&lt;!-- ",CONCATENATE(J86," ",J87," fin")," --&gt;")</f>
        <v>&lt;!--   fin --&gt;</v>
      </c>
      <c r="M91" s="102"/>
      <c r="N91" t="str">
        <f t="shared" si="23"/>
        <v/>
      </c>
      <c r="O91" s="95" t="str">
        <f t="shared" si="31"/>
        <v/>
      </c>
      <c r="P91" s="79"/>
      <c r="Q91" s="79"/>
      <c r="R91" s="79"/>
      <c r="S91" s="79"/>
      <c r="T91" s="79" t="str">
        <f>CONCATENATE("&lt;!-- ",R86," fin --&gt;")</f>
        <v>&lt;!--  fin --&gt;</v>
      </c>
      <c r="U91" s="102"/>
      <c r="V91" t="str">
        <f t="shared" si="21"/>
        <v/>
      </c>
    </row>
    <row r="92" ht="14.55" spans="1:22">
      <c r="A92" s="85" t="str">
        <f>""</f>
        <v/>
      </c>
      <c r="B92" s="83"/>
      <c r="C92" s="79" t="str">
        <f>""</f>
        <v/>
      </c>
      <c r="D92" s="79"/>
      <c r="E92" s="79"/>
      <c r="F92" t="str">
        <f t="shared" si="22"/>
        <v/>
      </c>
      <c r="G92" s="87" t="str">
        <f t="shared" si="30"/>
        <v/>
      </c>
      <c r="H92" s="98"/>
      <c r="I92" s="98"/>
      <c r="J92" s="83"/>
      <c r="K92" s="86"/>
      <c r="L92" s="79" t="str">
        <f>""</f>
        <v/>
      </c>
      <c r="N92" t="str">
        <f t="shared" si="23"/>
        <v/>
      </c>
      <c r="O92" s="85" t="str">
        <f t="shared" si="31"/>
        <v/>
      </c>
      <c r="P92" s="86"/>
      <c r="Q92" s="86"/>
      <c r="R92" s="83"/>
      <c r="S92" s="86"/>
      <c r="T92" s="79" t="str">
        <f>""</f>
        <v/>
      </c>
      <c r="V92" t="str">
        <f t="shared" si="21"/>
        <v/>
      </c>
    </row>
    <row r="93" spans="1:22">
      <c r="A93" s="80" t="str">
        <f>CONCATENATE("Título ",A95)</f>
        <v>Título 14</v>
      </c>
      <c r="B93" s="81"/>
      <c r="C93" s="82" t="str">
        <f>CONCATENATE("&lt;!-- ",CONCATENATE(B93," ",B94)," --&gt;")</f>
        <v>&lt;!--   --&gt;</v>
      </c>
      <c r="D93" s="83"/>
      <c r="E93" s="84" t="str">
        <f>""</f>
        <v/>
      </c>
      <c r="F93" t="str">
        <f t="shared" si="22"/>
        <v/>
      </c>
      <c r="G93" s="85" t="str">
        <f>CONCATENATE("Título ",G95)</f>
        <v>Título 14</v>
      </c>
      <c r="H93" s="86"/>
      <c r="I93" s="86"/>
      <c r="J93" s="81"/>
      <c r="K93" s="86" t="s">
        <v>2</v>
      </c>
      <c r="L93" s="82" t="str">
        <f>CONCATENATE("&lt;!-- ",CONCATENATE(J93," ",J94)," --&gt;")</f>
        <v>&lt;!--   --&gt;</v>
      </c>
      <c r="M93" s="99"/>
      <c r="N93" t="str">
        <f t="shared" si="23"/>
        <v/>
      </c>
      <c r="O93" s="85" t="str">
        <f>G93</f>
        <v>Título 14</v>
      </c>
      <c r="P93" s="86"/>
      <c r="Q93" s="86"/>
      <c r="R93" s="81"/>
      <c r="S93" s="86"/>
      <c r="T93" s="86" t="str">
        <f>CONCATENATE("&lt;!-- ",R93," --&gt;")</f>
        <v>&lt;!--  --&gt;</v>
      </c>
      <c r="U93" s="99"/>
      <c r="V93" t="str">
        <f t="shared" si="21"/>
        <v/>
      </c>
    </row>
    <row r="94" ht="14.4" spans="1:22">
      <c r="A94" s="87" t="s">
        <v>164</v>
      </c>
      <c r="C94" t="str">
        <f>IF(B95&lt;&gt;"",CONCATENATE("&lt;div id=",Comillas,B96,Comillas,"&gt;"),"")</f>
        <v/>
      </c>
      <c r="D94" s="88"/>
      <c r="E94" s="89" t="str">
        <f>CONCATENATE(" &lt;a href=",Comillas,"#",B96,Comillas," class=",Comillas,"submenu-item",Comillas,"&gt;",B93,"&lt;/a&gt;")</f>
        <v> &lt;a href="#" class="submenu-item"&gt;&lt;/a&gt;</v>
      </c>
      <c r="F94" t="str">
        <f t="shared" si="22"/>
        <v/>
      </c>
      <c r="G94" s="87" t="s">
        <v>164</v>
      </c>
      <c r="H94" s="90" t="s">
        <v>165</v>
      </c>
      <c r="I94" s="100" t="s">
        <v>166</v>
      </c>
      <c r="J94" s="94"/>
      <c r="L94" t="str">
        <f>IF(J93&lt;&gt;"","&lt;div&gt;","")</f>
        <v/>
      </c>
      <c r="M94" s="101"/>
      <c r="N94" t="str">
        <f t="shared" si="23"/>
        <v/>
      </c>
      <c r="O94" s="87" t="s">
        <v>164</v>
      </c>
      <c r="P94" s="90" t="s">
        <v>165</v>
      </c>
      <c r="Q94" s="100" t="s">
        <v>166</v>
      </c>
      <c r="T94" t="str">
        <f>CONCATENATE(P94,R94,Q94)</f>
        <v>&lt;div &gt;</v>
      </c>
      <c r="U94" s="101"/>
      <c r="V94" t="str">
        <f t="shared" si="21"/>
        <v/>
      </c>
    </row>
    <row r="95" spans="1:22">
      <c r="A95" s="91">
        <f>A88+1</f>
        <v>14</v>
      </c>
      <c r="B95" s="92" t="str">
        <f>IF(B93="","",SUBSTITUTE(SUBSTITUTE(SUBSTITUTE(SUBSTITUTE(SUBSTITUTE(SUBSTITUTE(SUBSTITUTE(SUBSTITUTE(LOWER(CONCATENATE(B93," ",B94))," ","-"),"&lt;",""),"&gt;",""),"ó","o"),"?",""),"¿",""),"é","e"),"á","a"))</f>
        <v/>
      </c>
      <c r="C95" s="93" t="str">
        <f>CONCATENATE("&lt;h3&gt;",SUBSTITUTE(CONCATENATE(B93," ",B94),"&lt;","&amp;lt;"),"&lt;/h3&gt;")</f>
        <v>&lt;h3&gt; &lt;/h3&gt;</v>
      </c>
      <c r="D95" s="88"/>
      <c r="E95" s="89"/>
      <c r="F95" t="str">
        <f t="shared" si="22"/>
        <v/>
      </c>
      <c r="G95" s="87">
        <f>G88+1</f>
        <v>14</v>
      </c>
      <c r="J95" s="88"/>
      <c r="K95" s="88"/>
      <c r="L95" s="93" t="str">
        <f>CONCATENATE("&lt;h4&gt;",SUBSTITUTE(CONCATENATE(J93," ",J94),"&lt;","&amp;lt;"),"&lt;/h4&gt;")</f>
        <v>&lt;h4&gt; &lt;/h4&gt;</v>
      </c>
      <c r="M95" s="101"/>
      <c r="N95" t="str">
        <f t="shared" si="23"/>
        <v/>
      </c>
      <c r="O95" s="87">
        <f>O88+1</f>
        <v>14</v>
      </c>
      <c r="T95" t="str">
        <f>CONCATENATE("&lt;h5&gt;",R93,"&lt;/h5&gt;")</f>
        <v>&lt;h5&gt;&lt;/h5&gt;</v>
      </c>
      <c r="U95" s="101"/>
      <c r="V95" t="str">
        <f t="shared" si="21"/>
        <v/>
      </c>
    </row>
    <row r="96" spans="1:22">
      <c r="A96" s="87"/>
      <c r="B96" s="92" t="str">
        <f>IF(B95&lt;&gt;"",IF(B94="",LEFT(B95,LEN(B95)-1),B95),"")</f>
        <v/>
      </c>
      <c r="C96" t="str">
        <f>IF(B97&lt;&gt;"",CONCATENATE("&lt;p&gt;",B97,"&lt;/p&gt;"),"")</f>
        <v/>
      </c>
      <c r="D96" s="88"/>
      <c r="E96" s="89"/>
      <c r="F96" t="str">
        <f t="shared" si="22"/>
        <v/>
      </c>
      <c r="G96" s="87" t="s">
        <v>169</v>
      </c>
      <c r="J96" s="94"/>
      <c r="K96" t="s">
        <v>2</v>
      </c>
      <c r="L96" t="str">
        <f>IF(J96&lt;&gt;"",CONCATENATE("&lt;p&gt;",J96,"&lt;/p&gt;"),"")</f>
        <v/>
      </c>
      <c r="M96" s="101"/>
      <c r="N96" t="str">
        <f t="shared" si="23"/>
        <v/>
      </c>
      <c r="O96" s="87" t="s">
        <v>169</v>
      </c>
      <c r="R96" s="94"/>
      <c r="S96" t="s">
        <v>2</v>
      </c>
      <c r="T96" t="str">
        <f>IF(R96&lt;&gt;"",R96,"")</f>
        <v/>
      </c>
      <c r="U96" s="101"/>
      <c r="V96" t="str">
        <f t="shared" si="21"/>
        <v/>
      </c>
    </row>
    <row r="97" spans="1:22">
      <c r="A97" s="87" t="s">
        <v>169</v>
      </c>
      <c r="B97" s="94"/>
      <c r="C97" t="s">
        <v>119</v>
      </c>
      <c r="D97" s="88"/>
      <c r="E97" s="89"/>
      <c r="F97" t="str">
        <f t="shared" si="22"/>
        <v/>
      </c>
      <c r="G97" s="87" t="str">
        <f t="shared" ref="G97:G99" si="32">""</f>
        <v/>
      </c>
      <c r="L97" t="s">
        <v>119</v>
      </c>
      <c r="M97" s="101"/>
      <c r="N97" t="str">
        <f t="shared" si="23"/>
        <v/>
      </c>
      <c r="O97" s="87" t="str">
        <f t="shared" ref="O97:O99" si="33">""</f>
        <v/>
      </c>
      <c r="T97" t="s">
        <v>119</v>
      </c>
      <c r="U97" s="101"/>
      <c r="V97" t="str">
        <f t="shared" si="21"/>
        <v/>
      </c>
    </row>
    <row r="98" ht="14.55" spans="1:22">
      <c r="A98" s="95" t="str">
        <f>""</f>
        <v/>
      </c>
      <c r="B98" s="79"/>
      <c r="C98" s="79" t="str">
        <f>CONCATENATE("&lt;!-- ",CONCATENATE(B93," ",B94," fin")," --&gt;")</f>
        <v>&lt;!--   fin --&gt;</v>
      </c>
      <c r="D98" s="96"/>
      <c r="E98" s="97"/>
      <c r="F98" t="str">
        <f t="shared" si="22"/>
        <v/>
      </c>
      <c r="G98" s="95" t="str">
        <f t="shared" si="32"/>
        <v/>
      </c>
      <c r="H98" s="79"/>
      <c r="I98" s="79"/>
      <c r="J98" s="79"/>
      <c r="K98" s="79"/>
      <c r="L98" s="79" t="str">
        <f>CONCATENATE("&lt;!-- ",CONCATENATE(J93," ",J94," fin")," --&gt;")</f>
        <v>&lt;!--   fin --&gt;</v>
      </c>
      <c r="M98" s="102"/>
      <c r="N98" t="str">
        <f t="shared" si="23"/>
        <v/>
      </c>
      <c r="O98" s="95" t="str">
        <f t="shared" si="33"/>
        <v/>
      </c>
      <c r="P98" s="79"/>
      <c r="Q98" s="79"/>
      <c r="R98" s="79"/>
      <c r="S98" s="79"/>
      <c r="T98" s="79" t="str">
        <f>CONCATENATE("&lt;!-- ",R93," fin --&gt;")</f>
        <v>&lt;!--  fin --&gt;</v>
      </c>
      <c r="U98" s="102"/>
      <c r="V98" t="str">
        <f t="shared" si="21"/>
        <v/>
      </c>
    </row>
    <row r="99" ht="14.55" spans="1:22">
      <c r="A99" s="85" t="str">
        <f>""</f>
        <v/>
      </c>
      <c r="B99" s="83"/>
      <c r="C99" s="79" t="str">
        <f>""</f>
        <v/>
      </c>
      <c r="D99" s="79"/>
      <c r="E99" s="79"/>
      <c r="F99" t="str">
        <f t="shared" si="22"/>
        <v/>
      </c>
      <c r="G99" s="87" t="str">
        <f t="shared" si="32"/>
        <v/>
      </c>
      <c r="H99" s="98"/>
      <c r="I99" s="98"/>
      <c r="J99" s="83"/>
      <c r="K99" s="86"/>
      <c r="L99" s="79" t="str">
        <f>""</f>
        <v/>
      </c>
      <c r="N99" t="str">
        <f t="shared" si="23"/>
        <v/>
      </c>
      <c r="O99" s="85" t="str">
        <f t="shared" si="33"/>
        <v/>
      </c>
      <c r="P99" s="86"/>
      <c r="Q99" s="86"/>
      <c r="R99" s="83"/>
      <c r="S99" s="86"/>
      <c r="T99" s="79" t="str">
        <f>""</f>
        <v/>
      </c>
      <c r="V99" t="str">
        <f t="shared" si="21"/>
        <v/>
      </c>
    </row>
    <row r="100" spans="1:22">
      <c r="A100" s="80" t="str">
        <f>CONCATENATE("Título ",A102)</f>
        <v>Título 15</v>
      </c>
      <c r="B100" s="81"/>
      <c r="C100" s="82" t="str">
        <f>CONCATENATE("&lt;!-- ",CONCATENATE(B100," ",B101)," --&gt;")</f>
        <v>&lt;!--   --&gt;</v>
      </c>
      <c r="D100" s="83"/>
      <c r="E100" s="84" t="str">
        <f>""</f>
        <v/>
      </c>
      <c r="F100" t="str">
        <f t="shared" si="22"/>
        <v/>
      </c>
      <c r="G100" s="85" t="str">
        <f>CONCATENATE("Título ",G102)</f>
        <v>Título 15</v>
      </c>
      <c r="H100" s="86"/>
      <c r="I100" s="86"/>
      <c r="J100" s="81"/>
      <c r="K100" s="86" t="s">
        <v>2</v>
      </c>
      <c r="L100" s="82" t="str">
        <f>CONCATENATE("&lt;!-- ",CONCATENATE(J100," ",J101)," --&gt;")</f>
        <v>&lt;!--   --&gt;</v>
      </c>
      <c r="M100" s="99"/>
      <c r="N100" t="str">
        <f t="shared" si="23"/>
        <v/>
      </c>
      <c r="O100" s="85" t="str">
        <f>G100</f>
        <v>Título 15</v>
      </c>
      <c r="P100" s="86"/>
      <c r="Q100" s="86"/>
      <c r="R100" s="81"/>
      <c r="S100" s="86"/>
      <c r="T100" s="86" t="str">
        <f>CONCATENATE("&lt;!-- ",R100," --&gt;")</f>
        <v>&lt;!--  --&gt;</v>
      </c>
      <c r="U100" s="99"/>
      <c r="V100" t="str">
        <f t="shared" si="21"/>
        <v/>
      </c>
    </row>
    <row r="101" ht="14.4" spans="1:22">
      <c r="A101" s="87" t="s">
        <v>164</v>
      </c>
      <c r="C101" t="str">
        <f>IF(B102&lt;&gt;"",CONCATENATE("&lt;div id=",Comillas,B103,Comillas,"&gt;"),"")</f>
        <v/>
      </c>
      <c r="D101" s="88"/>
      <c r="E101" s="89" t="str">
        <f>CONCATENATE(" &lt;a href=",Comillas,"#",B103,Comillas," class=",Comillas,"submenu-item",Comillas,"&gt;",B100,"&lt;/a&gt;")</f>
        <v> &lt;a href="#" class="submenu-item"&gt;&lt;/a&gt;</v>
      </c>
      <c r="F101" t="str">
        <f t="shared" si="22"/>
        <v/>
      </c>
      <c r="G101" s="87" t="s">
        <v>164</v>
      </c>
      <c r="H101" s="90" t="s">
        <v>165</v>
      </c>
      <c r="I101" s="100" t="s">
        <v>166</v>
      </c>
      <c r="J101" s="94"/>
      <c r="L101" t="str">
        <f>IF(J100&lt;&gt;"","&lt;div&gt;","")</f>
        <v/>
      </c>
      <c r="M101" s="101"/>
      <c r="N101" t="str">
        <f t="shared" si="23"/>
        <v/>
      </c>
      <c r="O101" s="87" t="s">
        <v>164</v>
      </c>
      <c r="P101" s="90" t="s">
        <v>165</v>
      </c>
      <c r="Q101" s="100" t="s">
        <v>166</v>
      </c>
      <c r="T101" t="str">
        <f>CONCATENATE(P101,R101,Q101)</f>
        <v>&lt;div &gt;</v>
      </c>
      <c r="U101" s="101"/>
      <c r="V101" t="str">
        <f t="shared" si="21"/>
        <v/>
      </c>
    </row>
    <row r="102" spans="1:22">
      <c r="A102" s="91">
        <f>A95+1</f>
        <v>15</v>
      </c>
      <c r="B102" s="92" t="str">
        <f>IF(B100="","",SUBSTITUTE(SUBSTITUTE(SUBSTITUTE(SUBSTITUTE(SUBSTITUTE(SUBSTITUTE(SUBSTITUTE(SUBSTITUTE(LOWER(CONCATENATE(B100," ",B101))," ","-"),"&lt;",""),"&gt;",""),"ó","o"),"?",""),"¿",""),"é","e"),"á","a"))</f>
        <v/>
      </c>
      <c r="C102" s="93" t="str">
        <f>CONCATENATE("&lt;h3&gt;",SUBSTITUTE(CONCATENATE(B100," ",B101),"&lt;","&amp;lt;"),"&lt;/h3&gt;")</f>
        <v>&lt;h3&gt; &lt;/h3&gt;</v>
      </c>
      <c r="D102" s="88"/>
      <c r="E102" s="89"/>
      <c r="F102" t="str">
        <f t="shared" si="22"/>
        <v/>
      </c>
      <c r="G102" s="87">
        <f>G95+1</f>
        <v>15</v>
      </c>
      <c r="J102" s="88"/>
      <c r="K102" s="88"/>
      <c r="L102" s="93" t="str">
        <f>CONCATENATE("&lt;h4&gt;",SUBSTITUTE(CONCATENATE(J100," ",J101),"&lt;","&amp;lt;"),"&lt;/h4&gt;")</f>
        <v>&lt;h4&gt; &lt;/h4&gt;</v>
      </c>
      <c r="M102" s="101"/>
      <c r="N102" t="str">
        <f t="shared" si="23"/>
        <v/>
      </c>
      <c r="O102" s="87">
        <f>O95+1</f>
        <v>15</v>
      </c>
      <c r="T102" t="str">
        <f>CONCATENATE("&lt;h5&gt;",R100,"&lt;/h5&gt;")</f>
        <v>&lt;h5&gt;&lt;/h5&gt;</v>
      </c>
      <c r="U102" s="101"/>
      <c r="V102" t="str">
        <f t="shared" si="21"/>
        <v/>
      </c>
    </row>
    <row r="103" spans="1:22">
      <c r="A103" s="87"/>
      <c r="B103" s="92" t="str">
        <f>IF(B102&lt;&gt;"",IF(B101="",LEFT(B102,LEN(B102)-1),B102),"")</f>
        <v/>
      </c>
      <c r="C103" t="str">
        <f>IF(B104&lt;&gt;"",CONCATENATE("&lt;p&gt;",B104,"&lt;/p&gt;"),"")</f>
        <v/>
      </c>
      <c r="D103" s="88"/>
      <c r="E103" s="89"/>
      <c r="F103" t="str">
        <f t="shared" si="22"/>
        <v/>
      </c>
      <c r="G103" s="87" t="s">
        <v>169</v>
      </c>
      <c r="J103" s="94"/>
      <c r="K103" t="s">
        <v>2</v>
      </c>
      <c r="L103" t="str">
        <f>IF(J103&lt;&gt;"",CONCATENATE("&lt;p&gt;",J103,"&lt;/p&gt;"),"")</f>
        <v/>
      </c>
      <c r="M103" s="101"/>
      <c r="N103" t="str">
        <f t="shared" si="23"/>
        <v/>
      </c>
      <c r="O103" s="87" t="s">
        <v>169</v>
      </c>
      <c r="R103" s="94"/>
      <c r="S103" t="s">
        <v>2</v>
      </c>
      <c r="T103" t="str">
        <f>IF(R103&lt;&gt;"",R103,"")</f>
        <v/>
      </c>
      <c r="U103" s="101"/>
      <c r="V103" t="str">
        <f t="shared" si="21"/>
        <v/>
      </c>
    </row>
    <row r="104" spans="1:22">
      <c r="A104" s="87" t="s">
        <v>169</v>
      </c>
      <c r="B104" s="94"/>
      <c r="C104" t="s">
        <v>119</v>
      </c>
      <c r="D104" s="88"/>
      <c r="E104" s="89"/>
      <c r="F104" t="str">
        <f t="shared" si="22"/>
        <v/>
      </c>
      <c r="G104" s="87" t="str">
        <f t="shared" ref="G104:G106" si="34">""</f>
        <v/>
      </c>
      <c r="L104" t="s">
        <v>119</v>
      </c>
      <c r="M104" s="101"/>
      <c r="N104" t="str">
        <f t="shared" si="23"/>
        <v/>
      </c>
      <c r="O104" s="87" t="str">
        <f t="shared" ref="O104:O106" si="35">""</f>
        <v/>
      </c>
      <c r="T104" t="s">
        <v>119</v>
      </c>
      <c r="U104" s="101"/>
      <c r="V104" t="str">
        <f t="shared" si="21"/>
        <v/>
      </c>
    </row>
    <row r="105" customFormat="1" ht="14.55" spans="1:22">
      <c r="A105" s="95" t="str">
        <f>""</f>
        <v/>
      </c>
      <c r="B105" s="79"/>
      <c r="C105" s="79" t="str">
        <f>CONCATENATE("&lt;!-- ",CONCATENATE(B100," ",B101," fin")," --&gt;")</f>
        <v>&lt;!--   fin --&gt;</v>
      </c>
      <c r="D105" s="96"/>
      <c r="E105" s="97"/>
      <c r="F105" t="str">
        <f t="shared" si="22"/>
        <v/>
      </c>
      <c r="G105" s="95" t="str">
        <f t="shared" si="34"/>
        <v/>
      </c>
      <c r="H105" s="79"/>
      <c r="I105" s="79"/>
      <c r="J105" s="79"/>
      <c r="K105" s="79"/>
      <c r="L105" s="79" t="str">
        <f>CONCATENATE("&lt;!-- ",CONCATENATE(J100," ",J101," fin")," --&gt;")</f>
        <v>&lt;!--   fin --&gt;</v>
      </c>
      <c r="M105" s="102"/>
      <c r="N105" t="str">
        <f t="shared" si="23"/>
        <v/>
      </c>
      <c r="O105" s="95" t="str">
        <f t="shared" si="35"/>
        <v/>
      </c>
      <c r="P105" s="79"/>
      <c r="Q105" s="79"/>
      <c r="R105" s="79"/>
      <c r="S105" s="79"/>
      <c r="T105" s="79" t="str">
        <f>CONCATENATE("&lt;!-- ",R100," fin --&gt;")</f>
        <v>&lt;!--  fin --&gt;</v>
      </c>
      <c r="U105" s="102"/>
      <c r="V105" t="str">
        <f t="shared" si="21"/>
        <v/>
      </c>
    </row>
    <row r="106" customFormat="1" ht="14.55" spans="1:22">
      <c r="A106" s="85" t="str">
        <f>""</f>
        <v/>
      </c>
      <c r="B106" s="83"/>
      <c r="C106" s="83"/>
      <c r="D106" s="83"/>
      <c r="E106" s="83"/>
      <c r="F106" t="str">
        <f t="shared" si="22"/>
        <v/>
      </c>
      <c r="G106" s="87" t="str">
        <f t="shared" si="34"/>
        <v/>
      </c>
      <c r="H106" s="98"/>
      <c r="I106" s="98"/>
      <c r="J106" s="83"/>
      <c r="K106" s="86"/>
      <c r="L106" s="79" t="str">
        <f>""</f>
        <v/>
      </c>
      <c r="N106" t="str">
        <f t="shared" si="23"/>
        <v/>
      </c>
      <c r="O106" s="85" t="str">
        <f t="shared" si="35"/>
        <v/>
      </c>
      <c r="P106" s="86"/>
      <c r="Q106" s="86"/>
      <c r="R106" s="83"/>
      <c r="S106" s="86"/>
      <c r="T106" s="79" t="str">
        <f>""</f>
        <v/>
      </c>
      <c r="V106" t="str">
        <f t="shared" si="21"/>
        <v/>
      </c>
    </row>
    <row r="107" customFormat="1" spans="1:22">
      <c r="A107" s="80" t="str">
        <f>CONCATENATE("Título ",A109)</f>
        <v>Título 16</v>
      </c>
      <c r="B107" s="81"/>
      <c r="C107" s="82" t="str">
        <f>CONCATENATE("&lt;!-- ",CONCATENATE(B107," ",B108)," --&gt;")</f>
        <v>&lt;!--   --&gt;</v>
      </c>
      <c r="D107" s="83"/>
      <c r="E107" s="84" t="str">
        <f>""</f>
        <v/>
      </c>
      <c r="F107" t="str">
        <f t="shared" si="22"/>
        <v/>
      </c>
      <c r="G107" s="85" t="str">
        <f>CONCATENATE("Título ",G109)</f>
        <v>Título 16</v>
      </c>
      <c r="H107" s="86"/>
      <c r="I107" s="86"/>
      <c r="J107" s="81"/>
      <c r="K107" s="86" t="s">
        <v>2</v>
      </c>
      <c r="L107" s="82" t="str">
        <f>CONCATENATE("&lt;!-- ",CONCATENATE(J107," ",J108)," --&gt;")</f>
        <v>&lt;!--   --&gt;</v>
      </c>
      <c r="M107" s="99"/>
      <c r="N107" t="str">
        <f t="shared" si="23"/>
        <v/>
      </c>
      <c r="O107" s="85" t="str">
        <f>G107</f>
        <v>Título 16</v>
      </c>
      <c r="P107" s="86"/>
      <c r="Q107" s="86"/>
      <c r="R107" s="81"/>
      <c r="S107" s="86"/>
      <c r="T107" s="86" t="str">
        <f>CONCATENATE("&lt;!-- ",R107," --&gt;")</f>
        <v>&lt;!--  --&gt;</v>
      </c>
      <c r="U107" s="99"/>
      <c r="V107" t="str">
        <f t="shared" si="21"/>
        <v/>
      </c>
    </row>
    <row r="108" customFormat="1" ht="14.4" spans="1:22">
      <c r="A108" s="87" t="s">
        <v>164</v>
      </c>
      <c r="B108"/>
      <c r="C108" t="str">
        <f>IF(B109&lt;&gt;"",CONCATENATE("&lt;div id=",Comillas,B110,Comillas,"&gt;"),"")</f>
        <v/>
      </c>
      <c r="D108" s="88"/>
      <c r="E108" s="89" t="str">
        <f>CONCATENATE(" &lt;a href=",Comillas,"#",B110,Comillas," class=",Comillas,"submenu-item",Comillas,"&gt;",B107,"&lt;/a&gt;")</f>
        <v> &lt;a href="#" class="submenu-item"&gt;&lt;/a&gt;</v>
      </c>
      <c r="F108" t="str">
        <f t="shared" si="22"/>
        <v/>
      </c>
      <c r="G108" s="87" t="s">
        <v>164</v>
      </c>
      <c r="H108" s="90" t="s">
        <v>165</v>
      </c>
      <c r="I108" s="100" t="s">
        <v>166</v>
      </c>
      <c r="J108" s="94"/>
      <c r="K108"/>
      <c r="L108" t="str">
        <f>IF(J107&lt;&gt;"","&lt;div&gt;","")</f>
        <v/>
      </c>
      <c r="M108" s="101"/>
      <c r="N108" t="str">
        <f t="shared" si="23"/>
        <v/>
      </c>
      <c r="O108" s="87" t="s">
        <v>164</v>
      </c>
      <c r="P108" s="90" t="s">
        <v>165</v>
      </c>
      <c r="Q108" s="100" t="s">
        <v>166</v>
      </c>
      <c r="R108"/>
      <c r="S108"/>
      <c r="T108" t="str">
        <f>CONCATENATE(P108,R108,Q108)</f>
        <v>&lt;div &gt;</v>
      </c>
      <c r="U108" s="101"/>
      <c r="V108" t="str">
        <f t="shared" si="21"/>
        <v/>
      </c>
    </row>
    <row r="109" customFormat="1" spans="1:22">
      <c r="A109" s="91">
        <f>A102+1</f>
        <v>16</v>
      </c>
      <c r="B109" s="92" t="str">
        <f>IF(B107="","",SUBSTITUTE(SUBSTITUTE(SUBSTITUTE(SUBSTITUTE(SUBSTITUTE(SUBSTITUTE(SUBSTITUTE(SUBSTITUTE(LOWER(CONCATENATE(B107," ",B108))," ","-"),"&lt;",""),"&gt;",""),"ó","o"),"?",""),"¿",""),"é","e"),"á","a"))</f>
        <v/>
      </c>
      <c r="C109" s="93" t="str">
        <f>CONCATENATE("&lt;h3&gt;",SUBSTITUTE(CONCATENATE(B107," ",B108),"&lt;","&amp;lt;"),"&lt;/h3&gt;")</f>
        <v>&lt;h3&gt; &lt;/h3&gt;</v>
      </c>
      <c r="D109" s="88"/>
      <c r="E109" s="89"/>
      <c r="F109" t="str">
        <f t="shared" si="22"/>
        <v/>
      </c>
      <c r="G109" s="87">
        <f>G102+1</f>
        <v>16</v>
      </c>
      <c r="J109" s="88"/>
      <c r="K109" s="88"/>
      <c r="L109" s="93" t="str">
        <f>CONCATENATE("&lt;h4&gt;",SUBSTITUTE(CONCATENATE(J107," ",J108),"&lt;","&amp;lt;"),"&lt;/h4&gt;")</f>
        <v>&lt;h4&gt; &lt;/h4&gt;</v>
      </c>
      <c r="M109" s="101"/>
      <c r="N109" t="str">
        <f t="shared" si="23"/>
        <v/>
      </c>
      <c r="O109" s="87">
        <f>O102+1</f>
        <v>16</v>
      </c>
      <c r="T109" t="str">
        <f>CONCATENATE("&lt;h5&gt;",R107,"&lt;/h5&gt;")</f>
        <v>&lt;h5&gt;&lt;/h5&gt;</v>
      </c>
      <c r="U109" s="101"/>
      <c r="V109" t="str">
        <f t="shared" si="21"/>
        <v/>
      </c>
    </row>
    <row r="110" customFormat="1" spans="1:22">
      <c r="A110" s="87"/>
      <c r="B110" s="92" t="str">
        <f>IF(B109&lt;&gt;"",IF(B108="",LEFT(B109,LEN(B109)-1),B109),"")</f>
        <v/>
      </c>
      <c r="C110" t="str">
        <f>IF(B111&lt;&gt;"",CONCATENATE("&lt;p&gt;",B111,"&lt;/p&gt;"),"")</f>
        <v/>
      </c>
      <c r="D110" s="88"/>
      <c r="E110" s="89"/>
      <c r="F110" t="str">
        <f t="shared" si="22"/>
        <v/>
      </c>
      <c r="G110" s="87" t="s">
        <v>169</v>
      </c>
      <c r="H110"/>
      <c r="I110"/>
      <c r="J110" s="94"/>
      <c r="K110" t="s">
        <v>2</v>
      </c>
      <c r="L110" t="str">
        <f>IF(J110&lt;&gt;"",CONCATENATE("&lt;p&gt;",J110,"&lt;/p&gt;"),"")</f>
        <v/>
      </c>
      <c r="M110" s="101"/>
      <c r="N110" t="str">
        <f t="shared" si="23"/>
        <v/>
      </c>
      <c r="O110" s="87" t="s">
        <v>169</v>
      </c>
      <c r="P110"/>
      <c r="Q110"/>
      <c r="R110" s="94"/>
      <c r="S110" t="s">
        <v>2</v>
      </c>
      <c r="T110" t="str">
        <f>IF(R110&lt;&gt;"",R110,"")</f>
        <v/>
      </c>
      <c r="U110" s="101"/>
      <c r="V110" t="str">
        <f t="shared" si="21"/>
        <v/>
      </c>
    </row>
    <row r="111" customFormat="1" spans="1:22">
      <c r="A111" s="87" t="s">
        <v>169</v>
      </c>
      <c r="B111" s="94"/>
      <c r="C111" t="s">
        <v>119</v>
      </c>
      <c r="D111" s="88"/>
      <c r="E111" s="89"/>
      <c r="F111" t="str">
        <f t="shared" si="22"/>
        <v/>
      </c>
      <c r="G111" s="87" t="str">
        <f t="shared" ref="G111:G113" si="36">""</f>
        <v/>
      </c>
      <c r="L111" t="s">
        <v>119</v>
      </c>
      <c r="M111" s="101"/>
      <c r="N111" t="str">
        <f t="shared" si="23"/>
        <v/>
      </c>
      <c r="O111" s="87" t="str">
        <f t="shared" ref="O111:O113" si="37">""</f>
        <v/>
      </c>
      <c r="T111" t="s">
        <v>119</v>
      </c>
      <c r="U111" s="101"/>
      <c r="V111" t="str">
        <f t="shared" si="21"/>
        <v/>
      </c>
    </row>
    <row r="112" customFormat="1" ht="14.55" spans="1:22">
      <c r="A112" s="95" t="str">
        <f>""</f>
        <v/>
      </c>
      <c r="B112" s="79"/>
      <c r="C112" s="79" t="str">
        <f>CONCATENATE("&lt;!-- ",CONCATENATE(B107," ",B108," fin")," --&gt;")</f>
        <v>&lt;!--   fin --&gt;</v>
      </c>
      <c r="D112" s="96"/>
      <c r="E112" s="97"/>
      <c r="F112" t="str">
        <f t="shared" si="22"/>
        <v/>
      </c>
      <c r="G112" s="95" t="str">
        <f t="shared" si="36"/>
        <v/>
      </c>
      <c r="H112" s="79"/>
      <c r="I112" s="79"/>
      <c r="J112" s="79"/>
      <c r="K112" s="79"/>
      <c r="L112" s="79" t="str">
        <f>CONCATENATE("&lt;!-- ",CONCATENATE(J107," ",J108," fin")," --&gt;")</f>
        <v>&lt;!--   fin --&gt;</v>
      </c>
      <c r="M112" s="102"/>
      <c r="N112" t="str">
        <f t="shared" si="23"/>
        <v/>
      </c>
      <c r="O112" s="95" t="str">
        <f t="shared" si="37"/>
        <v/>
      </c>
      <c r="P112" s="79"/>
      <c r="Q112" s="79"/>
      <c r="R112" s="79"/>
      <c r="S112" s="79"/>
      <c r="T112" s="79" t="str">
        <f>CONCATENATE("&lt;!-- ",R107," fin --&gt;")</f>
        <v>&lt;!--  fin --&gt;</v>
      </c>
      <c r="U112" s="102"/>
      <c r="V112" t="str">
        <f t="shared" si="21"/>
        <v/>
      </c>
    </row>
    <row r="113" customFormat="1" ht="14.55" spans="1:22">
      <c r="A113" s="85" t="str">
        <f>""</f>
        <v/>
      </c>
      <c r="B113" s="83"/>
      <c r="C113" s="79" t="str">
        <f>""</f>
        <v/>
      </c>
      <c r="D113" s="79"/>
      <c r="E113" s="79"/>
      <c r="F113" t="str">
        <f t="shared" si="22"/>
        <v/>
      </c>
      <c r="G113" s="87" t="str">
        <f t="shared" si="36"/>
        <v/>
      </c>
      <c r="H113" s="98"/>
      <c r="I113" s="98"/>
      <c r="J113" s="83"/>
      <c r="K113" s="86"/>
      <c r="L113" s="79" t="str">
        <f>""</f>
        <v/>
      </c>
      <c r="N113" t="str">
        <f t="shared" si="23"/>
        <v/>
      </c>
      <c r="O113" s="85" t="str">
        <f t="shared" si="37"/>
        <v/>
      </c>
      <c r="P113" s="86"/>
      <c r="Q113" s="86"/>
      <c r="R113" s="83"/>
      <c r="S113" s="86"/>
      <c r="T113" s="79" t="str">
        <f>""</f>
        <v/>
      </c>
      <c r="V113" t="str">
        <f t="shared" si="21"/>
        <v/>
      </c>
    </row>
    <row r="114" customFormat="1" spans="1:22">
      <c r="A114" s="80" t="str">
        <f>CONCATENATE("Título ",A116)</f>
        <v>Título 17</v>
      </c>
      <c r="B114" s="81"/>
      <c r="C114" s="82" t="str">
        <f>CONCATENATE("&lt;!-- ",CONCATENATE(B114," ",B115)," --&gt;")</f>
        <v>&lt;!--   --&gt;</v>
      </c>
      <c r="D114" s="83"/>
      <c r="E114" s="84" t="str">
        <f>""</f>
        <v/>
      </c>
      <c r="F114" t="str">
        <f t="shared" si="22"/>
        <v/>
      </c>
      <c r="G114" s="85" t="str">
        <f>CONCATENATE("Título ",G116)</f>
        <v>Título 17</v>
      </c>
      <c r="H114" s="86"/>
      <c r="I114" s="86"/>
      <c r="J114" s="81"/>
      <c r="K114" s="86" t="s">
        <v>2</v>
      </c>
      <c r="L114" s="82" t="str">
        <f>CONCATENATE("&lt;!-- ",CONCATENATE(J114," ",J115)," --&gt;")</f>
        <v>&lt;!--   --&gt;</v>
      </c>
      <c r="M114" s="99"/>
      <c r="N114" t="str">
        <f t="shared" si="23"/>
        <v/>
      </c>
      <c r="O114" s="85" t="str">
        <f>G114</f>
        <v>Título 17</v>
      </c>
      <c r="P114" s="86"/>
      <c r="Q114" s="86"/>
      <c r="R114" s="81"/>
      <c r="S114" s="86"/>
      <c r="T114" s="86" t="str">
        <f>CONCATENATE("&lt;!-- ",R114," --&gt;")</f>
        <v>&lt;!--  --&gt;</v>
      </c>
      <c r="U114" s="99"/>
      <c r="V114" t="str">
        <f t="shared" si="21"/>
        <v/>
      </c>
    </row>
    <row r="115" customFormat="1" ht="14.4" spans="1:22">
      <c r="A115" s="87" t="s">
        <v>164</v>
      </c>
      <c r="C115" t="str">
        <f>IF(B116&lt;&gt;"",CONCATENATE("&lt;div id=",Comillas,B117,Comillas,"&gt;"),"")</f>
        <v/>
      </c>
      <c r="D115" s="88"/>
      <c r="E115" s="89" t="str">
        <f>CONCATENATE(" &lt;a href=",Comillas,"#",B117,Comillas," class=",Comillas,"submenu-item",Comillas,"&gt;",B114,"&lt;/a&gt;")</f>
        <v> &lt;a href="#" class="submenu-item"&gt;&lt;/a&gt;</v>
      </c>
      <c r="F115" t="str">
        <f t="shared" si="22"/>
        <v/>
      </c>
      <c r="G115" s="87" t="s">
        <v>164</v>
      </c>
      <c r="H115" s="90" t="s">
        <v>165</v>
      </c>
      <c r="I115" s="100" t="s">
        <v>166</v>
      </c>
      <c r="J115" s="94"/>
      <c r="L115" t="str">
        <f>IF(J114&lt;&gt;"","&lt;div&gt;","")</f>
        <v/>
      </c>
      <c r="M115" s="101"/>
      <c r="N115" t="str">
        <f t="shared" si="23"/>
        <v/>
      </c>
      <c r="O115" s="87" t="s">
        <v>164</v>
      </c>
      <c r="P115" s="90" t="s">
        <v>165</v>
      </c>
      <c r="Q115" s="100" t="s">
        <v>166</v>
      </c>
      <c r="T115" t="str">
        <f>CONCATENATE(P115,R115,Q115)</f>
        <v>&lt;div &gt;</v>
      </c>
      <c r="U115" s="101"/>
      <c r="V115" t="str">
        <f t="shared" si="21"/>
        <v/>
      </c>
    </row>
    <row r="116" customFormat="1" spans="1:22">
      <c r="A116" s="91">
        <f>A109+1</f>
        <v>17</v>
      </c>
      <c r="B116" s="92" t="str">
        <f>IF(B114="","",SUBSTITUTE(SUBSTITUTE(SUBSTITUTE(SUBSTITUTE(SUBSTITUTE(SUBSTITUTE(SUBSTITUTE(SUBSTITUTE(LOWER(CONCATENATE(B114," ",B115))," ","-"),"&lt;",""),"&gt;",""),"ó","o"),"?",""),"¿",""),"é","e"),"á","a"))</f>
        <v/>
      </c>
      <c r="C116" s="93" t="str">
        <f>CONCATENATE("&lt;h3&gt;",SUBSTITUTE(CONCATENATE(B114," ",B115),"&lt;","&amp;lt;"),"&lt;/h3&gt;")</f>
        <v>&lt;h3&gt; &lt;/h3&gt;</v>
      </c>
      <c r="D116" s="88"/>
      <c r="E116" s="89"/>
      <c r="F116" t="str">
        <f t="shared" si="22"/>
        <v/>
      </c>
      <c r="G116" s="87">
        <f>G109+1</f>
        <v>17</v>
      </c>
      <c r="J116" s="88"/>
      <c r="K116" s="88"/>
      <c r="L116" s="93" t="str">
        <f>CONCATENATE("&lt;h4&gt;",SUBSTITUTE(CONCATENATE(J114," ",J115),"&lt;","&amp;lt;"),"&lt;/h4&gt;")</f>
        <v>&lt;h4&gt; &lt;/h4&gt;</v>
      </c>
      <c r="M116" s="101"/>
      <c r="N116" t="str">
        <f t="shared" si="23"/>
        <v/>
      </c>
      <c r="O116" s="87">
        <f>O109+1</f>
        <v>17</v>
      </c>
      <c r="T116" t="str">
        <f>CONCATENATE("&lt;h5&gt;",R114,"&lt;/h5&gt;")</f>
        <v>&lt;h5&gt;&lt;/h5&gt;</v>
      </c>
      <c r="U116" s="101"/>
      <c r="V116" t="str">
        <f t="shared" si="21"/>
        <v/>
      </c>
    </row>
    <row r="117" customFormat="1" spans="1:22">
      <c r="A117" s="87"/>
      <c r="B117" s="92" t="str">
        <f>IF(B116&lt;&gt;"",IF(B115="",LEFT(B116,LEN(B116)-1),B116),"")</f>
        <v/>
      </c>
      <c r="C117" t="str">
        <f>IF(B118&lt;&gt;"",CONCATENATE("&lt;p&gt;",B118,"&lt;/p&gt;"),"")</f>
        <v/>
      </c>
      <c r="D117" s="88"/>
      <c r="E117" s="89"/>
      <c r="F117" t="str">
        <f t="shared" si="22"/>
        <v/>
      </c>
      <c r="G117" s="87" t="s">
        <v>169</v>
      </c>
      <c r="J117" s="94"/>
      <c r="K117" t="s">
        <v>2</v>
      </c>
      <c r="L117" t="str">
        <f>IF(J117&lt;&gt;"",CONCATENATE("&lt;p&gt;",J117,"&lt;/p&gt;"),"")</f>
        <v/>
      </c>
      <c r="M117" s="101"/>
      <c r="N117" t="str">
        <f t="shared" si="23"/>
        <v/>
      </c>
      <c r="O117" s="87" t="s">
        <v>169</v>
      </c>
      <c r="R117" s="94"/>
      <c r="S117" t="s">
        <v>2</v>
      </c>
      <c r="T117" t="str">
        <f>IF(R117&lt;&gt;"",R117,"")</f>
        <v/>
      </c>
      <c r="U117" s="101"/>
      <c r="V117" t="str">
        <f t="shared" si="21"/>
        <v/>
      </c>
    </row>
    <row r="118" customFormat="1" spans="1:22">
      <c r="A118" s="87" t="s">
        <v>169</v>
      </c>
      <c r="B118" s="94"/>
      <c r="C118" t="s">
        <v>119</v>
      </c>
      <c r="D118" s="88"/>
      <c r="E118" s="89"/>
      <c r="F118" t="str">
        <f t="shared" si="22"/>
        <v/>
      </c>
      <c r="G118" s="87" t="str">
        <f t="shared" ref="G118:G120" si="38">""</f>
        <v/>
      </c>
      <c r="L118" t="s">
        <v>119</v>
      </c>
      <c r="M118" s="101"/>
      <c r="N118" t="str">
        <f t="shared" si="23"/>
        <v/>
      </c>
      <c r="O118" s="87" t="str">
        <f t="shared" ref="O118:O120" si="39">""</f>
        <v/>
      </c>
      <c r="T118" t="s">
        <v>119</v>
      </c>
      <c r="U118" s="101"/>
      <c r="V118" t="str">
        <f t="shared" si="21"/>
        <v/>
      </c>
    </row>
    <row r="119" customFormat="1" ht="14.55" spans="1:22">
      <c r="A119" s="95" t="str">
        <f>""</f>
        <v/>
      </c>
      <c r="B119" s="79"/>
      <c r="C119" s="79" t="str">
        <f>CONCATENATE("&lt;!-- ",CONCATENATE(B114," ",B115," fin")," --&gt;")</f>
        <v>&lt;!--   fin --&gt;</v>
      </c>
      <c r="D119" s="96"/>
      <c r="E119" s="97"/>
      <c r="F119" t="str">
        <f t="shared" si="22"/>
        <v/>
      </c>
      <c r="G119" s="95" t="str">
        <f t="shared" si="38"/>
        <v/>
      </c>
      <c r="H119" s="79"/>
      <c r="I119" s="79"/>
      <c r="J119" s="79"/>
      <c r="K119" s="79"/>
      <c r="L119" s="79" t="str">
        <f>CONCATENATE("&lt;!-- ",CONCATENATE(J114," ",J115," fin")," --&gt;")</f>
        <v>&lt;!--   fin --&gt;</v>
      </c>
      <c r="M119" s="102"/>
      <c r="N119" t="str">
        <f t="shared" si="23"/>
        <v/>
      </c>
      <c r="O119" s="95" t="str">
        <f t="shared" si="39"/>
        <v/>
      </c>
      <c r="P119" s="79"/>
      <c r="Q119" s="79"/>
      <c r="R119" s="79"/>
      <c r="S119" s="79"/>
      <c r="T119" s="79" t="str">
        <f>CONCATENATE("&lt;!-- ",R114," fin --&gt;")</f>
        <v>&lt;!--  fin --&gt;</v>
      </c>
      <c r="U119" s="102"/>
      <c r="V119" t="str">
        <f t="shared" si="21"/>
        <v/>
      </c>
    </row>
    <row r="120" customFormat="1" ht="14.55" spans="1:22">
      <c r="A120" s="85" t="str">
        <f>""</f>
        <v/>
      </c>
      <c r="B120" s="83"/>
      <c r="C120" s="79" t="str">
        <f>""</f>
        <v/>
      </c>
      <c r="D120" s="79"/>
      <c r="E120" s="79"/>
      <c r="F120" t="str">
        <f t="shared" si="22"/>
        <v/>
      </c>
      <c r="G120" s="87" t="str">
        <f t="shared" si="38"/>
        <v/>
      </c>
      <c r="H120" s="98"/>
      <c r="I120" s="98"/>
      <c r="J120" s="83"/>
      <c r="K120" s="86"/>
      <c r="L120" s="79" t="str">
        <f>""</f>
        <v/>
      </c>
      <c r="N120" t="str">
        <f t="shared" si="23"/>
        <v/>
      </c>
      <c r="O120" s="85" t="str">
        <f t="shared" si="39"/>
        <v/>
      </c>
      <c r="P120" s="86"/>
      <c r="Q120" s="86"/>
      <c r="R120" s="83"/>
      <c r="S120" s="86"/>
      <c r="T120" s="79" t="str">
        <f>""</f>
        <v/>
      </c>
      <c r="V120" t="str">
        <f t="shared" si="21"/>
        <v/>
      </c>
    </row>
    <row r="121" customFormat="1" spans="1:22">
      <c r="A121" s="80" t="str">
        <f>CONCATENATE("Título ",A123)</f>
        <v>Título 18</v>
      </c>
      <c r="B121" s="81"/>
      <c r="C121" s="82" t="str">
        <f>CONCATENATE("&lt;!-- ",CONCATENATE(B121," ",B122)," --&gt;")</f>
        <v>&lt;!--   --&gt;</v>
      </c>
      <c r="D121" s="83"/>
      <c r="E121" s="84" t="str">
        <f>""</f>
        <v/>
      </c>
      <c r="F121" t="str">
        <f t="shared" si="22"/>
        <v/>
      </c>
      <c r="G121" s="85" t="str">
        <f>CONCATENATE("Título ",G123)</f>
        <v>Título 18</v>
      </c>
      <c r="H121" s="86"/>
      <c r="I121" s="86"/>
      <c r="J121" s="81"/>
      <c r="K121" s="86" t="s">
        <v>2</v>
      </c>
      <c r="L121" s="82" t="str">
        <f>CONCATENATE("&lt;!-- ",CONCATENATE(J121," ",J122)," --&gt;")</f>
        <v>&lt;!--   --&gt;</v>
      </c>
      <c r="M121" s="99"/>
      <c r="N121" t="str">
        <f t="shared" si="23"/>
        <v/>
      </c>
      <c r="O121" s="85" t="str">
        <f>G121</f>
        <v>Título 18</v>
      </c>
      <c r="P121" s="86"/>
      <c r="Q121" s="86"/>
      <c r="R121" s="81"/>
      <c r="S121" s="86"/>
      <c r="T121" s="86" t="str">
        <f>CONCATENATE("&lt;!-- ",R121," --&gt;")</f>
        <v>&lt;!--  --&gt;</v>
      </c>
      <c r="U121" s="99"/>
      <c r="V121" t="str">
        <f t="shared" si="21"/>
        <v/>
      </c>
    </row>
    <row r="122" customFormat="1" ht="14.4" spans="1:22">
      <c r="A122" s="87" t="s">
        <v>164</v>
      </c>
      <c r="C122" t="str">
        <f>IF(B123&lt;&gt;"",CONCATENATE("&lt;div id=",Comillas,B124,Comillas,"&gt;"),"")</f>
        <v/>
      </c>
      <c r="D122" s="88"/>
      <c r="E122" s="89" t="str">
        <f>CONCATENATE(" &lt;a href=",Comillas,"#",B124,Comillas," class=",Comillas,"submenu-item",Comillas,"&gt;",B121,"&lt;/a&gt;")</f>
        <v> &lt;a href="#" class="submenu-item"&gt;&lt;/a&gt;</v>
      </c>
      <c r="F122" t="str">
        <f t="shared" si="22"/>
        <v/>
      </c>
      <c r="G122" s="87" t="s">
        <v>164</v>
      </c>
      <c r="H122" s="90" t="s">
        <v>165</v>
      </c>
      <c r="I122" s="100" t="s">
        <v>166</v>
      </c>
      <c r="J122" s="94"/>
      <c r="K122"/>
      <c r="L122" t="str">
        <f>IF(J121&lt;&gt;"","&lt;div&gt;","")</f>
        <v/>
      </c>
      <c r="M122" s="101"/>
      <c r="N122" t="str">
        <f t="shared" si="23"/>
        <v/>
      </c>
      <c r="O122" s="87" t="s">
        <v>164</v>
      </c>
      <c r="P122" s="90" t="s">
        <v>165</v>
      </c>
      <c r="Q122" s="100" t="s">
        <v>166</v>
      </c>
      <c r="T122" t="str">
        <f>CONCATENATE(P122,R122,Q122)</f>
        <v>&lt;div &gt;</v>
      </c>
      <c r="U122" s="101"/>
      <c r="V122" t="str">
        <f t="shared" si="21"/>
        <v/>
      </c>
    </row>
    <row r="123" customFormat="1" spans="1:22">
      <c r="A123" s="91">
        <f>A116+1</f>
        <v>18</v>
      </c>
      <c r="B123" s="92" t="str">
        <f>IF(B121="","",SUBSTITUTE(SUBSTITUTE(SUBSTITUTE(SUBSTITUTE(SUBSTITUTE(SUBSTITUTE(SUBSTITUTE(SUBSTITUTE(LOWER(CONCATENATE(B121," ",B122))," ","-"),"&lt;",""),"&gt;",""),"ó","o"),"?",""),"¿",""),"é","e"),"á","a"))</f>
        <v/>
      </c>
      <c r="C123" s="93" t="str">
        <f>CONCATENATE("&lt;h3&gt;",SUBSTITUTE(CONCATENATE(B121," ",B122),"&lt;","&amp;lt;"),"&lt;/h3&gt;")</f>
        <v>&lt;h3&gt; &lt;/h3&gt;</v>
      </c>
      <c r="D123" s="88"/>
      <c r="E123" s="89"/>
      <c r="F123" t="str">
        <f t="shared" si="22"/>
        <v/>
      </c>
      <c r="G123" s="87">
        <f>G116+1</f>
        <v>18</v>
      </c>
      <c r="J123" s="88"/>
      <c r="K123" s="88"/>
      <c r="L123" s="93" t="str">
        <f>CONCATENATE("&lt;h4&gt;",SUBSTITUTE(CONCATENATE(J121," ",J122),"&lt;","&amp;lt;"),"&lt;/h4&gt;")</f>
        <v>&lt;h4&gt; &lt;/h4&gt;</v>
      </c>
      <c r="M123" s="101"/>
      <c r="N123" t="str">
        <f t="shared" si="23"/>
        <v/>
      </c>
      <c r="O123" s="87">
        <f>O116+1</f>
        <v>18</v>
      </c>
      <c r="T123" t="str">
        <f>CONCATENATE("&lt;h5&gt;",R121,"&lt;/h5&gt;")</f>
        <v>&lt;h5&gt;&lt;/h5&gt;</v>
      </c>
      <c r="U123" s="101"/>
      <c r="V123" t="str">
        <f t="shared" si="21"/>
        <v/>
      </c>
    </row>
    <row r="124" customFormat="1" spans="1:22">
      <c r="A124" s="87"/>
      <c r="B124" s="92" t="str">
        <f>IF(B123&lt;&gt;"",IF(B122="",LEFT(B123,LEN(B123)-1),B123),"")</f>
        <v/>
      </c>
      <c r="C124" t="str">
        <f>IF(B125&lt;&gt;"",CONCATENATE("&lt;p&gt;",B125,"&lt;/p&gt;"),"")</f>
        <v/>
      </c>
      <c r="D124" s="88"/>
      <c r="E124" s="89"/>
      <c r="F124" t="str">
        <f t="shared" si="22"/>
        <v/>
      </c>
      <c r="G124" s="87" t="s">
        <v>169</v>
      </c>
      <c r="J124" s="94"/>
      <c r="K124" t="s">
        <v>2</v>
      </c>
      <c r="L124" t="str">
        <f>IF(J124&lt;&gt;"",CONCATENATE("&lt;p&gt;",J124,"&lt;/p&gt;"),"")</f>
        <v/>
      </c>
      <c r="M124" s="101"/>
      <c r="N124" t="str">
        <f t="shared" si="23"/>
        <v/>
      </c>
      <c r="O124" s="87" t="s">
        <v>169</v>
      </c>
      <c r="R124" s="94"/>
      <c r="S124" t="s">
        <v>2</v>
      </c>
      <c r="T124" t="str">
        <f>IF(R124&lt;&gt;"",R124,"")</f>
        <v/>
      </c>
      <c r="U124" s="101"/>
      <c r="V124" t="str">
        <f t="shared" si="21"/>
        <v/>
      </c>
    </row>
    <row r="125" customFormat="1" spans="1:22">
      <c r="A125" s="87" t="s">
        <v>169</v>
      </c>
      <c r="B125" s="94"/>
      <c r="C125" t="s">
        <v>119</v>
      </c>
      <c r="D125" s="88"/>
      <c r="E125" s="89"/>
      <c r="F125" t="str">
        <f t="shared" si="22"/>
        <v/>
      </c>
      <c r="G125" s="87" t="str">
        <f t="shared" ref="G125:G127" si="40">""</f>
        <v/>
      </c>
      <c r="L125" t="s">
        <v>119</v>
      </c>
      <c r="M125" s="101"/>
      <c r="N125" t="str">
        <f t="shared" si="23"/>
        <v/>
      </c>
      <c r="O125" s="87" t="str">
        <f t="shared" ref="O125:O127" si="41">""</f>
        <v/>
      </c>
      <c r="T125" t="s">
        <v>119</v>
      </c>
      <c r="U125" s="101"/>
      <c r="V125" t="str">
        <f t="shared" si="21"/>
        <v/>
      </c>
    </row>
    <row r="126" customFormat="1" ht="14.55" spans="1:22">
      <c r="A126" s="95" t="str">
        <f>""</f>
        <v/>
      </c>
      <c r="B126" s="79"/>
      <c r="C126" s="79" t="str">
        <f>CONCATENATE("&lt;!-- ",CONCATENATE(B121," ",B122," fin")," --&gt;")</f>
        <v>&lt;!--   fin --&gt;</v>
      </c>
      <c r="D126" s="96"/>
      <c r="E126" s="97"/>
      <c r="F126" t="str">
        <f t="shared" si="22"/>
        <v/>
      </c>
      <c r="G126" s="95" t="str">
        <f t="shared" si="40"/>
        <v/>
      </c>
      <c r="H126" s="79"/>
      <c r="I126" s="79"/>
      <c r="J126" s="79"/>
      <c r="K126" s="79"/>
      <c r="L126" s="79" t="str">
        <f>CONCATENATE("&lt;!-- ",CONCATENATE(J121," ",J122," fin")," --&gt;")</f>
        <v>&lt;!--   fin --&gt;</v>
      </c>
      <c r="M126" s="102"/>
      <c r="N126" t="str">
        <f t="shared" si="23"/>
        <v/>
      </c>
      <c r="O126" s="95" t="str">
        <f t="shared" si="41"/>
        <v/>
      </c>
      <c r="P126" s="79"/>
      <c r="Q126" s="79"/>
      <c r="R126" s="79"/>
      <c r="S126" s="79"/>
      <c r="T126" s="79" t="str">
        <f>CONCATENATE("&lt;!-- ",R121," fin --&gt;")</f>
        <v>&lt;!--  fin --&gt;</v>
      </c>
      <c r="U126" s="102"/>
      <c r="V126" t="str">
        <f t="shared" si="21"/>
        <v/>
      </c>
    </row>
    <row r="127" customFormat="1" ht="14.55" spans="1:22">
      <c r="A127" s="85" t="str">
        <f>""</f>
        <v/>
      </c>
      <c r="B127" s="83"/>
      <c r="C127" s="79" t="str">
        <f>""</f>
        <v/>
      </c>
      <c r="D127" s="79"/>
      <c r="E127" s="79"/>
      <c r="F127" t="str">
        <f t="shared" si="22"/>
        <v/>
      </c>
      <c r="G127" s="87" t="str">
        <f t="shared" si="40"/>
        <v/>
      </c>
      <c r="H127" s="98"/>
      <c r="I127" s="98"/>
      <c r="J127" s="83"/>
      <c r="K127" s="86"/>
      <c r="L127" s="79" t="str">
        <f>""</f>
        <v/>
      </c>
      <c r="N127" t="str">
        <f t="shared" si="23"/>
        <v/>
      </c>
      <c r="O127" s="85" t="str">
        <f t="shared" si="41"/>
        <v/>
      </c>
      <c r="P127" s="86"/>
      <c r="Q127" s="86"/>
      <c r="R127" s="83"/>
      <c r="S127" s="86"/>
      <c r="T127" s="79" t="str">
        <f>""</f>
        <v/>
      </c>
      <c r="V127" t="str">
        <f t="shared" si="21"/>
        <v/>
      </c>
    </row>
    <row r="128" customFormat="1" spans="1:22">
      <c r="A128" s="80" t="str">
        <f>CONCATENATE("Título ",A130)</f>
        <v>Título 19</v>
      </c>
      <c r="B128" s="81"/>
      <c r="C128" s="82" t="str">
        <f>CONCATENATE("&lt;!-- ",CONCATENATE(B128," ",B129)," --&gt;")</f>
        <v>&lt;!--   --&gt;</v>
      </c>
      <c r="D128" s="83"/>
      <c r="E128" s="84" t="str">
        <f>""</f>
        <v/>
      </c>
      <c r="F128" t="str">
        <f t="shared" si="22"/>
        <v/>
      </c>
      <c r="G128" s="85" t="str">
        <f>CONCATENATE("Título ",G130)</f>
        <v>Título 19</v>
      </c>
      <c r="H128" s="86"/>
      <c r="I128" s="86"/>
      <c r="J128" s="81"/>
      <c r="K128" s="86" t="s">
        <v>2</v>
      </c>
      <c r="L128" s="82" t="str">
        <f>CONCATENATE("&lt;!-- ",CONCATENATE(J128," ",J129)," --&gt;")</f>
        <v>&lt;!--   --&gt;</v>
      </c>
      <c r="M128" s="99"/>
      <c r="N128" t="str">
        <f t="shared" si="23"/>
        <v/>
      </c>
      <c r="O128" s="85" t="str">
        <f>G128</f>
        <v>Título 19</v>
      </c>
      <c r="P128" s="86"/>
      <c r="Q128" s="86"/>
      <c r="R128" s="81"/>
      <c r="S128" s="86"/>
      <c r="T128" s="86" t="str">
        <f>CONCATENATE("&lt;!-- ",R128," --&gt;")</f>
        <v>&lt;!--  --&gt;</v>
      </c>
      <c r="U128" s="99"/>
      <c r="V128" t="str">
        <f t="shared" ref="V128:V191" si="42">""</f>
        <v/>
      </c>
    </row>
    <row r="129" customFormat="1" ht="14.4" spans="1:22">
      <c r="A129" s="87" t="s">
        <v>164</v>
      </c>
      <c r="C129" t="str">
        <f>IF(B130&lt;&gt;"",CONCATENATE("&lt;div id=",Comillas,B131,Comillas,"&gt;"),"")</f>
        <v/>
      </c>
      <c r="D129" s="88"/>
      <c r="E129" s="89" t="str">
        <f>CONCATENATE(" &lt;a href=",Comillas,"#",B131,Comillas," class=",Comillas,"submenu-item",Comillas,"&gt;",B128,"&lt;/a&gt;")</f>
        <v> &lt;a href="#" class="submenu-item"&gt;&lt;/a&gt;</v>
      </c>
      <c r="F129" t="str">
        <f t="shared" ref="F129:F141" si="43">""</f>
        <v/>
      </c>
      <c r="G129" s="87" t="s">
        <v>164</v>
      </c>
      <c r="H129" s="90" t="s">
        <v>165</v>
      </c>
      <c r="I129" s="100" t="s">
        <v>166</v>
      </c>
      <c r="J129" s="94"/>
      <c r="L129" t="str">
        <f>IF(J128&lt;&gt;"","&lt;div&gt;","")</f>
        <v/>
      </c>
      <c r="M129" s="101"/>
      <c r="N129" t="str">
        <f t="shared" ref="N129:N192" si="44">""</f>
        <v/>
      </c>
      <c r="O129" s="87" t="s">
        <v>164</v>
      </c>
      <c r="P129" s="90" t="s">
        <v>165</v>
      </c>
      <c r="Q129" s="100" t="s">
        <v>166</v>
      </c>
      <c r="R129"/>
      <c r="S129"/>
      <c r="T129" t="str">
        <f>CONCATENATE(P129,R129,Q129)</f>
        <v>&lt;div &gt;</v>
      </c>
      <c r="U129" s="101"/>
      <c r="V129" t="str">
        <f t="shared" si="42"/>
        <v/>
      </c>
    </row>
    <row r="130" customFormat="1" spans="1:22">
      <c r="A130" s="91">
        <f>A123+1</f>
        <v>19</v>
      </c>
      <c r="B130" s="92" t="str">
        <f>IF(B128="","",SUBSTITUTE(SUBSTITUTE(SUBSTITUTE(SUBSTITUTE(SUBSTITUTE(SUBSTITUTE(SUBSTITUTE(SUBSTITUTE(LOWER(CONCATENATE(B128," ",B129))," ","-"),"&lt;",""),"&gt;",""),"ó","o"),"?",""),"¿",""),"é","e"),"á","a"))</f>
        <v/>
      </c>
      <c r="C130" s="93" t="str">
        <f>CONCATENATE("&lt;h3&gt;",SUBSTITUTE(CONCATENATE(B128," ",B129),"&lt;","&amp;lt;"),"&lt;/h3&gt;")</f>
        <v>&lt;h3&gt; &lt;/h3&gt;</v>
      </c>
      <c r="D130" s="88"/>
      <c r="E130" s="89"/>
      <c r="F130" t="str">
        <f t="shared" si="43"/>
        <v/>
      </c>
      <c r="G130" s="87">
        <f>G123+1</f>
        <v>19</v>
      </c>
      <c r="J130" s="88"/>
      <c r="K130" s="88"/>
      <c r="L130" s="93" t="str">
        <f>CONCATENATE("&lt;h4&gt;",SUBSTITUTE(CONCATENATE(J128," ",J129),"&lt;","&amp;lt;"),"&lt;/h4&gt;")</f>
        <v>&lt;h4&gt; &lt;/h4&gt;</v>
      </c>
      <c r="M130" s="101"/>
      <c r="N130" t="str">
        <f t="shared" si="44"/>
        <v/>
      </c>
      <c r="O130" s="87">
        <f>O123+1</f>
        <v>19</v>
      </c>
      <c r="T130" t="str">
        <f>CONCATENATE("&lt;h5&gt;",R128,"&lt;/h5&gt;")</f>
        <v>&lt;h5&gt;&lt;/h5&gt;</v>
      </c>
      <c r="U130" s="101"/>
      <c r="V130" t="str">
        <f t="shared" si="42"/>
        <v/>
      </c>
    </row>
    <row r="131" customFormat="1" spans="1:22">
      <c r="A131" s="87"/>
      <c r="B131" s="92" t="str">
        <f>IF(B130&lt;&gt;"",IF(B129="",LEFT(B130,LEN(B130)-1),B130),"")</f>
        <v/>
      </c>
      <c r="C131" t="str">
        <f>IF(B132&lt;&gt;"",CONCATENATE("&lt;p&gt;",B132,"&lt;/p&gt;"),"")</f>
        <v/>
      </c>
      <c r="D131" s="88"/>
      <c r="E131" s="89"/>
      <c r="F131" t="str">
        <f t="shared" si="43"/>
        <v/>
      </c>
      <c r="G131" s="87" t="s">
        <v>169</v>
      </c>
      <c r="J131" s="94"/>
      <c r="K131" t="s">
        <v>2</v>
      </c>
      <c r="L131" t="str">
        <f>IF(J131&lt;&gt;"",CONCATENATE("&lt;p&gt;",J131,"&lt;/p&gt;"),"")</f>
        <v/>
      </c>
      <c r="M131" s="101"/>
      <c r="N131" t="str">
        <f t="shared" si="44"/>
        <v/>
      </c>
      <c r="O131" s="87" t="s">
        <v>169</v>
      </c>
      <c r="R131" s="94"/>
      <c r="S131" t="s">
        <v>2</v>
      </c>
      <c r="T131" t="str">
        <f>IF(R131&lt;&gt;"",R131,"")</f>
        <v/>
      </c>
      <c r="U131" s="101"/>
      <c r="V131" t="str">
        <f t="shared" si="42"/>
        <v/>
      </c>
    </row>
    <row r="132" customFormat="1" spans="1:22">
      <c r="A132" s="87" t="s">
        <v>169</v>
      </c>
      <c r="B132" s="94"/>
      <c r="C132" t="s">
        <v>119</v>
      </c>
      <c r="D132" s="88"/>
      <c r="E132" s="89"/>
      <c r="F132" t="str">
        <f t="shared" si="43"/>
        <v/>
      </c>
      <c r="G132" s="87" t="str">
        <f t="shared" ref="G132:G134" si="45">""</f>
        <v/>
      </c>
      <c r="L132" t="s">
        <v>119</v>
      </c>
      <c r="M132" s="101"/>
      <c r="N132" t="str">
        <f t="shared" si="44"/>
        <v/>
      </c>
      <c r="O132" s="87" t="str">
        <f t="shared" ref="O132:O134" si="46">""</f>
        <v/>
      </c>
      <c r="T132" t="s">
        <v>119</v>
      </c>
      <c r="U132" s="101"/>
      <c r="V132" t="str">
        <f t="shared" si="42"/>
        <v/>
      </c>
    </row>
    <row r="133" customFormat="1" ht="14.55" spans="1:22">
      <c r="A133" s="95" t="str">
        <f>""</f>
        <v/>
      </c>
      <c r="B133" s="79"/>
      <c r="C133" s="79" t="str">
        <f>CONCATENATE("&lt;!-- ",CONCATENATE(B128," ",B129," fin")," --&gt;")</f>
        <v>&lt;!--   fin --&gt;</v>
      </c>
      <c r="D133" s="96"/>
      <c r="E133" s="97"/>
      <c r="F133" t="str">
        <f t="shared" si="43"/>
        <v/>
      </c>
      <c r="G133" s="95" t="str">
        <f t="shared" si="45"/>
        <v/>
      </c>
      <c r="H133" s="79"/>
      <c r="I133" s="79"/>
      <c r="J133" s="79"/>
      <c r="K133" s="79"/>
      <c r="L133" s="79" t="str">
        <f>CONCATENATE("&lt;!-- ",CONCATENATE(J128," ",J129," fin")," --&gt;")</f>
        <v>&lt;!--   fin --&gt;</v>
      </c>
      <c r="M133" s="102"/>
      <c r="N133" t="str">
        <f t="shared" si="44"/>
        <v/>
      </c>
      <c r="O133" s="95" t="str">
        <f t="shared" si="46"/>
        <v/>
      </c>
      <c r="P133" s="79"/>
      <c r="Q133" s="79"/>
      <c r="R133" s="79"/>
      <c r="S133" s="79"/>
      <c r="T133" s="79" t="str">
        <f>CONCATENATE("&lt;!-- ",R128," fin --&gt;")</f>
        <v>&lt;!--  fin --&gt;</v>
      </c>
      <c r="U133" s="102"/>
      <c r="V133" t="str">
        <f t="shared" si="42"/>
        <v/>
      </c>
    </row>
    <row r="134" customFormat="1" ht="14.55" spans="1:22">
      <c r="A134" s="85" t="str">
        <f>""</f>
        <v/>
      </c>
      <c r="B134" s="83"/>
      <c r="C134" s="79" t="str">
        <f>""</f>
        <v/>
      </c>
      <c r="D134" s="79"/>
      <c r="E134" s="79"/>
      <c r="F134" t="str">
        <f t="shared" si="43"/>
        <v/>
      </c>
      <c r="G134" s="87" t="str">
        <f t="shared" si="45"/>
        <v/>
      </c>
      <c r="H134" s="98"/>
      <c r="I134" s="98"/>
      <c r="J134" s="83"/>
      <c r="K134" s="86"/>
      <c r="L134" s="79" t="str">
        <f>""</f>
        <v/>
      </c>
      <c r="N134" t="str">
        <f t="shared" si="44"/>
        <v/>
      </c>
      <c r="O134" s="85" t="str">
        <f t="shared" si="46"/>
        <v/>
      </c>
      <c r="P134" s="86"/>
      <c r="Q134" s="86"/>
      <c r="R134" s="83"/>
      <c r="S134" s="86"/>
      <c r="T134" s="79" t="str">
        <f>""</f>
        <v/>
      </c>
      <c r="V134" t="str">
        <f t="shared" si="42"/>
        <v/>
      </c>
    </row>
    <row r="135" customFormat="1" spans="1:22">
      <c r="A135" s="80" t="str">
        <f>CONCATENATE("Título ",A137)</f>
        <v>Título 20</v>
      </c>
      <c r="B135" s="81"/>
      <c r="C135" s="82" t="str">
        <f>CONCATENATE("&lt;!-- ",CONCATENATE(B135," ",B136)," --&gt;")</f>
        <v>&lt;!--   --&gt;</v>
      </c>
      <c r="D135" s="83"/>
      <c r="E135" s="84" t="str">
        <f>""</f>
        <v/>
      </c>
      <c r="F135" t="str">
        <f t="shared" si="43"/>
        <v/>
      </c>
      <c r="G135" s="85" t="str">
        <f>CONCATENATE("Título ",G137)</f>
        <v>Título 20</v>
      </c>
      <c r="H135" s="86"/>
      <c r="I135" s="86"/>
      <c r="J135" s="81"/>
      <c r="K135" s="86" t="s">
        <v>2</v>
      </c>
      <c r="L135" s="82" t="str">
        <f>CONCATENATE("&lt;!-- ",CONCATENATE(J135," ",J136)," --&gt;")</f>
        <v>&lt;!--   --&gt;</v>
      </c>
      <c r="M135" s="99"/>
      <c r="N135" t="str">
        <f t="shared" si="44"/>
        <v/>
      </c>
      <c r="O135" s="85" t="str">
        <f>G135</f>
        <v>Título 20</v>
      </c>
      <c r="P135" s="86"/>
      <c r="Q135" s="86"/>
      <c r="R135" s="81"/>
      <c r="S135" s="86"/>
      <c r="T135" s="86" t="str">
        <f>CONCATENATE("&lt;!-- ",R135," --&gt;")</f>
        <v>&lt;!--  --&gt;</v>
      </c>
      <c r="U135" s="99"/>
      <c r="V135" t="str">
        <f t="shared" si="42"/>
        <v/>
      </c>
    </row>
    <row r="136" customFormat="1" ht="14.4" spans="1:22">
      <c r="A136" s="87" t="s">
        <v>164</v>
      </c>
      <c r="C136" t="str">
        <f>IF(B137&lt;&gt;"",CONCATENATE("&lt;div id=",Comillas,B138,Comillas,"&gt;"),"")</f>
        <v/>
      </c>
      <c r="D136" s="88"/>
      <c r="E136" s="89" t="str">
        <f>CONCATENATE(" &lt;a href=",Comillas,"#",B138,Comillas," class=",Comillas,"submenu-item",Comillas,"&gt;",B135,"&lt;/a&gt;")</f>
        <v> &lt;a href="#" class="submenu-item"&gt;&lt;/a&gt;</v>
      </c>
      <c r="F136" t="str">
        <f t="shared" si="43"/>
        <v/>
      </c>
      <c r="G136" s="87" t="s">
        <v>164</v>
      </c>
      <c r="H136" s="90" t="s">
        <v>165</v>
      </c>
      <c r="I136" s="100" t="s">
        <v>166</v>
      </c>
      <c r="J136" s="94"/>
      <c r="K136"/>
      <c r="L136" t="str">
        <f>IF(J135&lt;&gt;"","&lt;div&gt;","")</f>
        <v/>
      </c>
      <c r="M136" s="101"/>
      <c r="N136" t="str">
        <f t="shared" si="44"/>
        <v/>
      </c>
      <c r="O136" s="87" t="s">
        <v>164</v>
      </c>
      <c r="P136" s="90" t="s">
        <v>165</v>
      </c>
      <c r="Q136" s="100" t="s">
        <v>166</v>
      </c>
      <c r="R136"/>
      <c r="S136"/>
      <c r="T136" t="str">
        <f>CONCATENATE(P136,R136,Q136)</f>
        <v>&lt;div &gt;</v>
      </c>
      <c r="U136" s="101"/>
      <c r="V136" t="str">
        <f t="shared" si="42"/>
        <v/>
      </c>
    </row>
    <row r="137" customFormat="1" spans="1:22">
      <c r="A137" s="91">
        <f>A130+1</f>
        <v>20</v>
      </c>
      <c r="B137" s="92" t="str">
        <f>IF(B135="","",SUBSTITUTE(SUBSTITUTE(SUBSTITUTE(SUBSTITUTE(SUBSTITUTE(SUBSTITUTE(SUBSTITUTE(SUBSTITUTE(LOWER(CONCATENATE(B135," ",B136))," ","-"),"&lt;",""),"&gt;",""),"ó","o"),"?",""),"¿",""),"é","e"),"á","a"))</f>
        <v/>
      </c>
      <c r="C137" s="93" t="str">
        <f>CONCATENATE("&lt;h3&gt;",SUBSTITUTE(CONCATENATE(B135," ",B136),"&lt;","&amp;lt;"),"&lt;/h3&gt;")</f>
        <v>&lt;h3&gt; &lt;/h3&gt;</v>
      </c>
      <c r="D137" s="88"/>
      <c r="E137" s="89"/>
      <c r="F137" t="str">
        <f t="shared" si="43"/>
        <v/>
      </c>
      <c r="G137" s="87">
        <f>G130+1</f>
        <v>20</v>
      </c>
      <c r="J137" s="88"/>
      <c r="K137" s="88"/>
      <c r="L137" s="93" t="str">
        <f>CONCATENATE("&lt;h4&gt;",SUBSTITUTE(CONCATENATE(J135," ",J136),"&lt;","&amp;lt;"),"&lt;/h4&gt;")</f>
        <v>&lt;h4&gt; &lt;/h4&gt;</v>
      </c>
      <c r="M137" s="101"/>
      <c r="N137" t="str">
        <f t="shared" si="44"/>
        <v/>
      </c>
      <c r="O137" s="87">
        <f>O130+1</f>
        <v>20</v>
      </c>
      <c r="T137" t="str">
        <f>CONCATENATE("&lt;h5&gt;",R135,"&lt;/h5&gt;")</f>
        <v>&lt;h5&gt;&lt;/h5&gt;</v>
      </c>
      <c r="U137" s="101"/>
      <c r="V137" t="str">
        <f t="shared" si="42"/>
        <v/>
      </c>
    </row>
    <row r="138" customFormat="1" spans="1:22">
      <c r="A138" s="87"/>
      <c r="B138" s="92" t="str">
        <f>IF(B137&lt;&gt;"",IF(B136="",LEFT(B137,LEN(B137)-1),B137),"")</f>
        <v/>
      </c>
      <c r="C138" t="str">
        <f>IF(B139&lt;&gt;"",CONCATENATE("&lt;p&gt;",B139,"&lt;/p&gt;"),"")</f>
        <v/>
      </c>
      <c r="D138" s="88"/>
      <c r="E138" s="89"/>
      <c r="F138" t="str">
        <f t="shared" si="43"/>
        <v/>
      </c>
      <c r="G138" s="87" t="s">
        <v>169</v>
      </c>
      <c r="J138" s="94"/>
      <c r="K138" t="s">
        <v>2</v>
      </c>
      <c r="L138" t="str">
        <f>IF(J138&lt;&gt;"",CONCATENATE("&lt;p&gt;",J138,"&lt;/p&gt;"),"")</f>
        <v/>
      </c>
      <c r="M138" s="101"/>
      <c r="N138" t="str">
        <f t="shared" si="44"/>
        <v/>
      </c>
      <c r="O138" s="87" t="s">
        <v>169</v>
      </c>
      <c r="R138" s="94"/>
      <c r="S138" t="s">
        <v>2</v>
      </c>
      <c r="T138" t="str">
        <f>IF(R138&lt;&gt;"",R138,"")</f>
        <v/>
      </c>
      <c r="U138" s="101"/>
      <c r="V138" t="str">
        <f t="shared" si="42"/>
        <v/>
      </c>
    </row>
    <row r="139" customFormat="1" spans="1:22">
      <c r="A139" s="87" t="s">
        <v>169</v>
      </c>
      <c r="B139" s="94"/>
      <c r="C139" t="s">
        <v>119</v>
      </c>
      <c r="D139" s="88"/>
      <c r="E139" s="89"/>
      <c r="F139" t="str">
        <f t="shared" si="43"/>
        <v/>
      </c>
      <c r="G139" s="87" t="str">
        <f t="shared" ref="G139:G141" si="47">""</f>
        <v/>
      </c>
      <c r="L139" t="s">
        <v>119</v>
      </c>
      <c r="M139" s="101"/>
      <c r="N139" t="str">
        <f t="shared" si="44"/>
        <v/>
      </c>
      <c r="O139" s="87" t="str">
        <f t="shared" ref="O139:O141" si="48">""</f>
        <v/>
      </c>
      <c r="T139" t="s">
        <v>119</v>
      </c>
      <c r="U139" s="101"/>
      <c r="V139" t="str">
        <f t="shared" si="42"/>
        <v/>
      </c>
    </row>
    <row r="140" customFormat="1" ht="14.55" spans="1:22">
      <c r="A140" s="95" t="str">
        <f>""</f>
        <v/>
      </c>
      <c r="B140" s="79"/>
      <c r="C140" s="79" t="str">
        <f>CONCATENATE("&lt;!-- ",CONCATENATE(B135," ",B136," fin")," --&gt;")</f>
        <v>&lt;!--   fin --&gt;</v>
      </c>
      <c r="D140" s="96"/>
      <c r="E140" s="97"/>
      <c r="F140" t="str">
        <f t="shared" si="43"/>
        <v/>
      </c>
      <c r="G140" s="95" t="str">
        <f t="shared" si="47"/>
        <v/>
      </c>
      <c r="H140" s="79"/>
      <c r="I140" s="79"/>
      <c r="J140" s="79"/>
      <c r="K140" s="79"/>
      <c r="L140" s="79" t="str">
        <f>CONCATENATE("&lt;!-- ",CONCATENATE(J135," ",J136," fin")," --&gt;")</f>
        <v>&lt;!--   fin --&gt;</v>
      </c>
      <c r="M140" s="102"/>
      <c r="N140" t="str">
        <f t="shared" si="44"/>
        <v/>
      </c>
      <c r="O140" s="95" t="str">
        <f t="shared" si="48"/>
        <v/>
      </c>
      <c r="P140" s="79"/>
      <c r="Q140" s="79"/>
      <c r="R140" s="79"/>
      <c r="S140" s="79"/>
      <c r="T140" s="79" t="str">
        <f>CONCATENATE("&lt;!-- ",R135," fin --&gt;")</f>
        <v>&lt;!--  fin --&gt;</v>
      </c>
      <c r="U140" s="102"/>
      <c r="V140" t="str">
        <f t="shared" si="42"/>
        <v/>
      </c>
    </row>
    <row r="141" customFormat="1" ht="14.55" spans="1:22">
      <c r="A141" s="85" t="str">
        <f>""</f>
        <v/>
      </c>
      <c r="B141" s="83"/>
      <c r="C141" s="83"/>
      <c r="D141" s="79"/>
      <c r="E141" s="83"/>
      <c r="F141" t="str">
        <f t="shared" si="43"/>
        <v/>
      </c>
      <c r="G141" s="87" t="str">
        <f t="shared" si="47"/>
        <v/>
      </c>
      <c r="H141" s="98"/>
      <c r="I141" s="98"/>
      <c r="J141" s="83"/>
      <c r="K141" s="86"/>
      <c r="L141" s="79" t="str">
        <f>""</f>
        <v/>
      </c>
      <c r="N141" t="str">
        <f t="shared" si="44"/>
        <v/>
      </c>
      <c r="O141" s="85" t="str">
        <f t="shared" si="48"/>
        <v/>
      </c>
      <c r="P141" s="86"/>
      <c r="Q141" s="86"/>
      <c r="R141" s="83"/>
      <c r="S141" s="86"/>
      <c r="T141" s="79" t="str">
        <f>""</f>
        <v/>
      </c>
      <c r="V141" t="str">
        <f t="shared" si="42"/>
        <v/>
      </c>
    </row>
    <row r="142" customFormat="1" spans="1:22">
      <c r="A142" s="80" t="str">
        <f>CONCATENATE("Título ",A144)</f>
        <v>Título 21</v>
      </c>
      <c r="B142" s="81"/>
      <c r="C142" s="82" t="str">
        <f>CONCATENATE("&lt;!-- ",CONCATENATE(B142," ",B143)," --&gt;")</f>
        <v>&lt;!--   --&gt;</v>
      </c>
      <c r="D142" s="83"/>
      <c r="E142" s="84" t="str">
        <f>""</f>
        <v/>
      </c>
      <c r="F142" t="str">
        <f t="shared" ref="F142:F191" si="49">""</f>
        <v/>
      </c>
      <c r="G142" s="85" t="str">
        <f>CONCATENATE("Título ",G144)</f>
        <v>Título 21</v>
      </c>
      <c r="H142" s="86"/>
      <c r="I142" s="86"/>
      <c r="J142" s="81"/>
      <c r="K142" s="86" t="s">
        <v>2</v>
      </c>
      <c r="L142" s="82" t="str">
        <f>CONCATENATE("&lt;!-- ",CONCATENATE(J142," ",J143)," --&gt;")</f>
        <v>&lt;!--   --&gt;</v>
      </c>
      <c r="M142" s="99"/>
      <c r="N142" t="str">
        <f t="shared" si="44"/>
        <v/>
      </c>
      <c r="O142" s="85" t="str">
        <f>G142</f>
        <v>Título 21</v>
      </c>
      <c r="P142" s="86"/>
      <c r="Q142" s="86"/>
      <c r="R142" s="81"/>
      <c r="S142" s="86"/>
      <c r="T142" s="86" t="str">
        <f>CONCATENATE("&lt;!-- ",R142," --&gt;")</f>
        <v>&lt;!--  --&gt;</v>
      </c>
      <c r="U142" s="99"/>
      <c r="V142" t="str">
        <f t="shared" si="42"/>
        <v/>
      </c>
    </row>
    <row r="143" customFormat="1" ht="14.4" spans="1:22">
      <c r="A143" s="87" t="s">
        <v>164</v>
      </c>
      <c r="C143" t="str">
        <f>IF(B144&lt;&gt;"",CONCATENATE("&lt;div id=",Comillas,B145,Comillas,"&gt;"),"")</f>
        <v/>
      </c>
      <c r="D143" s="88"/>
      <c r="E143" s="89" t="str">
        <f>CONCATENATE(" &lt;a href=",Comillas,"#",B145,Comillas," class=",Comillas,"submenu-item",Comillas,"&gt;",B142,"&lt;/a&gt;")</f>
        <v> &lt;a href="#" class="submenu-item"&gt;&lt;/a&gt;</v>
      </c>
      <c r="F143" t="str">
        <f t="shared" si="49"/>
        <v/>
      </c>
      <c r="G143" s="87" t="s">
        <v>164</v>
      </c>
      <c r="H143" s="90" t="s">
        <v>165</v>
      </c>
      <c r="I143" s="100" t="s">
        <v>166</v>
      </c>
      <c r="J143" s="94"/>
      <c r="K143"/>
      <c r="L143" t="str">
        <f>IF(J142&lt;&gt;"","&lt;div&gt;","")</f>
        <v/>
      </c>
      <c r="M143" s="101"/>
      <c r="N143" t="str">
        <f t="shared" si="44"/>
        <v/>
      </c>
      <c r="O143" s="87" t="s">
        <v>164</v>
      </c>
      <c r="P143" s="90" t="s">
        <v>165</v>
      </c>
      <c r="Q143" s="100" t="s">
        <v>166</v>
      </c>
      <c r="R143"/>
      <c r="S143"/>
      <c r="T143" t="str">
        <f>CONCATENATE(P143,R143,Q143)</f>
        <v>&lt;div &gt;</v>
      </c>
      <c r="U143" s="101"/>
      <c r="V143" t="str">
        <f t="shared" si="42"/>
        <v/>
      </c>
    </row>
    <row r="144" customFormat="1" spans="1:22">
      <c r="A144" s="91">
        <f>A137+1</f>
        <v>21</v>
      </c>
      <c r="B144" s="92" t="str">
        <f>IF(B142="","",SUBSTITUTE(SUBSTITUTE(SUBSTITUTE(SUBSTITUTE(SUBSTITUTE(SUBSTITUTE(SUBSTITUTE(SUBSTITUTE(LOWER(CONCATENATE(B142," ",B143))," ","-"),"&lt;",""),"&gt;",""),"ó","o"),"?",""),"¿",""),"é","e"),"á","a"))</f>
        <v/>
      </c>
      <c r="C144" s="93" t="str">
        <f>CONCATENATE("&lt;h3&gt;",SUBSTITUTE(CONCATENATE(B142," ",B143),"&lt;","&amp;lt;"),"&lt;/h3&gt;")</f>
        <v>&lt;h3&gt; &lt;/h3&gt;</v>
      </c>
      <c r="D144" s="88"/>
      <c r="E144" s="89"/>
      <c r="F144" t="str">
        <f t="shared" si="49"/>
        <v/>
      </c>
      <c r="G144" s="87">
        <f>G137+1</f>
        <v>21</v>
      </c>
      <c r="J144" s="88"/>
      <c r="K144" s="88"/>
      <c r="L144" s="93" t="str">
        <f>CONCATENATE("&lt;h4&gt;",SUBSTITUTE(CONCATENATE(J142," ",J143),"&lt;","&amp;lt;"),"&lt;/h4&gt;")</f>
        <v>&lt;h4&gt; &lt;/h4&gt;</v>
      </c>
      <c r="M144" s="101"/>
      <c r="N144" t="str">
        <f t="shared" si="44"/>
        <v/>
      </c>
      <c r="O144" s="87">
        <f>O137+1</f>
        <v>21</v>
      </c>
      <c r="T144" t="str">
        <f>CONCATENATE("&lt;h5&gt;",R142,"&lt;/h5&gt;")</f>
        <v>&lt;h5&gt;&lt;/h5&gt;</v>
      </c>
      <c r="U144" s="101"/>
      <c r="V144" t="str">
        <f t="shared" si="42"/>
        <v/>
      </c>
    </row>
    <row r="145" customFormat="1" spans="1:22">
      <c r="A145" s="87"/>
      <c r="B145" s="92" t="str">
        <f>IF(B144&lt;&gt;"",IF(B143="",LEFT(B144,LEN(B144)-1),B144),"")</f>
        <v/>
      </c>
      <c r="C145" t="str">
        <f>IF(B146&lt;&gt;"",CONCATENATE("&lt;p&gt;",B146,"&lt;/p&gt;"),"")</f>
        <v/>
      </c>
      <c r="D145" s="88"/>
      <c r="E145" s="89"/>
      <c r="F145" t="str">
        <f t="shared" si="49"/>
        <v/>
      </c>
      <c r="G145" s="87" t="s">
        <v>169</v>
      </c>
      <c r="H145"/>
      <c r="I145"/>
      <c r="J145" s="94"/>
      <c r="K145" t="s">
        <v>2</v>
      </c>
      <c r="L145" t="str">
        <f>IF(J145&lt;&gt;"",CONCATENATE("&lt;p&gt;",J145,"&lt;/p&gt;"),"")</f>
        <v/>
      </c>
      <c r="M145" s="101"/>
      <c r="N145" t="str">
        <f t="shared" si="44"/>
        <v/>
      </c>
      <c r="O145" s="87" t="s">
        <v>169</v>
      </c>
      <c r="P145"/>
      <c r="Q145"/>
      <c r="R145" s="94"/>
      <c r="S145" t="s">
        <v>2</v>
      </c>
      <c r="T145" t="str">
        <f>IF(R145&lt;&gt;"",R145,"")</f>
        <v/>
      </c>
      <c r="U145" s="101"/>
      <c r="V145" t="str">
        <f t="shared" si="42"/>
        <v/>
      </c>
    </row>
    <row r="146" customFormat="1" spans="1:22">
      <c r="A146" s="87" t="s">
        <v>169</v>
      </c>
      <c r="B146" s="94"/>
      <c r="C146" t="s">
        <v>119</v>
      </c>
      <c r="D146" s="88"/>
      <c r="E146" s="89"/>
      <c r="F146" t="str">
        <f t="shared" si="49"/>
        <v/>
      </c>
      <c r="G146" s="87" t="str">
        <f t="shared" ref="G146:G148" si="50">""</f>
        <v/>
      </c>
      <c r="L146" t="s">
        <v>119</v>
      </c>
      <c r="M146" s="101"/>
      <c r="N146" t="str">
        <f t="shared" si="44"/>
        <v/>
      </c>
      <c r="O146" s="87" t="str">
        <f t="shared" ref="O146:O148" si="51">""</f>
        <v/>
      </c>
      <c r="T146" t="s">
        <v>119</v>
      </c>
      <c r="U146" s="101"/>
      <c r="V146" t="str">
        <f t="shared" si="42"/>
        <v/>
      </c>
    </row>
    <row r="147" customFormat="1" ht="14.55" spans="1:22">
      <c r="A147" s="95" t="str">
        <f>""</f>
        <v/>
      </c>
      <c r="B147" s="79"/>
      <c r="C147" s="79" t="str">
        <f>CONCATENATE("&lt;!-- ",CONCATENATE(B142," ",B143," fin")," --&gt;")</f>
        <v>&lt;!--   fin --&gt;</v>
      </c>
      <c r="D147" s="96"/>
      <c r="E147" s="97"/>
      <c r="F147" t="str">
        <f t="shared" si="49"/>
        <v/>
      </c>
      <c r="G147" s="95" t="str">
        <f t="shared" si="50"/>
        <v/>
      </c>
      <c r="H147" s="79"/>
      <c r="I147" s="79"/>
      <c r="J147" s="79"/>
      <c r="K147" s="79"/>
      <c r="L147" s="79" t="str">
        <f>CONCATENATE("&lt;!-- ",CONCATENATE(J142," ",J143," fin")," --&gt;")</f>
        <v>&lt;!--   fin --&gt;</v>
      </c>
      <c r="M147" s="102"/>
      <c r="N147" t="str">
        <f t="shared" si="44"/>
        <v/>
      </c>
      <c r="O147" s="95" t="str">
        <f t="shared" si="51"/>
        <v/>
      </c>
      <c r="P147" s="79"/>
      <c r="Q147" s="79"/>
      <c r="R147" s="79"/>
      <c r="S147" s="79"/>
      <c r="T147" s="79" t="str">
        <f>CONCATENATE("&lt;!-- ",R142," fin --&gt;")</f>
        <v>&lt;!--  fin --&gt;</v>
      </c>
      <c r="U147" s="102"/>
      <c r="V147" t="str">
        <f t="shared" si="42"/>
        <v/>
      </c>
    </row>
    <row r="148" customFormat="1" ht="14.55" spans="1:22">
      <c r="A148" s="85" t="str">
        <f>""</f>
        <v/>
      </c>
      <c r="B148" s="83"/>
      <c r="C148" s="83"/>
      <c r="D148" s="79"/>
      <c r="E148" s="83"/>
      <c r="F148" t="str">
        <f t="shared" si="49"/>
        <v/>
      </c>
      <c r="G148" s="87" t="str">
        <f t="shared" si="50"/>
        <v/>
      </c>
      <c r="H148" s="98"/>
      <c r="I148" s="98"/>
      <c r="J148" s="83"/>
      <c r="K148" s="86"/>
      <c r="L148" s="79" t="str">
        <f>""</f>
        <v/>
      </c>
      <c r="N148" t="str">
        <f t="shared" si="44"/>
        <v/>
      </c>
      <c r="O148" s="85" t="str">
        <f t="shared" si="51"/>
        <v/>
      </c>
      <c r="P148" s="86"/>
      <c r="Q148" s="86"/>
      <c r="R148" s="83"/>
      <c r="S148" s="86"/>
      <c r="T148" s="79" t="str">
        <f>""</f>
        <v/>
      </c>
      <c r="V148" t="str">
        <f t="shared" si="42"/>
        <v/>
      </c>
    </row>
    <row r="149" customFormat="1" spans="1:22">
      <c r="A149" s="80" t="str">
        <f>CONCATENATE("Título ",A151)</f>
        <v>Título 22</v>
      </c>
      <c r="B149" s="81"/>
      <c r="C149" s="82" t="str">
        <f>CONCATENATE("&lt;!-- ",CONCATENATE(B149," ",B150)," --&gt;")</f>
        <v>&lt;!--   --&gt;</v>
      </c>
      <c r="D149" s="83"/>
      <c r="E149" s="84" t="str">
        <f>""</f>
        <v/>
      </c>
      <c r="F149" t="str">
        <f t="shared" si="49"/>
        <v/>
      </c>
      <c r="G149" s="85" t="str">
        <f>CONCATENATE("Título ",G151)</f>
        <v>Título 22</v>
      </c>
      <c r="H149" s="86"/>
      <c r="I149" s="86"/>
      <c r="J149" s="81"/>
      <c r="K149" s="86" t="s">
        <v>2</v>
      </c>
      <c r="L149" s="82" t="str">
        <f>CONCATENATE("&lt;!-- ",CONCATENATE(J149," ",J150)," --&gt;")</f>
        <v>&lt;!--   --&gt;</v>
      </c>
      <c r="M149" s="99"/>
      <c r="N149" t="str">
        <f t="shared" si="44"/>
        <v/>
      </c>
      <c r="O149" s="85" t="str">
        <f>G149</f>
        <v>Título 22</v>
      </c>
      <c r="P149" s="86"/>
      <c r="Q149" s="86"/>
      <c r="R149" s="81"/>
      <c r="S149" s="86"/>
      <c r="T149" s="86" t="str">
        <f>CONCATENATE("&lt;!-- ",R149," --&gt;")</f>
        <v>&lt;!--  --&gt;</v>
      </c>
      <c r="U149" s="99"/>
      <c r="V149" t="str">
        <f t="shared" si="42"/>
        <v/>
      </c>
    </row>
    <row r="150" customFormat="1" ht="14.4" spans="1:22">
      <c r="A150" s="87" t="s">
        <v>164</v>
      </c>
      <c r="C150" t="str">
        <f>IF(B151&lt;&gt;"",CONCATENATE("&lt;div id=",Comillas,B152,Comillas,"&gt;"),"")</f>
        <v/>
      </c>
      <c r="D150" s="88"/>
      <c r="E150" s="89" t="str">
        <f>CONCATENATE(" &lt;a href=",Comillas,"#",B152,Comillas," class=",Comillas,"submenu-item",Comillas,"&gt;",B149,"&lt;/a&gt;")</f>
        <v> &lt;a href="#" class="submenu-item"&gt;&lt;/a&gt;</v>
      </c>
      <c r="F150" t="str">
        <f t="shared" si="49"/>
        <v/>
      </c>
      <c r="G150" s="87" t="s">
        <v>164</v>
      </c>
      <c r="H150" s="90" t="s">
        <v>165</v>
      </c>
      <c r="I150" s="100" t="s">
        <v>166</v>
      </c>
      <c r="J150" s="94"/>
      <c r="K150"/>
      <c r="L150" t="str">
        <f>IF(J149&lt;&gt;"","&lt;div&gt;","")</f>
        <v/>
      </c>
      <c r="M150" s="101"/>
      <c r="N150" t="str">
        <f t="shared" si="44"/>
        <v/>
      </c>
      <c r="O150" s="87" t="s">
        <v>164</v>
      </c>
      <c r="P150" s="90" t="s">
        <v>165</v>
      </c>
      <c r="Q150" s="100" t="s">
        <v>166</v>
      </c>
      <c r="R150"/>
      <c r="S150"/>
      <c r="T150" t="str">
        <f>CONCATENATE(P150,R150,Q150)</f>
        <v>&lt;div &gt;</v>
      </c>
      <c r="U150" s="101"/>
      <c r="V150" t="str">
        <f t="shared" si="42"/>
        <v/>
      </c>
    </row>
    <row r="151" customFormat="1" spans="1:22">
      <c r="A151" s="91">
        <f>A144+1</f>
        <v>22</v>
      </c>
      <c r="B151" s="92" t="str">
        <f>IF(B149="","",SUBSTITUTE(SUBSTITUTE(SUBSTITUTE(SUBSTITUTE(SUBSTITUTE(SUBSTITUTE(SUBSTITUTE(SUBSTITUTE(LOWER(CONCATENATE(B149," ",B150))," ","-"),"&lt;",""),"&gt;",""),"ó","o"),"?",""),"¿",""),"é","e"),"á","a"))</f>
        <v/>
      </c>
      <c r="C151" s="93" t="str">
        <f>CONCATENATE("&lt;h3&gt;",SUBSTITUTE(CONCATENATE(B149," ",B150),"&lt;","&amp;lt;"),"&lt;/h3&gt;")</f>
        <v>&lt;h3&gt; &lt;/h3&gt;</v>
      </c>
      <c r="D151" s="88"/>
      <c r="E151" s="89"/>
      <c r="F151" t="str">
        <f t="shared" si="49"/>
        <v/>
      </c>
      <c r="G151" s="87">
        <f>G144+1</f>
        <v>22</v>
      </c>
      <c r="J151" s="88"/>
      <c r="K151" s="88"/>
      <c r="L151" s="93" t="str">
        <f>CONCATENATE("&lt;h4&gt;",SUBSTITUTE(CONCATENATE(J149," ",J150),"&lt;","&amp;lt;"),"&lt;/h4&gt;")</f>
        <v>&lt;h4&gt; &lt;/h4&gt;</v>
      </c>
      <c r="M151" s="101"/>
      <c r="N151" t="str">
        <f t="shared" si="44"/>
        <v/>
      </c>
      <c r="O151" s="87">
        <f>O144+1</f>
        <v>22</v>
      </c>
      <c r="T151" t="str">
        <f>CONCATENATE("&lt;h5&gt;",R149,"&lt;/h5&gt;")</f>
        <v>&lt;h5&gt;&lt;/h5&gt;</v>
      </c>
      <c r="U151" s="101"/>
      <c r="V151" t="str">
        <f t="shared" si="42"/>
        <v/>
      </c>
    </row>
    <row r="152" customFormat="1" spans="1:22">
      <c r="A152" s="87"/>
      <c r="B152" s="92" t="str">
        <f>IF(B151&lt;&gt;"",IF(B150="",LEFT(B151,LEN(B151)-1),B151),"")</f>
        <v/>
      </c>
      <c r="C152" t="str">
        <f>IF(B153&lt;&gt;"",CONCATENATE("&lt;p&gt;",B153,"&lt;/p&gt;"),"")</f>
        <v/>
      </c>
      <c r="D152" s="88"/>
      <c r="E152" s="89"/>
      <c r="F152" t="str">
        <f t="shared" si="49"/>
        <v/>
      </c>
      <c r="G152" s="87" t="s">
        <v>169</v>
      </c>
      <c r="H152"/>
      <c r="I152"/>
      <c r="J152" s="94"/>
      <c r="K152" t="s">
        <v>2</v>
      </c>
      <c r="L152" t="str">
        <f>IF(J152&lt;&gt;"",CONCATENATE("&lt;p&gt;",J152,"&lt;/p&gt;"),"")</f>
        <v/>
      </c>
      <c r="M152" s="101"/>
      <c r="N152" t="str">
        <f t="shared" si="44"/>
        <v/>
      </c>
      <c r="O152" s="87" t="s">
        <v>169</v>
      </c>
      <c r="P152"/>
      <c r="Q152"/>
      <c r="R152" s="94"/>
      <c r="S152" t="s">
        <v>2</v>
      </c>
      <c r="T152" t="str">
        <f>IF(R152&lt;&gt;"",R152,"")</f>
        <v/>
      </c>
      <c r="U152" s="101"/>
      <c r="V152" t="str">
        <f t="shared" si="42"/>
        <v/>
      </c>
    </row>
    <row r="153" spans="1:22">
      <c r="A153" s="87" t="s">
        <v>169</v>
      </c>
      <c r="B153" s="94"/>
      <c r="C153" t="s">
        <v>119</v>
      </c>
      <c r="D153" s="88"/>
      <c r="E153" s="89"/>
      <c r="F153" t="str">
        <f t="shared" si="49"/>
        <v/>
      </c>
      <c r="G153" s="87" t="str">
        <f t="shared" ref="G153:G155" si="52">""</f>
        <v/>
      </c>
      <c r="L153" t="s">
        <v>119</v>
      </c>
      <c r="M153" s="101"/>
      <c r="N153" t="str">
        <f t="shared" si="44"/>
        <v/>
      </c>
      <c r="O153" s="87" t="str">
        <f t="shared" ref="O153:O155" si="53">""</f>
        <v/>
      </c>
      <c r="T153" t="s">
        <v>119</v>
      </c>
      <c r="U153" s="101"/>
      <c r="V153" t="str">
        <f t="shared" si="42"/>
        <v/>
      </c>
    </row>
    <row r="154" ht="14.55" spans="1:22">
      <c r="A154" s="95" t="str">
        <f>""</f>
        <v/>
      </c>
      <c r="B154" s="79"/>
      <c r="C154" s="79" t="str">
        <f>CONCATENATE("&lt;!-- ",CONCATENATE(B149," ",B150," fin")," --&gt;")</f>
        <v>&lt;!--   fin --&gt;</v>
      </c>
      <c r="D154" s="96"/>
      <c r="E154" s="97"/>
      <c r="F154" t="str">
        <f t="shared" si="49"/>
        <v/>
      </c>
      <c r="G154" s="95" t="str">
        <f t="shared" si="52"/>
        <v/>
      </c>
      <c r="H154" s="79"/>
      <c r="I154" s="79"/>
      <c r="J154" s="79"/>
      <c r="K154" s="79"/>
      <c r="L154" s="79" t="str">
        <f>CONCATENATE("&lt;!-- ",CONCATENATE(J149," ",J150," fin")," --&gt;")</f>
        <v>&lt;!--   fin --&gt;</v>
      </c>
      <c r="M154" s="102"/>
      <c r="N154" t="str">
        <f t="shared" si="44"/>
        <v/>
      </c>
      <c r="O154" s="95" t="str">
        <f t="shared" si="53"/>
        <v/>
      </c>
      <c r="P154" s="79"/>
      <c r="Q154" s="79"/>
      <c r="R154" s="79"/>
      <c r="S154" s="79"/>
      <c r="T154" s="79" t="str">
        <f>CONCATENATE("&lt;!-- ",R149," fin --&gt;")</f>
        <v>&lt;!--  fin --&gt;</v>
      </c>
      <c r="U154" s="102"/>
      <c r="V154" t="str">
        <f t="shared" si="42"/>
        <v/>
      </c>
    </row>
    <row r="155" ht="14.55" spans="1:22">
      <c r="A155" s="85" t="str">
        <f>""</f>
        <v/>
      </c>
      <c r="B155" s="83"/>
      <c r="C155" s="83"/>
      <c r="D155" s="79"/>
      <c r="E155" s="83"/>
      <c r="F155" t="str">
        <f t="shared" si="49"/>
        <v/>
      </c>
      <c r="G155" s="87" t="str">
        <f t="shared" si="52"/>
        <v/>
      </c>
      <c r="H155" s="98"/>
      <c r="I155" s="98"/>
      <c r="J155" s="83"/>
      <c r="K155" s="86"/>
      <c r="L155" s="79" t="str">
        <f>""</f>
        <v/>
      </c>
      <c r="N155" t="str">
        <f t="shared" si="44"/>
        <v/>
      </c>
      <c r="O155" s="85" t="str">
        <f t="shared" si="53"/>
        <v/>
      </c>
      <c r="P155" s="86"/>
      <c r="Q155" s="86"/>
      <c r="R155" s="83"/>
      <c r="S155" s="86"/>
      <c r="T155" s="79" t="str">
        <f>""</f>
        <v/>
      </c>
      <c r="V155" t="str">
        <f t="shared" si="42"/>
        <v/>
      </c>
    </row>
    <row r="156" spans="1:22">
      <c r="A156" s="80" t="str">
        <f>CONCATENATE("Título ",A158)</f>
        <v>Título 23</v>
      </c>
      <c r="B156" s="81"/>
      <c r="C156" s="82" t="str">
        <f>CONCATENATE("&lt;!-- ",CONCATENATE(B156," ",B157)," --&gt;")</f>
        <v>&lt;!--   --&gt;</v>
      </c>
      <c r="D156" s="83"/>
      <c r="E156" s="84" t="str">
        <f>""</f>
        <v/>
      </c>
      <c r="F156" t="str">
        <f t="shared" si="49"/>
        <v/>
      </c>
      <c r="G156" s="85" t="str">
        <f>CONCATENATE("Título ",G158)</f>
        <v>Título 23</v>
      </c>
      <c r="H156" s="86"/>
      <c r="I156" s="86"/>
      <c r="J156" s="81"/>
      <c r="K156" s="86" t="s">
        <v>2</v>
      </c>
      <c r="L156" s="82" t="str">
        <f>CONCATENATE("&lt;!-- ",CONCATENATE(J156," ",J157)," --&gt;")</f>
        <v>&lt;!--   --&gt;</v>
      </c>
      <c r="M156" s="99"/>
      <c r="N156" t="str">
        <f t="shared" si="44"/>
        <v/>
      </c>
      <c r="O156" s="85" t="str">
        <f>G156</f>
        <v>Título 23</v>
      </c>
      <c r="P156" s="86"/>
      <c r="Q156" s="86"/>
      <c r="R156" s="81"/>
      <c r="S156" s="86"/>
      <c r="T156" s="86" t="str">
        <f>CONCATENATE("&lt;!-- ",R156," --&gt;")</f>
        <v>&lt;!--  --&gt;</v>
      </c>
      <c r="U156" s="99"/>
      <c r="V156" t="str">
        <f t="shared" si="42"/>
        <v/>
      </c>
    </row>
    <row r="157" ht="14.4" spans="1:22">
      <c r="A157" s="87" t="s">
        <v>164</v>
      </c>
      <c r="C157" t="str">
        <f>IF(B158&lt;&gt;"",CONCATENATE("&lt;div id=",Comillas,B159,Comillas,"&gt;"),"")</f>
        <v/>
      </c>
      <c r="D157" s="88"/>
      <c r="E157" s="89" t="str">
        <f>CONCATENATE(" &lt;a href=",Comillas,"#",B159,Comillas," class=",Comillas,"submenu-item",Comillas,"&gt;",B156,"&lt;/a&gt;")</f>
        <v> &lt;a href="#" class="submenu-item"&gt;&lt;/a&gt;</v>
      </c>
      <c r="F157" t="str">
        <f t="shared" si="49"/>
        <v/>
      </c>
      <c r="G157" s="87" t="s">
        <v>164</v>
      </c>
      <c r="H157" s="90" t="s">
        <v>165</v>
      </c>
      <c r="I157" s="100" t="s">
        <v>166</v>
      </c>
      <c r="J157" s="94"/>
      <c r="L157" t="str">
        <f>IF(J156&lt;&gt;"","&lt;div&gt;","")</f>
        <v/>
      </c>
      <c r="M157" s="101"/>
      <c r="N157" t="str">
        <f t="shared" si="44"/>
        <v/>
      </c>
      <c r="O157" s="87" t="s">
        <v>164</v>
      </c>
      <c r="P157" s="90" t="s">
        <v>165</v>
      </c>
      <c r="Q157" s="100" t="s">
        <v>166</v>
      </c>
      <c r="T157" t="str">
        <f>CONCATENATE(P157,R157,Q157)</f>
        <v>&lt;div &gt;</v>
      </c>
      <c r="U157" s="101"/>
      <c r="V157" t="str">
        <f t="shared" si="42"/>
        <v/>
      </c>
    </row>
    <row r="158" spans="1:22">
      <c r="A158" s="91">
        <f>A151+1</f>
        <v>23</v>
      </c>
      <c r="B158" s="92" t="str">
        <f>IF(B156="","",SUBSTITUTE(SUBSTITUTE(SUBSTITUTE(SUBSTITUTE(SUBSTITUTE(SUBSTITUTE(SUBSTITUTE(SUBSTITUTE(LOWER(CONCATENATE(B156," ",B157))," ","-"),"&lt;",""),"&gt;",""),"ó","o"),"?",""),"¿",""),"é","e"),"á","a"))</f>
        <v/>
      </c>
      <c r="C158" s="93" t="str">
        <f>CONCATENATE("&lt;h3&gt;",SUBSTITUTE(CONCATENATE(B156," ",B157),"&lt;","&amp;lt;"),"&lt;/h3&gt;")</f>
        <v>&lt;h3&gt; &lt;/h3&gt;</v>
      </c>
      <c r="D158" s="88"/>
      <c r="E158" s="89"/>
      <c r="F158" t="str">
        <f t="shared" si="49"/>
        <v/>
      </c>
      <c r="G158" s="87">
        <f>G151+1</f>
        <v>23</v>
      </c>
      <c r="J158" s="88"/>
      <c r="K158" s="88"/>
      <c r="L158" s="93" t="str">
        <f>CONCATENATE("&lt;h4&gt;",SUBSTITUTE(CONCATENATE(J156," ",J157),"&lt;","&amp;lt;"),"&lt;/h4&gt;")</f>
        <v>&lt;h4&gt; &lt;/h4&gt;</v>
      </c>
      <c r="M158" s="101"/>
      <c r="N158" t="str">
        <f t="shared" si="44"/>
        <v/>
      </c>
      <c r="O158" s="87">
        <f>O151+1</f>
        <v>23</v>
      </c>
      <c r="T158" t="str">
        <f>CONCATENATE("&lt;h5&gt;",R156,"&lt;/h5&gt;")</f>
        <v>&lt;h5&gt;&lt;/h5&gt;</v>
      </c>
      <c r="U158" s="101"/>
      <c r="V158" t="str">
        <f t="shared" si="42"/>
        <v/>
      </c>
    </row>
    <row r="159" spans="1:22">
      <c r="A159" s="87"/>
      <c r="B159" s="92" t="str">
        <f>IF(B158&lt;&gt;"",IF(B157="",LEFT(B158,LEN(B158)-1),B158),"")</f>
        <v/>
      </c>
      <c r="C159" t="str">
        <f>IF(B160&lt;&gt;"",CONCATENATE("&lt;p&gt;",B160,"&lt;/p&gt;"),"")</f>
        <v/>
      </c>
      <c r="D159" s="88"/>
      <c r="E159" s="89"/>
      <c r="F159" t="str">
        <f t="shared" si="49"/>
        <v/>
      </c>
      <c r="G159" s="87" t="s">
        <v>169</v>
      </c>
      <c r="J159" s="94"/>
      <c r="K159" t="s">
        <v>2</v>
      </c>
      <c r="L159" t="str">
        <f>IF(J159&lt;&gt;"",CONCATENATE("&lt;p&gt;",J159,"&lt;/p&gt;"),"")</f>
        <v/>
      </c>
      <c r="M159" s="101"/>
      <c r="N159" t="str">
        <f t="shared" si="44"/>
        <v/>
      </c>
      <c r="O159" s="87" t="s">
        <v>169</v>
      </c>
      <c r="R159" s="94"/>
      <c r="S159" t="s">
        <v>2</v>
      </c>
      <c r="T159" t="str">
        <f>IF(R159&lt;&gt;"",R159,"")</f>
        <v/>
      </c>
      <c r="U159" s="101"/>
      <c r="V159" t="str">
        <f t="shared" si="42"/>
        <v/>
      </c>
    </row>
    <row r="160" spans="1:22">
      <c r="A160" s="87" t="s">
        <v>169</v>
      </c>
      <c r="B160" s="94"/>
      <c r="C160" t="s">
        <v>119</v>
      </c>
      <c r="D160" s="88"/>
      <c r="E160" s="89"/>
      <c r="F160" t="str">
        <f t="shared" si="49"/>
        <v/>
      </c>
      <c r="G160" s="87" t="str">
        <f t="shared" ref="G160:G162" si="54">""</f>
        <v/>
      </c>
      <c r="L160" t="s">
        <v>119</v>
      </c>
      <c r="M160" s="101"/>
      <c r="N160" t="str">
        <f t="shared" si="44"/>
        <v/>
      </c>
      <c r="O160" s="87" t="str">
        <f t="shared" ref="O160:O162" si="55">""</f>
        <v/>
      </c>
      <c r="T160" t="s">
        <v>119</v>
      </c>
      <c r="U160" s="101"/>
      <c r="V160" t="str">
        <f t="shared" si="42"/>
        <v/>
      </c>
    </row>
    <row r="161" ht="14.55" spans="1:22">
      <c r="A161" s="95" t="str">
        <f>""</f>
        <v/>
      </c>
      <c r="B161" s="79"/>
      <c r="C161" s="79" t="str">
        <f>CONCATENATE("&lt;!-- ",CONCATENATE(B156," ",B157," fin")," --&gt;")</f>
        <v>&lt;!--   fin --&gt;</v>
      </c>
      <c r="D161" s="96"/>
      <c r="E161" s="97"/>
      <c r="F161" t="str">
        <f t="shared" si="49"/>
        <v/>
      </c>
      <c r="G161" s="95" t="str">
        <f t="shared" si="54"/>
        <v/>
      </c>
      <c r="H161" s="79"/>
      <c r="I161" s="79"/>
      <c r="J161" s="79"/>
      <c r="K161" s="79"/>
      <c r="L161" s="79" t="str">
        <f>CONCATENATE("&lt;!-- ",CONCATENATE(J156," ",J157," fin")," --&gt;")</f>
        <v>&lt;!--   fin --&gt;</v>
      </c>
      <c r="M161" s="102"/>
      <c r="N161" t="str">
        <f t="shared" si="44"/>
        <v/>
      </c>
      <c r="O161" s="95" t="str">
        <f t="shared" si="55"/>
        <v/>
      </c>
      <c r="P161" s="79"/>
      <c r="Q161" s="79"/>
      <c r="R161" s="79"/>
      <c r="S161" s="79"/>
      <c r="T161" s="79" t="str">
        <f>CONCATENATE("&lt;!-- ",R156," fin --&gt;")</f>
        <v>&lt;!--  fin --&gt;</v>
      </c>
      <c r="U161" s="102"/>
      <c r="V161" t="str">
        <f t="shared" si="42"/>
        <v/>
      </c>
    </row>
    <row r="162" ht="14.55" spans="1:22">
      <c r="A162" s="85" t="str">
        <f>""</f>
        <v/>
      </c>
      <c r="B162" s="83"/>
      <c r="C162" s="83"/>
      <c r="D162" s="79"/>
      <c r="E162" s="83"/>
      <c r="F162" t="str">
        <f t="shared" si="49"/>
        <v/>
      </c>
      <c r="G162" s="87" t="str">
        <f t="shared" si="54"/>
        <v/>
      </c>
      <c r="H162" s="98"/>
      <c r="I162" s="98"/>
      <c r="J162" s="83"/>
      <c r="K162" s="86"/>
      <c r="L162" s="79" t="str">
        <f>""</f>
        <v/>
      </c>
      <c r="N162" t="str">
        <f t="shared" si="44"/>
        <v/>
      </c>
      <c r="O162" s="85" t="str">
        <f t="shared" si="55"/>
        <v/>
      </c>
      <c r="P162" s="86"/>
      <c r="Q162" s="86"/>
      <c r="R162" s="83"/>
      <c r="S162" s="86"/>
      <c r="T162" s="79" t="str">
        <f>""</f>
        <v/>
      </c>
      <c r="V162" t="str">
        <f t="shared" si="42"/>
        <v/>
      </c>
    </row>
    <row r="163" spans="1:22">
      <c r="A163" s="80" t="str">
        <f>CONCATENATE("Título ",A165)</f>
        <v>Título 24</v>
      </c>
      <c r="B163" s="81"/>
      <c r="C163" s="82" t="str">
        <f>CONCATENATE("&lt;!-- ",CONCATENATE(B163," ",B164)," --&gt;")</f>
        <v>&lt;!--   --&gt;</v>
      </c>
      <c r="D163" s="83"/>
      <c r="E163" s="84" t="str">
        <f>""</f>
        <v/>
      </c>
      <c r="F163" t="str">
        <f t="shared" si="49"/>
        <v/>
      </c>
      <c r="G163" s="85" t="str">
        <f>CONCATENATE("Título ",G165)</f>
        <v>Título 24</v>
      </c>
      <c r="H163" s="86"/>
      <c r="I163" s="86"/>
      <c r="J163" s="81"/>
      <c r="K163" s="86" t="s">
        <v>2</v>
      </c>
      <c r="L163" s="82" t="str">
        <f>CONCATENATE("&lt;!-- ",CONCATENATE(J163," ",J164)," --&gt;")</f>
        <v>&lt;!--   --&gt;</v>
      </c>
      <c r="M163" s="99"/>
      <c r="N163" t="str">
        <f t="shared" si="44"/>
        <v/>
      </c>
      <c r="O163" s="85" t="str">
        <f>G163</f>
        <v>Título 24</v>
      </c>
      <c r="P163" s="86"/>
      <c r="Q163" s="86"/>
      <c r="R163" s="81"/>
      <c r="S163" s="86"/>
      <c r="T163" s="86" t="str">
        <f>CONCATENATE("&lt;!-- ",R163," --&gt;")</f>
        <v>&lt;!--  --&gt;</v>
      </c>
      <c r="U163" s="99"/>
      <c r="V163" t="str">
        <f t="shared" si="42"/>
        <v/>
      </c>
    </row>
    <row r="164" ht="14.4" spans="1:22">
      <c r="A164" s="87" t="s">
        <v>164</v>
      </c>
      <c r="C164" t="str">
        <f>IF(B165&lt;&gt;"",CONCATENATE("&lt;div id=",Comillas,B166,Comillas,"&gt;"),"")</f>
        <v/>
      </c>
      <c r="D164" s="88"/>
      <c r="E164" s="89" t="str">
        <f>CONCATENATE(" &lt;a href=",Comillas,"#",B166,Comillas," class=",Comillas,"submenu-item",Comillas,"&gt;",B163,"&lt;/a&gt;")</f>
        <v> &lt;a href="#" class="submenu-item"&gt;&lt;/a&gt;</v>
      </c>
      <c r="F164" t="str">
        <f t="shared" si="49"/>
        <v/>
      </c>
      <c r="G164" s="87" t="s">
        <v>164</v>
      </c>
      <c r="H164" s="90" t="s">
        <v>165</v>
      </c>
      <c r="I164" s="100" t="s">
        <v>166</v>
      </c>
      <c r="J164" s="94"/>
      <c r="L164" t="str">
        <f>IF(J163&lt;&gt;"","&lt;div&gt;","")</f>
        <v/>
      </c>
      <c r="M164" s="101"/>
      <c r="N164" t="str">
        <f t="shared" si="44"/>
        <v/>
      </c>
      <c r="O164" s="87" t="s">
        <v>164</v>
      </c>
      <c r="P164" s="90" t="s">
        <v>165</v>
      </c>
      <c r="Q164" s="100" t="s">
        <v>166</v>
      </c>
      <c r="T164" t="str">
        <f>CONCATENATE(P164,R164,Q164)</f>
        <v>&lt;div &gt;</v>
      </c>
      <c r="U164" s="101"/>
      <c r="V164" t="str">
        <f t="shared" si="42"/>
        <v/>
      </c>
    </row>
    <row r="165" spans="1:22">
      <c r="A165" s="91">
        <f>A158+1</f>
        <v>24</v>
      </c>
      <c r="B165" s="92" t="str">
        <f>IF(B163="","",SUBSTITUTE(SUBSTITUTE(SUBSTITUTE(SUBSTITUTE(SUBSTITUTE(SUBSTITUTE(SUBSTITUTE(SUBSTITUTE(LOWER(CONCATENATE(B163," ",B164))," ","-"),"&lt;",""),"&gt;",""),"ó","o"),"?",""),"¿",""),"é","e"),"á","a"))</f>
        <v/>
      </c>
      <c r="C165" s="93" t="str">
        <f>CONCATENATE("&lt;h3&gt;",SUBSTITUTE(CONCATENATE(B163," ",B164),"&lt;","&amp;lt;"),"&lt;/h3&gt;")</f>
        <v>&lt;h3&gt; &lt;/h3&gt;</v>
      </c>
      <c r="D165" s="88"/>
      <c r="E165" s="89"/>
      <c r="F165" t="str">
        <f t="shared" si="49"/>
        <v/>
      </c>
      <c r="G165" s="87">
        <f>G158+1</f>
        <v>24</v>
      </c>
      <c r="J165" s="88"/>
      <c r="K165" s="88"/>
      <c r="L165" s="93" t="str">
        <f>CONCATENATE("&lt;h4&gt;",SUBSTITUTE(CONCATENATE(J163," ",J164),"&lt;","&amp;lt;"),"&lt;/h4&gt;")</f>
        <v>&lt;h4&gt; &lt;/h4&gt;</v>
      </c>
      <c r="M165" s="101"/>
      <c r="N165" t="str">
        <f t="shared" si="44"/>
        <v/>
      </c>
      <c r="O165" s="87">
        <f>O158+1</f>
        <v>24</v>
      </c>
      <c r="T165" t="str">
        <f>CONCATENATE("&lt;h5&gt;",R163,"&lt;/h5&gt;")</f>
        <v>&lt;h5&gt;&lt;/h5&gt;</v>
      </c>
      <c r="U165" s="101"/>
      <c r="V165" t="str">
        <f t="shared" si="42"/>
        <v/>
      </c>
    </row>
    <row r="166" spans="1:22">
      <c r="A166" s="87"/>
      <c r="B166" s="92" t="str">
        <f>IF(B165&lt;&gt;"",IF(B164="",LEFT(B165,LEN(B165)-1),B165),"")</f>
        <v/>
      </c>
      <c r="C166" t="str">
        <f>IF(B167&lt;&gt;"",CONCATENATE("&lt;p&gt;",B167,"&lt;/p&gt;"),"")</f>
        <v/>
      </c>
      <c r="D166" s="88"/>
      <c r="E166" s="89"/>
      <c r="F166" t="str">
        <f t="shared" si="49"/>
        <v/>
      </c>
      <c r="G166" s="87" t="s">
        <v>169</v>
      </c>
      <c r="J166" s="94"/>
      <c r="K166" t="s">
        <v>2</v>
      </c>
      <c r="L166" t="str">
        <f>IF(J166&lt;&gt;"",CONCATENATE("&lt;p&gt;",J166,"&lt;/p&gt;"),"")</f>
        <v/>
      </c>
      <c r="M166" s="101"/>
      <c r="N166" t="str">
        <f t="shared" si="44"/>
        <v/>
      </c>
      <c r="O166" s="87" t="s">
        <v>169</v>
      </c>
      <c r="R166" s="94"/>
      <c r="S166" t="s">
        <v>2</v>
      </c>
      <c r="T166" t="str">
        <f>IF(R166&lt;&gt;"",R166,"")</f>
        <v/>
      </c>
      <c r="U166" s="101"/>
      <c r="V166" t="str">
        <f t="shared" si="42"/>
        <v/>
      </c>
    </row>
    <row r="167" spans="1:22">
      <c r="A167" s="87" t="s">
        <v>169</v>
      </c>
      <c r="B167" s="94"/>
      <c r="C167" t="s">
        <v>119</v>
      </c>
      <c r="D167" s="88"/>
      <c r="E167" s="89"/>
      <c r="F167" t="str">
        <f t="shared" si="49"/>
        <v/>
      </c>
      <c r="G167" s="87" t="str">
        <f t="shared" ref="G167:G169" si="56">""</f>
        <v/>
      </c>
      <c r="L167" t="s">
        <v>119</v>
      </c>
      <c r="M167" s="101"/>
      <c r="N167" t="str">
        <f t="shared" si="44"/>
        <v/>
      </c>
      <c r="O167" s="87" t="str">
        <f t="shared" ref="O167:O169" si="57">""</f>
        <v/>
      </c>
      <c r="T167" t="s">
        <v>119</v>
      </c>
      <c r="U167" s="101"/>
      <c r="V167" t="str">
        <f t="shared" si="42"/>
        <v/>
      </c>
    </row>
    <row r="168" ht="14.55" spans="1:22">
      <c r="A168" s="95" t="str">
        <f>""</f>
        <v/>
      </c>
      <c r="B168" s="79"/>
      <c r="C168" s="79" t="str">
        <f>CONCATENATE("&lt;!-- ",CONCATENATE(B163," ",B164," fin")," --&gt;")</f>
        <v>&lt;!--   fin --&gt;</v>
      </c>
      <c r="D168" s="96"/>
      <c r="E168" s="97"/>
      <c r="F168" t="str">
        <f t="shared" si="49"/>
        <v/>
      </c>
      <c r="G168" s="95" t="str">
        <f t="shared" si="56"/>
        <v/>
      </c>
      <c r="H168" s="79"/>
      <c r="I168" s="79"/>
      <c r="J168" s="79"/>
      <c r="K168" s="79"/>
      <c r="L168" s="79" t="str">
        <f>CONCATENATE("&lt;!-- ",CONCATENATE(J163," ",J164," fin")," --&gt;")</f>
        <v>&lt;!--   fin --&gt;</v>
      </c>
      <c r="M168" s="102"/>
      <c r="N168" t="str">
        <f t="shared" si="44"/>
        <v/>
      </c>
      <c r="O168" s="95" t="str">
        <f t="shared" si="57"/>
        <v/>
      </c>
      <c r="P168" s="79"/>
      <c r="Q168" s="79"/>
      <c r="R168" s="79"/>
      <c r="S168" s="79"/>
      <c r="T168" s="79" t="str">
        <f>CONCATENATE("&lt;!-- ",R163," fin --&gt;")</f>
        <v>&lt;!--  fin --&gt;</v>
      </c>
      <c r="U168" s="102"/>
      <c r="V168" t="str">
        <f t="shared" si="42"/>
        <v/>
      </c>
    </row>
    <row r="169" ht="14.55" spans="1:22">
      <c r="A169" s="85" t="str">
        <f>""</f>
        <v/>
      </c>
      <c r="B169" s="83"/>
      <c r="C169" s="83"/>
      <c r="D169" s="79"/>
      <c r="E169" s="83"/>
      <c r="F169" t="str">
        <f t="shared" si="49"/>
        <v/>
      </c>
      <c r="G169" s="87" t="str">
        <f t="shared" si="56"/>
        <v/>
      </c>
      <c r="H169" s="98"/>
      <c r="I169" s="98"/>
      <c r="J169" s="83"/>
      <c r="K169" s="86"/>
      <c r="L169" s="79" t="str">
        <f>""</f>
        <v/>
      </c>
      <c r="N169" t="str">
        <f t="shared" si="44"/>
        <v/>
      </c>
      <c r="O169" s="85" t="str">
        <f t="shared" si="57"/>
        <v/>
      </c>
      <c r="P169" s="86"/>
      <c r="Q169" s="86"/>
      <c r="R169" s="83"/>
      <c r="S169" s="86"/>
      <c r="T169" s="79" t="str">
        <f>""</f>
        <v/>
      </c>
      <c r="V169" t="str">
        <f t="shared" si="42"/>
        <v/>
      </c>
    </row>
    <row r="170" spans="1:22">
      <c r="A170" s="80" t="str">
        <f>CONCATENATE("Título ",A172)</f>
        <v>Título 25</v>
      </c>
      <c r="B170" s="81"/>
      <c r="C170" s="82" t="str">
        <f>CONCATENATE("&lt;!-- ",CONCATENATE(B170," ",B171)," --&gt;")</f>
        <v>&lt;!--   --&gt;</v>
      </c>
      <c r="D170" s="83"/>
      <c r="E170" s="84" t="str">
        <f>""</f>
        <v/>
      </c>
      <c r="F170" t="str">
        <f t="shared" si="49"/>
        <v/>
      </c>
      <c r="G170" s="85" t="str">
        <f>CONCATENATE("Título ",G172)</f>
        <v>Título 25</v>
      </c>
      <c r="H170" s="86"/>
      <c r="I170" s="86"/>
      <c r="J170" s="81"/>
      <c r="K170" s="86" t="s">
        <v>2</v>
      </c>
      <c r="L170" s="82" t="str">
        <f>CONCATENATE("&lt;!-- ",CONCATENATE(J170," ",J171)," --&gt;")</f>
        <v>&lt;!--   --&gt;</v>
      </c>
      <c r="M170" s="99"/>
      <c r="N170" t="str">
        <f t="shared" si="44"/>
        <v/>
      </c>
      <c r="O170" s="85" t="str">
        <f>G170</f>
        <v>Título 25</v>
      </c>
      <c r="P170" s="86"/>
      <c r="Q170" s="86"/>
      <c r="R170" s="81"/>
      <c r="S170" s="86"/>
      <c r="T170" s="86" t="str">
        <f>CONCATENATE("&lt;!-- ",R170," --&gt;")</f>
        <v>&lt;!--  --&gt;</v>
      </c>
      <c r="U170" s="99"/>
      <c r="V170" t="str">
        <f t="shared" si="42"/>
        <v/>
      </c>
    </row>
    <row r="171" ht="14.4" spans="1:22">
      <c r="A171" s="87" t="s">
        <v>164</v>
      </c>
      <c r="C171" t="str">
        <f>IF(B172&lt;&gt;"",CONCATENATE("&lt;div id=",Comillas,B173,Comillas,"&gt;"),"")</f>
        <v/>
      </c>
      <c r="D171" s="88"/>
      <c r="E171" s="89" t="str">
        <f>CONCATENATE(" &lt;a href=",Comillas,"#",B173,Comillas," class=",Comillas,"submenu-item",Comillas,"&gt;",B170,"&lt;/a&gt;")</f>
        <v> &lt;a href="#" class="submenu-item"&gt;&lt;/a&gt;</v>
      </c>
      <c r="F171" t="str">
        <f t="shared" si="49"/>
        <v/>
      </c>
      <c r="G171" s="87" t="s">
        <v>164</v>
      </c>
      <c r="H171" s="90" t="s">
        <v>165</v>
      </c>
      <c r="I171" s="100" t="s">
        <v>166</v>
      </c>
      <c r="J171" s="94"/>
      <c r="L171" t="str">
        <f>IF(J170&lt;&gt;"","&lt;div&gt;","")</f>
        <v/>
      </c>
      <c r="M171" s="101"/>
      <c r="N171" t="str">
        <f t="shared" si="44"/>
        <v/>
      </c>
      <c r="O171" s="87" t="s">
        <v>164</v>
      </c>
      <c r="P171" s="90" t="s">
        <v>165</v>
      </c>
      <c r="Q171" s="100" t="s">
        <v>166</v>
      </c>
      <c r="T171" t="str">
        <f>CONCATENATE(P171,R171,Q171)</f>
        <v>&lt;div &gt;</v>
      </c>
      <c r="U171" s="101"/>
      <c r="V171" t="str">
        <f t="shared" si="42"/>
        <v/>
      </c>
    </row>
    <row r="172" spans="1:22">
      <c r="A172" s="91">
        <f>A165+1</f>
        <v>25</v>
      </c>
      <c r="B172" s="92" t="str">
        <f>IF(B170="","",SUBSTITUTE(SUBSTITUTE(SUBSTITUTE(SUBSTITUTE(SUBSTITUTE(SUBSTITUTE(SUBSTITUTE(SUBSTITUTE(LOWER(CONCATENATE(B170," ",B171))," ","-"),"&lt;",""),"&gt;",""),"ó","o"),"?",""),"¿",""),"é","e"),"á","a"))</f>
        <v/>
      </c>
      <c r="C172" s="93" t="str">
        <f>CONCATENATE("&lt;h3&gt;",SUBSTITUTE(CONCATENATE(B170," ",B171),"&lt;","&amp;lt;"),"&lt;/h3&gt;")</f>
        <v>&lt;h3&gt; &lt;/h3&gt;</v>
      </c>
      <c r="D172" s="88"/>
      <c r="E172" s="89"/>
      <c r="F172" t="str">
        <f t="shared" si="49"/>
        <v/>
      </c>
      <c r="G172" s="87">
        <f>G165+1</f>
        <v>25</v>
      </c>
      <c r="J172" s="88"/>
      <c r="K172" s="88"/>
      <c r="L172" s="93" t="str">
        <f>CONCATENATE("&lt;h4&gt;",SUBSTITUTE(CONCATENATE(J170," ",J171),"&lt;","&amp;lt;"),"&lt;/h4&gt;")</f>
        <v>&lt;h4&gt; &lt;/h4&gt;</v>
      </c>
      <c r="M172" s="101"/>
      <c r="N172" t="str">
        <f t="shared" si="44"/>
        <v/>
      </c>
      <c r="O172" s="87">
        <f>O165+1</f>
        <v>25</v>
      </c>
      <c r="T172" t="str">
        <f>CONCATENATE("&lt;h5&gt;",R170,"&lt;/h5&gt;")</f>
        <v>&lt;h5&gt;&lt;/h5&gt;</v>
      </c>
      <c r="U172" s="101"/>
      <c r="V172" t="str">
        <f t="shared" si="42"/>
        <v/>
      </c>
    </row>
    <row r="173" spans="1:22">
      <c r="A173" s="87"/>
      <c r="B173" s="92" t="str">
        <f>IF(B172&lt;&gt;"",IF(B171="",LEFT(B172,LEN(B172)-1),B172),"")</f>
        <v/>
      </c>
      <c r="C173" t="str">
        <f>IF(B174&lt;&gt;"",CONCATENATE("&lt;p&gt;",B174,"&lt;/p&gt;"),"")</f>
        <v/>
      </c>
      <c r="D173" s="88"/>
      <c r="E173" s="89"/>
      <c r="F173" t="str">
        <f t="shared" si="49"/>
        <v/>
      </c>
      <c r="G173" s="87" t="s">
        <v>169</v>
      </c>
      <c r="J173" s="94"/>
      <c r="K173" t="s">
        <v>2</v>
      </c>
      <c r="L173" t="str">
        <f>IF(J173&lt;&gt;"",CONCATENATE("&lt;p&gt;",J173,"&lt;/p&gt;"),"")</f>
        <v/>
      </c>
      <c r="M173" s="101"/>
      <c r="N173" t="str">
        <f t="shared" si="44"/>
        <v/>
      </c>
      <c r="O173" s="87" t="s">
        <v>169</v>
      </c>
      <c r="R173" s="94"/>
      <c r="S173" t="s">
        <v>2</v>
      </c>
      <c r="T173" t="str">
        <f>IF(R173&lt;&gt;"",R173,"")</f>
        <v/>
      </c>
      <c r="U173" s="101"/>
      <c r="V173" t="str">
        <f t="shared" si="42"/>
        <v/>
      </c>
    </row>
    <row r="174" spans="1:22">
      <c r="A174" s="87" t="s">
        <v>169</v>
      </c>
      <c r="B174" s="94"/>
      <c r="C174" t="s">
        <v>119</v>
      </c>
      <c r="D174" s="88"/>
      <c r="E174" s="89"/>
      <c r="F174" t="str">
        <f t="shared" si="49"/>
        <v/>
      </c>
      <c r="G174" s="87" t="str">
        <f t="shared" ref="G174:G176" si="58">""</f>
        <v/>
      </c>
      <c r="L174" t="s">
        <v>119</v>
      </c>
      <c r="M174" s="101"/>
      <c r="N174" t="str">
        <f t="shared" si="44"/>
        <v/>
      </c>
      <c r="O174" s="87" t="str">
        <f t="shared" ref="O174:O176" si="59">""</f>
        <v/>
      </c>
      <c r="T174" t="s">
        <v>119</v>
      </c>
      <c r="U174" s="101"/>
      <c r="V174" t="str">
        <f t="shared" si="42"/>
        <v/>
      </c>
    </row>
    <row r="175" ht="14.55" spans="1:22">
      <c r="A175" s="95" t="str">
        <f>""</f>
        <v/>
      </c>
      <c r="B175" s="79"/>
      <c r="C175" s="79" t="str">
        <f>CONCATENATE("&lt;!-- ",CONCATENATE(B170," ",B171," fin")," --&gt;")</f>
        <v>&lt;!--   fin --&gt;</v>
      </c>
      <c r="D175" s="96"/>
      <c r="E175" s="97"/>
      <c r="F175" t="str">
        <f t="shared" si="49"/>
        <v/>
      </c>
      <c r="G175" s="95" t="str">
        <f t="shared" si="58"/>
        <v/>
      </c>
      <c r="H175" s="79"/>
      <c r="I175" s="79"/>
      <c r="J175" s="79"/>
      <c r="K175" s="79"/>
      <c r="L175" s="79" t="str">
        <f>CONCATENATE("&lt;!-- ",CONCATENATE(J170," ",J171," fin")," --&gt;")</f>
        <v>&lt;!--   fin --&gt;</v>
      </c>
      <c r="M175" s="102"/>
      <c r="N175" t="str">
        <f t="shared" si="44"/>
        <v/>
      </c>
      <c r="O175" s="95" t="str">
        <f t="shared" si="59"/>
        <v/>
      </c>
      <c r="P175" s="79"/>
      <c r="Q175" s="79"/>
      <c r="R175" s="79"/>
      <c r="S175" s="79"/>
      <c r="T175" s="79" t="str">
        <f>CONCATENATE("&lt;!-- ",R170," fin --&gt;")</f>
        <v>&lt;!--  fin --&gt;</v>
      </c>
      <c r="U175" s="102"/>
      <c r="V175" t="str">
        <f t="shared" si="42"/>
        <v/>
      </c>
    </row>
    <row r="176" ht="14.55" spans="1:22">
      <c r="A176" s="85" t="str">
        <f>""</f>
        <v/>
      </c>
      <c r="B176" s="83"/>
      <c r="C176" s="83"/>
      <c r="D176" s="79"/>
      <c r="E176" s="83"/>
      <c r="F176" t="str">
        <f t="shared" si="49"/>
        <v/>
      </c>
      <c r="G176" s="87" t="str">
        <f t="shared" si="58"/>
        <v/>
      </c>
      <c r="H176" s="98"/>
      <c r="I176" s="98"/>
      <c r="J176" s="83"/>
      <c r="K176" s="86"/>
      <c r="L176" s="79" t="str">
        <f>""</f>
        <v/>
      </c>
      <c r="N176" t="str">
        <f t="shared" si="44"/>
        <v/>
      </c>
      <c r="O176" s="85" t="str">
        <f t="shared" si="59"/>
        <v/>
      </c>
      <c r="P176" s="86"/>
      <c r="Q176" s="86"/>
      <c r="R176" s="83"/>
      <c r="S176" s="86"/>
      <c r="T176" s="79" t="str">
        <f>""</f>
        <v/>
      </c>
      <c r="V176" t="str">
        <f t="shared" si="42"/>
        <v/>
      </c>
    </row>
    <row r="177" spans="1:22">
      <c r="A177" s="80" t="str">
        <f>CONCATENATE("Título ",A179)</f>
        <v>Título 26</v>
      </c>
      <c r="B177" s="81"/>
      <c r="C177" s="82" t="str">
        <f>CONCATENATE("&lt;!-- ",CONCATENATE(B177," ",B178)," --&gt;")</f>
        <v>&lt;!--   --&gt;</v>
      </c>
      <c r="D177" s="83"/>
      <c r="E177" s="84" t="str">
        <f>""</f>
        <v/>
      </c>
      <c r="F177" t="str">
        <f t="shared" si="49"/>
        <v/>
      </c>
      <c r="G177" s="85" t="str">
        <f>CONCATENATE("Título ",G179)</f>
        <v>Título 26</v>
      </c>
      <c r="H177" s="86"/>
      <c r="I177" s="86"/>
      <c r="J177" s="81"/>
      <c r="K177" s="86" t="s">
        <v>2</v>
      </c>
      <c r="L177" s="82" t="str">
        <f>CONCATENATE("&lt;!-- ",CONCATENATE(J177," ",J178)," --&gt;")</f>
        <v>&lt;!--   --&gt;</v>
      </c>
      <c r="M177" s="99"/>
      <c r="N177" t="str">
        <f t="shared" si="44"/>
        <v/>
      </c>
      <c r="O177" s="85" t="str">
        <f>G177</f>
        <v>Título 26</v>
      </c>
      <c r="P177" s="86"/>
      <c r="Q177" s="86"/>
      <c r="R177" s="81"/>
      <c r="S177" s="86"/>
      <c r="T177" s="86" t="str">
        <f>CONCATENATE("&lt;!-- ",R177," --&gt;")</f>
        <v>&lt;!--  --&gt;</v>
      </c>
      <c r="U177" s="99"/>
      <c r="V177" t="str">
        <f t="shared" si="42"/>
        <v/>
      </c>
    </row>
    <row r="178" ht="14.4" spans="1:22">
      <c r="A178" s="87" t="s">
        <v>164</v>
      </c>
      <c r="C178" t="str">
        <f>IF(B179&lt;&gt;"",CONCATENATE("&lt;div id=",Comillas,B180,Comillas,"&gt;"),"")</f>
        <v/>
      </c>
      <c r="D178" s="88"/>
      <c r="E178" s="89" t="str">
        <f>CONCATENATE(" &lt;a href=",Comillas,"#",B180,Comillas," class=",Comillas,"submenu-item",Comillas,"&gt;",B177,"&lt;/a&gt;")</f>
        <v> &lt;a href="#" class="submenu-item"&gt;&lt;/a&gt;</v>
      </c>
      <c r="F178" t="str">
        <f t="shared" si="49"/>
        <v/>
      </c>
      <c r="G178" s="87" t="s">
        <v>164</v>
      </c>
      <c r="H178" s="90" t="s">
        <v>165</v>
      </c>
      <c r="I178" s="100" t="s">
        <v>166</v>
      </c>
      <c r="J178" s="94"/>
      <c r="L178" t="str">
        <f>IF(J177&lt;&gt;"","&lt;div&gt;","")</f>
        <v/>
      </c>
      <c r="M178" s="101"/>
      <c r="N178" t="str">
        <f t="shared" si="44"/>
        <v/>
      </c>
      <c r="O178" s="87" t="s">
        <v>164</v>
      </c>
      <c r="P178" s="90" t="s">
        <v>165</v>
      </c>
      <c r="Q178" s="100" t="s">
        <v>166</v>
      </c>
      <c r="T178" t="str">
        <f>CONCATENATE(P178,R178,Q178)</f>
        <v>&lt;div &gt;</v>
      </c>
      <c r="U178" s="101"/>
      <c r="V178" t="str">
        <f t="shared" si="42"/>
        <v/>
      </c>
    </row>
    <row r="179" spans="1:22">
      <c r="A179" s="91">
        <f>A172+1</f>
        <v>26</v>
      </c>
      <c r="B179" s="92" t="str">
        <f>IF(B177="","",SUBSTITUTE(SUBSTITUTE(SUBSTITUTE(SUBSTITUTE(SUBSTITUTE(SUBSTITUTE(SUBSTITUTE(SUBSTITUTE(LOWER(CONCATENATE(B177," ",B178))," ","-"),"&lt;",""),"&gt;",""),"ó","o"),"?",""),"¿",""),"é","e"),"á","a"))</f>
        <v/>
      </c>
      <c r="C179" s="93" t="str">
        <f>CONCATENATE("&lt;h3&gt;",SUBSTITUTE(CONCATENATE(B177," ",B178),"&lt;","&amp;lt;"),"&lt;/h3&gt;")</f>
        <v>&lt;h3&gt; &lt;/h3&gt;</v>
      </c>
      <c r="D179" s="88"/>
      <c r="E179" s="89"/>
      <c r="F179" t="str">
        <f t="shared" si="49"/>
        <v/>
      </c>
      <c r="G179" s="87">
        <f>G172+1</f>
        <v>26</v>
      </c>
      <c r="J179" s="88"/>
      <c r="K179" s="88"/>
      <c r="L179" s="93" t="str">
        <f>CONCATENATE("&lt;h4&gt;",SUBSTITUTE(CONCATENATE(J177," ",J178),"&lt;","&amp;lt;"),"&lt;/h4&gt;")</f>
        <v>&lt;h4&gt; &lt;/h4&gt;</v>
      </c>
      <c r="M179" s="101"/>
      <c r="N179" t="str">
        <f t="shared" si="44"/>
        <v/>
      </c>
      <c r="O179" s="87">
        <f>O172+1</f>
        <v>26</v>
      </c>
      <c r="T179" t="str">
        <f>CONCATENATE("&lt;h5&gt;",R177,"&lt;/h5&gt;")</f>
        <v>&lt;h5&gt;&lt;/h5&gt;</v>
      </c>
      <c r="U179" s="101"/>
      <c r="V179" t="str">
        <f t="shared" si="42"/>
        <v/>
      </c>
    </row>
    <row r="180" spans="1:22">
      <c r="A180" s="87"/>
      <c r="B180" s="92" t="str">
        <f>IF(B179&lt;&gt;"",IF(B178="",LEFT(B179,LEN(B179)-1),B179),"")</f>
        <v/>
      </c>
      <c r="C180" t="str">
        <f>IF(B181&lt;&gt;"",CONCATENATE("&lt;p&gt;",B181,"&lt;/p&gt;"),"")</f>
        <v/>
      </c>
      <c r="D180" s="88"/>
      <c r="E180" s="89"/>
      <c r="F180" t="str">
        <f t="shared" si="49"/>
        <v/>
      </c>
      <c r="G180" s="87" t="s">
        <v>169</v>
      </c>
      <c r="J180" s="94"/>
      <c r="K180" t="s">
        <v>2</v>
      </c>
      <c r="L180" t="str">
        <f>IF(J180&lt;&gt;"",CONCATENATE("&lt;p&gt;",J180,"&lt;/p&gt;"),"")</f>
        <v/>
      </c>
      <c r="M180" s="101"/>
      <c r="N180" t="str">
        <f t="shared" si="44"/>
        <v/>
      </c>
      <c r="O180" s="87" t="s">
        <v>169</v>
      </c>
      <c r="R180" s="94"/>
      <c r="S180" t="s">
        <v>2</v>
      </c>
      <c r="T180" t="str">
        <f>IF(R180&lt;&gt;"",R180,"")</f>
        <v/>
      </c>
      <c r="U180" s="101"/>
      <c r="V180" t="str">
        <f t="shared" si="42"/>
        <v/>
      </c>
    </row>
    <row r="181" spans="1:22">
      <c r="A181" s="87" t="s">
        <v>169</v>
      </c>
      <c r="B181" s="94"/>
      <c r="C181" t="s">
        <v>119</v>
      </c>
      <c r="D181" s="88"/>
      <c r="E181" s="89"/>
      <c r="F181" t="str">
        <f t="shared" si="49"/>
        <v/>
      </c>
      <c r="G181" s="87" t="str">
        <f t="shared" ref="G181:G183" si="60">""</f>
        <v/>
      </c>
      <c r="L181" t="s">
        <v>119</v>
      </c>
      <c r="M181" s="101"/>
      <c r="N181" t="str">
        <f t="shared" si="44"/>
        <v/>
      </c>
      <c r="O181" s="87" t="str">
        <f t="shared" ref="O181:O183" si="61">""</f>
        <v/>
      </c>
      <c r="T181" t="s">
        <v>119</v>
      </c>
      <c r="U181" s="101"/>
      <c r="V181" t="str">
        <f t="shared" si="42"/>
        <v/>
      </c>
    </row>
    <row r="182" ht="14.55" spans="1:22">
      <c r="A182" s="95" t="str">
        <f>""</f>
        <v/>
      </c>
      <c r="B182" s="79"/>
      <c r="C182" s="79" t="str">
        <f>CONCATENATE("&lt;!-- ",CONCATENATE(B177," ",B178," fin")," --&gt;")</f>
        <v>&lt;!--   fin --&gt;</v>
      </c>
      <c r="D182" s="96"/>
      <c r="E182" s="97"/>
      <c r="F182" t="str">
        <f t="shared" si="49"/>
        <v/>
      </c>
      <c r="G182" s="95" t="str">
        <f t="shared" si="60"/>
        <v/>
      </c>
      <c r="H182" s="79"/>
      <c r="I182" s="79"/>
      <c r="J182" s="79"/>
      <c r="K182" s="79"/>
      <c r="L182" s="79" t="str">
        <f>CONCATENATE("&lt;!-- ",CONCATENATE(J177," ",J178," fin")," --&gt;")</f>
        <v>&lt;!--   fin --&gt;</v>
      </c>
      <c r="M182" s="102"/>
      <c r="N182" t="str">
        <f t="shared" si="44"/>
        <v/>
      </c>
      <c r="O182" s="95" t="str">
        <f t="shared" si="61"/>
        <v/>
      </c>
      <c r="P182" s="79"/>
      <c r="Q182" s="79"/>
      <c r="R182" s="79"/>
      <c r="S182" s="79"/>
      <c r="T182" s="79" t="str">
        <f>CONCATENATE("&lt;!-- ",R177," fin --&gt;")</f>
        <v>&lt;!--  fin --&gt;</v>
      </c>
      <c r="U182" s="102"/>
      <c r="V182" t="str">
        <f t="shared" si="42"/>
        <v/>
      </c>
    </row>
    <row r="183" ht="14.55" spans="1:22">
      <c r="A183" s="85" t="str">
        <f>""</f>
        <v/>
      </c>
      <c r="B183" s="83"/>
      <c r="C183" s="83"/>
      <c r="D183" s="79"/>
      <c r="E183" s="83"/>
      <c r="F183" t="str">
        <f t="shared" si="49"/>
        <v/>
      </c>
      <c r="G183" s="87" t="str">
        <f t="shared" si="60"/>
        <v/>
      </c>
      <c r="H183" s="98"/>
      <c r="I183" s="98"/>
      <c r="J183" s="83"/>
      <c r="K183" s="86"/>
      <c r="L183" s="79" t="str">
        <f>""</f>
        <v/>
      </c>
      <c r="N183" t="str">
        <f t="shared" si="44"/>
        <v/>
      </c>
      <c r="O183" s="85" t="str">
        <f t="shared" si="61"/>
        <v/>
      </c>
      <c r="P183" s="86"/>
      <c r="Q183" s="86"/>
      <c r="R183" s="83"/>
      <c r="S183" s="86"/>
      <c r="T183" s="79" t="str">
        <f>""</f>
        <v/>
      </c>
      <c r="V183" t="str">
        <f t="shared" si="42"/>
        <v/>
      </c>
    </row>
    <row r="184" spans="1:22">
      <c r="A184" s="80" t="str">
        <f>CONCATENATE("Título ",A186)</f>
        <v>Título 27</v>
      </c>
      <c r="B184" s="81"/>
      <c r="C184" s="82" t="str">
        <f>CONCATENATE("&lt;!-- ",CONCATENATE(B184," ",B185)," --&gt;")</f>
        <v>&lt;!--   --&gt;</v>
      </c>
      <c r="D184" s="83"/>
      <c r="E184" s="84" t="str">
        <f>""</f>
        <v/>
      </c>
      <c r="F184" t="str">
        <f t="shared" si="49"/>
        <v/>
      </c>
      <c r="G184" s="85" t="str">
        <f>CONCATENATE("Título ",G186)</f>
        <v>Título 27</v>
      </c>
      <c r="H184" s="86"/>
      <c r="I184" s="86"/>
      <c r="J184" s="81"/>
      <c r="K184" s="86" t="s">
        <v>2</v>
      </c>
      <c r="L184" s="82" t="str">
        <f>CONCATENATE("&lt;!-- ",CONCATENATE(J184," ",J185)," --&gt;")</f>
        <v>&lt;!--   --&gt;</v>
      </c>
      <c r="M184" s="99"/>
      <c r="N184" t="str">
        <f t="shared" si="44"/>
        <v/>
      </c>
      <c r="O184" s="85" t="str">
        <f>G184</f>
        <v>Título 27</v>
      </c>
      <c r="P184" s="86"/>
      <c r="Q184" s="86"/>
      <c r="R184" s="81"/>
      <c r="S184" s="86"/>
      <c r="T184" s="86" t="str">
        <f>CONCATENATE("&lt;!-- ",R184," --&gt;")</f>
        <v>&lt;!--  --&gt;</v>
      </c>
      <c r="U184" s="99"/>
      <c r="V184" t="str">
        <f t="shared" si="42"/>
        <v/>
      </c>
    </row>
    <row r="185" ht="14.4" spans="1:22">
      <c r="A185" s="87" t="s">
        <v>164</v>
      </c>
      <c r="C185" t="str">
        <f>IF(B186&lt;&gt;"",CONCATENATE("&lt;div id=",Comillas,B187,Comillas,"&gt;"),"")</f>
        <v/>
      </c>
      <c r="D185" s="88"/>
      <c r="E185" s="89" t="str">
        <f>CONCATENATE(" &lt;a href=",Comillas,"#",B187,Comillas," class=",Comillas,"submenu-item",Comillas,"&gt;",B184,"&lt;/a&gt;")</f>
        <v> &lt;a href="#" class="submenu-item"&gt;&lt;/a&gt;</v>
      </c>
      <c r="F185" t="str">
        <f t="shared" si="49"/>
        <v/>
      </c>
      <c r="G185" s="87" t="s">
        <v>164</v>
      </c>
      <c r="H185" s="90" t="s">
        <v>165</v>
      </c>
      <c r="I185" s="100" t="s">
        <v>166</v>
      </c>
      <c r="J185" s="94"/>
      <c r="L185" t="str">
        <f>IF(J184&lt;&gt;"","&lt;div&gt;","")</f>
        <v/>
      </c>
      <c r="M185" s="101"/>
      <c r="N185" t="str">
        <f t="shared" si="44"/>
        <v/>
      </c>
      <c r="O185" s="87" t="s">
        <v>164</v>
      </c>
      <c r="P185" s="90" t="s">
        <v>165</v>
      </c>
      <c r="Q185" s="100" t="s">
        <v>166</v>
      </c>
      <c r="T185" t="str">
        <f>CONCATENATE(P185,R185,Q185)</f>
        <v>&lt;div &gt;</v>
      </c>
      <c r="U185" s="101"/>
      <c r="V185" t="str">
        <f t="shared" si="42"/>
        <v/>
      </c>
    </row>
    <row r="186" spans="1:22">
      <c r="A186" s="91">
        <f>A179+1</f>
        <v>27</v>
      </c>
      <c r="B186" s="92" t="str">
        <f>IF(B184="","",SUBSTITUTE(SUBSTITUTE(SUBSTITUTE(SUBSTITUTE(SUBSTITUTE(SUBSTITUTE(SUBSTITUTE(SUBSTITUTE(LOWER(CONCATENATE(B184," ",B185))," ","-"),"&lt;",""),"&gt;",""),"ó","o"),"?",""),"¿",""),"é","e"),"á","a"))</f>
        <v/>
      </c>
      <c r="C186" s="93" t="str">
        <f>CONCATENATE("&lt;h3&gt;",SUBSTITUTE(CONCATENATE(B184," ",B185),"&lt;","&amp;lt;"),"&lt;/h3&gt;")</f>
        <v>&lt;h3&gt; &lt;/h3&gt;</v>
      </c>
      <c r="D186" s="88"/>
      <c r="E186" s="89"/>
      <c r="F186" t="str">
        <f t="shared" si="49"/>
        <v/>
      </c>
      <c r="G186" s="87">
        <f>G179+1</f>
        <v>27</v>
      </c>
      <c r="J186" s="88"/>
      <c r="K186" s="88"/>
      <c r="L186" s="93" t="str">
        <f>CONCATENATE("&lt;h4&gt;",SUBSTITUTE(CONCATENATE(J184," ",J185),"&lt;","&amp;lt;"),"&lt;/h4&gt;")</f>
        <v>&lt;h4&gt; &lt;/h4&gt;</v>
      </c>
      <c r="M186" s="101"/>
      <c r="N186" t="str">
        <f t="shared" si="44"/>
        <v/>
      </c>
      <c r="O186" s="87">
        <f>O179+1</f>
        <v>27</v>
      </c>
      <c r="T186" t="str">
        <f>CONCATENATE("&lt;h5&gt;",R184,"&lt;/h5&gt;")</f>
        <v>&lt;h5&gt;&lt;/h5&gt;</v>
      </c>
      <c r="U186" s="101"/>
      <c r="V186" t="str">
        <f t="shared" si="42"/>
        <v/>
      </c>
    </row>
    <row r="187" spans="1:22">
      <c r="A187" s="87"/>
      <c r="B187" s="92" t="str">
        <f>IF(B186&lt;&gt;"",IF(B185="",LEFT(B186,LEN(B186)-1),B186),"")</f>
        <v/>
      </c>
      <c r="C187" t="str">
        <f>IF(B188&lt;&gt;"",CONCATENATE("&lt;p&gt;",B188,"&lt;/p&gt;"),"")</f>
        <v/>
      </c>
      <c r="D187" s="88"/>
      <c r="E187" s="89"/>
      <c r="F187" t="str">
        <f t="shared" si="49"/>
        <v/>
      </c>
      <c r="G187" s="87" t="s">
        <v>169</v>
      </c>
      <c r="J187" s="94"/>
      <c r="K187" t="s">
        <v>2</v>
      </c>
      <c r="L187" t="str">
        <f>IF(J187&lt;&gt;"",CONCATENATE("&lt;p&gt;",J187,"&lt;/p&gt;"),"")</f>
        <v/>
      </c>
      <c r="M187" s="101"/>
      <c r="N187" t="str">
        <f t="shared" si="44"/>
        <v/>
      </c>
      <c r="O187" s="87" t="s">
        <v>169</v>
      </c>
      <c r="R187" s="94"/>
      <c r="S187" t="s">
        <v>2</v>
      </c>
      <c r="T187" t="str">
        <f>IF(R187&lt;&gt;"",R187,"")</f>
        <v/>
      </c>
      <c r="U187" s="101"/>
      <c r="V187" t="str">
        <f t="shared" si="42"/>
        <v/>
      </c>
    </row>
    <row r="188" spans="1:22">
      <c r="A188" s="87" t="s">
        <v>169</v>
      </c>
      <c r="B188" s="94"/>
      <c r="C188" t="s">
        <v>119</v>
      </c>
      <c r="D188" s="88"/>
      <c r="E188" s="89"/>
      <c r="F188" t="str">
        <f t="shared" si="49"/>
        <v/>
      </c>
      <c r="G188" s="87" t="str">
        <f t="shared" ref="G188:G190" si="62">""</f>
        <v/>
      </c>
      <c r="L188" t="s">
        <v>119</v>
      </c>
      <c r="M188" s="101"/>
      <c r="N188" t="str">
        <f t="shared" si="44"/>
        <v/>
      </c>
      <c r="O188" s="87" t="str">
        <f t="shared" ref="O188:O190" si="63">""</f>
        <v/>
      </c>
      <c r="T188" t="s">
        <v>119</v>
      </c>
      <c r="U188" s="101"/>
      <c r="V188" t="str">
        <f t="shared" si="42"/>
        <v/>
      </c>
    </row>
    <row r="189" ht="14.55" spans="1:22">
      <c r="A189" s="95" t="str">
        <f>""</f>
        <v/>
      </c>
      <c r="B189" s="79"/>
      <c r="C189" s="79" t="str">
        <f>CONCATENATE("&lt;!-- ",CONCATENATE(B184," ",B185," fin")," --&gt;")</f>
        <v>&lt;!--   fin --&gt;</v>
      </c>
      <c r="D189" s="96"/>
      <c r="E189" s="97"/>
      <c r="F189" t="str">
        <f t="shared" si="49"/>
        <v/>
      </c>
      <c r="G189" s="95" t="str">
        <f t="shared" si="62"/>
        <v/>
      </c>
      <c r="H189" s="79"/>
      <c r="I189" s="79"/>
      <c r="J189" s="79"/>
      <c r="K189" s="79"/>
      <c r="L189" s="79" t="str">
        <f>CONCATENATE("&lt;!-- ",CONCATENATE(J184," ",J185," fin")," --&gt;")</f>
        <v>&lt;!--   fin --&gt;</v>
      </c>
      <c r="M189" s="102"/>
      <c r="N189" t="str">
        <f t="shared" si="44"/>
        <v/>
      </c>
      <c r="O189" s="95" t="str">
        <f t="shared" si="63"/>
        <v/>
      </c>
      <c r="P189" s="79"/>
      <c r="Q189" s="79"/>
      <c r="R189" s="79"/>
      <c r="S189" s="79"/>
      <c r="T189" s="79" t="str">
        <f>CONCATENATE("&lt;!-- ",R184," fin --&gt;")</f>
        <v>&lt;!--  fin --&gt;</v>
      </c>
      <c r="U189" s="102"/>
      <c r="V189" t="str">
        <f t="shared" si="42"/>
        <v/>
      </c>
    </row>
    <row r="190" ht="14.55" spans="1:22">
      <c r="A190" s="85" t="str">
        <f>""</f>
        <v/>
      </c>
      <c r="B190" s="83"/>
      <c r="C190" s="83"/>
      <c r="D190" s="79"/>
      <c r="E190" s="83"/>
      <c r="F190" t="str">
        <f t="shared" si="49"/>
        <v/>
      </c>
      <c r="G190" s="87" t="str">
        <f t="shared" si="62"/>
        <v/>
      </c>
      <c r="H190" s="98"/>
      <c r="I190" s="98"/>
      <c r="J190" s="83"/>
      <c r="K190" s="86"/>
      <c r="L190" s="79" t="str">
        <f>""</f>
        <v/>
      </c>
      <c r="N190" t="str">
        <f t="shared" si="44"/>
        <v/>
      </c>
      <c r="O190" s="85" t="str">
        <f t="shared" si="63"/>
        <v/>
      </c>
      <c r="P190" s="86"/>
      <c r="Q190" s="86"/>
      <c r="R190" s="83"/>
      <c r="S190" s="86"/>
      <c r="T190" s="79" t="str">
        <f>""</f>
        <v/>
      </c>
      <c r="V190" t="str">
        <f t="shared" si="42"/>
        <v/>
      </c>
    </row>
    <row r="191" spans="1:22">
      <c r="A191" s="80" t="str">
        <f>CONCATENATE("Título ",A193)</f>
        <v>Título 28</v>
      </c>
      <c r="B191" s="81"/>
      <c r="C191" s="82" t="str">
        <f>CONCATENATE("&lt;!-- ",CONCATENATE(B191," ",B192)," --&gt;")</f>
        <v>&lt;!--   --&gt;</v>
      </c>
      <c r="D191" s="83"/>
      <c r="E191" s="84" t="str">
        <f>""</f>
        <v/>
      </c>
      <c r="F191" t="str">
        <f t="shared" si="49"/>
        <v/>
      </c>
      <c r="G191" s="85" t="str">
        <f>CONCATENATE("Título ",G193)</f>
        <v>Título 28</v>
      </c>
      <c r="H191" s="86"/>
      <c r="I191" s="86"/>
      <c r="J191" s="81"/>
      <c r="K191" s="86" t="s">
        <v>2</v>
      </c>
      <c r="L191" s="82" t="str">
        <f>CONCATENATE("&lt;!-- ",CONCATENATE(J191," ",J192)," --&gt;")</f>
        <v>&lt;!--   --&gt;</v>
      </c>
      <c r="M191" s="99"/>
      <c r="N191" t="str">
        <f t="shared" si="44"/>
        <v/>
      </c>
      <c r="O191" s="85" t="str">
        <f>G191</f>
        <v>Título 28</v>
      </c>
      <c r="P191" s="86"/>
      <c r="Q191" s="86"/>
      <c r="R191" s="81"/>
      <c r="S191" s="86"/>
      <c r="T191" s="86" t="str">
        <f>CONCATENATE("&lt;!-- ",R191," --&gt;")</f>
        <v>&lt;!--  --&gt;</v>
      </c>
      <c r="U191" s="99"/>
      <c r="V191" t="str">
        <f t="shared" si="42"/>
        <v/>
      </c>
    </row>
    <row r="192" ht="14.4" spans="1:22">
      <c r="A192" s="87" t="s">
        <v>164</v>
      </c>
      <c r="C192" t="str">
        <f>IF(B193&lt;&gt;"",CONCATENATE("&lt;div id=",Comillas,B194,Comillas,"&gt;"),"")</f>
        <v/>
      </c>
      <c r="D192" s="88"/>
      <c r="E192" s="89" t="str">
        <f>CONCATENATE(" &lt;a href=",Comillas,"#",B194,Comillas," class=",Comillas,"submenu-item",Comillas,"&gt;",B191,"&lt;/a&gt;")</f>
        <v> &lt;a href="#" class="submenu-item"&gt;&lt;/a&gt;</v>
      </c>
      <c r="F192" t="str">
        <f t="shared" ref="F192:F255" si="64">""</f>
        <v/>
      </c>
      <c r="G192" s="87" t="s">
        <v>164</v>
      </c>
      <c r="H192" s="90" t="s">
        <v>165</v>
      </c>
      <c r="I192" s="100" t="s">
        <v>166</v>
      </c>
      <c r="J192" s="94"/>
      <c r="L192" t="str">
        <f>IF(J191&lt;&gt;"","&lt;div&gt;","")</f>
        <v/>
      </c>
      <c r="M192" s="101"/>
      <c r="N192" t="str">
        <f t="shared" si="44"/>
        <v/>
      </c>
      <c r="O192" s="87" t="s">
        <v>164</v>
      </c>
      <c r="P192" s="90" t="s">
        <v>165</v>
      </c>
      <c r="Q192" s="100" t="s">
        <v>166</v>
      </c>
      <c r="T192" t="str">
        <f>CONCATENATE(P192,R192,Q192)</f>
        <v>&lt;div &gt;</v>
      </c>
      <c r="U192" s="101"/>
      <c r="V192" t="str">
        <f t="shared" ref="V192:V255" si="65">""</f>
        <v/>
      </c>
    </row>
    <row r="193" spans="1:22">
      <c r="A193" s="91">
        <f>A186+1</f>
        <v>28</v>
      </c>
      <c r="B193" s="92" t="str">
        <f>IF(B191="","",SUBSTITUTE(SUBSTITUTE(SUBSTITUTE(SUBSTITUTE(SUBSTITUTE(SUBSTITUTE(SUBSTITUTE(SUBSTITUTE(LOWER(CONCATENATE(B191," ",B192))," ","-"),"&lt;",""),"&gt;",""),"ó","o"),"?",""),"¿",""),"é","e"),"á","a"))</f>
        <v/>
      </c>
      <c r="C193" s="93" t="str">
        <f>CONCATENATE("&lt;h3&gt;",SUBSTITUTE(CONCATENATE(B191," ",B192),"&lt;","&amp;lt;"),"&lt;/h3&gt;")</f>
        <v>&lt;h3&gt; &lt;/h3&gt;</v>
      </c>
      <c r="D193" s="88"/>
      <c r="E193" s="89"/>
      <c r="F193" t="str">
        <f t="shared" si="64"/>
        <v/>
      </c>
      <c r="G193" s="87">
        <f>G186+1</f>
        <v>28</v>
      </c>
      <c r="J193" s="88"/>
      <c r="K193" s="88"/>
      <c r="L193" s="93" t="str">
        <f>CONCATENATE("&lt;h4&gt;",SUBSTITUTE(CONCATENATE(J191," ",J192),"&lt;","&amp;lt;"),"&lt;/h4&gt;")</f>
        <v>&lt;h4&gt; &lt;/h4&gt;</v>
      </c>
      <c r="M193" s="101"/>
      <c r="N193" t="str">
        <f t="shared" ref="N193:N256" si="66">""</f>
        <v/>
      </c>
      <c r="O193" s="87">
        <f>O186+1</f>
        <v>28</v>
      </c>
      <c r="T193" t="str">
        <f>CONCATENATE("&lt;h5&gt;",R191,"&lt;/h5&gt;")</f>
        <v>&lt;h5&gt;&lt;/h5&gt;</v>
      </c>
      <c r="U193" s="101"/>
      <c r="V193" t="str">
        <f t="shared" si="65"/>
        <v/>
      </c>
    </row>
    <row r="194" spans="1:22">
      <c r="A194" s="87"/>
      <c r="B194" s="92" t="str">
        <f>IF(B193&lt;&gt;"",IF(B192="",LEFT(B193,LEN(B193)-1),B193),"")</f>
        <v/>
      </c>
      <c r="C194" t="str">
        <f>IF(B195&lt;&gt;"",CONCATENATE("&lt;p&gt;",B195,"&lt;/p&gt;"),"")</f>
        <v/>
      </c>
      <c r="D194" s="88"/>
      <c r="E194" s="89"/>
      <c r="F194" t="str">
        <f t="shared" si="64"/>
        <v/>
      </c>
      <c r="G194" s="87" t="s">
        <v>169</v>
      </c>
      <c r="J194" s="94"/>
      <c r="K194" t="s">
        <v>2</v>
      </c>
      <c r="L194" t="str">
        <f>IF(J194&lt;&gt;"",CONCATENATE("&lt;p&gt;",J194,"&lt;/p&gt;"),"")</f>
        <v/>
      </c>
      <c r="M194" s="101"/>
      <c r="N194" t="str">
        <f t="shared" si="66"/>
        <v/>
      </c>
      <c r="O194" s="87" t="s">
        <v>169</v>
      </c>
      <c r="R194" s="94"/>
      <c r="S194" t="s">
        <v>2</v>
      </c>
      <c r="T194" t="str">
        <f>IF(R194&lt;&gt;"",R194,"")</f>
        <v/>
      </c>
      <c r="U194" s="101"/>
      <c r="V194" t="str">
        <f t="shared" si="65"/>
        <v/>
      </c>
    </row>
    <row r="195" spans="1:22">
      <c r="A195" s="87" t="s">
        <v>169</v>
      </c>
      <c r="B195" s="94"/>
      <c r="C195" t="s">
        <v>119</v>
      </c>
      <c r="D195" s="88"/>
      <c r="E195" s="89"/>
      <c r="F195" t="str">
        <f t="shared" si="64"/>
        <v/>
      </c>
      <c r="G195" s="87" t="str">
        <f t="shared" ref="G195:G197" si="67">""</f>
        <v/>
      </c>
      <c r="L195" t="s">
        <v>119</v>
      </c>
      <c r="M195" s="101"/>
      <c r="N195" t="str">
        <f t="shared" si="66"/>
        <v/>
      </c>
      <c r="O195" s="87" t="str">
        <f t="shared" ref="O195:O197" si="68">""</f>
        <v/>
      </c>
      <c r="T195" t="s">
        <v>119</v>
      </c>
      <c r="U195" s="101"/>
      <c r="V195" t="str">
        <f t="shared" si="65"/>
        <v/>
      </c>
    </row>
    <row r="196" ht="14.55" spans="1:22">
      <c r="A196" s="95" t="str">
        <f>""</f>
        <v/>
      </c>
      <c r="B196" s="79"/>
      <c r="C196" s="79" t="str">
        <f>CONCATENATE("&lt;!-- ",CONCATENATE(B191," ",B192," fin")," --&gt;")</f>
        <v>&lt;!--   fin --&gt;</v>
      </c>
      <c r="D196" s="96"/>
      <c r="E196" s="97"/>
      <c r="F196" t="str">
        <f t="shared" si="64"/>
        <v/>
      </c>
      <c r="G196" s="95" t="str">
        <f t="shared" si="67"/>
        <v/>
      </c>
      <c r="H196" s="79"/>
      <c r="I196" s="79"/>
      <c r="J196" s="79"/>
      <c r="K196" s="79"/>
      <c r="L196" s="79" t="str">
        <f>CONCATENATE("&lt;!-- ",CONCATENATE(J191," ",J192," fin")," --&gt;")</f>
        <v>&lt;!--   fin --&gt;</v>
      </c>
      <c r="M196" s="102"/>
      <c r="N196" t="str">
        <f t="shared" si="66"/>
        <v/>
      </c>
      <c r="O196" s="95" t="str">
        <f t="shared" si="68"/>
        <v/>
      </c>
      <c r="P196" s="79"/>
      <c r="Q196" s="79"/>
      <c r="R196" s="79"/>
      <c r="S196" s="79"/>
      <c r="T196" s="79" t="str">
        <f>CONCATENATE("&lt;!-- ",R191," fin --&gt;")</f>
        <v>&lt;!--  fin --&gt;</v>
      </c>
      <c r="U196" s="102"/>
      <c r="V196" t="str">
        <f t="shared" si="65"/>
        <v/>
      </c>
    </row>
    <row r="197" ht="14.55" spans="1:22">
      <c r="A197" s="85" t="str">
        <f>""</f>
        <v/>
      </c>
      <c r="B197" s="83"/>
      <c r="C197" s="83"/>
      <c r="D197" s="79"/>
      <c r="E197" s="83"/>
      <c r="F197" t="str">
        <f t="shared" si="64"/>
        <v/>
      </c>
      <c r="G197" s="87" t="str">
        <f t="shared" si="67"/>
        <v/>
      </c>
      <c r="H197" s="98"/>
      <c r="I197" s="98"/>
      <c r="J197" s="83"/>
      <c r="K197" s="86"/>
      <c r="L197" s="79" t="str">
        <f>""</f>
        <v/>
      </c>
      <c r="N197" t="str">
        <f t="shared" si="66"/>
        <v/>
      </c>
      <c r="O197" s="85" t="str">
        <f t="shared" si="68"/>
        <v/>
      </c>
      <c r="P197" s="86"/>
      <c r="Q197" s="86"/>
      <c r="R197" s="83"/>
      <c r="S197" s="86"/>
      <c r="T197" s="79" t="str">
        <f>""</f>
        <v/>
      </c>
      <c r="V197" t="str">
        <f t="shared" si="65"/>
        <v/>
      </c>
    </row>
    <row r="198" spans="1:22">
      <c r="A198" s="80" t="str">
        <f>CONCATENATE("Título ",A200)</f>
        <v>Título 29</v>
      </c>
      <c r="B198" s="81"/>
      <c r="C198" s="82" t="str">
        <f>CONCATENATE("&lt;!-- ",CONCATENATE(B198," ",B199)," --&gt;")</f>
        <v>&lt;!--   --&gt;</v>
      </c>
      <c r="D198" s="83"/>
      <c r="E198" s="84" t="str">
        <f>""</f>
        <v/>
      </c>
      <c r="F198" t="str">
        <f t="shared" si="64"/>
        <v/>
      </c>
      <c r="G198" s="85" t="str">
        <f>CONCATENATE("Título ",G200)</f>
        <v>Título 29</v>
      </c>
      <c r="H198" s="86"/>
      <c r="I198" s="86"/>
      <c r="J198" s="81"/>
      <c r="K198" s="86" t="s">
        <v>2</v>
      </c>
      <c r="L198" s="82" t="str">
        <f>CONCATENATE("&lt;!-- ",CONCATENATE(J198," ",J199)," --&gt;")</f>
        <v>&lt;!--   --&gt;</v>
      </c>
      <c r="M198" s="99"/>
      <c r="N198" t="str">
        <f t="shared" si="66"/>
        <v/>
      </c>
      <c r="O198" s="85" t="str">
        <f>G198</f>
        <v>Título 29</v>
      </c>
      <c r="P198" s="86"/>
      <c r="Q198" s="86"/>
      <c r="R198" s="81"/>
      <c r="S198" s="86"/>
      <c r="T198" s="86" t="str">
        <f>CONCATENATE("&lt;!-- ",R198," --&gt;")</f>
        <v>&lt;!--  --&gt;</v>
      </c>
      <c r="U198" s="99"/>
      <c r="V198" t="str">
        <f t="shared" si="65"/>
        <v/>
      </c>
    </row>
    <row r="199" ht="14.4" spans="1:22">
      <c r="A199" s="87" t="s">
        <v>164</v>
      </c>
      <c r="C199" t="str">
        <f>IF(B200&lt;&gt;"",CONCATENATE("&lt;div id=",Comillas,B201,Comillas,"&gt;"),"")</f>
        <v/>
      </c>
      <c r="D199" s="88"/>
      <c r="E199" s="89" t="str">
        <f>CONCATENATE(" &lt;a href=",Comillas,"#",B201,Comillas," class=",Comillas,"submenu-item",Comillas,"&gt;",B198,"&lt;/a&gt;")</f>
        <v> &lt;a href="#" class="submenu-item"&gt;&lt;/a&gt;</v>
      </c>
      <c r="F199" t="str">
        <f t="shared" si="64"/>
        <v/>
      </c>
      <c r="G199" s="87" t="s">
        <v>164</v>
      </c>
      <c r="H199" s="90" t="s">
        <v>165</v>
      </c>
      <c r="I199" s="100" t="s">
        <v>166</v>
      </c>
      <c r="J199" s="94"/>
      <c r="L199" t="str">
        <f>IF(J198&lt;&gt;"","&lt;div&gt;","")</f>
        <v/>
      </c>
      <c r="M199" s="101"/>
      <c r="N199" t="str">
        <f t="shared" si="66"/>
        <v/>
      </c>
      <c r="O199" s="87" t="s">
        <v>164</v>
      </c>
      <c r="P199" s="90" t="s">
        <v>165</v>
      </c>
      <c r="Q199" s="100" t="s">
        <v>166</v>
      </c>
      <c r="T199" t="str">
        <f>CONCATENATE(P199,R199,Q199)</f>
        <v>&lt;div &gt;</v>
      </c>
      <c r="U199" s="101"/>
      <c r="V199" t="str">
        <f t="shared" si="65"/>
        <v/>
      </c>
    </row>
    <row r="200" spans="1:22">
      <c r="A200" s="91">
        <f>A193+1</f>
        <v>29</v>
      </c>
      <c r="B200" s="92" t="str">
        <f>IF(B198="","",SUBSTITUTE(SUBSTITUTE(SUBSTITUTE(SUBSTITUTE(SUBSTITUTE(SUBSTITUTE(SUBSTITUTE(SUBSTITUTE(LOWER(CONCATENATE(B198," ",B199))," ","-"),"&lt;",""),"&gt;",""),"ó","o"),"?",""),"¿",""),"é","e"),"á","a"))</f>
        <v/>
      </c>
      <c r="C200" s="93" t="str">
        <f>CONCATENATE("&lt;h3&gt;",SUBSTITUTE(CONCATENATE(B198," ",B199),"&lt;","&amp;lt;"),"&lt;/h3&gt;")</f>
        <v>&lt;h3&gt; &lt;/h3&gt;</v>
      </c>
      <c r="D200" s="88"/>
      <c r="E200" s="89"/>
      <c r="F200" t="str">
        <f t="shared" si="64"/>
        <v/>
      </c>
      <c r="G200" s="87">
        <f>G193+1</f>
        <v>29</v>
      </c>
      <c r="J200" s="88"/>
      <c r="K200" s="88"/>
      <c r="L200" s="93" t="str">
        <f>CONCATENATE("&lt;h4&gt;",SUBSTITUTE(CONCATENATE(J198," ",J199),"&lt;","&amp;lt;"),"&lt;/h4&gt;")</f>
        <v>&lt;h4&gt; &lt;/h4&gt;</v>
      </c>
      <c r="M200" s="101"/>
      <c r="N200" t="str">
        <f t="shared" si="66"/>
        <v/>
      </c>
      <c r="O200" s="87">
        <f>O193+1</f>
        <v>29</v>
      </c>
      <c r="T200" t="str">
        <f>CONCATENATE("&lt;h5&gt;",R198,"&lt;/h5&gt;")</f>
        <v>&lt;h5&gt;&lt;/h5&gt;</v>
      </c>
      <c r="U200" s="101"/>
      <c r="V200" t="str">
        <f t="shared" si="65"/>
        <v/>
      </c>
    </row>
    <row r="201" spans="1:22">
      <c r="A201" s="87"/>
      <c r="B201" s="92" t="str">
        <f>IF(B200&lt;&gt;"",IF(B199="",LEFT(B200,LEN(B200)-1),B200),"")</f>
        <v/>
      </c>
      <c r="C201" t="str">
        <f>IF(B202&lt;&gt;"",CONCATENATE("&lt;p&gt;",B202,"&lt;/p&gt;"),"")</f>
        <v/>
      </c>
      <c r="D201" s="88"/>
      <c r="E201" s="89"/>
      <c r="F201" t="str">
        <f t="shared" si="64"/>
        <v/>
      </c>
      <c r="G201" s="87" t="s">
        <v>169</v>
      </c>
      <c r="J201" s="94"/>
      <c r="K201" t="s">
        <v>2</v>
      </c>
      <c r="L201" t="str">
        <f>IF(J201&lt;&gt;"",CONCATENATE("&lt;p&gt;",J201,"&lt;/p&gt;"),"")</f>
        <v/>
      </c>
      <c r="M201" s="101"/>
      <c r="N201" t="str">
        <f t="shared" si="66"/>
        <v/>
      </c>
      <c r="O201" s="87" t="s">
        <v>169</v>
      </c>
      <c r="R201" s="94"/>
      <c r="S201" t="s">
        <v>2</v>
      </c>
      <c r="T201" t="str">
        <f>IF(R201&lt;&gt;"",R201,"")</f>
        <v/>
      </c>
      <c r="U201" s="101"/>
      <c r="V201" t="str">
        <f t="shared" si="65"/>
        <v/>
      </c>
    </row>
    <row r="202" spans="1:22">
      <c r="A202" s="87" t="s">
        <v>169</v>
      </c>
      <c r="B202" s="94"/>
      <c r="C202" t="s">
        <v>119</v>
      </c>
      <c r="D202" s="88"/>
      <c r="E202" s="89"/>
      <c r="F202" t="str">
        <f t="shared" si="64"/>
        <v/>
      </c>
      <c r="G202" s="87" t="str">
        <f t="shared" ref="G202:G204" si="69">""</f>
        <v/>
      </c>
      <c r="L202" t="s">
        <v>119</v>
      </c>
      <c r="M202" s="101"/>
      <c r="N202" t="str">
        <f t="shared" si="66"/>
        <v/>
      </c>
      <c r="O202" s="87" t="str">
        <f t="shared" ref="O202:O204" si="70">""</f>
        <v/>
      </c>
      <c r="T202" t="s">
        <v>119</v>
      </c>
      <c r="U202" s="101"/>
      <c r="V202" t="str">
        <f t="shared" si="65"/>
        <v/>
      </c>
    </row>
    <row r="203" ht="14.55" spans="1:22">
      <c r="A203" s="95" t="str">
        <f>""</f>
        <v/>
      </c>
      <c r="B203" s="79"/>
      <c r="C203" s="79" t="str">
        <f>CONCATENATE("&lt;!-- ",CONCATENATE(B198," ",B199," fin")," --&gt;")</f>
        <v>&lt;!--   fin --&gt;</v>
      </c>
      <c r="D203" s="96"/>
      <c r="E203" s="97"/>
      <c r="F203" t="str">
        <f t="shared" si="64"/>
        <v/>
      </c>
      <c r="G203" s="95" t="str">
        <f t="shared" si="69"/>
        <v/>
      </c>
      <c r="H203" s="79"/>
      <c r="I203" s="79"/>
      <c r="J203" s="79"/>
      <c r="K203" s="79"/>
      <c r="L203" s="79" t="str">
        <f>CONCATENATE("&lt;!-- ",CONCATENATE(J198," ",J199," fin")," --&gt;")</f>
        <v>&lt;!--   fin --&gt;</v>
      </c>
      <c r="M203" s="102"/>
      <c r="N203" t="str">
        <f t="shared" si="66"/>
        <v/>
      </c>
      <c r="O203" s="95" t="str">
        <f t="shared" si="70"/>
        <v/>
      </c>
      <c r="P203" s="79"/>
      <c r="Q203" s="79"/>
      <c r="R203" s="79"/>
      <c r="S203" s="79"/>
      <c r="T203" s="79" t="str">
        <f>CONCATENATE("&lt;!-- ",R198," fin --&gt;")</f>
        <v>&lt;!--  fin --&gt;</v>
      </c>
      <c r="U203" s="102"/>
      <c r="V203" t="str">
        <f t="shared" si="65"/>
        <v/>
      </c>
    </row>
    <row r="204" ht="14.55" spans="1:22">
      <c r="A204" s="85" t="str">
        <f>""</f>
        <v/>
      </c>
      <c r="B204" s="83"/>
      <c r="C204" s="83"/>
      <c r="D204" s="79"/>
      <c r="E204" s="83"/>
      <c r="F204" t="str">
        <f t="shared" si="64"/>
        <v/>
      </c>
      <c r="G204" s="87" t="str">
        <f t="shared" si="69"/>
        <v/>
      </c>
      <c r="H204" s="98"/>
      <c r="I204" s="98"/>
      <c r="J204" s="83"/>
      <c r="K204" s="86"/>
      <c r="L204" s="79" t="str">
        <f>""</f>
        <v/>
      </c>
      <c r="N204" t="str">
        <f t="shared" si="66"/>
        <v/>
      </c>
      <c r="O204" s="85" t="str">
        <f t="shared" si="70"/>
        <v/>
      </c>
      <c r="P204" s="86"/>
      <c r="Q204" s="86"/>
      <c r="R204" s="83"/>
      <c r="S204" s="86"/>
      <c r="T204" s="79" t="str">
        <f>""</f>
        <v/>
      </c>
      <c r="V204" t="str">
        <f t="shared" si="65"/>
        <v/>
      </c>
    </row>
    <row r="205" spans="1:22">
      <c r="A205" s="80" t="str">
        <f>CONCATENATE("Título ",A207)</f>
        <v>Título 30</v>
      </c>
      <c r="B205" s="81"/>
      <c r="C205" s="82" t="str">
        <f>CONCATENATE("&lt;!-- ",CONCATENATE(B205," ",B206)," --&gt;")</f>
        <v>&lt;!--   --&gt;</v>
      </c>
      <c r="D205" s="83"/>
      <c r="E205" s="84" t="str">
        <f>""</f>
        <v/>
      </c>
      <c r="F205" t="str">
        <f t="shared" si="64"/>
        <v/>
      </c>
      <c r="G205" s="85" t="str">
        <f>CONCATENATE("Título ",G207)</f>
        <v>Título 30</v>
      </c>
      <c r="H205" s="86"/>
      <c r="I205" s="86"/>
      <c r="J205" s="81"/>
      <c r="K205" s="86" t="s">
        <v>2</v>
      </c>
      <c r="L205" s="82" t="str">
        <f>CONCATENATE("&lt;!-- ",CONCATENATE(J205," ",J206)," --&gt;")</f>
        <v>&lt;!--   --&gt;</v>
      </c>
      <c r="M205" s="99"/>
      <c r="N205" t="str">
        <f t="shared" si="66"/>
        <v/>
      </c>
      <c r="O205" s="85" t="str">
        <f>G205</f>
        <v>Título 30</v>
      </c>
      <c r="P205" s="86"/>
      <c r="Q205" s="86"/>
      <c r="R205" s="81"/>
      <c r="S205" s="86"/>
      <c r="T205" s="86" t="str">
        <f>CONCATENATE("&lt;!-- ",R205," --&gt;")</f>
        <v>&lt;!--  --&gt;</v>
      </c>
      <c r="U205" s="99"/>
      <c r="V205" t="str">
        <f t="shared" si="65"/>
        <v/>
      </c>
    </row>
    <row r="206" ht="14.4" spans="1:22">
      <c r="A206" s="87" t="s">
        <v>164</v>
      </c>
      <c r="C206" t="str">
        <f>IF(B207&lt;&gt;"",CONCATENATE("&lt;div id=",Comillas,B208,Comillas,"&gt;"),"")</f>
        <v/>
      </c>
      <c r="D206" s="88"/>
      <c r="E206" s="89" t="str">
        <f>CONCATENATE(" &lt;a href=",Comillas,"#",B208,Comillas," class=",Comillas,"submenu-item",Comillas,"&gt;",B205,"&lt;/a&gt;")</f>
        <v> &lt;a href="#" class="submenu-item"&gt;&lt;/a&gt;</v>
      </c>
      <c r="F206" t="str">
        <f t="shared" si="64"/>
        <v/>
      </c>
      <c r="G206" s="87" t="s">
        <v>164</v>
      </c>
      <c r="H206" s="90" t="s">
        <v>165</v>
      </c>
      <c r="I206" s="100" t="s">
        <v>166</v>
      </c>
      <c r="J206" s="94"/>
      <c r="L206" t="str">
        <f>IF(J205&lt;&gt;"","&lt;div&gt;","")</f>
        <v/>
      </c>
      <c r="M206" s="101"/>
      <c r="N206" t="str">
        <f t="shared" si="66"/>
        <v/>
      </c>
      <c r="O206" s="87" t="s">
        <v>164</v>
      </c>
      <c r="P206" s="90" t="s">
        <v>165</v>
      </c>
      <c r="Q206" s="100" t="s">
        <v>166</v>
      </c>
      <c r="T206" t="str">
        <f>CONCATENATE(P206,R206,Q206)</f>
        <v>&lt;div &gt;</v>
      </c>
      <c r="U206" s="101"/>
      <c r="V206" t="str">
        <f t="shared" si="65"/>
        <v/>
      </c>
    </row>
    <row r="207" spans="1:22">
      <c r="A207" s="91">
        <f>A200+1</f>
        <v>30</v>
      </c>
      <c r="B207" s="92" t="str">
        <f>IF(B205="","",SUBSTITUTE(SUBSTITUTE(SUBSTITUTE(SUBSTITUTE(SUBSTITUTE(SUBSTITUTE(SUBSTITUTE(SUBSTITUTE(LOWER(CONCATENATE(B205," ",B206))," ","-"),"&lt;",""),"&gt;",""),"ó","o"),"?",""),"¿",""),"é","e"),"á","a"))</f>
        <v/>
      </c>
      <c r="C207" s="93" t="str">
        <f>CONCATENATE("&lt;h3&gt;",SUBSTITUTE(CONCATENATE(B205," ",B206),"&lt;","&amp;lt;"),"&lt;/h3&gt;")</f>
        <v>&lt;h3&gt; &lt;/h3&gt;</v>
      </c>
      <c r="D207" s="88"/>
      <c r="E207" s="89"/>
      <c r="F207" t="str">
        <f t="shared" si="64"/>
        <v/>
      </c>
      <c r="G207" s="87">
        <f>G200+1</f>
        <v>30</v>
      </c>
      <c r="J207" s="88"/>
      <c r="K207" s="88"/>
      <c r="L207" s="93" t="str">
        <f>CONCATENATE("&lt;h4&gt;",SUBSTITUTE(CONCATENATE(J205," ",J206),"&lt;","&amp;lt;"),"&lt;/h4&gt;")</f>
        <v>&lt;h4&gt; &lt;/h4&gt;</v>
      </c>
      <c r="M207" s="101"/>
      <c r="N207" t="str">
        <f t="shared" si="66"/>
        <v/>
      </c>
      <c r="O207" s="87">
        <f>O200+1</f>
        <v>30</v>
      </c>
      <c r="T207" t="str">
        <f>CONCATENATE("&lt;h5&gt;",R205,"&lt;/h5&gt;")</f>
        <v>&lt;h5&gt;&lt;/h5&gt;</v>
      </c>
      <c r="U207" s="101"/>
      <c r="V207" t="str">
        <f t="shared" si="65"/>
        <v/>
      </c>
    </row>
    <row r="208" spans="1:22">
      <c r="A208" s="87"/>
      <c r="B208" s="92" t="str">
        <f>IF(B207&lt;&gt;"",IF(B206="",LEFT(B207,LEN(B207)-1),B207),"")</f>
        <v/>
      </c>
      <c r="C208" t="str">
        <f>IF(B209&lt;&gt;"",CONCATENATE("&lt;p&gt;",B209,"&lt;/p&gt;"),"")</f>
        <v/>
      </c>
      <c r="D208" s="88"/>
      <c r="E208" s="89"/>
      <c r="F208" t="str">
        <f t="shared" si="64"/>
        <v/>
      </c>
      <c r="G208" s="87" t="s">
        <v>169</v>
      </c>
      <c r="J208" s="94"/>
      <c r="K208" t="s">
        <v>2</v>
      </c>
      <c r="L208" t="str">
        <f>IF(J208&lt;&gt;"",CONCATENATE("&lt;p&gt;",J208,"&lt;/p&gt;"),"")</f>
        <v/>
      </c>
      <c r="M208" s="101"/>
      <c r="N208" t="str">
        <f t="shared" si="66"/>
        <v/>
      </c>
      <c r="O208" s="87" t="s">
        <v>169</v>
      </c>
      <c r="R208" s="94"/>
      <c r="S208" t="s">
        <v>2</v>
      </c>
      <c r="T208" t="str">
        <f>IF(R208&lt;&gt;"",R208,"")</f>
        <v/>
      </c>
      <c r="U208" s="101"/>
      <c r="V208" t="str">
        <f t="shared" si="65"/>
        <v/>
      </c>
    </row>
    <row r="209" spans="1:22">
      <c r="A209" s="87" t="s">
        <v>169</v>
      </c>
      <c r="B209" s="94"/>
      <c r="C209" t="s">
        <v>119</v>
      </c>
      <c r="D209" s="88"/>
      <c r="E209" s="89"/>
      <c r="F209" t="str">
        <f t="shared" si="64"/>
        <v/>
      </c>
      <c r="G209" s="87" t="str">
        <f t="shared" ref="G209:G211" si="71">""</f>
        <v/>
      </c>
      <c r="L209" t="s">
        <v>119</v>
      </c>
      <c r="M209" s="101"/>
      <c r="N209" t="str">
        <f t="shared" si="66"/>
        <v/>
      </c>
      <c r="O209" s="87" t="str">
        <f t="shared" ref="O209:O211" si="72">""</f>
        <v/>
      </c>
      <c r="T209" t="s">
        <v>119</v>
      </c>
      <c r="U209" s="101"/>
      <c r="V209" t="str">
        <f t="shared" si="65"/>
        <v/>
      </c>
    </row>
    <row r="210" ht="14.55" spans="1:22">
      <c r="A210" s="95" t="str">
        <f>""</f>
        <v/>
      </c>
      <c r="B210" s="79"/>
      <c r="C210" s="79" t="str">
        <f>CONCATENATE("&lt;!-- ",CONCATENATE(B205," ",B206," fin")," --&gt;")</f>
        <v>&lt;!--   fin --&gt;</v>
      </c>
      <c r="D210" s="96"/>
      <c r="E210" s="97"/>
      <c r="F210" t="str">
        <f t="shared" si="64"/>
        <v/>
      </c>
      <c r="G210" s="95" t="str">
        <f t="shared" si="71"/>
        <v/>
      </c>
      <c r="H210" s="79"/>
      <c r="I210" s="79"/>
      <c r="J210" s="79"/>
      <c r="K210" s="79"/>
      <c r="L210" s="79" t="str">
        <f>CONCATENATE("&lt;!-- ",CONCATENATE(J205," ",J206," fin")," --&gt;")</f>
        <v>&lt;!--   fin --&gt;</v>
      </c>
      <c r="M210" s="102"/>
      <c r="N210" t="str">
        <f t="shared" si="66"/>
        <v/>
      </c>
      <c r="O210" s="95" t="str">
        <f t="shared" si="72"/>
        <v/>
      </c>
      <c r="P210" s="79"/>
      <c r="Q210" s="79"/>
      <c r="R210" s="79"/>
      <c r="S210" s="79"/>
      <c r="T210" s="79" t="str">
        <f>CONCATENATE("&lt;!-- ",R205," fin --&gt;")</f>
        <v>&lt;!--  fin --&gt;</v>
      </c>
      <c r="U210" s="102"/>
      <c r="V210" t="str">
        <f t="shared" si="65"/>
        <v/>
      </c>
    </row>
    <row r="211" ht="14.55" spans="1:22">
      <c r="A211" s="85" t="str">
        <f>""</f>
        <v/>
      </c>
      <c r="B211" s="83"/>
      <c r="C211" s="83"/>
      <c r="D211" s="83"/>
      <c r="E211" s="83"/>
      <c r="F211" t="str">
        <f t="shared" si="64"/>
        <v/>
      </c>
      <c r="G211" s="87" t="str">
        <f t="shared" si="71"/>
        <v/>
      </c>
      <c r="H211" s="98"/>
      <c r="I211" s="98"/>
      <c r="J211" s="83"/>
      <c r="K211" s="86"/>
      <c r="L211" s="79" t="str">
        <f>""</f>
        <v/>
      </c>
      <c r="N211" t="str">
        <f t="shared" si="66"/>
        <v/>
      </c>
      <c r="O211" s="85" t="str">
        <f t="shared" si="72"/>
        <v/>
      </c>
      <c r="P211" s="86"/>
      <c r="Q211" s="86"/>
      <c r="R211" s="83"/>
      <c r="S211" s="86"/>
      <c r="T211" s="79" t="str">
        <f>""</f>
        <v/>
      </c>
      <c r="V211" t="str">
        <f t="shared" si="65"/>
        <v/>
      </c>
    </row>
    <row r="212" spans="6:22">
      <c r="F212" t="str">
        <f t="shared" si="64"/>
        <v/>
      </c>
      <c r="G212" s="85" t="str">
        <f>CONCATENATE("Título ",G214)</f>
        <v>Título 31</v>
      </c>
      <c r="H212" s="86"/>
      <c r="I212" s="86"/>
      <c r="J212" s="81"/>
      <c r="K212" s="86" t="s">
        <v>2</v>
      </c>
      <c r="L212" s="82" t="str">
        <f>CONCATENATE("&lt;!-- ",CONCATENATE(J212," ",J213)," --&gt;")</f>
        <v>&lt;!--   --&gt;</v>
      </c>
      <c r="M212" s="99"/>
      <c r="N212" t="str">
        <f t="shared" si="66"/>
        <v/>
      </c>
      <c r="O212" s="85" t="str">
        <f>G212</f>
        <v>Título 31</v>
      </c>
      <c r="P212" s="86"/>
      <c r="Q212" s="86"/>
      <c r="R212" s="81"/>
      <c r="S212" s="86"/>
      <c r="T212" s="86" t="str">
        <f>CONCATENATE("&lt;!-- ",R212," --&gt;")</f>
        <v>&lt;!--  --&gt;</v>
      </c>
      <c r="U212" s="99"/>
      <c r="V212" t="str">
        <f t="shared" si="65"/>
        <v/>
      </c>
    </row>
    <row r="213" ht="14.4" spans="6:22">
      <c r="F213" t="str">
        <f t="shared" si="64"/>
        <v/>
      </c>
      <c r="G213" s="87" t="s">
        <v>164</v>
      </c>
      <c r="H213" s="90" t="s">
        <v>165</v>
      </c>
      <c r="I213" s="100" t="s">
        <v>166</v>
      </c>
      <c r="J213" s="94"/>
      <c r="L213" t="str">
        <f>IF(J212&lt;&gt;"","&lt;div&gt;","")</f>
        <v/>
      </c>
      <c r="M213" s="101"/>
      <c r="N213" t="str">
        <f t="shared" si="66"/>
        <v/>
      </c>
      <c r="O213" s="87" t="s">
        <v>164</v>
      </c>
      <c r="P213" s="90" t="s">
        <v>165</v>
      </c>
      <c r="Q213" s="100" t="s">
        <v>166</v>
      </c>
      <c r="T213" t="str">
        <f>CONCATENATE(P213,R213,Q213)</f>
        <v>&lt;div &gt;</v>
      </c>
      <c r="U213" s="101"/>
      <c r="V213" t="str">
        <f t="shared" si="65"/>
        <v/>
      </c>
    </row>
    <row r="214" spans="6:22">
      <c r="F214" t="str">
        <f t="shared" si="64"/>
        <v/>
      </c>
      <c r="G214" s="87">
        <f>G207+1</f>
        <v>31</v>
      </c>
      <c r="J214" s="88"/>
      <c r="K214" s="88"/>
      <c r="L214" s="93" t="str">
        <f>CONCATENATE("&lt;h4&gt;",SUBSTITUTE(CONCATENATE(J212," ",J213),"&lt;","&amp;lt;"),"&lt;/h4&gt;")</f>
        <v>&lt;h4&gt; &lt;/h4&gt;</v>
      </c>
      <c r="M214" s="101"/>
      <c r="N214" t="str">
        <f t="shared" si="66"/>
        <v/>
      </c>
      <c r="O214" s="87">
        <f>O207+1</f>
        <v>31</v>
      </c>
      <c r="T214" t="str">
        <f>CONCATENATE("&lt;h5&gt;",R212,"&lt;/h5&gt;")</f>
        <v>&lt;h5&gt;&lt;/h5&gt;</v>
      </c>
      <c r="U214" s="101"/>
      <c r="V214" t="str">
        <f t="shared" si="65"/>
        <v/>
      </c>
    </row>
    <row r="215" spans="6:22">
      <c r="F215" t="str">
        <f t="shared" si="64"/>
        <v/>
      </c>
      <c r="G215" s="87" t="s">
        <v>169</v>
      </c>
      <c r="J215" s="94"/>
      <c r="K215" t="s">
        <v>2</v>
      </c>
      <c r="L215" t="str">
        <f>IF(J215&lt;&gt;"",CONCATENATE("&lt;p&gt;",J215,"&lt;/p&gt;"),"")</f>
        <v/>
      </c>
      <c r="M215" s="101"/>
      <c r="N215" t="str">
        <f t="shared" si="66"/>
        <v/>
      </c>
      <c r="O215" s="87" t="s">
        <v>169</v>
      </c>
      <c r="R215" s="94"/>
      <c r="S215" t="s">
        <v>2</v>
      </c>
      <c r="T215" t="str">
        <f>IF(R215&lt;&gt;"",R215,"")</f>
        <v/>
      </c>
      <c r="U215" s="101"/>
      <c r="V215" t="str">
        <f t="shared" si="65"/>
        <v/>
      </c>
    </row>
    <row r="216" spans="6:22">
      <c r="F216" t="str">
        <f t="shared" si="64"/>
        <v/>
      </c>
      <c r="G216" s="87" t="str">
        <f t="shared" ref="G216:G218" si="73">""</f>
        <v/>
      </c>
      <c r="L216" t="s">
        <v>119</v>
      </c>
      <c r="M216" s="101"/>
      <c r="N216" t="str">
        <f t="shared" si="66"/>
        <v/>
      </c>
      <c r="O216" s="87" t="str">
        <f t="shared" ref="O216:O218" si="74">""</f>
        <v/>
      </c>
      <c r="T216" t="s">
        <v>119</v>
      </c>
      <c r="U216" s="101"/>
      <c r="V216" t="str">
        <f t="shared" si="65"/>
        <v/>
      </c>
    </row>
    <row r="217" ht="14.55" spans="6:22">
      <c r="F217" t="str">
        <f t="shared" si="64"/>
        <v/>
      </c>
      <c r="G217" s="95" t="str">
        <f t="shared" si="73"/>
        <v/>
      </c>
      <c r="H217" s="79"/>
      <c r="I217" s="79"/>
      <c r="J217" s="79"/>
      <c r="K217" s="79"/>
      <c r="L217" s="79" t="str">
        <f>CONCATENATE("&lt;!-- ",CONCATENATE(J212," ",J213," fin")," --&gt;")</f>
        <v>&lt;!--   fin --&gt;</v>
      </c>
      <c r="M217" s="102"/>
      <c r="N217" t="str">
        <f t="shared" si="66"/>
        <v/>
      </c>
      <c r="O217" s="95" t="str">
        <f t="shared" si="74"/>
        <v/>
      </c>
      <c r="P217" s="79"/>
      <c r="Q217" s="79"/>
      <c r="R217" s="79"/>
      <c r="S217" s="79"/>
      <c r="T217" s="79" t="str">
        <f>CONCATENATE("&lt;!-- ",R212," fin --&gt;")</f>
        <v>&lt;!--  fin --&gt;</v>
      </c>
      <c r="U217" s="102"/>
      <c r="V217" t="str">
        <f t="shared" si="65"/>
        <v/>
      </c>
    </row>
    <row r="218" ht="14.55" spans="6:22">
      <c r="F218" t="str">
        <f t="shared" si="64"/>
        <v/>
      </c>
      <c r="G218" s="87" t="str">
        <f t="shared" si="73"/>
        <v/>
      </c>
      <c r="H218" s="98"/>
      <c r="I218" s="98"/>
      <c r="J218" s="83"/>
      <c r="K218" s="86"/>
      <c r="L218" s="79" t="str">
        <f>""</f>
        <v/>
      </c>
      <c r="N218" t="str">
        <f t="shared" si="66"/>
        <v/>
      </c>
      <c r="O218" s="85" t="str">
        <f t="shared" si="74"/>
        <v/>
      </c>
      <c r="P218" s="86"/>
      <c r="Q218" s="86"/>
      <c r="R218" s="83"/>
      <c r="S218" s="86"/>
      <c r="T218" s="79" t="str">
        <f>""</f>
        <v/>
      </c>
      <c r="V218" t="str">
        <f t="shared" si="65"/>
        <v/>
      </c>
    </row>
    <row r="219" spans="6:22">
      <c r="F219" t="str">
        <f t="shared" si="64"/>
        <v/>
      </c>
      <c r="G219" s="85" t="str">
        <f>CONCATENATE("Título ",G221)</f>
        <v>Título 32</v>
      </c>
      <c r="H219" s="86"/>
      <c r="I219" s="86"/>
      <c r="J219" s="81"/>
      <c r="K219" s="86" t="s">
        <v>2</v>
      </c>
      <c r="L219" s="82" t="str">
        <f>CONCATENATE("&lt;!-- ",CONCATENATE(J219," ",J220)," --&gt;")</f>
        <v>&lt;!--   --&gt;</v>
      </c>
      <c r="M219" s="99"/>
      <c r="N219" t="str">
        <f t="shared" si="66"/>
        <v/>
      </c>
      <c r="O219" s="85" t="str">
        <f>G219</f>
        <v>Título 32</v>
      </c>
      <c r="P219" s="86"/>
      <c r="Q219" s="86"/>
      <c r="R219" s="81"/>
      <c r="S219" s="86"/>
      <c r="T219" s="86" t="str">
        <f>CONCATENATE("&lt;!-- ",R219," --&gt;")</f>
        <v>&lt;!--  --&gt;</v>
      </c>
      <c r="U219" s="99"/>
      <c r="V219" t="str">
        <f t="shared" si="65"/>
        <v/>
      </c>
    </row>
    <row r="220" ht="14.4" spans="6:22">
      <c r="F220" t="str">
        <f t="shared" si="64"/>
        <v/>
      </c>
      <c r="G220" s="87" t="s">
        <v>164</v>
      </c>
      <c r="H220" s="90" t="s">
        <v>165</v>
      </c>
      <c r="I220" s="100" t="s">
        <v>166</v>
      </c>
      <c r="J220" s="94"/>
      <c r="L220" t="str">
        <f>IF(J219&lt;&gt;"","&lt;div&gt;","")</f>
        <v/>
      </c>
      <c r="M220" s="101"/>
      <c r="N220" t="str">
        <f t="shared" si="66"/>
        <v/>
      </c>
      <c r="O220" s="87" t="s">
        <v>164</v>
      </c>
      <c r="P220" s="90" t="s">
        <v>165</v>
      </c>
      <c r="Q220" s="100" t="s">
        <v>166</v>
      </c>
      <c r="T220" t="str">
        <f>CONCATENATE(P220,R220,Q220)</f>
        <v>&lt;div &gt;</v>
      </c>
      <c r="U220" s="101"/>
      <c r="V220" t="str">
        <f t="shared" si="65"/>
        <v/>
      </c>
    </row>
    <row r="221" spans="6:22">
      <c r="F221" t="str">
        <f t="shared" si="64"/>
        <v/>
      </c>
      <c r="G221" s="87">
        <f>G214+1</f>
        <v>32</v>
      </c>
      <c r="J221" s="88"/>
      <c r="K221" s="88"/>
      <c r="L221" s="93" t="str">
        <f>CONCATENATE("&lt;h4&gt;",SUBSTITUTE(CONCATENATE(J219," ",J220),"&lt;","&amp;lt;"),"&lt;/h4&gt;")</f>
        <v>&lt;h4&gt; &lt;/h4&gt;</v>
      </c>
      <c r="M221" s="101"/>
      <c r="N221" t="str">
        <f t="shared" si="66"/>
        <v/>
      </c>
      <c r="O221" s="87">
        <f>O214+1</f>
        <v>32</v>
      </c>
      <c r="T221" t="str">
        <f>CONCATENATE("&lt;h5&gt;",R219,"&lt;/h5&gt;")</f>
        <v>&lt;h5&gt;&lt;/h5&gt;</v>
      </c>
      <c r="U221" s="101"/>
      <c r="V221" t="str">
        <f t="shared" si="65"/>
        <v/>
      </c>
    </row>
    <row r="222" spans="6:22">
      <c r="F222" t="str">
        <f t="shared" si="64"/>
        <v/>
      </c>
      <c r="G222" s="87" t="s">
        <v>169</v>
      </c>
      <c r="J222" s="94"/>
      <c r="K222" t="s">
        <v>2</v>
      </c>
      <c r="L222" t="str">
        <f>IF(J222&lt;&gt;"",CONCATENATE("&lt;p&gt;",J222,"&lt;/p&gt;"),"")</f>
        <v/>
      </c>
      <c r="M222" s="101"/>
      <c r="N222" t="str">
        <f t="shared" si="66"/>
        <v/>
      </c>
      <c r="O222" s="87" t="s">
        <v>169</v>
      </c>
      <c r="R222" s="94"/>
      <c r="S222" t="s">
        <v>2</v>
      </c>
      <c r="T222" t="str">
        <f>IF(R222&lt;&gt;"",R222,"")</f>
        <v/>
      </c>
      <c r="U222" s="101"/>
      <c r="V222" t="str">
        <f t="shared" si="65"/>
        <v/>
      </c>
    </row>
    <row r="223" spans="6:22">
      <c r="F223" t="str">
        <f t="shared" si="64"/>
        <v/>
      </c>
      <c r="G223" s="87" t="str">
        <f t="shared" ref="G223:G225" si="75">""</f>
        <v/>
      </c>
      <c r="L223" t="s">
        <v>119</v>
      </c>
      <c r="M223" s="101"/>
      <c r="N223" t="str">
        <f t="shared" si="66"/>
        <v/>
      </c>
      <c r="O223" s="87" t="str">
        <f t="shared" ref="O223:O225" si="76">""</f>
        <v/>
      </c>
      <c r="T223" t="s">
        <v>119</v>
      </c>
      <c r="U223" s="101"/>
      <c r="V223" t="str">
        <f t="shared" si="65"/>
        <v/>
      </c>
    </row>
    <row r="224" ht="14.55" spans="6:22">
      <c r="F224" t="str">
        <f t="shared" si="64"/>
        <v/>
      </c>
      <c r="G224" s="95" t="str">
        <f t="shared" si="75"/>
        <v/>
      </c>
      <c r="H224" s="79"/>
      <c r="I224" s="79"/>
      <c r="J224" s="79"/>
      <c r="K224" s="79"/>
      <c r="L224" s="79" t="str">
        <f>CONCATENATE("&lt;!-- ",CONCATENATE(J219," ",J220," fin")," --&gt;")</f>
        <v>&lt;!--   fin --&gt;</v>
      </c>
      <c r="M224" s="102"/>
      <c r="N224" t="str">
        <f t="shared" si="66"/>
        <v/>
      </c>
      <c r="O224" s="95" t="str">
        <f t="shared" si="76"/>
        <v/>
      </c>
      <c r="P224" s="79"/>
      <c r="Q224" s="79"/>
      <c r="R224" s="79"/>
      <c r="S224" s="79"/>
      <c r="T224" s="79" t="str">
        <f>CONCATENATE("&lt;!-- ",R219," fin --&gt;")</f>
        <v>&lt;!--  fin --&gt;</v>
      </c>
      <c r="U224" s="102"/>
      <c r="V224" t="str">
        <f t="shared" si="65"/>
        <v/>
      </c>
    </row>
    <row r="225" ht="14.55" spans="6:22">
      <c r="F225" t="str">
        <f t="shared" si="64"/>
        <v/>
      </c>
      <c r="G225" s="87" t="str">
        <f t="shared" si="75"/>
        <v/>
      </c>
      <c r="H225" s="98"/>
      <c r="I225" s="98"/>
      <c r="J225" s="83"/>
      <c r="K225" s="86"/>
      <c r="L225" s="79" t="str">
        <f>""</f>
        <v/>
      </c>
      <c r="N225" t="str">
        <f t="shared" si="66"/>
        <v/>
      </c>
      <c r="O225" s="85" t="str">
        <f t="shared" si="76"/>
        <v/>
      </c>
      <c r="P225" s="86"/>
      <c r="Q225" s="86"/>
      <c r="R225" s="83"/>
      <c r="S225" s="86"/>
      <c r="T225" s="79" t="str">
        <f>""</f>
        <v/>
      </c>
      <c r="V225" t="str">
        <f t="shared" si="65"/>
        <v/>
      </c>
    </row>
    <row r="226" spans="6:22">
      <c r="F226" t="str">
        <f t="shared" si="64"/>
        <v/>
      </c>
      <c r="G226" s="85" t="str">
        <f>CONCATENATE("Título ",G228)</f>
        <v>Título 33</v>
      </c>
      <c r="H226" s="86"/>
      <c r="I226" s="86"/>
      <c r="J226" s="81"/>
      <c r="K226" s="86" t="s">
        <v>2</v>
      </c>
      <c r="L226" s="82" t="str">
        <f>CONCATENATE("&lt;!-- ",CONCATENATE(J226," ",J227)," --&gt;")</f>
        <v>&lt;!--   --&gt;</v>
      </c>
      <c r="M226" s="99"/>
      <c r="N226" t="str">
        <f t="shared" si="66"/>
        <v/>
      </c>
      <c r="O226" s="85" t="str">
        <f>G226</f>
        <v>Título 33</v>
      </c>
      <c r="P226" s="86"/>
      <c r="Q226" s="86"/>
      <c r="R226" s="81"/>
      <c r="S226" s="86"/>
      <c r="T226" s="86" t="str">
        <f>CONCATENATE("&lt;!-- ",R226," --&gt;")</f>
        <v>&lt;!--  --&gt;</v>
      </c>
      <c r="U226" s="99"/>
      <c r="V226" t="str">
        <f t="shared" si="65"/>
        <v/>
      </c>
    </row>
    <row r="227" ht="14.4" spans="6:22">
      <c r="F227" t="str">
        <f t="shared" si="64"/>
        <v/>
      </c>
      <c r="G227" s="87" t="s">
        <v>164</v>
      </c>
      <c r="H227" s="90" t="s">
        <v>165</v>
      </c>
      <c r="I227" s="100" t="s">
        <v>166</v>
      </c>
      <c r="J227" s="94"/>
      <c r="L227" t="str">
        <f>IF(J226&lt;&gt;"","&lt;div&gt;","")</f>
        <v/>
      </c>
      <c r="M227" s="101"/>
      <c r="N227" t="str">
        <f t="shared" si="66"/>
        <v/>
      </c>
      <c r="O227" s="87" t="s">
        <v>164</v>
      </c>
      <c r="P227" s="90" t="s">
        <v>165</v>
      </c>
      <c r="Q227" s="100" t="s">
        <v>166</v>
      </c>
      <c r="T227" t="str">
        <f>CONCATENATE(P227,R227,Q227)</f>
        <v>&lt;div &gt;</v>
      </c>
      <c r="U227" s="101"/>
      <c r="V227" t="str">
        <f t="shared" si="65"/>
        <v/>
      </c>
    </row>
    <row r="228" spans="6:22">
      <c r="F228" t="str">
        <f t="shared" si="64"/>
        <v/>
      </c>
      <c r="G228" s="87">
        <f>G221+1</f>
        <v>33</v>
      </c>
      <c r="J228" s="88"/>
      <c r="K228" s="88"/>
      <c r="L228" s="93" t="str">
        <f>CONCATENATE("&lt;h4&gt;",SUBSTITUTE(CONCATENATE(J226," ",J227),"&lt;","&amp;lt;"),"&lt;/h4&gt;")</f>
        <v>&lt;h4&gt; &lt;/h4&gt;</v>
      </c>
      <c r="M228" s="101"/>
      <c r="N228" t="str">
        <f t="shared" si="66"/>
        <v/>
      </c>
      <c r="O228" s="87">
        <f>O221+1</f>
        <v>33</v>
      </c>
      <c r="T228" t="str">
        <f>CONCATENATE("&lt;h5&gt;",R226,"&lt;/h5&gt;")</f>
        <v>&lt;h5&gt;&lt;/h5&gt;</v>
      </c>
      <c r="U228" s="101"/>
      <c r="V228" t="str">
        <f t="shared" si="65"/>
        <v/>
      </c>
    </row>
    <row r="229" spans="6:22">
      <c r="F229" t="str">
        <f t="shared" si="64"/>
        <v/>
      </c>
      <c r="G229" s="87" t="s">
        <v>169</v>
      </c>
      <c r="J229" s="94"/>
      <c r="K229" t="s">
        <v>2</v>
      </c>
      <c r="L229" t="str">
        <f>IF(J229&lt;&gt;"",CONCATENATE("&lt;p&gt;",J229,"&lt;/p&gt;"),"")</f>
        <v/>
      </c>
      <c r="M229" s="101"/>
      <c r="N229" t="str">
        <f t="shared" si="66"/>
        <v/>
      </c>
      <c r="O229" s="87" t="s">
        <v>169</v>
      </c>
      <c r="R229" s="94"/>
      <c r="S229" t="s">
        <v>2</v>
      </c>
      <c r="T229" t="str">
        <f>IF(R229&lt;&gt;"",R229,"")</f>
        <v/>
      </c>
      <c r="U229" s="101"/>
      <c r="V229" t="str">
        <f t="shared" si="65"/>
        <v/>
      </c>
    </row>
    <row r="230" spans="6:22">
      <c r="F230" t="str">
        <f t="shared" si="64"/>
        <v/>
      </c>
      <c r="G230" s="87" t="str">
        <f t="shared" ref="G230:G232" si="77">""</f>
        <v/>
      </c>
      <c r="L230" t="s">
        <v>119</v>
      </c>
      <c r="M230" s="101"/>
      <c r="N230" t="str">
        <f t="shared" si="66"/>
        <v/>
      </c>
      <c r="O230" s="87" t="str">
        <f t="shared" ref="O230:O232" si="78">""</f>
        <v/>
      </c>
      <c r="T230" t="s">
        <v>119</v>
      </c>
      <c r="U230" s="101"/>
      <c r="V230" t="str">
        <f t="shared" si="65"/>
        <v/>
      </c>
    </row>
    <row r="231" ht="14.55" spans="6:22">
      <c r="F231" t="str">
        <f t="shared" si="64"/>
        <v/>
      </c>
      <c r="G231" s="95" t="str">
        <f t="shared" si="77"/>
        <v/>
      </c>
      <c r="H231" s="79"/>
      <c r="I231" s="79"/>
      <c r="J231" s="79"/>
      <c r="K231" s="79"/>
      <c r="L231" s="79" t="str">
        <f>CONCATENATE("&lt;!-- ",CONCATENATE(J226," ",J227," fin")," --&gt;")</f>
        <v>&lt;!--   fin --&gt;</v>
      </c>
      <c r="M231" s="102"/>
      <c r="N231" t="str">
        <f t="shared" si="66"/>
        <v/>
      </c>
      <c r="O231" s="95" t="str">
        <f t="shared" si="78"/>
        <v/>
      </c>
      <c r="P231" s="79"/>
      <c r="Q231" s="79"/>
      <c r="R231" s="79"/>
      <c r="S231" s="79"/>
      <c r="T231" s="79" t="str">
        <f>CONCATENATE("&lt;!-- ",R226," fin --&gt;")</f>
        <v>&lt;!--  fin --&gt;</v>
      </c>
      <c r="U231" s="102"/>
      <c r="V231" t="str">
        <f t="shared" si="65"/>
        <v/>
      </c>
    </row>
    <row r="232" ht="14.55" spans="6:22">
      <c r="F232" t="str">
        <f t="shared" si="64"/>
        <v/>
      </c>
      <c r="G232" s="87" t="str">
        <f t="shared" si="77"/>
        <v/>
      </c>
      <c r="H232" s="98"/>
      <c r="I232" s="98"/>
      <c r="J232" s="83"/>
      <c r="K232" s="86"/>
      <c r="L232" s="79" t="str">
        <f>""</f>
        <v/>
      </c>
      <c r="N232" t="str">
        <f t="shared" si="66"/>
        <v/>
      </c>
      <c r="O232" s="85" t="str">
        <f t="shared" si="78"/>
        <v/>
      </c>
      <c r="P232" s="86"/>
      <c r="Q232" s="86"/>
      <c r="R232" s="83"/>
      <c r="S232" s="86"/>
      <c r="T232" s="79" t="str">
        <f>""</f>
        <v/>
      </c>
      <c r="V232" t="str">
        <f t="shared" si="65"/>
        <v/>
      </c>
    </row>
    <row r="233" spans="6:22">
      <c r="F233" t="str">
        <f t="shared" si="64"/>
        <v/>
      </c>
      <c r="G233" s="85" t="str">
        <f>CONCATENATE("Título ",G235)</f>
        <v>Título 34</v>
      </c>
      <c r="H233" s="86"/>
      <c r="I233" s="86"/>
      <c r="J233" s="81"/>
      <c r="K233" s="86" t="s">
        <v>2</v>
      </c>
      <c r="L233" s="82" t="str">
        <f>CONCATENATE("&lt;!-- ",CONCATENATE(J233," ",J234)," --&gt;")</f>
        <v>&lt;!--   --&gt;</v>
      </c>
      <c r="M233" s="99"/>
      <c r="N233" t="str">
        <f t="shared" si="66"/>
        <v/>
      </c>
      <c r="O233" s="85" t="str">
        <f>G233</f>
        <v>Título 34</v>
      </c>
      <c r="P233" s="86"/>
      <c r="Q233" s="86"/>
      <c r="R233" s="81"/>
      <c r="S233" s="86"/>
      <c r="T233" s="86" t="str">
        <f>CONCATENATE("&lt;!-- ",R233," --&gt;")</f>
        <v>&lt;!--  --&gt;</v>
      </c>
      <c r="U233" s="99"/>
      <c r="V233" t="str">
        <f t="shared" si="65"/>
        <v/>
      </c>
    </row>
    <row r="234" ht="14.4" spans="6:22">
      <c r="F234" t="str">
        <f t="shared" si="64"/>
        <v/>
      </c>
      <c r="G234" s="87" t="s">
        <v>164</v>
      </c>
      <c r="H234" s="90" t="s">
        <v>165</v>
      </c>
      <c r="I234" s="100" t="s">
        <v>166</v>
      </c>
      <c r="J234" s="94"/>
      <c r="L234" t="str">
        <f>IF(J233&lt;&gt;"","&lt;div&gt;","")</f>
        <v/>
      </c>
      <c r="M234" s="101"/>
      <c r="N234" t="str">
        <f t="shared" si="66"/>
        <v/>
      </c>
      <c r="O234" s="87" t="s">
        <v>164</v>
      </c>
      <c r="P234" s="90" t="s">
        <v>165</v>
      </c>
      <c r="Q234" s="100" t="s">
        <v>166</v>
      </c>
      <c r="T234" t="str">
        <f>CONCATENATE(P234,R234,Q234)</f>
        <v>&lt;div &gt;</v>
      </c>
      <c r="U234" s="101"/>
      <c r="V234" t="str">
        <f t="shared" si="65"/>
        <v/>
      </c>
    </row>
    <row r="235" spans="6:22">
      <c r="F235" t="str">
        <f t="shared" si="64"/>
        <v/>
      </c>
      <c r="G235" s="87">
        <f>G228+1</f>
        <v>34</v>
      </c>
      <c r="J235" s="88"/>
      <c r="K235" s="88"/>
      <c r="L235" s="93" t="str">
        <f>CONCATENATE("&lt;h4&gt;",SUBSTITUTE(CONCATENATE(J233," ",J234),"&lt;","&amp;lt;"),"&lt;/h4&gt;")</f>
        <v>&lt;h4&gt; &lt;/h4&gt;</v>
      </c>
      <c r="M235" s="101"/>
      <c r="N235" t="str">
        <f t="shared" si="66"/>
        <v/>
      </c>
      <c r="O235" s="87">
        <f>O228+1</f>
        <v>34</v>
      </c>
      <c r="T235" t="str">
        <f>CONCATENATE("&lt;h5&gt;",R233,"&lt;/h5&gt;")</f>
        <v>&lt;h5&gt;&lt;/h5&gt;</v>
      </c>
      <c r="U235" s="101"/>
      <c r="V235" t="str">
        <f t="shared" si="65"/>
        <v/>
      </c>
    </row>
    <row r="236" spans="6:22">
      <c r="F236" t="str">
        <f t="shared" si="64"/>
        <v/>
      </c>
      <c r="G236" s="87" t="s">
        <v>169</v>
      </c>
      <c r="J236" s="94"/>
      <c r="K236" t="s">
        <v>2</v>
      </c>
      <c r="L236" t="str">
        <f>IF(J236&lt;&gt;"",CONCATENATE("&lt;p&gt;",J236,"&lt;/p&gt;"),"")</f>
        <v/>
      </c>
      <c r="M236" s="101"/>
      <c r="N236" t="str">
        <f t="shared" si="66"/>
        <v/>
      </c>
      <c r="O236" s="87" t="s">
        <v>169</v>
      </c>
      <c r="R236" s="94"/>
      <c r="S236" t="s">
        <v>2</v>
      </c>
      <c r="T236" t="str">
        <f>IF(R236&lt;&gt;"",R236,"")</f>
        <v/>
      </c>
      <c r="U236" s="101"/>
      <c r="V236" t="str">
        <f t="shared" si="65"/>
        <v/>
      </c>
    </row>
    <row r="237" spans="6:22">
      <c r="F237" t="str">
        <f t="shared" si="64"/>
        <v/>
      </c>
      <c r="G237" s="87" t="str">
        <f t="shared" ref="G237:G239" si="79">""</f>
        <v/>
      </c>
      <c r="L237" t="s">
        <v>119</v>
      </c>
      <c r="M237" s="101"/>
      <c r="N237" t="str">
        <f t="shared" si="66"/>
        <v/>
      </c>
      <c r="O237" s="87" t="str">
        <f t="shared" ref="O237:O239" si="80">""</f>
        <v/>
      </c>
      <c r="T237" t="s">
        <v>119</v>
      </c>
      <c r="U237" s="101"/>
      <c r="V237" t="str">
        <f t="shared" si="65"/>
        <v/>
      </c>
    </row>
    <row r="238" ht="14.55" spans="6:22">
      <c r="F238" t="str">
        <f t="shared" si="64"/>
        <v/>
      </c>
      <c r="G238" s="95" t="str">
        <f t="shared" si="79"/>
        <v/>
      </c>
      <c r="H238" s="79"/>
      <c r="I238" s="79"/>
      <c r="J238" s="79"/>
      <c r="K238" s="79"/>
      <c r="L238" s="79" t="str">
        <f>CONCATENATE("&lt;!-- ",CONCATENATE(J233," ",J234," fin")," --&gt;")</f>
        <v>&lt;!--   fin --&gt;</v>
      </c>
      <c r="M238" s="102"/>
      <c r="N238" t="str">
        <f t="shared" si="66"/>
        <v/>
      </c>
      <c r="O238" s="95" t="str">
        <f t="shared" si="80"/>
        <v/>
      </c>
      <c r="P238" s="79"/>
      <c r="Q238" s="79"/>
      <c r="R238" s="79"/>
      <c r="S238" s="79"/>
      <c r="T238" s="79" t="str">
        <f>CONCATENATE("&lt;!-- ",R233," fin --&gt;")</f>
        <v>&lt;!--  fin --&gt;</v>
      </c>
      <c r="U238" s="102"/>
      <c r="V238" t="str">
        <f t="shared" si="65"/>
        <v/>
      </c>
    </row>
    <row r="239" ht="14.55" spans="6:22">
      <c r="F239" t="str">
        <f t="shared" si="64"/>
        <v/>
      </c>
      <c r="G239" s="87" t="str">
        <f t="shared" si="79"/>
        <v/>
      </c>
      <c r="H239" s="98"/>
      <c r="I239" s="98"/>
      <c r="J239" s="83"/>
      <c r="K239" s="86"/>
      <c r="L239" s="79" t="str">
        <f>""</f>
        <v/>
      </c>
      <c r="N239" t="str">
        <f t="shared" si="66"/>
        <v/>
      </c>
      <c r="O239" s="85" t="str">
        <f t="shared" si="80"/>
        <v/>
      </c>
      <c r="P239" s="86"/>
      <c r="Q239" s="86"/>
      <c r="R239" s="83"/>
      <c r="S239" s="86"/>
      <c r="T239" s="79" t="str">
        <f>""</f>
        <v/>
      </c>
      <c r="V239" t="str">
        <f t="shared" si="65"/>
        <v/>
      </c>
    </row>
    <row r="240" spans="6:22">
      <c r="F240" t="str">
        <f t="shared" si="64"/>
        <v/>
      </c>
      <c r="G240" s="85" t="str">
        <f>CONCATENATE("Título ",G242)</f>
        <v>Título 35</v>
      </c>
      <c r="H240" s="86"/>
      <c r="I240" s="86"/>
      <c r="J240" s="81"/>
      <c r="K240" s="86" t="s">
        <v>2</v>
      </c>
      <c r="L240" s="82" t="str">
        <f>CONCATENATE("&lt;!-- ",CONCATENATE(J240," ",J241)," --&gt;")</f>
        <v>&lt;!--   --&gt;</v>
      </c>
      <c r="M240" s="99"/>
      <c r="N240" t="str">
        <f t="shared" si="66"/>
        <v/>
      </c>
      <c r="O240" s="85" t="str">
        <f>G240</f>
        <v>Título 35</v>
      </c>
      <c r="P240" s="86"/>
      <c r="Q240" s="86"/>
      <c r="R240" s="81"/>
      <c r="S240" s="86"/>
      <c r="T240" s="86" t="str">
        <f>CONCATENATE("&lt;!-- ",R240," --&gt;")</f>
        <v>&lt;!--  --&gt;</v>
      </c>
      <c r="U240" s="99"/>
      <c r="V240" t="str">
        <f t="shared" si="65"/>
        <v/>
      </c>
    </row>
    <row r="241" ht="14.4" spans="6:22">
      <c r="F241" t="str">
        <f t="shared" si="64"/>
        <v/>
      </c>
      <c r="G241" s="87" t="s">
        <v>164</v>
      </c>
      <c r="H241" s="90" t="s">
        <v>165</v>
      </c>
      <c r="I241" s="100" t="s">
        <v>166</v>
      </c>
      <c r="J241" s="94"/>
      <c r="L241" t="str">
        <f>IF(J240&lt;&gt;"","&lt;div&gt;","")</f>
        <v/>
      </c>
      <c r="M241" s="101"/>
      <c r="N241" t="str">
        <f t="shared" si="66"/>
        <v/>
      </c>
      <c r="O241" s="87" t="s">
        <v>164</v>
      </c>
      <c r="P241" s="90" t="s">
        <v>165</v>
      </c>
      <c r="Q241" s="100" t="s">
        <v>166</v>
      </c>
      <c r="T241" t="str">
        <f>CONCATENATE(P241,R241,Q241)</f>
        <v>&lt;div &gt;</v>
      </c>
      <c r="U241" s="101"/>
      <c r="V241" t="str">
        <f t="shared" si="65"/>
        <v/>
      </c>
    </row>
    <row r="242" spans="6:22">
      <c r="F242" t="str">
        <f t="shared" si="64"/>
        <v/>
      </c>
      <c r="G242" s="87">
        <f>G235+1</f>
        <v>35</v>
      </c>
      <c r="J242" s="88"/>
      <c r="K242" s="88"/>
      <c r="L242" s="93" t="str">
        <f>CONCATENATE("&lt;h4&gt;",SUBSTITUTE(CONCATENATE(J240," ",J241),"&lt;","&amp;lt;"),"&lt;/h4&gt;")</f>
        <v>&lt;h4&gt; &lt;/h4&gt;</v>
      </c>
      <c r="M242" s="101"/>
      <c r="N242" t="str">
        <f t="shared" si="66"/>
        <v/>
      </c>
      <c r="O242" s="87">
        <f>O235+1</f>
        <v>35</v>
      </c>
      <c r="T242" t="str">
        <f>CONCATENATE("&lt;h5&gt;",R240,"&lt;/h5&gt;")</f>
        <v>&lt;h5&gt;&lt;/h5&gt;</v>
      </c>
      <c r="U242" s="101"/>
      <c r="V242" t="str">
        <f t="shared" si="65"/>
        <v/>
      </c>
    </row>
    <row r="243" spans="6:22">
      <c r="F243" t="str">
        <f t="shared" si="64"/>
        <v/>
      </c>
      <c r="G243" s="87" t="s">
        <v>169</v>
      </c>
      <c r="J243" s="94"/>
      <c r="K243" t="s">
        <v>2</v>
      </c>
      <c r="L243" t="str">
        <f>IF(J243&lt;&gt;"",CONCATENATE("&lt;p&gt;",J243,"&lt;/p&gt;"),"")</f>
        <v/>
      </c>
      <c r="M243" s="101"/>
      <c r="N243" t="str">
        <f t="shared" si="66"/>
        <v/>
      </c>
      <c r="O243" s="87" t="s">
        <v>169</v>
      </c>
      <c r="R243" s="94"/>
      <c r="S243" t="s">
        <v>2</v>
      </c>
      <c r="T243" t="str">
        <f>IF(R243&lt;&gt;"",R243,"")</f>
        <v/>
      </c>
      <c r="U243" s="101"/>
      <c r="V243" t="str">
        <f t="shared" si="65"/>
        <v/>
      </c>
    </row>
    <row r="244" spans="6:22">
      <c r="F244" t="str">
        <f t="shared" si="64"/>
        <v/>
      </c>
      <c r="G244" s="87" t="str">
        <f t="shared" ref="G244:G246" si="81">""</f>
        <v/>
      </c>
      <c r="L244" t="s">
        <v>119</v>
      </c>
      <c r="M244" s="101"/>
      <c r="N244" t="str">
        <f t="shared" si="66"/>
        <v/>
      </c>
      <c r="O244" s="87" t="str">
        <f t="shared" ref="O244:O246" si="82">""</f>
        <v/>
      </c>
      <c r="T244" t="s">
        <v>119</v>
      </c>
      <c r="U244" s="101"/>
      <c r="V244" t="str">
        <f t="shared" si="65"/>
        <v/>
      </c>
    </row>
    <row r="245" ht="14.55" spans="6:22">
      <c r="F245" t="str">
        <f t="shared" si="64"/>
        <v/>
      </c>
      <c r="G245" s="95" t="str">
        <f t="shared" si="81"/>
        <v/>
      </c>
      <c r="H245" s="79"/>
      <c r="I245" s="79"/>
      <c r="J245" s="79"/>
      <c r="K245" s="79"/>
      <c r="L245" s="79" t="str">
        <f>CONCATENATE("&lt;!-- ",CONCATENATE(J240," ",J241," fin")," --&gt;")</f>
        <v>&lt;!--   fin --&gt;</v>
      </c>
      <c r="M245" s="102"/>
      <c r="N245" t="str">
        <f t="shared" si="66"/>
        <v/>
      </c>
      <c r="O245" s="95" t="str">
        <f t="shared" si="82"/>
        <v/>
      </c>
      <c r="P245" s="79"/>
      <c r="Q245" s="79"/>
      <c r="R245" s="79"/>
      <c r="S245" s="79"/>
      <c r="T245" s="79" t="str">
        <f>CONCATENATE("&lt;!-- ",R240," fin --&gt;")</f>
        <v>&lt;!--  fin --&gt;</v>
      </c>
      <c r="U245" s="102"/>
      <c r="V245" t="str">
        <f t="shared" si="65"/>
        <v/>
      </c>
    </row>
    <row r="246" ht="14.55" spans="6:22">
      <c r="F246" t="str">
        <f t="shared" si="64"/>
        <v/>
      </c>
      <c r="G246" s="87" t="str">
        <f t="shared" si="81"/>
        <v/>
      </c>
      <c r="H246" s="98"/>
      <c r="I246" s="98"/>
      <c r="J246" s="83"/>
      <c r="K246" s="86"/>
      <c r="L246" s="79" t="str">
        <f>""</f>
        <v/>
      </c>
      <c r="N246" t="str">
        <f t="shared" si="66"/>
        <v/>
      </c>
      <c r="O246" s="85" t="str">
        <f t="shared" si="82"/>
        <v/>
      </c>
      <c r="P246" s="86"/>
      <c r="Q246" s="86"/>
      <c r="R246" s="83"/>
      <c r="S246" s="86"/>
      <c r="T246" s="79" t="str">
        <f>""</f>
        <v/>
      </c>
      <c r="V246" t="str">
        <f t="shared" si="65"/>
        <v/>
      </c>
    </row>
    <row r="247" spans="6:22">
      <c r="F247" t="str">
        <f t="shared" si="64"/>
        <v/>
      </c>
      <c r="G247" s="85" t="str">
        <f>CONCATENATE("Título ",G249)</f>
        <v>Título 36</v>
      </c>
      <c r="H247" s="86"/>
      <c r="I247" s="86"/>
      <c r="J247" s="81"/>
      <c r="K247" s="86" t="s">
        <v>2</v>
      </c>
      <c r="L247" s="82" t="str">
        <f>CONCATENATE("&lt;!-- ",CONCATENATE(J247," ",J248)," --&gt;")</f>
        <v>&lt;!--   --&gt;</v>
      </c>
      <c r="M247" s="99"/>
      <c r="N247" t="str">
        <f t="shared" si="66"/>
        <v/>
      </c>
      <c r="O247" s="85" t="str">
        <f>G247</f>
        <v>Título 36</v>
      </c>
      <c r="P247" s="86"/>
      <c r="Q247" s="86"/>
      <c r="R247" s="81"/>
      <c r="S247" s="86"/>
      <c r="T247" s="86" t="str">
        <f>CONCATENATE("&lt;!-- ",R247," --&gt;")</f>
        <v>&lt;!--  --&gt;</v>
      </c>
      <c r="U247" s="99"/>
      <c r="V247" t="str">
        <f t="shared" si="65"/>
        <v/>
      </c>
    </row>
    <row r="248" ht="14.4" spans="6:22">
      <c r="F248" t="str">
        <f t="shared" si="64"/>
        <v/>
      </c>
      <c r="G248" s="87" t="s">
        <v>164</v>
      </c>
      <c r="H248" s="90" t="s">
        <v>165</v>
      </c>
      <c r="I248" s="100" t="s">
        <v>166</v>
      </c>
      <c r="J248" s="94"/>
      <c r="L248" t="str">
        <f>IF(J247&lt;&gt;"","&lt;div&gt;","")</f>
        <v/>
      </c>
      <c r="M248" s="101"/>
      <c r="N248" t="str">
        <f t="shared" si="66"/>
        <v/>
      </c>
      <c r="O248" s="87" t="s">
        <v>164</v>
      </c>
      <c r="P248" s="90" t="s">
        <v>165</v>
      </c>
      <c r="Q248" s="100" t="s">
        <v>166</v>
      </c>
      <c r="T248" t="str">
        <f>CONCATENATE(P248,R248,Q248)</f>
        <v>&lt;div &gt;</v>
      </c>
      <c r="U248" s="101"/>
      <c r="V248" t="str">
        <f t="shared" si="65"/>
        <v/>
      </c>
    </row>
    <row r="249" spans="6:22">
      <c r="F249" t="str">
        <f t="shared" si="64"/>
        <v/>
      </c>
      <c r="G249" s="87">
        <f>G242+1</f>
        <v>36</v>
      </c>
      <c r="J249" s="88"/>
      <c r="K249" s="88"/>
      <c r="L249" s="93" t="str">
        <f>CONCATENATE("&lt;h4&gt;",SUBSTITUTE(CONCATENATE(J247," ",J248),"&lt;","&amp;lt;"),"&lt;/h4&gt;")</f>
        <v>&lt;h4&gt; &lt;/h4&gt;</v>
      </c>
      <c r="M249" s="101"/>
      <c r="N249" t="str">
        <f t="shared" si="66"/>
        <v/>
      </c>
      <c r="O249" s="87">
        <f>O242+1</f>
        <v>36</v>
      </c>
      <c r="T249" t="str">
        <f>CONCATENATE("&lt;h5&gt;",R247,"&lt;/h5&gt;")</f>
        <v>&lt;h5&gt;&lt;/h5&gt;</v>
      </c>
      <c r="U249" s="101"/>
      <c r="V249" t="str">
        <f t="shared" si="65"/>
        <v/>
      </c>
    </row>
    <row r="250" spans="6:22">
      <c r="F250" t="str">
        <f t="shared" si="64"/>
        <v/>
      </c>
      <c r="G250" s="87" t="s">
        <v>169</v>
      </c>
      <c r="J250" s="94"/>
      <c r="K250" t="s">
        <v>2</v>
      </c>
      <c r="L250" t="str">
        <f>IF(J250&lt;&gt;"",CONCATENATE("&lt;p&gt;",J250,"&lt;/p&gt;"),"")</f>
        <v/>
      </c>
      <c r="M250" s="101"/>
      <c r="N250" t="str">
        <f t="shared" si="66"/>
        <v/>
      </c>
      <c r="O250" s="87" t="s">
        <v>169</v>
      </c>
      <c r="R250" s="94"/>
      <c r="S250" t="s">
        <v>2</v>
      </c>
      <c r="T250" t="str">
        <f>IF(R250&lt;&gt;"",R250,"")</f>
        <v/>
      </c>
      <c r="U250" s="101"/>
      <c r="V250" t="str">
        <f t="shared" si="65"/>
        <v/>
      </c>
    </row>
    <row r="251" spans="6:22">
      <c r="F251" t="str">
        <f t="shared" si="64"/>
        <v/>
      </c>
      <c r="G251" s="87" t="str">
        <f t="shared" ref="G251:G253" si="83">""</f>
        <v/>
      </c>
      <c r="L251" t="s">
        <v>119</v>
      </c>
      <c r="M251" s="101"/>
      <c r="N251" t="str">
        <f t="shared" si="66"/>
        <v/>
      </c>
      <c r="O251" s="87" t="str">
        <f t="shared" ref="O251:O253" si="84">""</f>
        <v/>
      </c>
      <c r="T251" t="s">
        <v>119</v>
      </c>
      <c r="U251" s="101"/>
      <c r="V251" t="str">
        <f t="shared" si="65"/>
        <v/>
      </c>
    </row>
    <row r="252" ht="14.55" spans="6:22">
      <c r="F252" t="str">
        <f t="shared" si="64"/>
        <v/>
      </c>
      <c r="G252" s="95" t="str">
        <f t="shared" si="83"/>
        <v/>
      </c>
      <c r="H252" s="79"/>
      <c r="I252" s="79"/>
      <c r="J252" s="79"/>
      <c r="K252" s="79"/>
      <c r="L252" s="79" t="str">
        <f>CONCATENATE("&lt;!-- ",CONCATENATE(J247," ",J248," fin")," --&gt;")</f>
        <v>&lt;!--   fin --&gt;</v>
      </c>
      <c r="M252" s="102"/>
      <c r="N252" t="str">
        <f t="shared" si="66"/>
        <v/>
      </c>
      <c r="O252" s="95" t="str">
        <f t="shared" si="84"/>
        <v/>
      </c>
      <c r="P252" s="79"/>
      <c r="Q252" s="79"/>
      <c r="R252" s="79"/>
      <c r="S252" s="79"/>
      <c r="T252" s="79" t="str">
        <f>CONCATENATE("&lt;!-- ",R247," fin --&gt;")</f>
        <v>&lt;!--  fin --&gt;</v>
      </c>
      <c r="U252" s="102"/>
      <c r="V252" t="str">
        <f t="shared" si="65"/>
        <v/>
      </c>
    </row>
    <row r="253" ht="14.55" spans="6:22">
      <c r="F253" t="str">
        <f t="shared" si="64"/>
        <v/>
      </c>
      <c r="G253" s="87" t="str">
        <f t="shared" si="83"/>
        <v/>
      </c>
      <c r="H253" s="98"/>
      <c r="I253" s="98"/>
      <c r="J253" s="83"/>
      <c r="K253" s="86"/>
      <c r="L253" s="79" t="str">
        <f>""</f>
        <v/>
      </c>
      <c r="N253" t="str">
        <f t="shared" si="66"/>
        <v/>
      </c>
      <c r="O253" s="85" t="str">
        <f t="shared" si="84"/>
        <v/>
      </c>
      <c r="P253" s="86"/>
      <c r="Q253" s="86"/>
      <c r="R253" s="83"/>
      <c r="S253" s="86"/>
      <c r="T253" s="79" t="str">
        <f>""</f>
        <v/>
      </c>
      <c r="V253" t="str">
        <f t="shared" si="65"/>
        <v/>
      </c>
    </row>
    <row r="254" spans="6:22">
      <c r="F254" t="str">
        <f t="shared" si="64"/>
        <v/>
      </c>
      <c r="G254" s="85" t="str">
        <f>CONCATENATE("Título ",G256)</f>
        <v>Título 37</v>
      </c>
      <c r="H254" s="86"/>
      <c r="I254" s="86"/>
      <c r="J254" s="81"/>
      <c r="K254" s="86" t="s">
        <v>2</v>
      </c>
      <c r="L254" s="82" t="str">
        <f>CONCATENATE("&lt;!-- ",CONCATENATE(J254," ",J255)," --&gt;")</f>
        <v>&lt;!--   --&gt;</v>
      </c>
      <c r="M254" s="99"/>
      <c r="N254" t="str">
        <f t="shared" si="66"/>
        <v/>
      </c>
      <c r="O254" s="85" t="str">
        <f>G254</f>
        <v>Título 37</v>
      </c>
      <c r="P254" s="86"/>
      <c r="Q254" s="86"/>
      <c r="R254" s="81"/>
      <c r="S254" s="86"/>
      <c r="T254" s="86" t="str">
        <f>CONCATENATE("&lt;!-- ",R254," --&gt;")</f>
        <v>&lt;!--  --&gt;</v>
      </c>
      <c r="U254" s="99"/>
      <c r="V254" t="str">
        <f t="shared" si="65"/>
        <v/>
      </c>
    </row>
    <row r="255" ht="14.4" spans="6:22">
      <c r="F255" t="str">
        <f t="shared" si="64"/>
        <v/>
      </c>
      <c r="G255" s="87" t="s">
        <v>164</v>
      </c>
      <c r="H255" s="90" t="s">
        <v>165</v>
      </c>
      <c r="I255" s="100" t="s">
        <v>166</v>
      </c>
      <c r="J255" s="94"/>
      <c r="L255" t="str">
        <f>IF(J254&lt;&gt;"","&lt;div&gt;","")</f>
        <v/>
      </c>
      <c r="M255" s="101"/>
      <c r="N255" t="str">
        <f t="shared" si="66"/>
        <v/>
      </c>
      <c r="O255" s="87" t="s">
        <v>164</v>
      </c>
      <c r="P255" s="90" t="s">
        <v>165</v>
      </c>
      <c r="Q255" s="100" t="s">
        <v>166</v>
      </c>
      <c r="T255" t="str">
        <f>CONCATENATE(P255,R255,Q255)</f>
        <v>&lt;div &gt;</v>
      </c>
      <c r="U255" s="101"/>
      <c r="V255" t="str">
        <f t="shared" si="65"/>
        <v/>
      </c>
    </row>
    <row r="256" spans="6:22">
      <c r="F256" t="str">
        <f t="shared" ref="F256:F263" si="85">""</f>
        <v/>
      </c>
      <c r="G256" s="87">
        <f>G249+1</f>
        <v>37</v>
      </c>
      <c r="J256" s="88"/>
      <c r="K256" s="88"/>
      <c r="L256" s="93" t="str">
        <f>CONCATENATE("&lt;h4&gt;",SUBSTITUTE(CONCATENATE(J254," ",J255),"&lt;","&amp;lt;"),"&lt;/h4&gt;")</f>
        <v>&lt;h4&gt; &lt;/h4&gt;</v>
      </c>
      <c r="M256" s="101"/>
      <c r="N256" t="str">
        <f t="shared" si="66"/>
        <v/>
      </c>
      <c r="O256" s="87">
        <f>O249+1</f>
        <v>37</v>
      </c>
      <c r="T256" t="str">
        <f>CONCATENATE("&lt;h5&gt;",R254,"&lt;/h5&gt;")</f>
        <v>&lt;h5&gt;&lt;/h5&gt;</v>
      </c>
      <c r="U256" s="101"/>
      <c r="V256" t="str">
        <f t="shared" ref="V256:V263" si="86">""</f>
        <v/>
      </c>
    </row>
    <row r="257" spans="6:22">
      <c r="F257" t="str">
        <f t="shared" si="85"/>
        <v/>
      </c>
      <c r="G257" s="87" t="s">
        <v>169</v>
      </c>
      <c r="J257" s="94"/>
      <c r="K257" t="s">
        <v>2</v>
      </c>
      <c r="L257" t="str">
        <f>IF(J257&lt;&gt;"",CONCATENATE("&lt;p&gt;",J257,"&lt;/p&gt;"),"")</f>
        <v/>
      </c>
      <c r="M257" s="101"/>
      <c r="N257" t="str">
        <f t="shared" ref="N257:N264" si="87">""</f>
        <v/>
      </c>
      <c r="O257" s="87" t="s">
        <v>169</v>
      </c>
      <c r="R257" s="94"/>
      <c r="S257" t="s">
        <v>2</v>
      </c>
      <c r="T257" t="str">
        <f>IF(R257&lt;&gt;"",R257,"")</f>
        <v/>
      </c>
      <c r="U257" s="101"/>
      <c r="V257" t="str">
        <f t="shared" si="86"/>
        <v/>
      </c>
    </row>
    <row r="258" spans="6:22">
      <c r="F258" t="str">
        <f t="shared" si="85"/>
        <v/>
      </c>
      <c r="G258" s="87" t="str">
        <f t="shared" ref="G258:G260" si="88">""</f>
        <v/>
      </c>
      <c r="L258" t="s">
        <v>119</v>
      </c>
      <c r="M258" s="101"/>
      <c r="N258" t="str">
        <f t="shared" si="87"/>
        <v/>
      </c>
      <c r="O258" s="87" t="str">
        <f t="shared" ref="O258:O260" si="89">""</f>
        <v/>
      </c>
      <c r="T258" t="s">
        <v>119</v>
      </c>
      <c r="U258" s="101"/>
      <c r="V258" t="str">
        <f t="shared" si="86"/>
        <v/>
      </c>
    </row>
    <row r="259" ht="14.55" spans="6:22">
      <c r="F259" t="str">
        <f t="shared" si="85"/>
        <v/>
      </c>
      <c r="G259" s="95" t="str">
        <f t="shared" si="88"/>
        <v/>
      </c>
      <c r="H259" s="79"/>
      <c r="I259" s="79"/>
      <c r="J259" s="79"/>
      <c r="K259" s="79"/>
      <c r="L259" s="79" t="str">
        <f>CONCATENATE("&lt;!-- ",CONCATENATE(J254," ",J255," fin")," --&gt;")</f>
        <v>&lt;!--   fin --&gt;</v>
      </c>
      <c r="M259" s="102"/>
      <c r="N259" t="str">
        <f t="shared" si="87"/>
        <v/>
      </c>
      <c r="O259" s="95" t="str">
        <f t="shared" si="89"/>
        <v/>
      </c>
      <c r="P259" s="79"/>
      <c r="Q259" s="79"/>
      <c r="R259" s="79"/>
      <c r="S259" s="79"/>
      <c r="T259" s="79" t="str">
        <f>CONCATENATE("&lt;!-- ",R254," fin --&gt;")</f>
        <v>&lt;!--  fin --&gt;</v>
      </c>
      <c r="U259" s="102"/>
      <c r="V259" t="str">
        <f t="shared" si="86"/>
        <v/>
      </c>
    </row>
    <row r="260" ht="14.55" spans="6:22">
      <c r="F260" t="str">
        <f t="shared" si="85"/>
        <v/>
      </c>
      <c r="G260" s="87" t="str">
        <f t="shared" si="88"/>
        <v/>
      </c>
      <c r="H260" s="98"/>
      <c r="I260" s="98"/>
      <c r="J260" s="83"/>
      <c r="K260" s="86"/>
      <c r="L260" s="79" t="str">
        <f>""</f>
        <v/>
      </c>
      <c r="N260" t="str">
        <f t="shared" si="87"/>
        <v/>
      </c>
      <c r="O260" s="85" t="str">
        <f t="shared" si="89"/>
        <v/>
      </c>
      <c r="P260" s="86"/>
      <c r="Q260" s="86"/>
      <c r="R260" s="83"/>
      <c r="S260" s="86"/>
      <c r="T260" s="79" t="str">
        <f>""</f>
        <v/>
      </c>
      <c r="V260" t="str">
        <f t="shared" si="86"/>
        <v/>
      </c>
    </row>
    <row r="261" spans="6:22">
      <c r="F261" t="str">
        <f t="shared" si="85"/>
        <v/>
      </c>
      <c r="G261" s="85" t="str">
        <f>CONCATENATE("Título ",G263)</f>
        <v>Título 38</v>
      </c>
      <c r="H261" s="86"/>
      <c r="I261" s="86"/>
      <c r="J261" s="81"/>
      <c r="K261" s="86" t="s">
        <v>2</v>
      </c>
      <c r="L261" s="82" t="str">
        <f>CONCATENATE("&lt;!-- ",CONCATENATE(J261," ",J262)," --&gt;")</f>
        <v>&lt;!--   --&gt;</v>
      </c>
      <c r="M261" s="99"/>
      <c r="N261" t="str">
        <f t="shared" si="87"/>
        <v/>
      </c>
      <c r="O261" s="85" t="str">
        <f>G261</f>
        <v>Título 38</v>
      </c>
      <c r="P261" s="86"/>
      <c r="Q261" s="86"/>
      <c r="R261" s="81"/>
      <c r="S261" s="86"/>
      <c r="T261" s="86" t="str">
        <f>CONCATENATE("&lt;!-- ",R261," --&gt;")</f>
        <v>&lt;!--  --&gt;</v>
      </c>
      <c r="U261" s="99"/>
      <c r="V261" t="str">
        <f t="shared" si="86"/>
        <v/>
      </c>
    </row>
    <row r="262" ht="14.4" spans="6:22">
      <c r="F262" t="str">
        <f t="shared" si="85"/>
        <v/>
      </c>
      <c r="G262" s="87" t="s">
        <v>164</v>
      </c>
      <c r="H262" s="90" t="s">
        <v>165</v>
      </c>
      <c r="I262" s="100" t="s">
        <v>166</v>
      </c>
      <c r="J262" s="94"/>
      <c r="L262" t="str">
        <f>IF(J261&lt;&gt;"","&lt;div&gt;","")</f>
        <v/>
      </c>
      <c r="M262" s="101"/>
      <c r="N262" t="str">
        <f t="shared" si="87"/>
        <v/>
      </c>
      <c r="O262" s="87" t="s">
        <v>164</v>
      </c>
      <c r="P262" s="90" t="s">
        <v>165</v>
      </c>
      <c r="Q262" s="100" t="s">
        <v>166</v>
      </c>
      <c r="T262" t="str">
        <f>CONCATENATE(P262,R262,Q262)</f>
        <v>&lt;div &gt;</v>
      </c>
      <c r="U262" s="101"/>
      <c r="V262" t="str">
        <f t="shared" si="86"/>
        <v/>
      </c>
    </row>
    <row r="263" spans="6:22">
      <c r="F263" t="str">
        <f t="shared" si="85"/>
        <v/>
      </c>
      <c r="G263" s="87">
        <f>G256+1</f>
        <v>38</v>
      </c>
      <c r="J263" s="88"/>
      <c r="K263" s="88"/>
      <c r="L263" s="93" t="str">
        <f>CONCATENATE("&lt;h4&gt;",SUBSTITUTE(CONCATENATE(J261," ",J262),"&lt;","&amp;lt;"),"&lt;/h4&gt;")</f>
        <v>&lt;h4&gt; &lt;/h4&gt;</v>
      </c>
      <c r="M263" s="101"/>
      <c r="N263" t="str">
        <f t="shared" si="87"/>
        <v/>
      </c>
      <c r="O263" s="87">
        <f>O256+1</f>
        <v>38</v>
      </c>
      <c r="T263" t="str">
        <f>CONCATENATE("&lt;h5&gt;",R261,"&lt;/h5&gt;")</f>
        <v>&lt;h5&gt;&lt;/h5&gt;</v>
      </c>
      <c r="U263" s="101"/>
      <c r="V263" t="str">
        <f t="shared" si="86"/>
        <v/>
      </c>
    </row>
    <row r="264" spans="7:21">
      <c r="G264" s="87" t="s">
        <v>169</v>
      </c>
      <c r="J264" s="94"/>
      <c r="K264" t="s">
        <v>2</v>
      </c>
      <c r="L264" t="str">
        <f>IF(J264&lt;&gt;"",CONCATENATE("&lt;p&gt;",J264,"&lt;/p&gt;"),"")</f>
        <v/>
      </c>
      <c r="M264" s="101"/>
      <c r="N264" t="str">
        <f t="shared" si="87"/>
        <v/>
      </c>
      <c r="O264" s="87" t="s">
        <v>169</v>
      </c>
      <c r="R264" s="94"/>
      <c r="S264" t="s">
        <v>2</v>
      </c>
      <c r="T264" t="str">
        <f>IF(R264&lt;&gt;"",R264,"")</f>
        <v/>
      </c>
      <c r="U264" s="101"/>
    </row>
    <row r="265" spans="7:21">
      <c r="G265" s="87" t="str">
        <f t="shared" ref="G265:G267" si="90">""</f>
        <v/>
      </c>
      <c r="L265" t="s">
        <v>119</v>
      </c>
      <c r="M265" s="101"/>
      <c r="O265" s="87" t="str">
        <f t="shared" ref="O265:O267" si="91">""</f>
        <v/>
      </c>
      <c r="T265" t="s">
        <v>119</v>
      </c>
      <c r="U265" s="101"/>
    </row>
    <row r="266" ht="14.55" spans="7:21">
      <c r="G266" s="95" t="str">
        <f t="shared" si="90"/>
        <v/>
      </c>
      <c r="H266" s="79"/>
      <c r="I266" s="79"/>
      <c r="J266" s="79"/>
      <c r="K266" s="79"/>
      <c r="L266" s="79" t="str">
        <f>CONCATENATE("&lt;!-- ",CONCATENATE(J261," ",J262," fin")," --&gt;")</f>
        <v>&lt;!--   fin --&gt;</v>
      </c>
      <c r="M266" s="102"/>
      <c r="O266" s="95" t="str">
        <f t="shared" si="91"/>
        <v/>
      </c>
      <c r="P266" s="79"/>
      <c r="Q266" s="79"/>
      <c r="R266" s="79"/>
      <c r="S266" s="79"/>
      <c r="T266" s="79" t="str">
        <f>CONCATENATE("&lt;!-- ",R261," fin --&gt;")</f>
        <v>&lt;!--  fin --&gt;</v>
      </c>
      <c r="U266" s="102"/>
    </row>
    <row r="267" ht="14.55" spans="7:20">
      <c r="G267" s="87" t="str">
        <f t="shared" si="90"/>
        <v/>
      </c>
      <c r="H267" s="98"/>
      <c r="I267" s="98"/>
      <c r="J267" s="83"/>
      <c r="K267" s="86"/>
      <c r="L267" s="79" t="str">
        <f>""</f>
        <v/>
      </c>
      <c r="O267" s="85" t="str">
        <f t="shared" si="91"/>
        <v/>
      </c>
      <c r="P267" s="86"/>
      <c r="Q267" s="86"/>
      <c r="R267" s="83"/>
      <c r="S267" s="86"/>
      <c r="T267" s="79" t="str">
        <f>""</f>
        <v/>
      </c>
    </row>
    <row r="268" spans="7:21">
      <c r="G268" s="85" t="str">
        <f>CONCATENATE("Título ",G270)</f>
        <v>Título 39</v>
      </c>
      <c r="H268" s="86"/>
      <c r="I268" s="86"/>
      <c r="J268" s="81"/>
      <c r="K268" s="86" t="s">
        <v>2</v>
      </c>
      <c r="L268" s="82" t="str">
        <f>CONCATENATE("&lt;!-- ",CONCATENATE(J268," ",J269)," --&gt;")</f>
        <v>&lt;!--   --&gt;</v>
      </c>
      <c r="M268" s="99"/>
      <c r="O268" s="85" t="str">
        <f>G268</f>
        <v>Título 39</v>
      </c>
      <c r="P268" s="86"/>
      <c r="Q268" s="86"/>
      <c r="R268" s="81"/>
      <c r="S268" s="86"/>
      <c r="T268" s="86" t="str">
        <f>CONCATENATE("&lt;!-- ",R268," --&gt;")</f>
        <v>&lt;!--  --&gt;</v>
      </c>
      <c r="U268" s="99"/>
    </row>
    <row r="269" ht="14.4" spans="7:21">
      <c r="G269" s="87" t="s">
        <v>164</v>
      </c>
      <c r="H269" s="90" t="s">
        <v>165</v>
      </c>
      <c r="I269" s="100" t="s">
        <v>166</v>
      </c>
      <c r="J269" s="94"/>
      <c r="L269" t="str">
        <f>IF(J268&lt;&gt;"","&lt;div&gt;","")</f>
        <v/>
      </c>
      <c r="M269" s="101"/>
      <c r="O269" s="87" t="s">
        <v>164</v>
      </c>
      <c r="P269" s="90" t="s">
        <v>165</v>
      </c>
      <c r="Q269" s="100" t="s">
        <v>166</v>
      </c>
      <c r="T269" t="str">
        <f>CONCATENATE(P269,R269,Q269)</f>
        <v>&lt;div &gt;</v>
      </c>
      <c r="U269" s="101"/>
    </row>
    <row r="270" spans="7:21">
      <c r="G270" s="87">
        <f>G263+1</f>
        <v>39</v>
      </c>
      <c r="J270" s="88"/>
      <c r="K270" s="88"/>
      <c r="L270" s="93" t="str">
        <f>CONCATENATE("&lt;h4&gt;",SUBSTITUTE(CONCATENATE(J268," ",J269),"&lt;","&amp;lt;"),"&lt;/h4&gt;")</f>
        <v>&lt;h4&gt; &lt;/h4&gt;</v>
      </c>
      <c r="M270" s="101"/>
      <c r="O270" s="87">
        <f>O263+1</f>
        <v>39</v>
      </c>
      <c r="T270" t="str">
        <f>CONCATENATE("&lt;h5&gt;",R268,"&lt;/h5&gt;")</f>
        <v>&lt;h5&gt;&lt;/h5&gt;</v>
      </c>
      <c r="U270" s="101"/>
    </row>
    <row r="271" spans="7:21">
      <c r="G271" s="87" t="s">
        <v>169</v>
      </c>
      <c r="J271" s="94"/>
      <c r="K271" t="s">
        <v>2</v>
      </c>
      <c r="L271" t="str">
        <f>IF(J271&lt;&gt;"",CONCATENATE("&lt;p&gt;",J271,"&lt;/p&gt;"),"")</f>
        <v/>
      </c>
      <c r="M271" s="101"/>
      <c r="O271" s="87" t="s">
        <v>169</v>
      </c>
      <c r="R271" s="94"/>
      <c r="S271" t="s">
        <v>2</v>
      </c>
      <c r="T271" t="str">
        <f>IF(R271&lt;&gt;"",R271,"")</f>
        <v/>
      </c>
      <c r="U271" s="101"/>
    </row>
    <row r="272" spans="7:21">
      <c r="G272" s="87" t="str">
        <f t="shared" ref="G272:G274" si="92">""</f>
        <v/>
      </c>
      <c r="L272" t="s">
        <v>119</v>
      </c>
      <c r="M272" s="101"/>
      <c r="O272" s="87" t="str">
        <f t="shared" ref="O272:O274" si="93">""</f>
        <v/>
      </c>
      <c r="T272" t="s">
        <v>119</v>
      </c>
      <c r="U272" s="101"/>
    </row>
    <row r="273" ht="14.55" spans="7:22">
      <c r="G273" s="95" t="str">
        <f t="shared" si="92"/>
        <v/>
      </c>
      <c r="H273" s="79"/>
      <c r="I273" s="79"/>
      <c r="J273" s="79"/>
      <c r="K273" s="79"/>
      <c r="L273" s="79" t="str">
        <f>CONCATENATE("&lt;!-- ",CONCATENATE(J268," ",J269," fin")," --&gt;")</f>
        <v>&lt;!--   fin --&gt;</v>
      </c>
      <c r="M273" s="102"/>
      <c r="O273" s="95" t="str">
        <f t="shared" si="93"/>
        <v/>
      </c>
      <c r="P273" s="79"/>
      <c r="Q273" s="79"/>
      <c r="R273" s="79"/>
      <c r="S273" s="79"/>
      <c r="T273" s="79" t="str">
        <f>CONCATENATE("&lt;!-- ",R268," fin --&gt;")</f>
        <v>&lt;!--  fin --&gt;</v>
      </c>
      <c r="U273" s="102"/>
      <c r="V273" t="str">
        <f t="shared" ref="V273:V279" si="94">""</f>
        <v/>
      </c>
    </row>
    <row r="274" ht="14.55" spans="7:22">
      <c r="G274" s="87" t="str">
        <f t="shared" si="92"/>
        <v/>
      </c>
      <c r="H274" s="98"/>
      <c r="I274" s="98"/>
      <c r="J274" s="83"/>
      <c r="K274" s="86"/>
      <c r="L274" s="79" t="str">
        <f>""</f>
        <v/>
      </c>
      <c r="O274" s="85" t="str">
        <f t="shared" si="93"/>
        <v/>
      </c>
      <c r="P274" s="86"/>
      <c r="Q274" s="86"/>
      <c r="R274" s="83"/>
      <c r="S274" s="86"/>
      <c r="T274" s="79" t="str">
        <f>""</f>
        <v/>
      </c>
      <c r="V274" t="str">
        <f t="shared" si="94"/>
        <v/>
      </c>
    </row>
    <row r="275" spans="7:22">
      <c r="G275" s="85" t="str">
        <f>CONCATENATE("Título ",G277)</f>
        <v>Título 40</v>
      </c>
      <c r="H275" s="86"/>
      <c r="I275" s="86"/>
      <c r="J275" s="81"/>
      <c r="K275" s="86" t="s">
        <v>2</v>
      </c>
      <c r="L275" s="82" t="str">
        <f>CONCATENATE("&lt;!-- ",CONCATENATE(J275," ",J276)," --&gt;")</f>
        <v>&lt;!--   --&gt;</v>
      </c>
      <c r="M275" s="99"/>
      <c r="O275" s="85" t="str">
        <f>G275</f>
        <v>Título 40</v>
      </c>
      <c r="P275" s="86"/>
      <c r="Q275" s="86"/>
      <c r="R275" s="81"/>
      <c r="S275" s="86"/>
      <c r="T275" s="86" t="str">
        <f>CONCATENATE("&lt;!-- ",R275," --&gt;")</f>
        <v>&lt;!--  --&gt;</v>
      </c>
      <c r="U275" s="99"/>
      <c r="V275" t="str">
        <f t="shared" si="94"/>
        <v/>
      </c>
    </row>
    <row r="276" ht="14.4" spans="7:22">
      <c r="G276" s="87" t="s">
        <v>164</v>
      </c>
      <c r="H276" s="90" t="s">
        <v>165</v>
      </c>
      <c r="I276" s="100" t="s">
        <v>166</v>
      </c>
      <c r="J276" s="94"/>
      <c r="L276" t="str">
        <f>IF(J275&lt;&gt;"","&lt;div&gt;","")</f>
        <v/>
      </c>
      <c r="M276" s="101"/>
      <c r="O276" s="87" t="s">
        <v>164</v>
      </c>
      <c r="P276" s="90" t="s">
        <v>165</v>
      </c>
      <c r="Q276" s="100" t="s">
        <v>166</v>
      </c>
      <c r="T276" t="str">
        <f>CONCATENATE(P276,R276,Q276)</f>
        <v>&lt;div &gt;</v>
      </c>
      <c r="U276" s="101"/>
      <c r="V276" t="str">
        <f t="shared" si="94"/>
        <v/>
      </c>
    </row>
    <row r="277" spans="7:22">
      <c r="G277" s="87">
        <f>G270+1</f>
        <v>40</v>
      </c>
      <c r="J277" s="88"/>
      <c r="K277" s="88"/>
      <c r="L277" s="93" t="str">
        <f>CONCATENATE("&lt;h4&gt;",SUBSTITUTE(CONCATENATE(J275," ",J276),"&lt;","&amp;lt;"),"&lt;/h4&gt;")</f>
        <v>&lt;h4&gt; &lt;/h4&gt;</v>
      </c>
      <c r="M277" s="101"/>
      <c r="O277" s="87">
        <f>O270+1</f>
        <v>40</v>
      </c>
      <c r="T277" t="str">
        <f>CONCATENATE("&lt;h5&gt;",R275,"&lt;/h5&gt;")</f>
        <v>&lt;h5&gt;&lt;/h5&gt;</v>
      </c>
      <c r="U277" s="101"/>
      <c r="V277" t="str">
        <f t="shared" si="94"/>
        <v/>
      </c>
    </row>
    <row r="278" spans="7:22">
      <c r="G278" s="87" t="s">
        <v>169</v>
      </c>
      <c r="J278" s="94"/>
      <c r="K278" t="s">
        <v>2</v>
      </c>
      <c r="L278" t="str">
        <f>IF(J278&lt;&gt;"",CONCATENATE("&lt;p&gt;",J278,"&lt;/p&gt;"),"")</f>
        <v/>
      </c>
      <c r="M278" s="101"/>
      <c r="O278" s="87" t="s">
        <v>169</v>
      </c>
      <c r="R278" s="94"/>
      <c r="S278" t="s">
        <v>2</v>
      </c>
      <c r="T278" t="str">
        <f>IF(R278&lt;&gt;"",R278,"")</f>
        <v/>
      </c>
      <c r="U278" s="101"/>
      <c r="V278" t="str">
        <f t="shared" si="94"/>
        <v/>
      </c>
    </row>
    <row r="279" spans="7:22">
      <c r="G279" s="87" t="str">
        <f t="shared" ref="G279:G281" si="95">""</f>
        <v/>
      </c>
      <c r="L279" t="s">
        <v>119</v>
      </c>
      <c r="M279" s="101"/>
      <c r="O279" s="87" t="str">
        <f t="shared" ref="O279:O281" si="96">""</f>
        <v/>
      </c>
      <c r="T279" t="s">
        <v>119</v>
      </c>
      <c r="U279" s="101"/>
      <c r="V279" t="str">
        <f t="shared" si="94"/>
        <v/>
      </c>
    </row>
    <row r="280" ht="14.55" spans="7:21">
      <c r="G280" s="95" t="str">
        <f t="shared" si="95"/>
        <v/>
      </c>
      <c r="H280" s="79"/>
      <c r="I280" s="79"/>
      <c r="J280" s="79"/>
      <c r="K280" s="79"/>
      <c r="L280" s="79" t="str">
        <f>CONCATENATE("&lt;!-- ",CONCATENATE(J275," ",J276," fin")," --&gt;")</f>
        <v>&lt;!--   fin --&gt;</v>
      </c>
      <c r="M280" s="102"/>
      <c r="O280" s="95" t="str">
        <f t="shared" si="96"/>
        <v/>
      </c>
      <c r="P280" s="79"/>
      <c r="Q280" s="79"/>
      <c r="R280" s="79"/>
      <c r="S280" s="79"/>
      <c r="T280" s="79" t="str">
        <f>CONCATENATE("&lt;!-- ",R275," fin --&gt;")</f>
        <v>&lt;!--  fin --&gt;</v>
      </c>
      <c r="U280" s="102"/>
    </row>
    <row r="281" ht="14.55" spans="7:20">
      <c r="G281" s="87" t="str">
        <f t="shared" si="95"/>
        <v/>
      </c>
      <c r="H281" s="98"/>
      <c r="I281" s="98"/>
      <c r="J281" s="83"/>
      <c r="K281" s="86"/>
      <c r="L281" s="79" t="str">
        <f>""</f>
        <v/>
      </c>
      <c r="O281" s="85" t="str">
        <f t="shared" si="96"/>
        <v/>
      </c>
      <c r="P281" s="86"/>
      <c r="Q281" s="86"/>
      <c r="R281" s="83"/>
      <c r="S281" s="86"/>
      <c r="T281" s="79" t="str">
        <f>""</f>
        <v/>
      </c>
    </row>
    <row r="282" spans="7:21">
      <c r="G282" s="85" t="str">
        <f>CONCATENATE("Título ",G284)</f>
        <v>Título 41</v>
      </c>
      <c r="H282" s="86"/>
      <c r="I282" s="86"/>
      <c r="J282" s="81"/>
      <c r="K282" s="86" t="s">
        <v>2</v>
      </c>
      <c r="L282" s="82" t="str">
        <f>CONCATENATE("&lt;!-- ",CONCATENATE(J282," ",J283)," --&gt;")</f>
        <v>&lt;!--   --&gt;</v>
      </c>
      <c r="M282" s="99"/>
      <c r="O282" s="85" t="str">
        <f>G282</f>
        <v>Título 41</v>
      </c>
      <c r="P282" s="86"/>
      <c r="Q282" s="86"/>
      <c r="R282" s="81"/>
      <c r="S282" s="86"/>
      <c r="T282" s="86" t="str">
        <f>CONCATENATE("&lt;!-- ",R282," --&gt;")</f>
        <v>&lt;!--  --&gt;</v>
      </c>
      <c r="U282" s="99"/>
    </row>
    <row r="283" ht="14.4" spans="7:21">
      <c r="G283" s="87" t="s">
        <v>164</v>
      </c>
      <c r="H283" s="90" t="s">
        <v>165</v>
      </c>
      <c r="I283" s="100" t="s">
        <v>166</v>
      </c>
      <c r="J283" s="94"/>
      <c r="L283" t="str">
        <f>IF(J282&lt;&gt;"","&lt;div&gt;","")</f>
        <v/>
      </c>
      <c r="M283" s="101"/>
      <c r="O283" s="87" t="s">
        <v>164</v>
      </c>
      <c r="P283" s="90" t="s">
        <v>165</v>
      </c>
      <c r="Q283" s="100" t="s">
        <v>166</v>
      </c>
      <c r="T283" t="str">
        <f>CONCATENATE(P283,R283,Q283)</f>
        <v>&lt;div &gt;</v>
      </c>
      <c r="U283" s="101"/>
    </row>
    <row r="284" spans="7:21">
      <c r="G284" s="87">
        <f>G277+1</f>
        <v>41</v>
      </c>
      <c r="J284" s="88"/>
      <c r="K284" s="88"/>
      <c r="L284" s="93" t="str">
        <f>CONCATENATE("&lt;h4&gt;",SUBSTITUTE(CONCATENATE(J282," ",J283),"&lt;","&amp;lt;"),"&lt;/h4&gt;")</f>
        <v>&lt;h4&gt; &lt;/h4&gt;</v>
      </c>
      <c r="M284" s="101"/>
      <c r="O284" s="87">
        <f>O277+1</f>
        <v>41</v>
      </c>
      <c r="T284" t="str">
        <f>CONCATENATE("&lt;h5&gt;",R282,"&lt;/h5&gt;")</f>
        <v>&lt;h5&gt;&lt;/h5&gt;</v>
      </c>
      <c r="U284" s="101"/>
    </row>
    <row r="285" spans="7:21">
      <c r="G285" s="87" t="s">
        <v>169</v>
      </c>
      <c r="J285" s="94"/>
      <c r="K285" t="s">
        <v>2</v>
      </c>
      <c r="L285" t="str">
        <f>IF(J285&lt;&gt;"",CONCATENATE("&lt;p&gt;",J285,"&lt;/p&gt;"),"")</f>
        <v/>
      </c>
      <c r="M285" s="101"/>
      <c r="O285" s="87" t="s">
        <v>169</v>
      </c>
      <c r="R285" s="94"/>
      <c r="S285" t="s">
        <v>2</v>
      </c>
      <c r="T285" t="str">
        <f>IF(R285&lt;&gt;"",R285,"")</f>
        <v/>
      </c>
      <c r="U285" s="101"/>
    </row>
    <row r="286" spans="7:21">
      <c r="G286" s="87" t="str">
        <f t="shared" ref="G286:G288" si="97">""</f>
        <v/>
      </c>
      <c r="L286" t="s">
        <v>119</v>
      </c>
      <c r="M286" s="101"/>
      <c r="O286" s="87" t="str">
        <f t="shared" ref="O286:O288" si="98">""</f>
        <v/>
      </c>
      <c r="T286" t="s">
        <v>119</v>
      </c>
      <c r="U286" s="101"/>
    </row>
    <row r="287" ht="14.55" spans="7:21">
      <c r="G287" s="95" t="str">
        <f t="shared" si="97"/>
        <v/>
      </c>
      <c r="H287" s="79"/>
      <c r="I287" s="79"/>
      <c r="J287" s="79"/>
      <c r="K287" s="79"/>
      <c r="L287" s="79" t="str">
        <f>CONCATENATE("&lt;!-- ",CONCATENATE(J282," ",J283," fin")," --&gt;")</f>
        <v>&lt;!--   fin --&gt;</v>
      </c>
      <c r="M287" s="102"/>
      <c r="O287" s="95" t="str">
        <f t="shared" si="98"/>
        <v/>
      </c>
      <c r="P287" s="79"/>
      <c r="Q287" s="79"/>
      <c r="R287" s="79"/>
      <c r="S287" s="79"/>
      <c r="T287" s="79" t="str">
        <f>CONCATENATE("&lt;!-- ",R282," fin --&gt;")</f>
        <v>&lt;!--  fin --&gt;</v>
      </c>
      <c r="U287" s="102"/>
    </row>
    <row r="288" ht="14.55" spans="7:20">
      <c r="G288" s="87" t="str">
        <f t="shared" si="97"/>
        <v/>
      </c>
      <c r="H288" s="98"/>
      <c r="I288" s="98"/>
      <c r="J288" s="83"/>
      <c r="K288" s="86"/>
      <c r="L288" s="79" t="str">
        <f>""</f>
        <v/>
      </c>
      <c r="O288" s="85" t="str">
        <f t="shared" si="98"/>
        <v/>
      </c>
      <c r="P288" s="86"/>
      <c r="Q288" s="86"/>
      <c r="R288" s="83"/>
      <c r="S288" s="86"/>
      <c r="T288" s="79" t="str">
        <f>""</f>
        <v/>
      </c>
    </row>
    <row r="289" spans="7:21">
      <c r="G289" s="85" t="str">
        <f>CONCATENATE("Título ",G291)</f>
        <v>Título 42</v>
      </c>
      <c r="H289" s="86"/>
      <c r="I289" s="86"/>
      <c r="J289" s="81"/>
      <c r="K289" s="86" t="s">
        <v>2</v>
      </c>
      <c r="L289" s="82" t="str">
        <f>CONCATENATE("&lt;!-- ",CONCATENATE(J289," ",J290)," --&gt;")</f>
        <v>&lt;!--   --&gt;</v>
      </c>
      <c r="M289" s="99"/>
      <c r="O289" s="85" t="str">
        <f>G289</f>
        <v>Título 42</v>
      </c>
      <c r="P289" s="86"/>
      <c r="Q289" s="86"/>
      <c r="R289" s="81"/>
      <c r="S289" s="86"/>
      <c r="T289" s="86" t="str">
        <f>CONCATENATE("&lt;!-- ",R289," --&gt;")</f>
        <v>&lt;!--  --&gt;</v>
      </c>
      <c r="U289" s="99"/>
    </row>
    <row r="290" ht="14.4" spans="7:21">
      <c r="G290" s="87" t="s">
        <v>164</v>
      </c>
      <c r="H290" s="90" t="s">
        <v>165</v>
      </c>
      <c r="I290" s="100" t="s">
        <v>166</v>
      </c>
      <c r="J290" s="94"/>
      <c r="L290" t="str">
        <f>IF(J289&lt;&gt;"","&lt;div&gt;","")</f>
        <v/>
      </c>
      <c r="M290" s="101"/>
      <c r="O290" s="87" t="s">
        <v>164</v>
      </c>
      <c r="P290" s="90" t="s">
        <v>165</v>
      </c>
      <c r="Q290" s="100" t="s">
        <v>166</v>
      </c>
      <c r="T290" t="str">
        <f>CONCATENATE(P290,R290,Q290)</f>
        <v>&lt;div &gt;</v>
      </c>
      <c r="U290" s="101"/>
    </row>
    <row r="291" spans="7:21">
      <c r="G291" s="87">
        <f>G284+1</f>
        <v>42</v>
      </c>
      <c r="J291" s="88"/>
      <c r="K291" s="88"/>
      <c r="L291" s="93" t="str">
        <f>CONCATENATE("&lt;h4&gt;",SUBSTITUTE(CONCATENATE(J289," ",J290),"&lt;","&amp;lt;"),"&lt;/h4&gt;")</f>
        <v>&lt;h4&gt; &lt;/h4&gt;</v>
      </c>
      <c r="M291" s="101"/>
      <c r="O291" s="87">
        <f>O284+1</f>
        <v>42</v>
      </c>
      <c r="T291" t="str">
        <f>CONCATENATE("&lt;h5&gt;",R289,"&lt;/h5&gt;")</f>
        <v>&lt;h5&gt;&lt;/h5&gt;</v>
      </c>
      <c r="U291" s="101"/>
    </row>
    <row r="292" spans="7:21">
      <c r="G292" s="87" t="s">
        <v>169</v>
      </c>
      <c r="J292" s="94"/>
      <c r="K292" t="s">
        <v>2</v>
      </c>
      <c r="L292" t="str">
        <f>IF(J292&lt;&gt;"",CONCATENATE("&lt;p&gt;",J292,"&lt;/p&gt;"),"")</f>
        <v/>
      </c>
      <c r="M292" s="101"/>
      <c r="O292" s="87" t="s">
        <v>169</v>
      </c>
      <c r="R292" s="94"/>
      <c r="S292" t="s">
        <v>2</v>
      </c>
      <c r="T292" t="str">
        <f>IF(R292&lt;&gt;"",R292,"")</f>
        <v/>
      </c>
      <c r="U292" s="101"/>
    </row>
    <row r="293" spans="7:21">
      <c r="G293" s="87" t="str">
        <f t="shared" ref="G293:G295" si="99">""</f>
        <v/>
      </c>
      <c r="L293" t="s">
        <v>119</v>
      </c>
      <c r="M293" s="101"/>
      <c r="O293" s="87" t="str">
        <f t="shared" ref="O293:O295" si="100">""</f>
        <v/>
      </c>
      <c r="T293" t="s">
        <v>119</v>
      </c>
      <c r="U293" s="101"/>
    </row>
    <row r="294" ht="14.55" spans="7:21">
      <c r="G294" s="95" t="str">
        <f t="shared" si="99"/>
        <v/>
      </c>
      <c r="H294" s="79"/>
      <c r="I294" s="79"/>
      <c r="J294" s="79"/>
      <c r="K294" s="79"/>
      <c r="L294" s="79" t="str">
        <f>CONCATENATE("&lt;!-- ",CONCATENATE(J289," ",J290," fin")," --&gt;")</f>
        <v>&lt;!--   fin --&gt;</v>
      </c>
      <c r="M294" s="102"/>
      <c r="O294" s="95" t="str">
        <f t="shared" si="100"/>
        <v/>
      </c>
      <c r="P294" s="79"/>
      <c r="Q294" s="79"/>
      <c r="R294" s="79"/>
      <c r="S294" s="79"/>
      <c r="T294" s="79" t="str">
        <f>CONCATENATE("&lt;!-- ",R289," fin --&gt;")</f>
        <v>&lt;!--  fin --&gt;</v>
      </c>
      <c r="U294" s="102"/>
    </row>
    <row r="295" ht="14.55" spans="7:20">
      <c r="G295" s="87" t="str">
        <f t="shared" si="99"/>
        <v/>
      </c>
      <c r="H295" s="98"/>
      <c r="I295" s="98"/>
      <c r="J295" s="83"/>
      <c r="K295" s="86"/>
      <c r="L295" s="79" t="str">
        <f>""</f>
        <v/>
      </c>
      <c r="O295" s="85" t="str">
        <f t="shared" si="100"/>
        <v/>
      </c>
      <c r="P295" s="86"/>
      <c r="Q295" s="86"/>
      <c r="R295" s="83"/>
      <c r="S295" s="86"/>
      <c r="T295" s="79" t="str">
        <f>""</f>
        <v/>
      </c>
    </row>
    <row r="296" spans="7:21">
      <c r="G296" s="85" t="str">
        <f>CONCATENATE("Título ",G298)</f>
        <v>Título 43</v>
      </c>
      <c r="H296" s="86"/>
      <c r="I296" s="86"/>
      <c r="J296" s="81"/>
      <c r="K296" s="86" t="s">
        <v>2</v>
      </c>
      <c r="L296" s="82" t="str">
        <f>CONCATENATE("&lt;!-- ",CONCATENATE(J296," ",J297)," --&gt;")</f>
        <v>&lt;!--   --&gt;</v>
      </c>
      <c r="M296" s="99"/>
      <c r="O296" s="85" t="str">
        <f>G296</f>
        <v>Título 43</v>
      </c>
      <c r="P296" s="86"/>
      <c r="Q296" s="86"/>
      <c r="R296" s="81"/>
      <c r="S296" s="86"/>
      <c r="T296" s="86" t="str">
        <f>CONCATENATE("&lt;!-- ",R296," --&gt;")</f>
        <v>&lt;!--  --&gt;</v>
      </c>
      <c r="U296" s="99"/>
    </row>
    <row r="297" ht="14.4" spans="7:21">
      <c r="G297" s="87" t="s">
        <v>164</v>
      </c>
      <c r="H297" s="90" t="s">
        <v>165</v>
      </c>
      <c r="I297" s="100" t="s">
        <v>166</v>
      </c>
      <c r="J297" s="94"/>
      <c r="L297" t="str">
        <f>IF(J296&lt;&gt;"","&lt;div&gt;","")</f>
        <v/>
      </c>
      <c r="M297" s="101"/>
      <c r="O297" s="87" t="s">
        <v>164</v>
      </c>
      <c r="P297" s="90" t="s">
        <v>165</v>
      </c>
      <c r="Q297" s="100" t="s">
        <v>166</v>
      </c>
      <c r="T297" t="str">
        <f>CONCATENATE(P297,R297,Q297)</f>
        <v>&lt;div &gt;</v>
      </c>
      <c r="U297" s="101"/>
    </row>
    <row r="298" spans="7:21">
      <c r="G298" s="87">
        <f>G291+1</f>
        <v>43</v>
      </c>
      <c r="J298" s="88"/>
      <c r="K298" s="88"/>
      <c r="L298" s="93" t="str">
        <f>CONCATENATE("&lt;h4&gt;",SUBSTITUTE(CONCATENATE(J296," ",J297),"&lt;","&amp;lt;"),"&lt;/h4&gt;")</f>
        <v>&lt;h4&gt; &lt;/h4&gt;</v>
      </c>
      <c r="M298" s="101"/>
      <c r="O298" s="87">
        <f>O291+1</f>
        <v>43</v>
      </c>
      <c r="T298" t="str">
        <f>CONCATENATE("&lt;h5&gt;",R296,"&lt;/h5&gt;")</f>
        <v>&lt;h5&gt;&lt;/h5&gt;</v>
      </c>
      <c r="U298" s="101"/>
    </row>
    <row r="299" spans="7:21">
      <c r="G299" s="87" t="s">
        <v>169</v>
      </c>
      <c r="J299" s="94"/>
      <c r="K299" t="s">
        <v>2</v>
      </c>
      <c r="L299" t="str">
        <f>IF(J299&lt;&gt;"",CONCATENATE("&lt;p&gt;",J299,"&lt;/p&gt;"),"")</f>
        <v/>
      </c>
      <c r="M299" s="101"/>
      <c r="O299" s="87" t="s">
        <v>169</v>
      </c>
      <c r="R299" s="94"/>
      <c r="S299" t="s">
        <v>2</v>
      </c>
      <c r="T299" t="str">
        <f>IF(R299&lt;&gt;"",R299,"")</f>
        <v/>
      </c>
      <c r="U299" s="101"/>
    </row>
    <row r="300" spans="7:21">
      <c r="G300" s="87" t="str">
        <f t="shared" ref="G300:G302" si="101">""</f>
        <v/>
      </c>
      <c r="L300" t="s">
        <v>119</v>
      </c>
      <c r="M300" s="101"/>
      <c r="O300" s="87" t="str">
        <f t="shared" ref="O300:O302" si="102">""</f>
        <v/>
      </c>
      <c r="T300" t="s">
        <v>119</v>
      </c>
      <c r="U300" s="101"/>
    </row>
    <row r="301" ht="14.55" spans="7:21">
      <c r="G301" s="95" t="str">
        <f t="shared" si="101"/>
        <v/>
      </c>
      <c r="H301" s="79"/>
      <c r="I301" s="79"/>
      <c r="J301" s="79"/>
      <c r="K301" s="79"/>
      <c r="L301" s="79" t="str">
        <f>CONCATENATE("&lt;!-- ",CONCATENATE(J296," ",J297," fin")," --&gt;")</f>
        <v>&lt;!--   fin --&gt;</v>
      </c>
      <c r="M301" s="102"/>
      <c r="O301" s="95" t="str">
        <f t="shared" si="102"/>
        <v/>
      </c>
      <c r="P301" s="79"/>
      <c r="Q301" s="79"/>
      <c r="R301" s="79"/>
      <c r="S301" s="79"/>
      <c r="T301" s="79" t="str">
        <f>CONCATENATE("&lt;!-- ",R296," fin --&gt;")</f>
        <v>&lt;!--  fin --&gt;</v>
      </c>
      <c r="U301" s="102"/>
    </row>
    <row r="302" ht="14.55" spans="7:20">
      <c r="G302" s="87" t="str">
        <f t="shared" si="101"/>
        <v/>
      </c>
      <c r="H302" s="98"/>
      <c r="I302" s="98"/>
      <c r="J302" s="83"/>
      <c r="K302" s="86"/>
      <c r="L302" s="79" t="str">
        <f>""</f>
        <v/>
      </c>
      <c r="O302" s="85" t="str">
        <f t="shared" si="102"/>
        <v/>
      </c>
      <c r="P302" s="86"/>
      <c r="Q302" s="86"/>
      <c r="R302" s="83"/>
      <c r="S302" s="86"/>
      <c r="T302" s="79" t="str">
        <f>""</f>
        <v/>
      </c>
    </row>
    <row r="303" spans="7:21">
      <c r="G303" s="85" t="str">
        <f>CONCATENATE("Título ",G305)</f>
        <v>Título 44</v>
      </c>
      <c r="H303" s="86"/>
      <c r="I303" s="86"/>
      <c r="J303" s="81"/>
      <c r="K303" s="86" t="s">
        <v>2</v>
      </c>
      <c r="L303" s="82" t="str">
        <f>CONCATENATE("&lt;!-- ",CONCATENATE(J303," ",J304)," --&gt;")</f>
        <v>&lt;!--   --&gt;</v>
      </c>
      <c r="M303" s="99"/>
      <c r="O303" s="85" t="str">
        <f>G303</f>
        <v>Título 44</v>
      </c>
      <c r="P303" s="86"/>
      <c r="Q303" s="86"/>
      <c r="R303" s="81"/>
      <c r="S303" s="86"/>
      <c r="T303" s="86" t="str">
        <f>CONCATENATE("&lt;!-- ",R303," --&gt;")</f>
        <v>&lt;!--  --&gt;</v>
      </c>
      <c r="U303" s="99"/>
    </row>
    <row r="304" ht="14.4" spans="7:21">
      <c r="G304" s="87" t="s">
        <v>164</v>
      </c>
      <c r="H304" s="90" t="s">
        <v>165</v>
      </c>
      <c r="I304" s="100" t="s">
        <v>166</v>
      </c>
      <c r="J304" s="94"/>
      <c r="L304" t="str">
        <f>IF(J303&lt;&gt;"","&lt;div&gt;","")</f>
        <v/>
      </c>
      <c r="M304" s="101"/>
      <c r="O304" s="87" t="s">
        <v>164</v>
      </c>
      <c r="P304" s="90" t="s">
        <v>165</v>
      </c>
      <c r="Q304" s="100" t="s">
        <v>166</v>
      </c>
      <c r="T304" t="str">
        <f>CONCATENATE(P304,R304,Q304)</f>
        <v>&lt;div &gt;</v>
      </c>
      <c r="U304" s="101"/>
    </row>
    <row r="305" spans="7:21">
      <c r="G305" s="87">
        <f>G298+1</f>
        <v>44</v>
      </c>
      <c r="J305" s="88"/>
      <c r="K305" s="88"/>
      <c r="L305" s="93" t="str">
        <f>CONCATENATE("&lt;h4&gt;",SUBSTITUTE(CONCATENATE(J303," ",J304),"&lt;","&amp;lt;"),"&lt;/h4&gt;")</f>
        <v>&lt;h4&gt; &lt;/h4&gt;</v>
      </c>
      <c r="M305" s="101"/>
      <c r="O305" s="87">
        <f>O298+1</f>
        <v>44</v>
      </c>
      <c r="T305" t="str">
        <f>CONCATENATE("&lt;h5&gt;",R303,"&lt;/h5&gt;")</f>
        <v>&lt;h5&gt;&lt;/h5&gt;</v>
      </c>
      <c r="U305" s="101"/>
    </row>
    <row r="306" spans="7:21">
      <c r="G306" s="87" t="s">
        <v>169</v>
      </c>
      <c r="J306" s="94"/>
      <c r="K306" t="s">
        <v>2</v>
      </c>
      <c r="L306" t="str">
        <f>IF(J306&lt;&gt;"",CONCATENATE("&lt;p&gt;",J306,"&lt;/p&gt;"),"")</f>
        <v/>
      </c>
      <c r="M306" s="101"/>
      <c r="O306" s="87" t="s">
        <v>169</v>
      </c>
      <c r="R306" s="94"/>
      <c r="S306" t="s">
        <v>2</v>
      </c>
      <c r="T306" t="str">
        <f>IF(R306&lt;&gt;"",R306,"")</f>
        <v/>
      </c>
      <c r="U306" s="101"/>
    </row>
    <row r="307" spans="7:21">
      <c r="G307" s="87" t="str">
        <f t="shared" ref="G307:G309" si="103">""</f>
        <v/>
      </c>
      <c r="L307" t="s">
        <v>119</v>
      </c>
      <c r="M307" s="101"/>
      <c r="O307" s="87" t="str">
        <f t="shared" ref="O307:O309" si="104">""</f>
        <v/>
      </c>
      <c r="T307" t="s">
        <v>119</v>
      </c>
      <c r="U307" s="101"/>
    </row>
    <row r="308" ht="14.55" spans="7:21">
      <c r="G308" s="95" t="str">
        <f t="shared" si="103"/>
        <v/>
      </c>
      <c r="H308" s="79"/>
      <c r="I308" s="79"/>
      <c r="J308" s="79"/>
      <c r="K308" s="79"/>
      <c r="L308" s="79" t="str">
        <f>CONCATENATE("&lt;!-- ",CONCATENATE(J303," ",J304," fin")," --&gt;")</f>
        <v>&lt;!--   fin --&gt;</v>
      </c>
      <c r="M308" s="102"/>
      <c r="O308" s="95" t="str">
        <f t="shared" si="104"/>
        <v/>
      </c>
      <c r="P308" s="79"/>
      <c r="Q308" s="79"/>
      <c r="R308" s="79"/>
      <c r="S308" s="79"/>
      <c r="T308" s="79" t="str">
        <f>CONCATENATE("&lt;!-- ",R303," fin --&gt;")</f>
        <v>&lt;!--  fin --&gt;</v>
      </c>
      <c r="U308" s="102"/>
    </row>
    <row r="309" ht="14.55" spans="7:20">
      <c r="G309" s="87" t="str">
        <f t="shared" si="103"/>
        <v/>
      </c>
      <c r="H309" s="98"/>
      <c r="I309" s="98"/>
      <c r="J309" s="83"/>
      <c r="K309" s="86"/>
      <c r="L309" s="79" t="str">
        <f>""</f>
        <v/>
      </c>
      <c r="O309" s="85" t="str">
        <f t="shared" si="104"/>
        <v/>
      </c>
      <c r="P309" s="86"/>
      <c r="Q309" s="86"/>
      <c r="R309" s="83"/>
      <c r="S309" s="86"/>
      <c r="T309" s="79" t="str">
        <f>""</f>
        <v/>
      </c>
    </row>
    <row r="310" spans="7:21">
      <c r="G310" s="85" t="str">
        <f>CONCATENATE("Título ",G312)</f>
        <v>Título 45</v>
      </c>
      <c r="H310" s="86"/>
      <c r="I310" s="86"/>
      <c r="J310" s="81"/>
      <c r="K310" s="86" t="s">
        <v>2</v>
      </c>
      <c r="L310" s="82" t="str">
        <f>CONCATENATE("&lt;!-- ",CONCATENATE(J310," ",J311)," --&gt;")</f>
        <v>&lt;!--   --&gt;</v>
      </c>
      <c r="M310" s="99"/>
      <c r="O310" s="85" t="str">
        <f>G310</f>
        <v>Título 45</v>
      </c>
      <c r="P310" s="86"/>
      <c r="Q310" s="86"/>
      <c r="R310" s="81"/>
      <c r="S310" s="86"/>
      <c r="T310" s="86" t="str">
        <f>CONCATENATE("&lt;!-- ",R310," --&gt;")</f>
        <v>&lt;!--  --&gt;</v>
      </c>
      <c r="U310" s="99"/>
    </row>
    <row r="311" ht="14.4" spans="7:21">
      <c r="G311" s="87" t="s">
        <v>164</v>
      </c>
      <c r="H311" s="90" t="s">
        <v>165</v>
      </c>
      <c r="I311" s="100" t="s">
        <v>166</v>
      </c>
      <c r="J311" s="94"/>
      <c r="L311" t="str">
        <f>IF(J310&lt;&gt;"","&lt;div&gt;","")</f>
        <v/>
      </c>
      <c r="M311" s="101"/>
      <c r="O311" s="87" t="s">
        <v>164</v>
      </c>
      <c r="P311" s="90" t="s">
        <v>165</v>
      </c>
      <c r="Q311" s="100" t="s">
        <v>166</v>
      </c>
      <c r="T311" t="str">
        <f>CONCATENATE(P311,R311,Q311)</f>
        <v>&lt;div &gt;</v>
      </c>
      <c r="U311" s="101"/>
    </row>
    <row r="312" spans="7:21">
      <c r="G312" s="87">
        <f>G305+1</f>
        <v>45</v>
      </c>
      <c r="J312" s="88"/>
      <c r="K312" s="88"/>
      <c r="L312" s="93" t="str">
        <f>CONCATENATE("&lt;h4&gt;",SUBSTITUTE(CONCATENATE(J310," ",J311),"&lt;","&amp;lt;"),"&lt;/h4&gt;")</f>
        <v>&lt;h4&gt; &lt;/h4&gt;</v>
      </c>
      <c r="M312" s="101"/>
      <c r="O312" s="87">
        <f>O305+1</f>
        <v>45</v>
      </c>
      <c r="T312" t="str">
        <f>CONCATENATE("&lt;h5&gt;",R310,"&lt;/h5&gt;")</f>
        <v>&lt;h5&gt;&lt;/h5&gt;</v>
      </c>
      <c r="U312" s="101"/>
    </row>
    <row r="313" spans="7:21">
      <c r="G313" s="87" t="s">
        <v>169</v>
      </c>
      <c r="J313" s="94"/>
      <c r="K313" t="s">
        <v>2</v>
      </c>
      <c r="L313" t="str">
        <f>IF(J313&lt;&gt;"",CONCATENATE("&lt;p&gt;",J313,"&lt;/p&gt;"),"")</f>
        <v/>
      </c>
      <c r="M313" s="101"/>
      <c r="O313" s="87" t="s">
        <v>169</v>
      </c>
      <c r="R313" s="94"/>
      <c r="S313" t="s">
        <v>2</v>
      </c>
      <c r="T313" t="str">
        <f>IF(R313&lt;&gt;"",R313,"")</f>
        <v/>
      </c>
      <c r="U313" s="101"/>
    </row>
    <row r="314" spans="7:21">
      <c r="G314" s="87" t="str">
        <f t="shared" ref="G314:G316" si="105">""</f>
        <v/>
      </c>
      <c r="L314" t="s">
        <v>119</v>
      </c>
      <c r="M314" s="101"/>
      <c r="O314" s="87" t="str">
        <f t="shared" ref="O314:O316" si="106">""</f>
        <v/>
      </c>
      <c r="T314" t="s">
        <v>119</v>
      </c>
      <c r="U314" s="101"/>
    </row>
    <row r="315" ht="14.55" spans="7:21">
      <c r="G315" s="95" t="str">
        <f t="shared" si="105"/>
        <v/>
      </c>
      <c r="H315" s="79"/>
      <c r="I315" s="79"/>
      <c r="J315" s="79"/>
      <c r="K315" s="79"/>
      <c r="L315" s="79" t="str">
        <f>CONCATENATE("&lt;!-- ",CONCATENATE(J310," ",J311," fin")," --&gt;")</f>
        <v>&lt;!--   fin --&gt;</v>
      </c>
      <c r="M315" s="102"/>
      <c r="O315" s="95" t="str">
        <f t="shared" si="106"/>
        <v/>
      </c>
      <c r="P315" s="79"/>
      <c r="Q315" s="79"/>
      <c r="R315" s="79"/>
      <c r="S315" s="79"/>
      <c r="T315" s="79" t="str">
        <f>CONCATENATE("&lt;!-- ",R310," fin --&gt;")</f>
        <v>&lt;!--  fin --&gt;</v>
      </c>
      <c r="U315" s="102"/>
    </row>
    <row r="316" ht="14.55" spans="7:20">
      <c r="G316" s="87" t="str">
        <f t="shared" si="105"/>
        <v/>
      </c>
      <c r="H316" s="98"/>
      <c r="I316" s="98"/>
      <c r="J316" s="83"/>
      <c r="K316" s="86"/>
      <c r="L316" s="79" t="str">
        <f>""</f>
        <v/>
      </c>
      <c r="O316" s="85" t="str">
        <f t="shared" si="106"/>
        <v/>
      </c>
      <c r="P316" s="86"/>
      <c r="Q316" s="86"/>
      <c r="R316" s="83"/>
      <c r="S316" s="86"/>
      <c r="T316" s="79" t="str">
        <f>""</f>
        <v/>
      </c>
    </row>
    <row r="317" spans="7:21">
      <c r="G317" s="85" t="str">
        <f>CONCATENATE("Título ",G319)</f>
        <v>Título 46</v>
      </c>
      <c r="H317" s="86"/>
      <c r="I317" s="86"/>
      <c r="J317" s="81"/>
      <c r="K317" s="86" t="s">
        <v>2</v>
      </c>
      <c r="L317" s="82" t="str">
        <f>CONCATENATE("&lt;!-- ",CONCATENATE(J317," ",J318)," --&gt;")</f>
        <v>&lt;!--   --&gt;</v>
      </c>
      <c r="M317" s="99"/>
      <c r="O317" s="85" t="str">
        <f>G317</f>
        <v>Título 46</v>
      </c>
      <c r="P317" s="86"/>
      <c r="Q317" s="86"/>
      <c r="R317" s="81"/>
      <c r="S317" s="86"/>
      <c r="T317" s="86" t="str">
        <f>CONCATENATE("&lt;!-- ",R317," --&gt;")</f>
        <v>&lt;!--  --&gt;</v>
      </c>
      <c r="U317" s="99"/>
    </row>
    <row r="318" ht="14.4" spans="7:21">
      <c r="G318" s="87" t="s">
        <v>164</v>
      </c>
      <c r="H318" s="90" t="s">
        <v>165</v>
      </c>
      <c r="I318" s="100" t="s">
        <v>166</v>
      </c>
      <c r="J318" s="94"/>
      <c r="L318" t="str">
        <f>IF(J317&lt;&gt;"","&lt;div&gt;","")</f>
        <v/>
      </c>
      <c r="M318" s="101"/>
      <c r="O318" s="87" t="s">
        <v>164</v>
      </c>
      <c r="P318" s="90" t="s">
        <v>165</v>
      </c>
      <c r="Q318" s="100" t="s">
        <v>166</v>
      </c>
      <c r="T318" t="str">
        <f>CONCATENATE(P318,R318,Q318)</f>
        <v>&lt;div &gt;</v>
      </c>
      <c r="U318" s="101"/>
    </row>
    <row r="319" spans="7:21">
      <c r="G319" s="87">
        <f>G312+1</f>
        <v>46</v>
      </c>
      <c r="J319" s="88"/>
      <c r="K319" s="88"/>
      <c r="L319" s="93" t="str">
        <f>CONCATENATE("&lt;h4&gt;",SUBSTITUTE(CONCATENATE(J317," ",J318),"&lt;","&amp;lt;"),"&lt;/h4&gt;")</f>
        <v>&lt;h4&gt; &lt;/h4&gt;</v>
      </c>
      <c r="M319" s="101"/>
      <c r="O319" s="87">
        <f>O312+1</f>
        <v>46</v>
      </c>
      <c r="T319" t="str">
        <f>CONCATENATE("&lt;h5&gt;",R317,"&lt;/h5&gt;")</f>
        <v>&lt;h5&gt;&lt;/h5&gt;</v>
      </c>
      <c r="U319" s="101"/>
    </row>
    <row r="320" spans="7:21">
      <c r="G320" s="87" t="s">
        <v>169</v>
      </c>
      <c r="J320" s="94"/>
      <c r="K320" t="s">
        <v>2</v>
      </c>
      <c r="L320" t="str">
        <f>IF(J320&lt;&gt;"",CONCATENATE("&lt;p&gt;",J320,"&lt;/p&gt;"),"")</f>
        <v/>
      </c>
      <c r="M320" s="101"/>
      <c r="O320" s="87" t="s">
        <v>169</v>
      </c>
      <c r="R320" s="94"/>
      <c r="S320" t="s">
        <v>2</v>
      </c>
      <c r="T320" t="str">
        <f>IF(R320&lt;&gt;"",R320,"")</f>
        <v/>
      </c>
      <c r="U320" s="101"/>
    </row>
    <row r="321" spans="7:21">
      <c r="G321" s="87" t="str">
        <f t="shared" ref="G321:G323" si="107">""</f>
        <v/>
      </c>
      <c r="L321" t="s">
        <v>119</v>
      </c>
      <c r="M321" s="101"/>
      <c r="O321" s="87" t="str">
        <f t="shared" ref="O321:O323" si="108">""</f>
        <v/>
      </c>
      <c r="T321" t="s">
        <v>119</v>
      </c>
      <c r="U321" s="101"/>
    </row>
    <row r="322" ht="14.55" spans="7:21">
      <c r="G322" s="95" t="str">
        <f t="shared" si="107"/>
        <v/>
      </c>
      <c r="H322" s="79"/>
      <c r="I322" s="79"/>
      <c r="J322" s="79"/>
      <c r="K322" s="79"/>
      <c r="L322" s="79" t="str">
        <f>CONCATENATE("&lt;!-- ",CONCATENATE(J317," ",J318," fin")," --&gt;")</f>
        <v>&lt;!--   fin --&gt;</v>
      </c>
      <c r="M322" s="102"/>
      <c r="O322" s="95" t="str">
        <f t="shared" si="108"/>
        <v/>
      </c>
      <c r="P322" s="79"/>
      <c r="Q322" s="79"/>
      <c r="R322" s="79"/>
      <c r="S322" s="79"/>
      <c r="T322" s="79" t="str">
        <f>CONCATENATE("&lt;!-- ",R317," fin --&gt;")</f>
        <v>&lt;!--  fin --&gt;</v>
      </c>
      <c r="U322" s="102"/>
    </row>
    <row r="323" ht="14.55" spans="7:20">
      <c r="G323" s="87" t="str">
        <f t="shared" si="107"/>
        <v/>
      </c>
      <c r="H323" s="98"/>
      <c r="I323" s="98"/>
      <c r="J323" s="83"/>
      <c r="K323" s="86"/>
      <c r="L323" s="79" t="str">
        <f>""</f>
        <v/>
      </c>
      <c r="O323" s="85" t="str">
        <f t="shared" si="108"/>
        <v/>
      </c>
      <c r="P323" s="86"/>
      <c r="Q323" s="86"/>
      <c r="R323" s="83"/>
      <c r="S323" s="86"/>
      <c r="T323" s="79" t="str">
        <f>""</f>
        <v/>
      </c>
    </row>
    <row r="324" spans="7:21">
      <c r="G324" s="85" t="str">
        <f>CONCATENATE("Título ",G326)</f>
        <v>Título 47</v>
      </c>
      <c r="H324" s="86"/>
      <c r="I324" s="86"/>
      <c r="J324" s="81"/>
      <c r="K324" s="86" t="s">
        <v>2</v>
      </c>
      <c r="L324" s="82" t="str">
        <f>CONCATENATE("&lt;!-- ",CONCATENATE(J324," ",J325)," --&gt;")</f>
        <v>&lt;!--   --&gt;</v>
      </c>
      <c r="M324" s="99"/>
      <c r="O324" s="85" t="str">
        <f>G324</f>
        <v>Título 47</v>
      </c>
      <c r="P324" s="86"/>
      <c r="Q324" s="86"/>
      <c r="R324" s="81"/>
      <c r="S324" s="86"/>
      <c r="T324" s="86" t="str">
        <f>CONCATENATE("&lt;!-- ",R324," --&gt;")</f>
        <v>&lt;!--  --&gt;</v>
      </c>
      <c r="U324" s="99"/>
    </row>
    <row r="325" ht="14.4" spans="7:21">
      <c r="G325" s="87" t="s">
        <v>164</v>
      </c>
      <c r="H325" s="90" t="s">
        <v>165</v>
      </c>
      <c r="I325" s="100" t="s">
        <v>166</v>
      </c>
      <c r="J325" s="94"/>
      <c r="L325" t="str">
        <f>IF(J324&lt;&gt;"","&lt;div&gt;","")</f>
        <v/>
      </c>
      <c r="M325" s="101"/>
      <c r="O325" s="87" t="s">
        <v>164</v>
      </c>
      <c r="P325" s="90" t="s">
        <v>165</v>
      </c>
      <c r="Q325" s="100" t="s">
        <v>166</v>
      </c>
      <c r="T325" t="str">
        <f>CONCATENATE(P325,R325,Q325)</f>
        <v>&lt;div &gt;</v>
      </c>
      <c r="U325" s="101"/>
    </row>
    <row r="326" spans="7:21">
      <c r="G326" s="87">
        <f>G319+1</f>
        <v>47</v>
      </c>
      <c r="J326" s="88"/>
      <c r="K326" s="88"/>
      <c r="L326" s="93" t="str">
        <f>CONCATENATE("&lt;h4&gt;",SUBSTITUTE(CONCATENATE(J324," ",J325),"&lt;","&amp;lt;"),"&lt;/h4&gt;")</f>
        <v>&lt;h4&gt; &lt;/h4&gt;</v>
      </c>
      <c r="M326" s="101"/>
      <c r="O326" s="87">
        <f>O319+1</f>
        <v>47</v>
      </c>
      <c r="T326" t="str">
        <f>CONCATENATE("&lt;h5&gt;",R324,"&lt;/h5&gt;")</f>
        <v>&lt;h5&gt;&lt;/h5&gt;</v>
      </c>
      <c r="U326" s="101"/>
    </row>
    <row r="327" spans="7:21">
      <c r="G327" s="87" t="s">
        <v>169</v>
      </c>
      <c r="J327" s="94"/>
      <c r="K327" t="s">
        <v>2</v>
      </c>
      <c r="L327" t="str">
        <f>IF(J327&lt;&gt;"",CONCATENATE("&lt;p&gt;",J327,"&lt;/p&gt;"),"")</f>
        <v/>
      </c>
      <c r="M327" s="101"/>
      <c r="O327" s="87" t="s">
        <v>169</v>
      </c>
      <c r="R327" s="94"/>
      <c r="S327" t="s">
        <v>2</v>
      </c>
      <c r="T327" t="str">
        <f>IF(R327&lt;&gt;"",R327,"")</f>
        <v/>
      </c>
      <c r="U327" s="101"/>
    </row>
    <row r="328" spans="7:21">
      <c r="G328" s="87" t="str">
        <f t="shared" ref="G328:G330" si="109">""</f>
        <v/>
      </c>
      <c r="L328" t="s">
        <v>119</v>
      </c>
      <c r="M328" s="101"/>
      <c r="O328" s="87" t="str">
        <f t="shared" ref="O328:O330" si="110">""</f>
        <v/>
      </c>
      <c r="T328" t="s">
        <v>119</v>
      </c>
      <c r="U328" s="101"/>
    </row>
    <row r="329" ht="14.55" spans="7:21">
      <c r="G329" s="95" t="str">
        <f t="shared" si="109"/>
        <v/>
      </c>
      <c r="H329" s="79"/>
      <c r="I329" s="79"/>
      <c r="J329" s="79"/>
      <c r="K329" s="79"/>
      <c r="L329" s="79" t="str">
        <f>CONCATENATE("&lt;!-- ",CONCATENATE(J324," ",J325," fin")," --&gt;")</f>
        <v>&lt;!--   fin --&gt;</v>
      </c>
      <c r="M329" s="102"/>
      <c r="O329" s="95" t="str">
        <f t="shared" si="110"/>
        <v/>
      </c>
      <c r="P329" s="79"/>
      <c r="Q329" s="79"/>
      <c r="R329" s="79"/>
      <c r="S329" s="79"/>
      <c r="T329" s="79" t="str">
        <f>CONCATENATE("&lt;!-- ",R324," fin --&gt;")</f>
        <v>&lt;!--  fin --&gt;</v>
      </c>
      <c r="U329" s="102"/>
    </row>
    <row r="330" ht="14.55" spans="7:20">
      <c r="G330" s="87" t="str">
        <f t="shared" si="109"/>
        <v/>
      </c>
      <c r="H330" s="98"/>
      <c r="I330" s="98"/>
      <c r="J330" s="83"/>
      <c r="K330" s="86"/>
      <c r="L330" s="79" t="str">
        <f>""</f>
        <v/>
      </c>
      <c r="O330" s="85" t="str">
        <f t="shared" si="110"/>
        <v/>
      </c>
      <c r="P330" s="86"/>
      <c r="Q330" s="86"/>
      <c r="R330" s="83"/>
      <c r="S330" s="86"/>
      <c r="T330" s="79" t="str">
        <f>""</f>
        <v/>
      </c>
    </row>
    <row r="331" spans="7:21">
      <c r="G331" s="85" t="str">
        <f>CONCATENATE("Título ",G333)</f>
        <v>Título 48</v>
      </c>
      <c r="H331" s="86"/>
      <c r="I331" s="86"/>
      <c r="J331" s="81"/>
      <c r="K331" s="86" t="s">
        <v>2</v>
      </c>
      <c r="L331" s="82" t="str">
        <f>CONCATENATE("&lt;!-- ",CONCATENATE(J331," ",J332)," --&gt;")</f>
        <v>&lt;!--   --&gt;</v>
      </c>
      <c r="M331" s="99"/>
      <c r="O331" s="85" t="str">
        <f>G331</f>
        <v>Título 48</v>
      </c>
      <c r="P331" s="86"/>
      <c r="Q331" s="86"/>
      <c r="R331" s="81"/>
      <c r="S331" s="86"/>
      <c r="T331" s="86" t="str">
        <f>CONCATENATE("&lt;!-- ",R331," --&gt;")</f>
        <v>&lt;!--  --&gt;</v>
      </c>
      <c r="U331" s="99"/>
    </row>
    <row r="332" ht="14.4" spans="7:21">
      <c r="G332" s="87" t="s">
        <v>164</v>
      </c>
      <c r="H332" s="90" t="s">
        <v>165</v>
      </c>
      <c r="I332" s="100" t="s">
        <v>166</v>
      </c>
      <c r="J332" s="94"/>
      <c r="L332" t="str">
        <f>IF(J331&lt;&gt;"","&lt;div&gt;","")</f>
        <v/>
      </c>
      <c r="M332" s="101"/>
      <c r="O332" s="87" t="s">
        <v>164</v>
      </c>
      <c r="P332" s="90" t="s">
        <v>165</v>
      </c>
      <c r="Q332" s="100" t="s">
        <v>166</v>
      </c>
      <c r="T332" t="str">
        <f>CONCATENATE(P332,R332,Q332)</f>
        <v>&lt;div &gt;</v>
      </c>
      <c r="U332" s="101"/>
    </row>
    <row r="333" spans="7:21">
      <c r="G333" s="87">
        <f>G326+1</f>
        <v>48</v>
      </c>
      <c r="J333" s="88"/>
      <c r="K333" s="88"/>
      <c r="L333" s="93" t="str">
        <f>CONCATENATE("&lt;h4&gt;",SUBSTITUTE(CONCATENATE(J331," ",J332),"&lt;","&amp;lt;"),"&lt;/h4&gt;")</f>
        <v>&lt;h4&gt; &lt;/h4&gt;</v>
      </c>
      <c r="M333" s="101"/>
      <c r="O333" s="87">
        <f>O326+1</f>
        <v>48</v>
      </c>
      <c r="T333" t="str">
        <f>CONCATENATE("&lt;h5&gt;",R331,"&lt;/h5&gt;")</f>
        <v>&lt;h5&gt;&lt;/h5&gt;</v>
      </c>
      <c r="U333" s="101"/>
    </row>
    <row r="334" spans="7:21">
      <c r="G334" s="87" t="s">
        <v>169</v>
      </c>
      <c r="J334" s="94"/>
      <c r="K334" t="s">
        <v>2</v>
      </c>
      <c r="L334" t="str">
        <f>IF(J334&lt;&gt;"",CONCATENATE("&lt;p&gt;",J334,"&lt;/p&gt;"),"")</f>
        <v/>
      </c>
      <c r="M334" s="101"/>
      <c r="O334" s="87" t="s">
        <v>169</v>
      </c>
      <c r="R334" s="94"/>
      <c r="S334" t="s">
        <v>2</v>
      </c>
      <c r="T334" t="str">
        <f>IF(R334&lt;&gt;"",R334,"")</f>
        <v/>
      </c>
      <c r="U334" s="101"/>
    </row>
    <row r="335" spans="7:21">
      <c r="G335" s="87" t="str">
        <f t="shared" ref="G335:G337" si="111">""</f>
        <v/>
      </c>
      <c r="L335" t="s">
        <v>119</v>
      </c>
      <c r="M335" s="101"/>
      <c r="O335" s="87" t="str">
        <f t="shared" ref="O335:O337" si="112">""</f>
        <v/>
      </c>
      <c r="T335" t="s">
        <v>119</v>
      </c>
      <c r="U335" s="101"/>
    </row>
    <row r="336" ht="14.55" spans="7:21">
      <c r="G336" s="95" t="str">
        <f t="shared" si="111"/>
        <v/>
      </c>
      <c r="H336" s="79"/>
      <c r="I336" s="79"/>
      <c r="J336" s="79"/>
      <c r="K336" s="79"/>
      <c r="L336" s="79" t="str">
        <f>CONCATENATE("&lt;!-- ",CONCATENATE(J331," ",J332," fin")," --&gt;")</f>
        <v>&lt;!--   fin --&gt;</v>
      </c>
      <c r="M336" s="102"/>
      <c r="O336" s="95" t="str">
        <f t="shared" si="112"/>
        <v/>
      </c>
      <c r="P336" s="79"/>
      <c r="Q336" s="79"/>
      <c r="R336" s="79"/>
      <c r="S336" s="79"/>
      <c r="T336" s="79" t="str">
        <f>CONCATENATE("&lt;!-- ",R331," fin --&gt;")</f>
        <v>&lt;!--  fin --&gt;</v>
      </c>
      <c r="U336" s="102"/>
    </row>
    <row r="337" ht="14.55" spans="7:20">
      <c r="G337" s="87" t="str">
        <f t="shared" si="111"/>
        <v/>
      </c>
      <c r="H337" s="98"/>
      <c r="I337" s="98"/>
      <c r="J337" s="83"/>
      <c r="K337" s="86"/>
      <c r="L337" s="79" t="str">
        <f>""</f>
        <v/>
      </c>
      <c r="O337" s="85" t="str">
        <f t="shared" si="112"/>
        <v/>
      </c>
      <c r="P337" s="86"/>
      <c r="Q337" s="86"/>
      <c r="R337" s="83"/>
      <c r="S337" s="86"/>
      <c r="T337" s="79" t="str">
        <f>""</f>
        <v/>
      </c>
    </row>
    <row r="338" spans="7:21">
      <c r="G338" s="85" t="str">
        <f>CONCATENATE("Título ",G340)</f>
        <v>Título 49</v>
      </c>
      <c r="H338" s="86"/>
      <c r="I338" s="86"/>
      <c r="J338" s="81"/>
      <c r="K338" s="86" t="s">
        <v>2</v>
      </c>
      <c r="L338" s="82" t="str">
        <f>CONCATENATE("&lt;!-- ",CONCATENATE(J338," ",J339)," --&gt;")</f>
        <v>&lt;!--   --&gt;</v>
      </c>
      <c r="M338" s="99"/>
      <c r="O338" s="85" t="str">
        <f>G338</f>
        <v>Título 49</v>
      </c>
      <c r="P338" s="86"/>
      <c r="Q338" s="86"/>
      <c r="R338" s="81"/>
      <c r="S338" s="86"/>
      <c r="T338" s="86" t="str">
        <f>CONCATENATE("&lt;!-- ",R338," --&gt;")</f>
        <v>&lt;!--  --&gt;</v>
      </c>
      <c r="U338" s="99"/>
    </row>
    <row r="339" ht="14.4" spans="7:21">
      <c r="G339" s="87" t="s">
        <v>164</v>
      </c>
      <c r="H339" s="90" t="s">
        <v>165</v>
      </c>
      <c r="I339" s="100" t="s">
        <v>166</v>
      </c>
      <c r="J339" s="94"/>
      <c r="L339" t="str">
        <f>IF(J338&lt;&gt;"","&lt;div&gt;","")</f>
        <v/>
      </c>
      <c r="M339" s="101"/>
      <c r="O339" s="87" t="s">
        <v>164</v>
      </c>
      <c r="P339" s="90" t="s">
        <v>165</v>
      </c>
      <c r="Q339" s="100" t="s">
        <v>166</v>
      </c>
      <c r="T339" t="str">
        <f>CONCATENATE(P339,R339,Q339)</f>
        <v>&lt;div &gt;</v>
      </c>
      <c r="U339" s="101"/>
    </row>
    <row r="340" spans="7:21">
      <c r="G340" s="87">
        <f>G333+1</f>
        <v>49</v>
      </c>
      <c r="J340" s="88"/>
      <c r="K340" s="88"/>
      <c r="L340" s="93" t="str">
        <f>CONCATENATE("&lt;h4&gt;",SUBSTITUTE(CONCATENATE(J338," ",J339),"&lt;","&amp;lt;"),"&lt;/h4&gt;")</f>
        <v>&lt;h4&gt; &lt;/h4&gt;</v>
      </c>
      <c r="M340" s="101"/>
      <c r="O340" s="87">
        <f>O333+1</f>
        <v>49</v>
      </c>
      <c r="T340" t="str">
        <f>CONCATENATE("&lt;h5&gt;",R338,"&lt;/h5&gt;")</f>
        <v>&lt;h5&gt;&lt;/h5&gt;</v>
      </c>
      <c r="U340" s="101"/>
    </row>
    <row r="341" spans="7:21">
      <c r="G341" s="87" t="s">
        <v>169</v>
      </c>
      <c r="J341" s="94"/>
      <c r="K341" t="s">
        <v>2</v>
      </c>
      <c r="L341" t="str">
        <f>IF(J341&lt;&gt;"",CONCATENATE("&lt;p&gt;",J341,"&lt;/p&gt;"),"")</f>
        <v/>
      </c>
      <c r="M341" s="101"/>
      <c r="O341" s="87" t="s">
        <v>169</v>
      </c>
      <c r="R341" s="94"/>
      <c r="S341" t="s">
        <v>2</v>
      </c>
      <c r="T341" t="str">
        <f>IF(R341&lt;&gt;"",R341,"")</f>
        <v/>
      </c>
      <c r="U341" s="101"/>
    </row>
    <row r="342" spans="7:21">
      <c r="G342" s="87" t="str">
        <f t="shared" ref="G342:G344" si="113">""</f>
        <v/>
      </c>
      <c r="L342" t="s">
        <v>119</v>
      </c>
      <c r="M342" s="101"/>
      <c r="O342" s="87" t="str">
        <f t="shared" ref="O342:O344" si="114">""</f>
        <v/>
      </c>
      <c r="T342" t="s">
        <v>119</v>
      </c>
      <c r="U342" s="101"/>
    </row>
    <row r="343" ht="14.55" spans="7:21">
      <c r="G343" s="95" t="str">
        <f t="shared" si="113"/>
        <v/>
      </c>
      <c r="H343" s="79"/>
      <c r="I343" s="79"/>
      <c r="J343" s="79"/>
      <c r="K343" s="79"/>
      <c r="L343" s="79" t="str">
        <f>CONCATENATE("&lt;!-- ",CONCATENATE(J338," ",J339," fin")," --&gt;")</f>
        <v>&lt;!--   fin --&gt;</v>
      </c>
      <c r="M343" s="102"/>
      <c r="O343" s="95" t="str">
        <f t="shared" si="114"/>
        <v/>
      </c>
      <c r="P343" s="79"/>
      <c r="Q343" s="79"/>
      <c r="R343" s="79"/>
      <c r="S343" s="79"/>
      <c r="T343" s="79" t="str">
        <f>CONCATENATE("&lt;!-- ",R338," fin --&gt;")</f>
        <v>&lt;!--  fin --&gt;</v>
      </c>
      <c r="U343" s="102"/>
    </row>
    <row r="344" ht="14.55" spans="7:20">
      <c r="G344" s="87" t="str">
        <f t="shared" si="113"/>
        <v/>
      </c>
      <c r="H344" s="98"/>
      <c r="I344" s="98"/>
      <c r="J344" s="83"/>
      <c r="K344" s="86"/>
      <c r="L344" s="79" t="str">
        <f>""</f>
        <v/>
      </c>
      <c r="O344" s="85" t="str">
        <f t="shared" si="114"/>
        <v/>
      </c>
      <c r="P344" s="86"/>
      <c r="Q344" s="86"/>
      <c r="R344" s="83"/>
      <c r="S344" s="86"/>
      <c r="T344" s="79" t="str">
        <f>""</f>
        <v/>
      </c>
    </row>
    <row r="345" spans="7:21">
      <c r="G345" s="85" t="str">
        <f>CONCATENATE("Título ",G347)</f>
        <v>Título 50</v>
      </c>
      <c r="H345" s="86"/>
      <c r="I345" s="86"/>
      <c r="J345" s="81"/>
      <c r="K345" s="86" t="s">
        <v>2</v>
      </c>
      <c r="L345" s="82" t="str">
        <f>CONCATENATE("&lt;!-- ",CONCATENATE(J345," ",J346)," --&gt;")</f>
        <v>&lt;!--   --&gt;</v>
      </c>
      <c r="M345" s="99"/>
      <c r="O345" s="85" t="str">
        <f>G345</f>
        <v>Título 50</v>
      </c>
      <c r="P345" s="86"/>
      <c r="Q345" s="86"/>
      <c r="R345" s="81"/>
      <c r="S345" s="86"/>
      <c r="T345" s="86" t="str">
        <f>CONCATENATE("&lt;!-- ",R345," --&gt;")</f>
        <v>&lt;!--  --&gt;</v>
      </c>
      <c r="U345" s="99"/>
    </row>
    <row r="346" ht="14.4" spans="7:21">
      <c r="G346" s="87" t="s">
        <v>164</v>
      </c>
      <c r="H346" s="90" t="s">
        <v>165</v>
      </c>
      <c r="I346" s="100" t="s">
        <v>166</v>
      </c>
      <c r="J346" s="94"/>
      <c r="L346" t="str">
        <f>IF(J345&lt;&gt;"","&lt;div&gt;","")</f>
        <v/>
      </c>
      <c r="M346" s="101"/>
      <c r="O346" s="87" t="s">
        <v>164</v>
      </c>
      <c r="P346" s="90" t="s">
        <v>165</v>
      </c>
      <c r="Q346" s="100" t="s">
        <v>166</v>
      </c>
      <c r="T346" t="str">
        <f>CONCATENATE(P346,R346,Q346)</f>
        <v>&lt;div &gt;</v>
      </c>
      <c r="U346" s="101"/>
    </row>
    <row r="347" spans="7:21">
      <c r="G347" s="87">
        <f>G340+1</f>
        <v>50</v>
      </c>
      <c r="J347" s="88"/>
      <c r="K347" s="88"/>
      <c r="L347" s="93" t="str">
        <f>CONCATENATE("&lt;h4&gt;",SUBSTITUTE(CONCATENATE(J345," ",J346),"&lt;","&amp;lt;"),"&lt;/h4&gt;")</f>
        <v>&lt;h4&gt; &lt;/h4&gt;</v>
      </c>
      <c r="M347" s="101"/>
      <c r="O347" s="87">
        <f>O340+1</f>
        <v>50</v>
      </c>
      <c r="T347" t="str">
        <f>CONCATENATE("&lt;h5&gt;",R345,"&lt;/h5&gt;")</f>
        <v>&lt;h5&gt;&lt;/h5&gt;</v>
      </c>
      <c r="U347" s="101"/>
    </row>
    <row r="348" spans="7:21">
      <c r="G348" s="87" t="s">
        <v>169</v>
      </c>
      <c r="J348" s="94"/>
      <c r="K348" t="s">
        <v>2</v>
      </c>
      <c r="L348" t="str">
        <f>IF(J348&lt;&gt;"",CONCATENATE("&lt;p&gt;",J348,"&lt;/p&gt;"),"")</f>
        <v/>
      </c>
      <c r="M348" s="101"/>
      <c r="O348" s="87" t="s">
        <v>169</v>
      </c>
      <c r="R348" s="94"/>
      <c r="S348" t="s">
        <v>2</v>
      </c>
      <c r="T348" t="str">
        <f>IF(R348&lt;&gt;"",R348,"")</f>
        <v/>
      </c>
      <c r="U348" s="101"/>
    </row>
    <row r="349" spans="7:21">
      <c r="G349" s="87" t="str">
        <f t="shared" ref="G349:G351" si="115">""</f>
        <v/>
      </c>
      <c r="L349" t="s">
        <v>119</v>
      </c>
      <c r="M349" s="101"/>
      <c r="O349" s="87" t="str">
        <f t="shared" ref="O349:O351" si="116">""</f>
        <v/>
      </c>
      <c r="T349" t="s">
        <v>119</v>
      </c>
      <c r="U349" s="101"/>
    </row>
    <row r="350" ht="14.55" spans="7:21">
      <c r="G350" s="95" t="str">
        <f t="shared" si="115"/>
        <v/>
      </c>
      <c r="H350" s="79"/>
      <c r="I350" s="79"/>
      <c r="J350" s="79"/>
      <c r="K350" s="79"/>
      <c r="L350" s="79" t="str">
        <f>CONCATENATE("&lt;!-- ",CONCATENATE(J345," ",J346," fin")," --&gt;")</f>
        <v>&lt;!--   fin --&gt;</v>
      </c>
      <c r="M350" s="102"/>
      <c r="O350" s="95" t="str">
        <f t="shared" si="116"/>
        <v/>
      </c>
      <c r="P350" s="79"/>
      <c r="Q350" s="79"/>
      <c r="R350" s="79"/>
      <c r="S350" s="79"/>
      <c r="T350" s="79" t="str">
        <f>CONCATENATE("&lt;!-- ",R345," fin --&gt;")</f>
        <v>&lt;!--  fin --&gt;</v>
      </c>
      <c r="U350" s="102"/>
    </row>
    <row r="351" ht="14.55" spans="7:20">
      <c r="G351" s="87" t="str">
        <f t="shared" si="115"/>
        <v/>
      </c>
      <c r="H351" s="98"/>
      <c r="I351" s="98"/>
      <c r="J351" s="83"/>
      <c r="K351" s="86"/>
      <c r="L351" s="79" t="str">
        <f>""</f>
        <v/>
      </c>
      <c r="O351" s="85" t="str">
        <f t="shared" si="116"/>
        <v/>
      </c>
      <c r="P351" s="86"/>
      <c r="Q351" s="86"/>
      <c r="R351" s="83"/>
      <c r="S351" s="86"/>
      <c r="T351" s="79" t="str">
        <f>""</f>
        <v/>
      </c>
    </row>
    <row r="352" spans="7:21">
      <c r="G352" s="85" t="str">
        <f>CONCATENATE("Título ",G354)</f>
        <v>Título 51</v>
      </c>
      <c r="H352" s="86"/>
      <c r="I352" s="86"/>
      <c r="J352" s="81"/>
      <c r="K352" s="86" t="s">
        <v>2</v>
      </c>
      <c r="L352" s="82" t="str">
        <f>CONCATENATE("&lt;!-- ",CONCATENATE(J352," ",J353)," --&gt;")</f>
        <v>&lt;!--   --&gt;</v>
      </c>
      <c r="M352" s="99"/>
      <c r="O352" s="85" t="str">
        <f>G352</f>
        <v>Título 51</v>
      </c>
      <c r="P352" s="86"/>
      <c r="Q352" s="86"/>
      <c r="R352" s="81"/>
      <c r="S352" s="86"/>
      <c r="T352" s="86" t="str">
        <f>CONCATENATE("&lt;!-- ",R352," --&gt;")</f>
        <v>&lt;!--  --&gt;</v>
      </c>
      <c r="U352" s="99"/>
    </row>
    <row r="353" ht="14.4" spans="7:21">
      <c r="G353" s="87" t="s">
        <v>164</v>
      </c>
      <c r="H353" s="90" t="s">
        <v>165</v>
      </c>
      <c r="I353" s="100" t="s">
        <v>166</v>
      </c>
      <c r="J353" s="94"/>
      <c r="L353" t="str">
        <f>IF(J352&lt;&gt;"","&lt;div&gt;","")</f>
        <v/>
      </c>
      <c r="M353" s="101"/>
      <c r="O353" s="87" t="s">
        <v>164</v>
      </c>
      <c r="P353" s="90" t="s">
        <v>165</v>
      </c>
      <c r="Q353" s="100" t="s">
        <v>166</v>
      </c>
      <c r="T353" t="str">
        <f>CONCATENATE(P353,R353,Q353)</f>
        <v>&lt;div &gt;</v>
      </c>
      <c r="U353" s="101"/>
    </row>
    <row r="354" spans="7:21">
      <c r="G354" s="87">
        <f>G347+1</f>
        <v>51</v>
      </c>
      <c r="J354" s="88"/>
      <c r="K354" s="88"/>
      <c r="L354" s="93" t="str">
        <f>CONCATENATE("&lt;h4&gt;",SUBSTITUTE(CONCATENATE(J352," ",J353),"&lt;","&amp;lt;"),"&lt;/h4&gt;")</f>
        <v>&lt;h4&gt; &lt;/h4&gt;</v>
      </c>
      <c r="M354" s="101"/>
      <c r="O354" s="87">
        <f>O347+1</f>
        <v>51</v>
      </c>
      <c r="T354" t="str">
        <f>CONCATENATE("&lt;h5&gt;",R352,"&lt;/h5&gt;")</f>
        <v>&lt;h5&gt;&lt;/h5&gt;</v>
      </c>
      <c r="U354" s="101"/>
    </row>
    <row r="355" spans="7:21">
      <c r="G355" s="87" t="s">
        <v>169</v>
      </c>
      <c r="J355" s="94"/>
      <c r="K355" t="s">
        <v>2</v>
      </c>
      <c r="L355" t="str">
        <f>IF(J355&lt;&gt;"",CONCATENATE("&lt;p&gt;",J355,"&lt;/p&gt;"),"")</f>
        <v/>
      </c>
      <c r="M355" s="101"/>
      <c r="O355" s="87" t="s">
        <v>169</v>
      </c>
      <c r="R355" s="94"/>
      <c r="S355" t="s">
        <v>2</v>
      </c>
      <c r="T355" t="str">
        <f>IF(R355&lt;&gt;"",R355,"")</f>
        <v/>
      </c>
      <c r="U355" s="101"/>
    </row>
    <row r="356" spans="7:21">
      <c r="G356" s="87" t="str">
        <f t="shared" ref="G356:G358" si="117">""</f>
        <v/>
      </c>
      <c r="L356" t="s">
        <v>119</v>
      </c>
      <c r="M356" s="101"/>
      <c r="O356" s="87" t="str">
        <f t="shared" ref="O356:O358" si="118">""</f>
        <v/>
      </c>
      <c r="T356" t="s">
        <v>119</v>
      </c>
      <c r="U356" s="101"/>
    </row>
    <row r="357" ht="14.55" spans="7:21">
      <c r="G357" s="95" t="str">
        <f t="shared" si="117"/>
        <v/>
      </c>
      <c r="H357" s="79"/>
      <c r="I357" s="79"/>
      <c r="J357" s="79"/>
      <c r="K357" s="79"/>
      <c r="L357" s="79" t="str">
        <f>CONCATENATE("&lt;!-- ",CONCATENATE(J352," ",J353," fin")," --&gt;")</f>
        <v>&lt;!--   fin --&gt;</v>
      </c>
      <c r="M357" s="102"/>
      <c r="O357" s="95" t="str">
        <f t="shared" si="118"/>
        <v/>
      </c>
      <c r="P357" s="79"/>
      <c r="Q357" s="79"/>
      <c r="R357" s="79"/>
      <c r="S357" s="79"/>
      <c r="T357" s="79" t="str">
        <f>CONCATENATE("&lt;!-- ",R352," fin --&gt;")</f>
        <v>&lt;!--  fin --&gt;</v>
      </c>
      <c r="U357" s="102"/>
    </row>
    <row r="358" ht="14.55" spans="7:20">
      <c r="G358" s="87" t="str">
        <f t="shared" si="117"/>
        <v/>
      </c>
      <c r="H358" s="98"/>
      <c r="I358" s="98"/>
      <c r="J358" s="83"/>
      <c r="K358" s="86"/>
      <c r="L358" s="79" t="str">
        <f>""</f>
        <v/>
      </c>
      <c r="O358" s="85" t="str">
        <f t="shared" si="118"/>
        <v/>
      </c>
      <c r="P358" s="86"/>
      <c r="Q358" s="86"/>
      <c r="R358" s="83"/>
      <c r="S358" s="86"/>
      <c r="T358" s="79" t="str">
        <f>""</f>
        <v/>
      </c>
    </row>
    <row r="359" spans="7:21">
      <c r="G359" s="85" t="str">
        <f>CONCATENATE("Título ",G361)</f>
        <v>Título 52</v>
      </c>
      <c r="H359" s="86"/>
      <c r="I359" s="86"/>
      <c r="J359" s="81"/>
      <c r="K359" s="86" t="s">
        <v>2</v>
      </c>
      <c r="L359" s="82" t="str">
        <f>CONCATENATE("&lt;!-- ",CONCATENATE(J359," ",J360)," --&gt;")</f>
        <v>&lt;!--   --&gt;</v>
      </c>
      <c r="M359" s="99"/>
      <c r="O359" s="85" t="str">
        <f>G359</f>
        <v>Título 52</v>
      </c>
      <c r="P359" s="86"/>
      <c r="Q359" s="86"/>
      <c r="R359" s="81"/>
      <c r="S359" s="86"/>
      <c r="T359" s="86" t="str">
        <f>CONCATENATE("&lt;!-- ",R359," --&gt;")</f>
        <v>&lt;!--  --&gt;</v>
      </c>
      <c r="U359" s="99"/>
    </row>
    <row r="360" ht="14.4" spans="7:21">
      <c r="G360" s="87" t="s">
        <v>164</v>
      </c>
      <c r="H360" s="90" t="s">
        <v>165</v>
      </c>
      <c r="I360" s="100" t="s">
        <v>166</v>
      </c>
      <c r="J360" s="94"/>
      <c r="L360" t="str">
        <f>IF(J359&lt;&gt;"","&lt;div&gt;","")</f>
        <v/>
      </c>
      <c r="M360" s="101"/>
      <c r="O360" s="87" t="s">
        <v>164</v>
      </c>
      <c r="P360" s="90" t="s">
        <v>165</v>
      </c>
      <c r="Q360" s="100" t="s">
        <v>166</v>
      </c>
      <c r="T360" t="str">
        <f>CONCATENATE(P360,R360,Q360)</f>
        <v>&lt;div &gt;</v>
      </c>
      <c r="U360" s="101"/>
    </row>
    <row r="361" spans="7:21">
      <c r="G361" s="87">
        <f>G354+1</f>
        <v>52</v>
      </c>
      <c r="J361" s="88"/>
      <c r="K361" s="88"/>
      <c r="L361" s="93" t="str">
        <f>CONCATENATE("&lt;h4&gt;",SUBSTITUTE(CONCATENATE(J359," ",J360),"&lt;","&amp;lt;"),"&lt;/h4&gt;")</f>
        <v>&lt;h4&gt; &lt;/h4&gt;</v>
      </c>
      <c r="M361" s="101"/>
      <c r="O361" s="87">
        <f>O354+1</f>
        <v>52</v>
      </c>
      <c r="T361" t="str">
        <f>CONCATENATE("&lt;h5&gt;",R359,"&lt;/h5&gt;")</f>
        <v>&lt;h5&gt;&lt;/h5&gt;</v>
      </c>
      <c r="U361" s="101"/>
    </row>
    <row r="362" spans="7:21">
      <c r="G362" s="87" t="s">
        <v>169</v>
      </c>
      <c r="J362" s="94"/>
      <c r="K362" t="s">
        <v>2</v>
      </c>
      <c r="L362" t="str">
        <f>IF(J362&lt;&gt;"",CONCATENATE("&lt;p&gt;",J362,"&lt;/p&gt;"),"")</f>
        <v/>
      </c>
      <c r="M362" s="101"/>
      <c r="O362" s="87" t="s">
        <v>169</v>
      </c>
      <c r="R362" s="94"/>
      <c r="S362" t="s">
        <v>2</v>
      </c>
      <c r="T362" t="str">
        <f>IF(R362&lt;&gt;"",R362,"")</f>
        <v/>
      </c>
      <c r="U362" s="101"/>
    </row>
    <row r="363" spans="7:21">
      <c r="G363" s="87" t="str">
        <f t="shared" ref="G363:G365" si="119">""</f>
        <v/>
      </c>
      <c r="L363" t="s">
        <v>119</v>
      </c>
      <c r="M363" s="101"/>
      <c r="O363" s="87" t="str">
        <f t="shared" ref="O363:O365" si="120">""</f>
        <v/>
      </c>
      <c r="T363" t="s">
        <v>119</v>
      </c>
      <c r="U363" s="101"/>
    </row>
    <row r="364" ht="14.55" spans="7:21">
      <c r="G364" s="95" t="str">
        <f t="shared" si="119"/>
        <v/>
      </c>
      <c r="H364" s="79"/>
      <c r="I364" s="79"/>
      <c r="J364" s="79"/>
      <c r="K364" s="79"/>
      <c r="L364" s="79" t="str">
        <f>CONCATENATE("&lt;!-- ",CONCATENATE(J359," ",J360," fin")," --&gt;")</f>
        <v>&lt;!--   fin --&gt;</v>
      </c>
      <c r="M364" s="102"/>
      <c r="O364" s="95" t="str">
        <f t="shared" si="120"/>
        <v/>
      </c>
      <c r="P364" s="79"/>
      <c r="Q364" s="79"/>
      <c r="R364" s="79"/>
      <c r="S364" s="79"/>
      <c r="T364" s="79" t="str">
        <f>CONCATENATE("&lt;!-- ",R359," fin --&gt;")</f>
        <v>&lt;!--  fin --&gt;</v>
      </c>
      <c r="U364" s="102"/>
    </row>
    <row r="365" ht="14.55" spans="7:20">
      <c r="G365" s="87" t="str">
        <f t="shared" si="119"/>
        <v/>
      </c>
      <c r="H365" s="98"/>
      <c r="I365" s="98"/>
      <c r="J365" s="83"/>
      <c r="K365" s="86"/>
      <c r="L365" s="79" t="str">
        <f>""</f>
        <v/>
      </c>
      <c r="O365" s="85" t="str">
        <f t="shared" si="120"/>
        <v/>
      </c>
      <c r="P365" s="86"/>
      <c r="Q365" s="86"/>
      <c r="R365" s="83"/>
      <c r="S365" s="86"/>
      <c r="T365" s="79" t="str">
        <f>""</f>
        <v/>
      </c>
    </row>
    <row r="366" spans="7:21">
      <c r="G366" s="85" t="str">
        <f>CONCATENATE("Título ",G368)</f>
        <v>Título 53</v>
      </c>
      <c r="H366" s="86"/>
      <c r="I366" s="86"/>
      <c r="J366" s="81"/>
      <c r="K366" s="86" t="s">
        <v>2</v>
      </c>
      <c r="L366" s="82" t="str">
        <f>CONCATENATE("&lt;!-- ",CONCATENATE(J366," ",J367)," --&gt;")</f>
        <v>&lt;!--   --&gt;</v>
      </c>
      <c r="M366" s="99"/>
      <c r="O366" s="85" t="str">
        <f>G366</f>
        <v>Título 53</v>
      </c>
      <c r="P366" s="86"/>
      <c r="Q366" s="86"/>
      <c r="R366" s="81"/>
      <c r="S366" s="86"/>
      <c r="T366" s="86" t="str">
        <f>CONCATENATE("&lt;!-- ",R366," --&gt;")</f>
        <v>&lt;!--  --&gt;</v>
      </c>
      <c r="U366" s="99"/>
    </row>
    <row r="367" ht="14.4" spans="7:21">
      <c r="G367" s="87" t="s">
        <v>164</v>
      </c>
      <c r="H367" s="90" t="s">
        <v>165</v>
      </c>
      <c r="I367" s="100" t="s">
        <v>166</v>
      </c>
      <c r="J367" s="94"/>
      <c r="L367" t="str">
        <f>IF(J366&lt;&gt;"","&lt;div&gt;","")</f>
        <v/>
      </c>
      <c r="M367" s="101"/>
      <c r="O367" s="87" t="s">
        <v>164</v>
      </c>
      <c r="P367" s="90" t="s">
        <v>165</v>
      </c>
      <c r="Q367" s="100" t="s">
        <v>166</v>
      </c>
      <c r="T367" t="str">
        <f>CONCATENATE(P367,R367,Q367)</f>
        <v>&lt;div &gt;</v>
      </c>
      <c r="U367" s="101"/>
    </row>
    <row r="368" spans="7:21">
      <c r="G368" s="87">
        <f>G361+1</f>
        <v>53</v>
      </c>
      <c r="J368" s="88"/>
      <c r="K368" s="88"/>
      <c r="L368" s="93" t="str">
        <f>CONCATENATE("&lt;h4&gt;",SUBSTITUTE(CONCATENATE(J366," ",J367),"&lt;","&amp;lt;"),"&lt;/h4&gt;")</f>
        <v>&lt;h4&gt; &lt;/h4&gt;</v>
      </c>
      <c r="M368" s="101"/>
      <c r="O368" s="87">
        <f>O361+1</f>
        <v>53</v>
      </c>
      <c r="T368" t="str">
        <f>CONCATENATE("&lt;h5&gt;",R366,"&lt;/h5&gt;")</f>
        <v>&lt;h5&gt;&lt;/h5&gt;</v>
      </c>
      <c r="U368" s="101"/>
    </row>
    <row r="369" spans="7:21">
      <c r="G369" s="87" t="s">
        <v>169</v>
      </c>
      <c r="J369" s="94"/>
      <c r="K369" t="s">
        <v>2</v>
      </c>
      <c r="L369" t="str">
        <f>IF(J369&lt;&gt;"",CONCATENATE("&lt;p&gt;",J369,"&lt;/p&gt;"),"")</f>
        <v/>
      </c>
      <c r="M369" s="101"/>
      <c r="O369" s="87" t="s">
        <v>169</v>
      </c>
      <c r="R369" s="94"/>
      <c r="S369" t="s">
        <v>2</v>
      </c>
      <c r="T369" t="str">
        <f>IF(R369&lt;&gt;"",R369,"")</f>
        <v/>
      </c>
      <c r="U369" s="101"/>
    </row>
    <row r="370" spans="7:21">
      <c r="G370" s="87" t="str">
        <f t="shared" ref="G370:G372" si="121">""</f>
        <v/>
      </c>
      <c r="L370" t="s">
        <v>119</v>
      </c>
      <c r="M370" s="101"/>
      <c r="O370" s="87" t="str">
        <f t="shared" ref="O370:O372" si="122">""</f>
        <v/>
      </c>
      <c r="T370" t="s">
        <v>119</v>
      </c>
      <c r="U370" s="101"/>
    </row>
    <row r="371" ht="14.55" spans="7:21">
      <c r="G371" s="95" t="str">
        <f t="shared" si="121"/>
        <v/>
      </c>
      <c r="H371" s="79"/>
      <c r="I371" s="79"/>
      <c r="J371" s="79"/>
      <c r="K371" s="79"/>
      <c r="L371" s="79" t="str">
        <f>CONCATENATE("&lt;!-- ",CONCATENATE(J366," ",J367," fin")," --&gt;")</f>
        <v>&lt;!--   fin --&gt;</v>
      </c>
      <c r="M371" s="102"/>
      <c r="O371" s="95" t="str">
        <f t="shared" si="122"/>
        <v/>
      </c>
      <c r="P371" s="79"/>
      <c r="Q371" s="79"/>
      <c r="R371" s="79"/>
      <c r="S371" s="79"/>
      <c r="T371" s="79" t="str">
        <f>CONCATENATE("&lt;!-- ",R366," fin --&gt;")</f>
        <v>&lt;!--  fin --&gt;</v>
      </c>
      <c r="U371" s="102"/>
    </row>
    <row r="372" ht="14.55" spans="7:20">
      <c r="G372" s="87" t="str">
        <f t="shared" si="121"/>
        <v/>
      </c>
      <c r="H372" s="98"/>
      <c r="I372" s="98"/>
      <c r="J372" s="83"/>
      <c r="K372" s="86"/>
      <c r="L372" s="79" t="str">
        <f>""</f>
        <v/>
      </c>
      <c r="O372" s="85" t="str">
        <f t="shared" si="122"/>
        <v/>
      </c>
      <c r="P372" s="86"/>
      <c r="Q372" s="86"/>
      <c r="R372" s="83"/>
      <c r="S372" s="86"/>
      <c r="T372" s="79" t="str">
        <f>""</f>
        <v/>
      </c>
    </row>
    <row r="373" spans="7:21">
      <c r="G373" s="85" t="str">
        <f>CONCATENATE("Título ",G375)</f>
        <v>Título 54</v>
      </c>
      <c r="H373" s="86"/>
      <c r="I373" s="86"/>
      <c r="J373" s="81"/>
      <c r="K373" s="86" t="s">
        <v>2</v>
      </c>
      <c r="L373" s="82" t="str">
        <f>CONCATENATE("&lt;!-- ",CONCATENATE(J373," ",J374)," --&gt;")</f>
        <v>&lt;!--   --&gt;</v>
      </c>
      <c r="M373" s="99"/>
      <c r="O373" s="85" t="str">
        <f>G373</f>
        <v>Título 54</v>
      </c>
      <c r="P373" s="86"/>
      <c r="Q373" s="86"/>
      <c r="R373" s="81"/>
      <c r="S373" s="86"/>
      <c r="T373" s="86" t="str">
        <f>CONCATENATE("&lt;!-- ",R373," --&gt;")</f>
        <v>&lt;!--  --&gt;</v>
      </c>
      <c r="U373" s="99"/>
    </row>
    <row r="374" ht="14.4" spans="7:21">
      <c r="G374" s="87" t="s">
        <v>164</v>
      </c>
      <c r="H374" s="90" t="s">
        <v>165</v>
      </c>
      <c r="I374" s="100" t="s">
        <v>166</v>
      </c>
      <c r="J374" s="94"/>
      <c r="L374" t="str">
        <f>IF(J373&lt;&gt;"","&lt;div&gt;","")</f>
        <v/>
      </c>
      <c r="M374" s="101"/>
      <c r="O374" s="87" t="s">
        <v>164</v>
      </c>
      <c r="P374" s="90" t="s">
        <v>165</v>
      </c>
      <c r="Q374" s="100" t="s">
        <v>166</v>
      </c>
      <c r="T374" t="str">
        <f>CONCATENATE(P374,R374,Q374)</f>
        <v>&lt;div &gt;</v>
      </c>
      <c r="U374" s="101"/>
    </row>
    <row r="375" spans="7:21">
      <c r="G375" s="87">
        <f>G368+1</f>
        <v>54</v>
      </c>
      <c r="J375" s="88"/>
      <c r="K375" s="88"/>
      <c r="L375" s="93" t="str">
        <f>CONCATENATE("&lt;h4&gt;",SUBSTITUTE(CONCATENATE(J373," ",J374),"&lt;","&amp;lt;"),"&lt;/h4&gt;")</f>
        <v>&lt;h4&gt; &lt;/h4&gt;</v>
      </c>
      <c r="M375" s="101"/>
      <c r="O375" s="87">
        <f>O368+1</f>
        <v>54</v>
      </c>
      <c r="T375" t="str">
        <f>CONCATENATE("&lt;h5&gt;",R373,"&lt;/h5&gt;")</f>
        <v>&lt;h5&gt;&lt;/h5&gt;</v>
      </c>
      <c r="U375" s="101"/>
    </row>
    <row r="376" spans="7:21">
      <c r="G376" s="87" t="s">
        <v>169</v>
      </c>
      <c r="J376" s="94"/>
      <c r="K376" t="s">
        <v>2</v>
      </c>
      <c r="L376" t="str">
        <f>IF(J376&lt;&gt;"",CONCATENATE("&lt;p&gt;",J376,"&lt;/p&gt;"),"")</f>
        <v/>
      </c>
      <c r="M376" s="101"/>
      <c r="O376" s="87" t="s">
        <v>169</v>
      </c>
      <c r="R376" s="94"/>
      <c r="S376" t="s">
        <v>2</v>
      </c>
      <c r="T376" t="str">
        <f>IF(R376&lt;&gt;"",R376,"")</f>
        <v/>
      </c>
      <c r="U376" s="101"/>
    </row>
    <row r="377" spans="7:21">
      <c r="G377" s="87" t="str">
        <f t="shared" ref="G377:G379" si="123">""</f>
        <v/>
      </c>
      <c r="L377" t="s">
        <v>119</v>
      </c>
      <c r="M377" s="101"/>
      <c r="O377" s="87" t="str">
        <f t="shared" ref="O377:O379" si="124">""</f>
        <v/>
      </c>
      <c r="T377" t="s">
        <v>119</v>
      </c>
      <c r="U377" s="101"/>
    </row>
    <row r="378" ht="14.55" spans="7:21">
      <c r="G378" s="95" t="str">
        <f t="shared" si="123"/>
        <v/>
      </c>
      <c r="H378" s="79"/>
      <c r="I378" s="79"/>
      <c r="J378" s="79"/>
      <c r="K378" s="79"/>
      <c r="L378" s="79" t="str">
        <f>CONCATENATE("&lt;!-- ",CONCATENATE(J373," ",J374," fin")," --&gt;")</f>
        <v>&lt;!--   fin --&gt;</v>
      </c>
      <c r="M378" s="102"/>
      <c r="O378" s="95" t="str">
        <f t="shared" si="124"/>
        <v/>
      </c>
      <c r="P378" s="79"/>
      <c r="Q378" s="79"/>
      <c r="R378" s="79"/>
      <c r="S378" s="79"/>
      <c r="T378" s="79" t="str">
        <f>CONCATENATE("&lt;!-- ",R373," fin --&gt;")</f>
        <v>&lt;!--  fin --&gt;</v>
      </c>
      <c r="U378" s="102"/>
    </row>
    <row r="379" ht="14.55" spans="7:20">
      <c r="G379" s="87" t="str">
        <f t="shared" si="123"/>
        <v/>
      </c>
      <c r="H379" s="98"/>
      <c r="I379" s="98"/>
      <c r="J379" s="83"/>
      <c r="K379" s="86"/>
      <c r="L379" s="79" t="str">
        <f>""</f>
        <v/>
      </c>
      <c r="O379" s="85" t="str">
        <f t="shared" si="124"/>
        <v/>
      </c>
      <c r="P379" s="86"/>
      <c r="Q379" s="86"/>
      <c r="R379" s="83"/>
      <c r="S379" s="86"/>
      <c r="T379" s="79" t="str">
        <f>""</f>
        <v/>
      </c>
    </row>
    <row r="380" spans="7:21">
      <c r="G380" s="85" t="str">
        <f>CONCATENATE("Título ",G382)</f>
        <v>Título 55</v>
      </c>
      <c r="H380" s="86"/>
      <c r="I380" s="86"/>
      <c r="J380" s="81"/>
      <c r="K380" s="86" t="s">
        <v>2</v>
      </c>
      <c r="L380" s="82" t="str">
        <f>CONCATENATE("&lt;!-- ",CONCATENATE(J380," ",J381)," --&gt;")</f>
        <v>&lt;!--   --&gt;</v>
      </c>
      <c r="M380" s="99"/>
      <c r="O380" s="85" t="str">
        <f>G380</f>
        <v>Título 55</v>
      </c>
      <c r="P380" s="86"/>
      <c r="Q380" s="86"/>
      <c r="R380" s="81"/>
      <c r="S380" s="86"/>
      <c r="T380" s="86" t="str">
        <f>CONCATENATE("&lt;!-- ",R380," --&gt;")</f>
        <v>&lt;!--  --&gt;</v>
      </c>
      <c r="U380" s="99"/>
    </row>
    <row r="381" ht="14.4" spans="7:21">
      <c r="G381" s="87" t="s">
        <v>164</v>
      </c>
      <c r="H381" s="90" t="s">
        <v>165</v>
      </c>
      <c r="I381" s="100" t="s">
        <v>166</v>
      </c>
      <c r="J381" s="94"/>
      <c r="L381" t="str">
        <f>IF(J380&lt;&gt;"","&lt;div&gt;","")</f>
        <v/>
      </c>
      <c r="M381" s="101"/>
      <c r="O381" s="87" t="s">
        <v>164</v>
      </c>
      <c r="P381" s="90" t="s">
        <v>165</v>
      </c>
      <c r="Q381" s="100" t="s">
        <v>166</v>
      </c>
      <c r="T381" t="str">
        <f>CONCATENATE(P381,R381,Q381)</f>
        <v>&lt;div &gt;</v>
      </c>
      <c r="U381" s="101"/>
    </row>
    <row r="382" spans="7:21">
      <c r="G382" s="87">
        <f>G375+1</f>
        <v>55</v>
      </c>
      <c r="J382" s="88"/>
      <c r="K382" s="88"/>
      <c r="L382" s="93" t="str">
        <f>CONCATENATE("&lt;h4&gt;",SUBSTITUTE(CONCATENATE(J380," ",J381),"&lt;","&amp;lt;"),"&lt;/h4&gt;")</f>
        <v>&lt;h4&gt; &lt;/h4&gt;</v>
      </c>
      <c r="M382" s="101"/>
      <c r="O382" s="87">
        <f>O375+1</f>
        <v>55</v>
      </c>
      <c r="T382" t="str">
        <f>CONCATENATE("&lt;h5&gt;",R380,"&lt;/h5&gt;")</f>
        <v>&lt;h5&gt;&lt;/h5&gt;</v>
      </c>
      <c r="U382" s="101"/>
    </row>
    <row r="383" spans="7:21">
      <c r="G383" s="87" t="s">
        <v>169</v>
      </c>
      <c r="J383" s="94"/>
      <c r="K383" t="s">
        <v>2</v>
      </c>
      <c r="L383" t="str">
        <f>IF(J383&lt;&gt;"",CONCATENATE("&lt;p&gt;",J383,"&lt;/p&gt;"),"")</f>
        <v/>
      </c>
      <c r="M383" s="101"/>
      <c r="O383" s="87" t="s">
        <v>169</v>
      </c>
      <c r="R383" s="94"/>
      <c r="S383" t="s">
        <v>2</v>
      </c>
      <c r="T383" t="str">
        <f>IF(R383&lt;&gt;"",R383,"")</f>
        <v/>
      </c>
      <c r="U383" s="101"/>
    </row>
    <row r="384" spans="7:21">
      <c r="G384" s="87" t="str">
        <f t="shared" ref="G384:G386" si="125">""</f>
        <v/>
      </c>
      <c r="L384" t="s">
        <v>119</v>
      </c>
      <c r="M384" s="101"/>
      <c r="O384" s="87" t="str">
        <f t="shared" ref="O384:O386" si="126">""</f>
        <v/>
      </c>
      <c r="T384" t="s">
        <v>119</v>
      </c>
      <c r="U384" s="101"/>
    </row>
    <row r="385" ht="14.55" spans="7:21">
      <c r="G385" s="95" t="str">
        <f t="shared" si="125"/>
        <v/>
      </c>
      <c r="H385" s="79"/>
      <c r="I385" s="79"/>
      <c r="J385" s="79"/>
      <c r="K385" s="79"/>
      <c r="L385" s="79" t="str">
        <f>CONCATENATE("&lt;!-- ",CONCATENATE(J380," ",J381," fin")," --&gt;")</f>
        <v>&lt;!--   fin --&gt;</v>
      </c>
      <c r="M385" s="102"/>
      <c r="O385" s="95" t="str">
        <f t="shared" si="126"/>
        <v/>
      </c>
      <c r="P385" s="79"/>
      <c r="Q385" s="79"/>
      <c r="R385" s="79"/>
      <c r="S385" s="79"/>
      <c r="T385" s="79" t="str">
        <f>CONCATENATE("&lt;!-- ",R380," fin --&gt;")</f>
        <v>&lt;!--  fin --&gt;</v>
      </c>
      <c r="U385" s="102"/>
    </row>
    <row r="386" ht="14.55" spans="7:20">
      <c r="G386" s="87" t="str">
        <f t="shared" si="125"/>
        <v/>
      </c>
      <c r="H386" s="98"/>
      <c r="I386" s="98"/>
      <c r="J386" s="83"/>
      <c r="K386" s="86"/>
      <c r="L386" s="79" t="str">
        <f>""</f>
        <v/>
      </c>
      <c r="O386" s="85" t="str">
        <f t="shared" si="126"/>
        <v/>
      </c>
      <c r="P386" s="86"/>
      <c r="Q386" s="86"/>
      <c r="R386" s="83"/>
      <c r="S386" s="86"/>
      <c r="T386" s="79" t="str">
        <f>""</f>
        <v/>
      </c>
    </row>
    <row r="387" spans="7:21">
      <c r="G387" s="85" t="str">
        <f>CONCATENATE("Título ",G389)</f>
        <v>Título 56</v>
      </c>
      <c r="H387" s="86"/>
      <c r="I387" s="86"/>
      <c r="J387" s="81"/>
      <c r="K387" s="86" t="s">
        <v>2</v>
      </c>
      <c r="L387" s="82" t="str">
        <f>CONCATENATE("&lt;!-- ",CONCATENATE(J387," ",J388)," --&gt;")</f>
        <v>&lt;!--   --&gt;</v>
      </c>
      <c r="M387" s="99"/>
      <c r="O387" s="85" t="str">
        <f>G387</f>
        <v>Título 56</v>
      </c>
      <c r="P387" s="86"/>
      <c r="Q387" s="86"/>
      <c r="R387" s="81"/>
      <c r="S387" s="86"/>
      <c r="T387" s="86" t="str">
        <f>CONCATENATE("&lt;!-- ",R387," --&gt;")</f>
        <v>&lt;!--  --&gt;</v>
      </c>
      <c r="U387" s="99"/>
    </row>
    <row r="388" ht="14.4" spans="7:21">
      <c r="G388" s="87" t="s">
        <v>164</v>
      </c>
      <c r="H388" s="90" t="s">
        <v>165</v>
      </c>
      <c r="I388" s="100" t="s">
        <v>166</v>
      </c>
      <c r="J388" s="94"/>
      <c r="L388" t="str">
        <f>IF(J387&lt;&gt;"","&lt;div&gt;","")</f>
        <v/>
      </c>
      <c r="M388" s="101"/>
      <c r="O388" s="87" t="s">
        <v>164</v>
      </c>
      <c r="P388" s="90" t="s">
        <v>165</v>
      </c>
      <c r="Q388" s="100" t="s">
        <v>166</v>
      </c>
      <c r="T388" t="str">
        <f>CONCATENATE(P388,R388,Q388)</f>
        <v>&lt;div &gt;</v>
      </c>
      <c r="U388" s="101"/>
    </row>
    <row r="389" spans="7:21">
      <c r="G389" s="87">
        <f>G382+1</f>
        <v>56</v>
      </c>
      <c r="J389" s="88"/>
      <c r="K389" s="88"/>
      <c r="L389" s="93" t="str">
        <f>CONCATENATE("&lt;h4&gt;",SUBSTITUTE(CONCATENATE(J387," ",J388),"&lt;","&amp;lt;"),"&lt;/h4&gt;")</f>
        <v>&lt;h4&gt; &lt;/h4&gt;</v>
      </c>
      <c r="M389" s="101"/>
      <c r="O389" s="87">
        <f>O382+1</f>
        <v>56</v>
      </c>
      <c r="T389" t="str">
        <f>CONCATENATE("&lt;h5&gt;",R387,"&lt;/h5&gt;")</f>
        <v>&lt;h5&gt;&lt;/h5&gt;</v>
      </c>
      <c r="U389" s="101"/>
    </row>
    <row r="390" spans="7:21">
      <c r="G390" s="87" t="s">
        <v>169</v>
      </c>
      <c r="J390" s="94"/>
      <c r="K390" t="s">
        <v>2</v>
      </c>
      <c r="L390" t="str">
        <f>IF(J390&lt;&gt;"",CONCATENATE("&lt;p&gt;",J390,"&lt;/p&gt;"),"")</f>
        <v/>
      </c>
      <c r="M390" s="101"/>
      <c r="O390" s="87" t="s">
        <v>169</v>
      </c>
      <c r="R390" s="94"/>
      <c r="S390" t="s">
        <v>2</v>
      </c>
      <c r="T390" t="str">
        <f>IF(R390&lt;&gt;"",R390,"")</f>
        <v/>
      </c>
      <c r="U390" s="101"/>
    </row>
    <row r="391" spans="7:21">
      <c r="G391" s="87" t="str">
        <f t="shared" ref="G391:G393" si="127">""</f>
        <v/>
      </c>
      <c r="L391" t="s">
        <v>119</v>
      </c>
      <c r="M391" s="101"/>
      <c r="O391" s="87" t="str">
        <f t="shared" ref="O391:O393" si="128">""</f>
        <v/>
      </c>
      <c r="T391" t="s">
        <v>119</v>
      </c>
      <c r="U391" s="101"/>
    </row>
    <row r="392" ht="14.55" spans="7:21">
      <c r="G392" s="95" t="str">
        <f t="shared" si="127"/>
        <v/>
      </c>
      <c r="H392" s="79"/>
      <c r="I392" s="79"/>
      <c r="J392" s="79"/>
      <c r="K392" s="79"/>
      <c r="L392" s="79" t="str">
        <f>CONCATENATE("&lt;!-- ",CONCATENATE(J387," ",J388," fin")," --&gt;")</f>
        <v>&lt;!--   fin --&gt;</v>
      </c>
      <c r="M392" s="102"/>
      <c r="O392" s="95" t="str">
        <f t="shared" si="128"/>
        <v/>
      </c>
      <c r="P392" s="79"/>
      <c r="Q392" s="79"/>
      <c r="R392" s="79"/>
      <c r="S392" s="79"/>
      <c r="T392" s="79" t="str">
        <f>CONCATENATE("&lt;!-- ",R387," fin --&gt;")</f>
        <v>&lt;!--  fin --&gt;</v>
      </c>
      <c r="U392" s="102"/>
    </row>
    <row r="393" ht="14.55" spans="7:20">
      <c r="G393" s="87" t="str">
        <f t="shared" si="127"/>
        <v/>
      </c>
      <c r="H393" s="98"/>
      <c r="I393" s="98"/>
      <c r="J393" s="83"/>
      <c r="K393" s="86"/>
      <c r="L393" s="79" t="str">
        <f>""</f>
        <v/>
      </c>
      <c r="O393" s="85" t="str">
        <f t="shared" si="128"/>
        <v/>
      </c>
      <c r="P393" s="86"/>
      <c r="Q393" s="86"/>
      <c r="R393" s="83"/>
      <c r="S393" s="86"/>
      <c r="T393" s="79" t="str">
        <f>""</f>
        <v/>
      </c>
    </row>
    <row r="394" spans="7:21">
      <c r="G394" s="85" t="str">
        <f>CONCATENATE("Título ",G396)</f>
        <v>Título 57</v>
      </c>
      <c r="H394" s="86"/>
      <c r="I394" s="86"/>
      <c r="J394" s="81"/>
      <c r="K394" s="86" t="s">
        <v>2</v>
      </c>
      <c r="L394" s="82" t="str">
        <f>CONCATENATE("&lt;!-- ",CONCATENATE(J394," ",J395)," --&gt;")</f>
        <v>&lt;!--   --&gt;</v>
      </c>
      <c r="M394" s="99"/>
      <c r="O394" s="85" t="str">
        <f>G394</f>
        <v>Título 57</v>
      </c>
      <c r="P394" s="86"/>
      <c r="Q394" s="86"/>
      <c r="R394" s="81"/>
      <c r="S394" s="86"/>
      <c r="T394" s="86" t="str">
        <f>CONCATENATE("&lt;!-- ",R394," --&gt;")</f>
        <v>&lt;!--  --&gt;</v>
      </c>
      <c r="U394" s="99"/>
    </row>
    <row r="395" ht="14.4" spans="7:21">
      <c r="G395" s="87" t="s">
        <v>164</v>
      </c>
      <c r="H395" s="90" t="s">
        <v>165</v>
      </c>
      <c r="I395" s="100" t="s">
        <v>166</v>
      </c>
      <c r="J395" s="94"/>
      <c r="L395" t="str">
        <f>IF(J394&lt;&gt;"","&lt;div&gt;","")</f>
        <v/>
      </c>
      <c r="M395" s="101"/>
      <c r="O395" s="87" t="s">
        <v>164</v>
      </c>
      <c r="P395" s="90" t="s">
        <v>165</v>
      </c>
      <c r="Q395" s="100" t="s">
        <v>166</v>
      </c>
      <c r="T395" t="str">
        <f>CONCATENATE(P395,R395,Q395)</f>
        <v>&lt;div &gt;</v>
      </c>
      <c r="U395" s="101"/>
    </row>
    <row r="396" spans="7:21">
      <c r="G396" s="87">
        <f>G389+1</f>
        <v>57</v>
      </c>
      <c r="J396" s="88"/>
      <c r="K396" s="88"/>
      <c r="L396" s="93" t="str">
        <f>CONCATENATE("&lt;h4&gt;",SUBSTITUTE(CONCATENATE(J394," ",J395),"&lt;","&amp;lt;"),"&lt;/h4&gt;")</f>
        <v>&lt;h4&gt; &lt;/h4&gt;</v>
      </c>
      <c r="M396" s="101"/>
      <c r="O396" s="87">
        <f>O389+1</f>
        <v>57</v>
      </c>
      <c r="T396" t="str">
        <f>CONCATENATE("&lt;h5&gt;",R394,"&lt;/h5&gt;")</f>
        <v>&lt;h5&gt;&lt;/h5&gt;</v>
      </c>
      <c r="U396" s="101"/>
    </row>
    <row r="397" spans="7:21">
      <c r="G397" s="87" t="s">
        <v>169</v>
      </c>
      <c r="J397" s="94"/>
      <c r="K397" t="s">
        <v>2</v>
      </c>
      <c r="L397" t="str">
        <f>IF(J397&lt;&gt;"",CONCATENATE("&lt;p&gt;",J397,"&lt;/p&gt;"),"")</f>
        <v/>
      </c>
      <c r="M397" s="101"/>
      <c r="O397" s="87" t="s">
        <v>169</v>
      </c>
      <c r="R397" s="94"/>
      <c r="S397" t="s">
        <v>2</v>
      </c>
      <c r="T397" t="str">
        <f>IF(R397&lt;&gt;"",R397,"")</f>
        <v/>
      </c>
      <c r="U397" s="101"/>
    </row>
    <row r="398" spans="7:21">
      <c r="G398" s="87" t="str">
        <f t="shared" ref="G398:G400" si="129">""</f>
        <v/>
      </c>
      <c r="L398" t="s">
        <v>119</v>
      </c>
      <c r="M398" s="101"/>
      <c r="O398" s="87" t="str">
        <f t="shared" ref="O398:O400" si="130">""</f>
        <v/>
      </c>
      <c r="T398" t="s">
        <v>119</v>
      </c>
      <c r="U398" s="101"/>
    </row>
    <row r="399" ht="14.55" spans="7:21">
      <c r="G399" s="95" t="str">
        <f t="shared" si="129"/>
        <v/>
      </c>
      <c r="H399" s="79"/>
      <c r="I399" s="79"/>
      <c r="J399" s="79"/>
      <c r="K399" s="79"/>
      <c r="L399" s="79" t="str">
        <f>CONCATENATE("&lt;!-- ",CONCATENATE(J394," ",J395," fin")," --&gt;")</f>
        <v>&lt;!--   fin --&gt;</v>
      </c>
      <c r="M399" s="102"/>
      <c r="O399" s="95" t="str">
        <f t="shared" si="130"/>
        <v/>
      </c>
      <c r="P399" s="79"/>
      <c r="Q399" s="79"/>
      <c r="R399" s="79"/>
      <c r="S399" s="79"/>
      <c r="T399" s="79" t="str">
        <f>CONCATENATE("&lt;!-- ",R394," fin --&gt;")</f>
        <v>&lt;!--  fin --&gt;</v>
      </c>
      <c r="U399" s="102"/>
    </row>
    <row r="400" ht="14.55" spans="7:20">
      <c r="G400" s="87" t="str">
        <f t="shared" si="129"/>
        <v/>
      </c>
      <c r="H400" s="98"/>
      <c r="I400" s="98"/>
      <c r="J400" s="83"/>
      <c r="K400" s="86"/>
      <c r="L400" s="79" t="str">
        <f>""</f>
        <v/>
      </c>
      <c r="O400" s="85" t="str">
        <f t="shared" si="130"/>
        <v/>
      </c>
      <c r="P400" s="86"/>
      <c r="Q400" s="86"/>
      <c r="R400" s="83"/>
      <c r="S400" s="86"/>
      <c r="T400" s="79" t="str">
        <f>""</f>
        <v/>
      </c>
    </row>
    <row r="401" spans="7:21">
      <c r="G401" s="85" t="str">
        <f>CONCATENATE("Título ",G403)</f>
        <v>Título 58</v>
      </c>
      <c r="H401" s="86"/>
      <c r="I401" s="86"/>
      <c r="J401" s="81"/>
      <c r="K401" s="86" t="s">
        <v>2</v>
      </c>
      <c r="L401" s="82" t="str">
        <f>CONCATENATE("&lt;!-- ",CONCATENATE(J401," ",J402)," --&gt;")</f>
        <v>&lt;!--   --&gt;</v>
      </c>
      <c r="M401" s="99"/>
      <c r="O401" s="85" t="str">
        <f>G401</f>
        <v>Título 58</v>
      </c>
      <c r="P401" s="86"/>
      <c r="Q401" s="86"/>
      <c r="R401" s="81"/>
      <c r="S401" s="86"/>
      <c r="T401" s="86" t="str">
        <f>CONCATENATE("&lt;!-- ",R401," --&gt;")</f>
        <v>&lt;!--  --&gt;</v>
      </c>
      <c r="U401" s="99"/>
    </row>
    <row r="402" ht="14.4" spans="7:21">
      <c r="G402" s="87" t="s">
        <v>164</v>
      </c>
      <c r="H402" s="90" t="s">
        <v>165</v>
      </c>
      <c r="I402" s="100" t="s">
        <v>166</v>
      </c>
      <c r="J402" s="94"/>
      <c r="L402" t="str">
        <f>IF(J401&lt;&gt;"","&lt;div&gt;","")</f>
        <v/>
      </c>
      <c r="M402" s="101"/>
      <c r="O402" s="87" t="s">
        <v>164</v>
      </c>
      <c r="P402" s="90" t="s">
        <v>165</v>
      </c>
      <c r="Q402" s="100" t="s">
        <v>166</v>
      </c>
      <c r="T402" t="str">
        <f>CONCATENATE(P402,R402,Q402)</f>
        <v>&lt;div &gt;</v>
      </c>
      <c r="U402" s="101"/>
    </row>
    <row r="403" spans="7:21">
      <c r="G403" s="87">
        <f>G396+1</f>
        <v>58</v>
      </c>
      <c r="J403" s="88"/>
      <c r="K403" s="88"/>
      <c r="L403" s="93" t="str">
        <f>CONCATENATE("&lt;h4&gt;",SUBSTITUTE(CONCATENATE(J401," ",J402),"&lt;","&amp;lt;"),"&lt;/h4&gt;")</f>
        <v>&lt;h4&gt; &lt;/h4&gt;</v>
      </c>
      <c r="M403" s="101"/>
      <c r="O403" s="87">
        <f>O396+1</f>
        <v>58</v>
      </c>
      <c r="T403" t="str">
        <f>CONCATENATE("&lt;h5&gt;",R401,"&lt;/h5&gt;")</f>
        <v>&lt;h5&gt;&lt;/h5&gt;</v>
      </c>
      <c r="U403" s="101"/>
    </row>
    <row r="404" spans="7:21">
      <c r="G404" s="87" t="s">
        <v>169</v>
      </c>
      <c r="J404" s="94"/>
      <c r="K404" t="s">
        <v>2</v>
      </c>
      <c r="L404" t="str">
        <f>IF(J404&lt;&gt;"",CONCATENATE("&lt;p&gt;",J404,"&lt;/p&gt;"),"")</f>
        <v/>
      </c>
      <c r="M404" s="101"/>
      <c r="O404" s="87" t="s">
        <v>169</v>
      </c>
      <c r="R404" s="94"/>
      <c r="S404" t="s">
        <v>2</v>
      </c>
      <c r="T404" t="str">
        <f>IF(R404&lt;&gt;"",R404,"")</f>
        <v/>
      </c>
      <c r="U404" s="101"/>
    </row>
    <row r="405" spans="7:21">
      <c r="G405" s="87" t="str">
        <f t="shared" ref="G405:G407" si="131">""</f>
        <v/>
      </c>
      <c r="L405" t="s">
        <v>119</v>
      </c>
      <c r="M405" s="101"/>
      <c r="O405" s="87" t="str">
        <f t="shared" ref="O405:O407" si="132">""</f>
        <v/>
      </c>
      <c r="T405" t="s">
        <v>119</v>
      </c>
      <c r="U405" s="101"/>
    </row>
    <row r="406" ht="14.55" spans="7:21">
      <c r="G406" s="95" t="str">
        <f t="shared" si="131"/>
        <v/>
      </c>
      <c r="H406" s="79"/>
      <c r="I406" s="79"/>
      <c r="J406" s="79"/>
      <c r="K406" s="79"/>
      <c r="L406" s="79" t="str">
        <f>CONCATENATE("&lt;!-- ",CONCATENATE(J401," ",J402," fin")," --&gt;")</f>
        <v>&lt;!--   fin --&gt;</v>
      </c>
      <c r="M406" s="102"/>
      <c r="O406" s="95" t="str">
        <f t="shared" si="132"/>
        <v/>
      </c>
      <c r="P406" s="79"/>
      <c r="Q406" s="79"/>
      <c r="R406" s="79"/>
      <c r="S406" s="79"/>
      <c r="T406" s="79" t="str">
        <f>CONCATENATE("&lt;!-- ",R401," fin --&gt;")</f>
        <v>&lt;!--  fin --&gt;</v>
      </c>
      <c r="U406" s="102"/>
    </row>
    <row r="407" ht="14.55" spans="7:20">
      <c r="G407" s="87" t="str">
        <f t="shared" si="131"/>
        <v/>
      </c>
      <c r="H407" s="98"/>
      <c r="I407" s="98"/>
      <c r="J407" s="83"/>
      <c r="K407" s="86"/>
      <c r="L407" s="79" t="str">
        <f>""</f>
        <v/>
      </c>
      <c r="O407" s="85" t="str">
        <f t="shared" si="132"/>
        <v/>
      </c>
      <c r="P407" s="86"/>
      <c r="Q407" s="86"/>
      <c r="R407" s="83"/>
      <c r="S407" s="86"/>
      <c r="T407" s="79" t="str">
        <f>""</f>
        <v/>
      </c>
    </row>
    <row r="408" spans="7:21">
      <c r="G408" s="85" t="str">
        <f>CONCATENATE("Título ",G410)</f>
        <v>Título 59</v>
      </c>
      <c r="H408" s="86"/>
      <c r="I408" s="86"/>
      <c r="J408" s="81"/>
      <c r="K408" s="86" t="s">
        <v>2</v>
      </c>
      <c r="L408" s="82" t="str">
        <f>CONCATENATE("&lt;!-- ",CONCATENATE(J408," ",J409)," --&gt;")</f>
        <v>&lt;!--   --&gt;</v>
      </c>
      <c r="M408" s="99"/>
      <c r="O408" s="85" t="str">
        <f>G408</f>
        <v>Título 59</v>
      </c>
      <c r="P408" s="86"/>
      <c r="Q408" s="86"/>
      <c r="R408" s="81"/>
      <c r="S408" s="86"/>
      <c r="T408" s="86" t="str">
        <f>CONCATENATE("&lt;!-- ",R408," --&gt;")</f>
        <v>&lt;!--  --&gt;</v>
      </c>
      <c r="U408" s="99"/>
    </row>
    <row r="409" ht="14.4" spans="7:21">
      <c r="G409" s="87" t="s">
        <v>164</v>
      </c>
      <c r="H409" s="90" t="s">
        <v>165</v>
      </c>
      <c r="I409" s="100" t="s">
        <v>166</v>
      </c>
      <c r="J409" s="94"/>
      <c r="L409" t="str">
        <f>IF(J408&lt;&gt;"","&lt;div&gt;","")</f>
        <v/>
      </c>
      <c r="M409" s="101"/>
      <c r="O409" s="87" t="s">
        <v>164</v>
      </c>
      <c r="P409" s="90" t="s">
        <v>165</v>
      </c>
      <c r="Q409" s="100" t="s">
        <v>166</v>
      </c>
      <c r="T409" t="str">
        <f>CONCATENATE(P409,R409,Q409)</f>
        <v>&lt;div &gt;</v>
      </c>
      <c r="U409" s="101"/>
    </row>
    <row r="410" spans="7:21">
      <c r="G410" s="87">
        <f>G403+1</f>
        <v>59</v>
      </c>
      <c r="J410" s="88"/>
      <c r="K410" s="88"/>
      <c r="L410" s="93" t="str">
        <f>CONCATENATE("&lt;h4&gt;",SUBSTITUTE(CONCATENATE(J408," ",J409),"&lt;","&amp;lt;"),"&lt;/h4&gt;")</f>
        <v>&lt;h4&gt; &lt;/h4&gt;</v>
      </c>
      <c r="M410" s="101"/>
      <c r="O410" s="87">
        <f>O403+1</f>
        <v>59</v>
      </c>
      <c r="T410" t="str">
        <f>CONCATENATE("&lt;h5&gt;",R408,"&lt;/h5&gt;")</f>
        <v>&lt;h5&gt;&lt;/h5&gt;</v>
      </c>
      <c r="U410" s="101"/>
    </row>
    <row r="411" spans="7:21">
      <c r="G411" s="87" t="s">
        <v>169</v>
      </c>
      <c r="J411" s="94"/>
      <c r="K411" t="s">
        <v>2</v>
      </c>
      <c r="L411" t="str">
        <f>IF(J411&lt;&gt;"",CONCATENATE("&lt;p&gt;",J411,"&lt;/p&gt;"),"")</f>
        <v/>
      </c>
      <c r="M411" s="101"/>
      <c r="O411" s="87" t="s">
        <v>169</v>
      </c>
      <c r="R411" s="94"/>
      <c r="S411" t="s">
        <v>2</v>
      </c>
      <c r="T411" t="str">
        <f>IF(R411&lt;&gt;"",R411,"")</f>
        <v/>
      </c>
      <c r="U411" s="101"/>
    </row>
    <row r="412" spans="7:21">
      <c r="G412" s="87" t="str">
        <f t="shared" ref="G412:G414" si="133">""</f>
        <v/>
      </c>
      <c r="L412" t="s">
        <v>119</v>
      </c>
      <c r="M412" s="101"/>
      <c r="O412" s="87" t="str">
        <f t="shared" ref="O412:O414" si="134">""</f>
        <v/>
      </c>
      <c r="T412" t="s">
        <v>119</v>
      </c>
      <c r="U412" s="101"/>
    </row>
    <row r="413" ht="14.55" spans="7:21">
      <c r="G413" s="95" t="str">
        <f t="shared" si="133"/>
        <v/>
      </c>
      <c r="H413" s="79"/>
      <c r="I413" s="79"/>
      <c r="J413" s="79"/>
      <c r="K413" s="79"/>
      <c r="L413" s="79" t="str">
        <f>CONCATENATE("&lt;!-- ",CONCATENATE(J408," ",J409," fin")," --&gt;")</f>
        <v>&lt;!--   fin --&gt;</v>
      </c>
      <c r="M413" s="102"/>
      <c r="O413" s="95" t="str">
        <f t="shared" si="134"/>
        <v/>
      </c>
      <c r="P413" s="79"/>
      <c r="Q413" s="79"/>
      <c r="R413" s="79"/>
      <c r="S413" s="79"/>
      <c r="T413" s="79" t="str">
        <f>CONCATENATE("&lt;!-- ",R408," fin --&gt;")</f>
        <v>&lt;!--  fin --&gt;</v>
      </c>
      <c r="U413" s="102"/>
    </row>
    <row r="414" ht="14.55" spans="7:20">
      <c r="G414" s="87" t="str">
        <f t="shared" si="133"/>
        <v/>
      </c>
      <c r="H414" s="98"/>
      <c r="I414" s="98"/>
      <c r="J414" s="83"/>
      <c r="K414" s="86"/>
      <c r="L414" s="79" t="str">
        <f>""</f>
        <v/>
      </c>
      <c r="O414" s="85" t="str">
        <f t="shared" si="134"/>
        <v/>
      </c>
      <c r="P414" s="86"/>
      <c r="Q414" s="86"/>
      <c r="R414" s="83"/>
      <c r="S414" s="86"/>
      <c r="T414" s="79" t="str">
        <f>""</f>
        <v/>
      </c>
    </row>
    <row r="415" spans="7:21">
      <c r="G415" s="85" t="str">
        <f>CONCATENATE("Título ",G417)</f>
        <v>Título 60</v>
      </c>
      <c r="H415" s="86"/>
      <c r="I415" s="86"/>
      <c r="J415" s="81"/>
      <c r="K415" s="86" t="s">
        <v>2</v>
      </c>
      <c r="L415" s="82" t="str">
        <f>CONCATENATE("&lt;!-- ",CONCATENATE(J415," ",J416)," --&gt;")</f>
        <v>&lt;!--   --&gt;</v>
      </c>
      <c r="M415" s="99"/>
      <c r="O415" s="85" t="str">
        <f>G415</f>
        <v>Título 60</v>
      </c>
      <c r="P415" s="86"/>
      <c r="Q415" s="86"/>
      <c r="R415" s="81"/>
      <c r="S415" s="86"/>
      <c r="T415" s="86" t="str">
        <f>CONCATENATE("&lt;!-- ",R415," --&gt;")</f>
        <v>&lt;!--  --&gt;</v>
      </c>
      <c r="U415" s="99"/>
    </row>
    <row r="416" ht="14.4" spans="7:21">
      <c r="G416" s="87" t="s">
        <v>164</v>
      </c>
      <c r="H416" s="90" t="s">
        <v>165</v>
      </c>
      <c r="I416" s="100" t="s">
        <v>166</v>
      </c>
      <c r="J416" s="94"/>
      <c r="L416" t="str">
        <f>IF(J415&lt;&gt;"","&lt;div&gt;","")</f>
        <v/>
      </c>
      <c r="M416" s="101"/>
      <c r="O416" s="87" t="s">
        <v>164</v>
      </c>
      <c r="P416" s="90" t="s">
        <v>165</v>
      </c>
      <c r="Q416" s="100" t="s">
        <v>166</v>
      </c>
      <c r="T416" t="str">
        <f>CONCATENATE(P416,R416,Q416)</f>
        <v>&lt;div &gt;</v>
      </c>
      <c r="U416" s="101"/>
    </row>
    <row r="417" spans="7:21">
      <c r="G417" s="87">
        <f>G410+1</f>
        <v>60</v>
      </c>
      <c r="J417" s="88"/>
      <c r="K417" s="88"/>
      <c r="L417" s="93" t="str">
        <f>CONCATENATE("&lt;h4&gt;",SUBSTITUTE(CONCATENATE(J415," ",J416),"&lt;","&amp;lt;"),"&lt;/h4&gt;")</f>
        <v>&lt;h4&gt; &lt;/h4&gt;</v>
      </c>
      <c r="M417" s="101"/>
      <c r="O417" s="87">
        <f>O410+1</f>
        <v>60</v>
      </c>
      <c r="T417" t="str">
        <f>CONCATENATE("&lt;h5&gt;",R415,"&lt;/h5&gt;")</f>
        <v>&lt;h5&gt;&lt;/h5&gt;</v>
      </c>
      <c r="U417" s="101"/>
    </row>
    <row r="418" spans="7:21">
      <c r="G418" s="87" t="s">
        <v>169</v>
      </c>
      <c r="J418" s="94"/>
      <c r="K418" t="s">
        <v>2</v>
      </c>
      <c r="L418" t="str">
        <f>IF(J418&lt;&gt;"",CONCATENATE("&lt;p&gt;",J418,"&lt;/p&gt;"),"")</f>
        <v/>
      </c>
      <c r="M418" s="101"/>
      <c r="O418" s="87" t="s">
        <v>169</v>
      </c>
      <c r="R418" s="94"/>
      <c r="S418" t="s">
        <v>2</v>
      </c>
      <c r="T418" t="str">
        <f>IF(R418&lt;&gt;"",R418,"")</f>
        <v/>
      </c>
      <c r="U418" s="101"/>
    </row>
    <row r="419" spans="7:21">
      <c r="G419" s="87" t="str">
        <f t="shared" ref="G419:G421" si="135">""</f>
        <v/>
      </c>
      <c r="L419" t="s">
        <v>119</v>
      </c>
      <c r="M419" s="101"/>
      <c r="O419" s="87" t="str">
        <f t="shared" ref="O419:O421" si="136">""</f>
        <v/>
      </c>
      <c r="T419" t="s">
        <v>119</v>
      </c>
      <c r="U419" s="101"/>
    </row>
    <row r="420" ht="14.55" spans="7:21">
      <c r="G420" s="95" t="str">
        <f t="shared" si="135"/>
        <v/>
      </c>
      <c r="H420" s="79"/>
      <c r="I420" s="79"/>
      <c r="J420" s="79"/>
      <c r="K420" s="79"/>
      <c r="L420" s="79" t="str">
        <f>CONCATENATE("&lt;!-- ",CONCATENATE(J415," ",J416," fin")," --&gt;")</f>
        <v>&lt;!--   fin --&gt;</v>
      </c>
      <c r="M420" s="102"/>
      <c r="O420" s="95" t="str">
        <f t="shared" si="136"/>
        <v/>
      </c>
      <c r="P420" s="79"/>
      <c r="Q420" s="79"/>
      <c r="R420" s="79"/>
      <c r="S420" s="79"/>
      <c r="T420" s="79" t="str">
        <f>CONCATENATE("&lt;!-- ",R415," fin --&gt;")</f>
        <v>&lt;!--  fin --&gt;</v>
      </c>
      <c r="U420" s="102"/>
    </row>
    <row r="421" ht="14.55" spans="7:20">
      <c r="G421" s="87" t="str">
        <f t="shared" si="135"/>
        <v/>
      </c>
      <c r="H421" s="98"/>
      <c r="I421" s="98"/>
      <c r="J421" s="83"/>
      <c r="K421" s="86"/>
      <c r="L421" s="83"/>
      <c r="O421" s="85" t="str">
        <f t="shared" si="136"/>
        <v/>
      </c>
      <c r="P421" s="86"/>
      <c r="Q421" s="86"/>
      <c r="R421" s="83"/>
      <c r="S421" s="86"/>
      <c r="T421" s="79" t="str">
        <f>""</f>
        <v/>
      </c>
    </row>
    <row r="422" spans="15:21">
      <c r="O422" s="85">
        <f>G422</f>
        <v>0</v>
      </c>
      <c r="P422" s="86"/>
      <c r="Q422" s="86"/>
      <c r="R422" s="81"/>
      <c r="S422" s="86"/>
      <c r="T422" s="86" t="str">
        <f>CONCATENATE("&lt;!-- ",R422," --&gt;")</f>
        <v>&lt;!--  --&gt;</v>
      </c>
      <c r="U422" s="99"/>
    </row>
    <row r="423" ht="14.4" spans="15:21">
      <c r="O423" s="87" t="s">
        <v>164</v>
      </c>
      <c r="P423" s="90" t="s">
        <v>165</v>
      </c>
      <c r="Q423" s="100" t="s">
        <v>166</v>
      </c>
      <c r="T423" t="str">
        <f>CONCATENATE(P423,R423,Q423)</f>
        <v>&lt;div &gt;</v>
      </c>
      <c r="U423" s="101"/>
    </row>
    <row r="424" spans="15:21">
      <c r="O424" s="87">
        <f>O417+1</f>
        <v>61</v>
      </c>
      <c r="T424" t="str">
        <f>CONCATENATE("&lt;h5&gt;",R422,"&lt;/h5&gt;")</f>
        <v>&lt;h5&gt;&lt;/h5&gt;</v>
      </c>
      <c r="U424" s="101"/>
    </row>
    <row r="425" spans="15:21">
      <c r="O425" s="87" t="s">
        <v>169</v>
      </c>
      <c r="R425" s="94"/>
      <c r="S425" t="s">
        <v>2</v>
      </c>
      <c r="T425" t="str">
        <f>IF(R425&lt;&gt;"",R425,"")</f>
        <v/>
      </c>
      <c r="U425" s="101"/>
    </row>
    <row r="426" spans="15:21">
      <c r="O426" s="87" t="str">
        <f t="shared" ref="O426:O428" si="137">""</f>
        <v/>
      </c>
      <c r="T426" t="s">
        <v>119</v>
      </c>
      <c r="U426" s="101"/>
    </row>
    <row r="427" ht="14.55" spans="15:21">
      <c r="O427" s="95" t="str">
        <f t="shared" si="137"/>
        <v/>
      </c>
      <c r="P427" s="79"/>
      <c r="Q427" s="79"/>
      <c r="R427" s="79"/>
      <c r="S427" s="79"/>
      <c r="T427" s="79" t="str">
        <f>CONCATENATE("&lt;!-- ",R422," fin --&gt;")</f>
        <v>&lt;!--  fin --&gt;</v>
      </c>
      <c r="U427" s="102"/>
    </row>
    <row r="428" ht="14.55" spans="15:20">
      <c r="O428" s="85" t="str">
        <f t="shared" si="137"/>
        <v/>
      </c>
      <c r="P428" s="86"/>
      <c r="Q428" s="86"/>
      <c r="R428" s="83"/>
      <c r="S428" s="86"/>
      <c r="T428" s="79" t="str">
        <f>""</f>
        <v/>
      </c>
    </row>
    <row r="429" spans="15:21">
      <c r="O429" s="85">
        <f>G429</f>
        <v>0</v>
      </c>
      <c r="P429" s="86"/>
      <c r="Q429" s="86"/>
      <c r="R429" s="81"/>
      <c r="S429" s="86"/>
      <c r="T429" s="86" t="str">
        <f>CONCATENATE("&lt;!-- ",R429," --&gt;")</f>
        <v>&lt;!--  --&gt;</v>
      </c>
      <c r="U429" s="99"/>
    </row>
    <row r="430" ht="14.4" spans="15:21">
      <c r="O430" s="87" t="s">
        <v>164</v>
      </c>
      <c r="P430" s="90" t="s">
        <v>165</v>
      </c>
      <c r="Q430" s="100" t="s">
        <v>166</v>
      </c>
      <c r="T430" t="str">
        <f>CONCATENATE(P430,R430,Q430)</f>
        <v>&lt;div &gt;</v>
      </c>
      <c r="U430" s="101"/>
    </row>
    <row r="431" spans="15:21">
      <c r="O431" s="87">
        <f>O424+1</f>
        <v>62</v>
      </c>
      <c r="T431" t="str">
        <f>CONCATENATE("&lt;h5&gt;",R429,"&lt;/h5&gt;")</f>
        <v>&lt;h5&gt;&lt;/h5&gt;</v>
      </c>
      <c r="U431" s="101"/>
    </row>
    <row r="432" spans="15:21">
      <c r="O432" s="87" t="s">
        <v>169</v>
      </c>
      <c r="R432" s="94"/>
      <c r="S432" t="s">
        <v>2</v>
      </c>
      <c r="T432" t="str">
        <f>IF(R432&lt;&gt;"",R432,"")</f>
        <v/>
      </c>
      <c r="U432" s="101"/>
    </row>
    <row r="433" spans="15:21">
      <c r="O433" s="87" t="str">
        <f t="shared" ref="O433:O435" si="138">""</f>
        <v/>
      </c>
      <c r="T433" t="s">
        <v>119</v>
      </c>
      <c r="U433" s="101"/>
    </row>
    <row r="434" ht="14.55" spans="15:21">
      <c r="O434" s="95" t="str">
        <f t="shared" si="138"/>
        <v/>
      </c>
      <c r="P434" s="79"/>
      <c r="Q434" s="79"/>
      <c r="R434" s="79"/>
      <c r="S434" s="79"/>
      <c r="T434" s="79" t="str">
        <f>CONCATENATE("&lt;!-- ",R429," fin --&gt;")</f>
        <v>&lt;!--  fin --&gt;</v>
      </c>
      <c r="U434" s="102"/>
    </row>
    <row r="435" ht="14.55" spans="15:20">
      <c r="O435" s="85" t="str">
        <f t="shared" si="138"/>
        <v/>
      </c>
      <c r="P435" s="86"/>
      <c r="Q435" s="86"/>
      <c r="R435" s="83"/>
      <c r="S435" s="86"/>
      <c r="T435" s="79" t="str">
        <f>""</f>
        <v/>
      </c>
    </row>
    <row r="436" spans="15:21">
      <c r="O436" s="85">
        <f>G436</f>
        <v>0</v>
      </c>
      <c r="P436" s="86"/>
      <c r="Q436" s="86"/>
      <c r="R436" s="81"/>
      <c r="S436" s="86"/>
      <c r="T436" s="86" t="str">
        <f>CONCATENATE("&lt;!-- ",R436," --&gt;")</f>
        <v>&lt;!--  --&gt;</v>
      </c>
      <c r="U436" s="99"/>
    </row>
    <row r="437" ht="14.4" spans="15:21">
      <c r="O437" s="87" t="s">
        <v>164</v>
      </c>
      <c r="P437" s="90" t="s">
        <v>165</v>
      </c>
      <c r="Q437" s="100" t="s">
        <v>166</v>
      </c>
      <c r="T437" t="str">
        <f>CONCATENATE(P437,R437,Q437)</f>
        <v>&lt;div &gt;</v>
      </c>
      <c r="U437" s="101"/>
    </row>
    <row r="438" spans="15:21">
      <c r="O438" s="87">
        <f>O431+1</f>
        <v>63</v>
      </c>
      <c r="T438" t="str">
        <f>CONCATENATE("&lt;h5&gt;",R436,"&lt;/h5&gt;")</f>
        <v>&lt;h5&gt;&lt;/h5&gt;</v>
      </c>
      <c r="U438" s="101"/>
    </row>
    <row r="439" spans="15:21">
      <c r="O439" s="87" t="s">
        <v>169</v>
      </c>
      <c r="R439" s="94"/>
      <c r="S439" t="s">
        <v>2</v>
      </c>
      <c r="T439" t="str">
        <f>IF(R439&lt;&gt;"",R439,"")</f>
        <v/>
      </c>
      <c r="U439" s="101"/>
    </row>
    <row r="440" spans="15:21">
      <c r="O440" s="87" t="str">
        <f t="shared" ref="O440:O442" si="139">""</f>
        <v/>
      </c>
      <c r="T440" t="s">
        <v>119</v>
      </c>
      <c r="U440" s="101"/>
    </row>
    <row r="441" ht="14.55" spans="15:21">
      <c r="O441" s="95" t="str">
        <f t="shared" si="139"/>
        <v/>
      </c>
      <c r="P441" s="79"/>
      <c r="Q441" s="79"/>
      <c r="R441" s="79"/>
      <c r="S441" s="79"/>
      <c r="T441" s="79" t="str">
        <f>CONCATENATE("&lt;!-- ",R436," fin --&gt;")</f>
        <v>&lt;!--  fin --&gt;</v>
      </c>
      <c r="U441" s="102"/>
    </row>
    <row r="442" ht="14.55" spans="15:20">
      <c r="O442" s="85" t="str">
        <f t="shared" si="139"/>
        <v/>
      </c>
      <c r="P442" s="86"/>
      <c r="Q442" s="86"/>
      <c r="R442" s="83"/>
      <c r="S442" s="86"/>
      <c r="T442" s="79" t="str">
        <f>""</f>
        <v/>
      </c>
    </row>
    <row r="443" spans="15:21">
      <c r="O443" s="85">
        <f>G443</f>
        <v>0</v>
      </c>
      <c r="P443" s="86"/>
      <c r="Q443" s="86"/>
      <c r="R443" s="81"/>
      <c r="S443" s="86"/>
      <c r="T443" s="86" t="str">
        <f>CONCATENATE("&lt;!-- ",R443," --&gt;")</f>
        <v>&lt;!--  --&gt;</v>
      </c>
      <c r="U443" s="99"/>
    </row>
    <row r="444" ht="14.4" spans="15:21">
      <c r="O444" s="87" t="s">
        <v>164</v>
      </c>
      <c r="P444" s="90" t="s">
        <v>165</v>
      </c>
      <c r="Q444" s="100" t="s">
        <v>166</v>
      </c>
      <c r="T444" t="str">
        <f>CONCATENATE(P444,R444,Q444)</f>
        <v>&lt;div &gt;</v>
      </c>
      <c r="U444" s="101"/>
    </row>
    <row r="445" spans="15:21">
      <c r="O445" s="87">
        <f>O438+1</f>
        <v>64</v>
      </c>
      <c r="T445" t="str">
        <f>CONCATENATE("&lt;h5&gt;",R443,"&lt;/h5&gt;")</f>
        <v>&lt;h5&gt;&lt;/h5&gt;</v>
      </c>
      <c r="U445" s="101"/>
    </row>
    <row r="446" spans="15:21">
      <c r="O446" s="87" t="s">
        <v>169</v>
      </c>
      <c r="R446" s="94"/>
      <c r="S446" t="s">
        <v>2</v>
      </c>
      <c r="T446" t="str">
        <f>IF(R446&lt;&gt;"",R446,"")</f>
        <v/>
      </c>
      <c r="U446" s="101"/>
    </row>
    <row r="447" spans="15:21">
      <c r="O447" s="87" t="str">
        <f t="shared" ref="O447:O449" si="140">""</f>
        <v/>
      </c>
      <c r="T447" t="s">
        <v>119</v>
      </c>
      <c r="U447" s="101"/>
    </row>
    <row r="448" ht="14.55" spans="15:21">
      <c r="O448" s="95" t="str">
        <f t="shared" si="140"/>
        <v/>
      </c>
      <c r="P448" s="79"/>
      <c r="Q448" s="79"/>
      <c r="R448" s="79"/>
      <c r="S448" s="79"/>
      <c r="T448" s="79" t="str">
        <f>CONCATENATE("&lt;!-- ",R443," fin --&gt;")</f>
        <v>&lt;!--  fin --&gt;</v>
      </c>
      <c r="U448" s="102"/>
    </row>
    <row r="449" ht="14.55" spans="15:20">
      <c r="O449" s="85" t="str">
        <f t="shared" si="140"/>
        <v/>
      </c>
      <c r="P449" s="86"/>
      <c r="Q449" s="86"/>
      <c r="R449" s="83"/>
      <c r="S449" s="86"/>
      <c r="T449" s="79" t="str">
        <f>""</f>
        <v/>
      </c>
    </row>
    <row r="450" spans="15:21">
      <c r="O450" s="85">
        <f>G450</f>
        <v>0</v>
      </c>
      <c r="P450" s="86"/>
      <c r="Q450" s="86"/>
      <c r="R450" s="81"/>
      <c r="S450" s="86"/>
      <c r="T450" s="86" t="str">
        <f>CONCATENATE("&lt;!-- ",R450," --&gt;")</f>
        <v>&lt;!--  --&gt;</v>
      </c>
      <c r="U450" s="99"/>
    </row>
    <row r="451" ht="14.4" spans="15:21">
      <c r="O451" s="87" t="s">
        <v>164</v>
      </c>
      <c r="P451" s="90" t="s">
        <v>165</v>
      </c>
      <c r="Q451" s="100" t="s">
        <v>166</v>
      </c>
      <c r="T451" t="str">
        <f>CONCATENATE(P451,R451,Q451)</f>
        <v>&lt;div &gt;</v>
      </c>
      <c r="U451" s="101"/>
    </row>
    <row r="452" spans="15:21">
      <c r="O452" s="87">
        <f>O445+1</f>
        <v>65</v>
      </c>
      <c r="T452" t="str">
        <f>CONCATENATE("&lt;h5&gt;",R450,"&lt;/h5&gt;")</f>
        <v>&lt;h5&gt;&lt;/h5&gt;</v>
      </c>
      <c r="U452" s="101"/>
    </row>
    <row r="453" spans="15:21">
      <c r="O453" s="87" t="s">
        <v>169</v>
      </c>
      <c r="R453" s="94"/>
      <c r="S453" t="s">
        <v>2</v>
      </c>
      <c r="T453" t="str">
        <f>IF(R453&lt;&gt;"",R453,"")</f>
        <v/>
      </c>
      <c r="U453" s="101"/>
    </row>
    <row r="454" spans="15:21">
      <c r="O454" s="87" t="str">
        <f t="shared" ref="O454:O456" si="141">""</f>
        <v/>
      </c>
      <c r="T454" t="s">
        <v>119</v>
      </c>
      <c r="U454" s="101"/>
    </row>
    <row r="455" ht="14.55" spans="15:21">
      <c r="O455" s="95" t="str">
        <f t="shared" si="141"/>
        <v/>
      </c>
      <c r="P455" s="79"/>
      <c r="Q455" s="79"/>
      <c r="R455" s="79"/>
      <c r="S455" s="79"/>
      <c r="T455" s="79" t="str">
        <f>CONCATENATE("&lt;!-- ",R450," fin --&gt;")</f>
        <v>&lt;!--  fin --&gt;</v>
      </c>
      <c r="U455" s="102"/>
    </row>
    <row r="456" ht="14.55" spans="15:20">
      <c r="O456" s="85" t="str">
        <f t="shared" si="141"/>
        <v/>
      </c>
      <c r="P456" s="86"/>
      <c r="Q456" s="86"/>
      <c r="R456" s="83"/>
      <c r="S456" s="86"/>
      <c r="T456" s="79" t="str">
        <f>""</f>
        <v/>
      </c>
    </row>
    <row r="457" spans="15:21">
      <c r="O457" s="85">
        <f>G457</f>
        <v>0</v>
      </c>
      <c r="P457" s="86"/>
      <c r="Q457" s="86"/>
      <c r="R457" s="81"/>
      <c r="S457" s="86"/>
      <c r="T457" s="86" t="str">
        <f>CONCATENATE("&lt;!-- ",R457," --&gt;")</f>
        <v>&lt;!--  --&gt;</v>
      </c>
      <c r="U457" s="99"/>
    </row>
    <row r="458" ht="14.4" spans="15:21">
      <c r="O458" s="87" t="s">
        <v>164</v>
      </c>
      <c r="P458" s="90" t="s">
        <v>165</v>
      </c>
      <c r="Q458" s="100" t="s">
        <v>166</v>
      </c>
      <c r="T458" t="str">
        <f>CONCATENATE(P458,R458,Q458)</f>
        <v>&lt;div &gt;</v>
      </c>
      <c r="U458" s="101"/>
    </row>
    <row r="459" spans="15:21">
      <c r="O459" s="87">
        <f>O452+1</f>
        <v>66</v>
      </c>
      <c r="T459" t="str">
        <f>CONCATENATE("&lt;h5&gt;",R457,"&lt;/h5&gt;")</f>
        <v>&lt;h5&gt;&lt;/h5&gt;</v>
      </c>
      <c r="U459" s="101"/>
    </row>
    <row r="460" spans="15:21">
      <c r="O460" s="87" t="s">
        <v>169</v>
      </c>
      <c r="R460" s="94"/>
      <c r="S460" t="s">
        <v>2</v>
      </c>
      <c r="T460" t="str">
        <f>IF(R460&lt;&gt;"",R460,"")</f>
        <v/>
      </c>
      <c r="U460" s="101"/>
    </row>
    <row r="461" spans="15:21">
      <c r="O461" s="87" t="str">
        <f t="shared" ref="O461:O463" si="142">""</f>
        <v/>
      </c>
      <c r="T461" t="s">
        <v>119</v>
      </c>
      <c r="U461" s="101"/>
    </row>
    <row r="462" ht="14.55" spans="15:21">
      <c r="O462" s="95" t="str">
        <f t="shared" si="142"/>
        <v/>
      </c>
      <c r="P462" s="79"/>
      <c r="Q462" s="79"/>
      <c r="R462" s="79"/>
      <c r="S462" s="79"/>
      <c r="T462" s="79" t="str">
        <f>CONCATENATE("&lt;!-- ",R457," fin --&gt;")</f>
        <v>&lt;!--  fin --&gt;</v>
      </c>
      <c r="U462" s="102"/>
    </row>
    <row r="463" ht="14.55" spans="15:20">
      <c r="O463" s="85" t="str">
        <f t="shared" si="142"/>
        <v/>
      </c>
      <c r="P463" s="86"/>
      <c r="Q463" s="86"/>
      <c r="R463" s="83"/>
      <c r="S463" s="86"/>
      <c r="T463" s="79" t="str">
        <f>""</f>
        <v/>
      </c>
    </row>
  </sheetData>
  <conditionalFormatting sqref="X1">
    <cfRule type="duplicateValues" dxfId="2" priority="1016"/>
    <cfRule type="duplicateValues" dxfId="3" priority="1017"/>
  </conditionalFormatting>
  <conditionalFormatting sqref="J9">
    <cfRule type="duplicateValues" dxfId="0" priority="915"/>
  </conditionalFormatting>
  <conditionalFormatting sqref="J11">
    <cfRule type="duplicateValues" dxfId="0" priority="914"/>
  </conditionalFormatting>
  <conditionalFormatting sqref="J16">
    <cfRule type="duplicateValues" dxfId="0" priority="181"/>
  </conditionalFormatting>
  <conditionalFormatting sqref="J18">
    <cfRule type="duplicateValues" dxfId="0" priority="123"/>
  </conditionalFormatting>
  <conditionalFormatting sqref="J23">
    <cfRule type="duplicateValues" dxfId="0" priority="180"/>
  </conditionalFormatting>
  <conditionalFormatting sqref="J25">
    <cfRule type="duplicateValues" dxfId="0" priority="122"/>
  </conditionalFormatting>
  <conditionalFormatting sqref="J30">
    <cfRule type="duplicateValues" dxfId="0" priority="179"/>
  </conditionalFormatting>
  <conditionalFormatting sqref="J32">
    <cfRule type="duplicateValues" dxfId="0" priority="121"/>
  </conditionalFormatting>
  <conditionalFormatting sqref="J37">
    <cfRule type="duplicateValues" dxfId="0" priority="178"/>
  </conditionalFormatting>
  <conditionalFormatting sqref="J39">
    <cfRule type="duplicateValues" dxfId="0" priority="120"/>
  </conditionalFormatting>
  <conditionalFormatting sqref="J44">
    <cfRule type="duplicateValues" dxfId="0" priority="177"/>
  </conditionalFormatting>
  <conditionalFormatting sqref="J46">
    <cfRule type="duplicateValues" dxfId="0" priority="119"/>
  </conditionalFormatting>
  <conditionalFormatting sqref="J51">
    <cfRule type="duplicateValues" dxfId="0" priority="176"/>
  </conditionalFormatting>
  <conditionalFormatting sqref="J53">
    <cfRule type="duplicateValues" dxfId="0" priority="118"/>
  </conditionalFormatting>
  <conditionalFormatting sqref="J58">
    <cfRule type="duplicateValues" dxfId="0" priority="175"/>
  </conditionalFormatting>
  <conditionalFormatting sqref="J60">
    <cfRule type="duplicateValues" dxfId="0" priority="117"/>
  </conditionalFormatting>
  <conditionalFormatting sqref="J65">
    <cfRule type="duplicateValues" dxfId="0" priority="174"/>
  </conditionalFormatting>
  <conditionalFormatting sqref="J67">
    <cfRule type="duplicateValues" dxfId="0" priority="116"/>
  </conditionalFormatting>
  <conditionalFormatting sqref="C71">
    <cfRule type="duplicateValues" dxfId="0" priority="490"/>
  </conditionalFormatting>
  <conditionalFormatting sqref="D71">
    <cfRule type="duplicateValues" dxfId="0" priority="489"/>
  </conditionalFormatting>
  <conditionalFormatting sqref="E71">
    <cfRule type="duplicateValues" dxfId="0" priority="488"/>
  </conditionalFormatting>
  <conditionalFormatting sqref="J72">
    <cfRule type="duplicateValues" dxfId="0" priority="173"/>
  </conditionalFormatting>
  <conditionalFormatting sqref="J74">
    <cfRule type="duplicateValues" dxfId="0" priority="115"/>
  </conditionalFormatting>
  <conditionalFormatting sqref="J79">
    <cfRule type="duplicateValues" dxfId="0" priority="172"/>
  </conditionalFormatting>
  <conditionalFormatting sqref="J81">
    <cfRule type="duplicateValues" dxfId="0" priority="114"/>
  </conditionalFormatting>
  <conditionalFormatting sqref="J86">
    <cfRule type="duplicateValues" dxfId="0" priority="171"/>
  </conditionalFormatting>
  <conditionalFormatting sqref="J88">
    <cfRule type="duplicateValues" dxfId="0" priority="113"/>
  </conditionalFormatting>
  <conditionalFormatting sqref="J93">
    <cfRule type="duplicateValues" dxfId="0" priority="170"/>
  </conditionalFormatting>
  <conditionalFormatting sqref="J95">
    <cfRule type="duplicateValues" dxfId="0" priority="112"/>
  </conditionalFormatting>
  <conditionalFormatting sqref="J100">
    <cfRule type="duplicateValues" dxfId="0" priority="169"/>
  </conditionalFormatting>
  <conditionalFormatting sqref="J102">
    <cfRule type="duplicateValues" dxfId="0" priority="111"/>
  </conditionalFormatting>
  <conditionalFormatting sqref="C106">
    <cfRule type="duplicateValues" dxfId="0" priority="480"/>
  </conditionalFormatting>
  <conditionalFormatting sqref="D106">
    <cfRule type="duplicateValues" dxfId="0" priority="479"/>
  </conditionalFormatting>
  <conditionalFormatting sqref="E106">
    <cfRule type="duplicateValues" dxfId="0" priority="478"/>
  </conditionalFormatting>
  <conditionalFormatting sqref="J107">
    <cfRule type="duplicateValues" dxfId="0" priority="168"/>
  </conditionalFormatting>
  <conditionalFormatting sqref="J109">
    <cfRule type="duplicateValues" dxfId="0" priority="110"/>
  </conditionalFormatting>
  <conditionalFormatting sqref="J114">
    <cfRule type="duplicateValues" dxfId="0" priority="167"/>
  </conditionalFormatting>
  <conditionalFormatting sqref="J116">
    <cfRule type="duplicateValues" dxfId="0" priority="109"/>
  </conditionalFormatting>
  <conditionalFormatting sqref="J121">
    <cfRule type="duplicateValues" dxfId="0" priority="166"/>
  </conditionalFormatting>
  <conditionalFormatting sqref="J123">
    <cfRule type="duplicateValues" dxfId="0" priority="108"/>
  </conditionalFormatting>
  <conditionalFormatting sqref="J128">
    <cfRule type="duplicateValues" dxfId="0" priority="165"/>
  </conditionalFormatting>
  <conditionalFormatting sqref="J130">
    <cfRule type="duplicateValues" dxfId="0" priority="107"/>
  </conditionalFormatting>
  <conditionalFormatting sqref="J135">
    <cfRule type="duplicateValues" dxfId="0" priority="164"/>
  </conditionalFormatting>
  <conditionalFormatting sqref="J137">
    <cfRule type="duplicateValues" dxfId="0" priority="106"/>
  </conditionalFormatting>
  <conditionalFormatting sqref="C141">
    <cfRule type="duplicateValues" dxfId="0" priority="476"/>
  </conditionalFormatting>
  <conditionalFormatting sqref="E141">
    <cfRule type="duplicateValues" dxfId="0" priority="474"/>
  </conditionalFormatting>
  <conditionalFormatting sqref="J142">
    <cfRule type="duplicateValues" dxfId="0" priority="163"/>
  </conditionalFormatting>
  <conditionalFormatting sqref="J144">
    <cfRule type="duplicateValues" dxfId="0" priority="105"/>
  </conditionalFormatting>
  <conditionalFormatting sqref="C148">
    <cfRule type="duplicateValues" dxfId="0" priority="447"/>
  </conditionalFormatting>
  <conditionalFormatting sqref="E148">
    <cfRule type="duplicateValues" dxfId="0" priority="446"/>
  </conditionalFormatting>
  <conditionalFormatting sqref="J149">
    <cfRule type="duplicateValues" dxfId="0" priority="162"/>
  </conditionalFormatting>
  <conditionalFormatting sqref="J151">
    <cfRule type="duplicateValues" dxfId="0" priority="104"/>
  </conditionalFormatting>
  <conditionalFormatting sqref="C155">
    <cfRule type="duplicateValues" dxfId="0" priority="444"/>
  </conditionalFormatting>
  <conditionalFormatting sqref="E155">
    <cfRule type="duplicateValues" dxfId="0" priority="443"/>
  </conditionalFormatting>
  <conditionalFormatting sqref="J156">
    <cfRule type="duplicateValues" dxfId="0" priority="161"/>
  </conditionalFormatting>
  <conditionalFormatting sqref="J158">
    <cfRule type="duplicateValues" dxfId="0" priority="103"/>
  </conditionalFormatting>
  <conditionalFormatting sqref="C162">
    <cfRule type="duplicateValues" dxfId="0" priority="441"/>
  </conditionalFormatting>
  <conditionalFormatting sqref="E162">
    <cfRule type="duplicateValues" dxfId="0" priority="440"/>
  </conditionalFormatting>
  <conditionalFormatting sqref="J163">
    <cfRule type="duplicateValues" dxfId="0" priority="160"/>
  </conditionalFormatting>
  <conditionalFormatting sqref="J165">
    <cfRule type="duplicateValues" dxfId="0" priority="102"/>
  </conditionalFormatting>
  <conditionalFormatting sqref="C169">
    <cfRule type="duplicateValues" dxfId="0" priority="435"/>
  </conditionalFormatting>
  <conditionalFormatting sqref="E169">
    <cfRule type="duplicateValues" dxfId="0" priority="434"/>
  </conditionalFormatting>
  <conditionalFormatting sqref="J170">
    <cfRule type="duplicateValues" dxfId="0" priority="159"/>
  </conditionalFormatting>
  <conditionalFormatting sqref="J172">
    <cfRule type="duplicateValues" dxfId="0" priority="101"/>
  </conditionalFormatting>
  <conditionalFormatting sqref="C176">
    <cfRule type="duplicateValues" dxfId="0" priority="432"/>
  </conditionalFormatting>
  <conditionalFormatting sqref="E176">
    <cfRule type="duplicateValues" dxfId="0" priority="431"/>
  </conditionalFormatting>
  <conditionalFormatting sqref="J177">
    <cfRule type="duplicateValues" dxfId="0" priority="158"/>
  </conditionalFormatting>
  <conditionalFormatting sqref="J179">
    <cfRule type="duplicateValues" dxfId="0" priority="100"/>
  </conditionalFormatting>
  <conditionalFormatting sqref="C183">
    <cfRule type="duplicateValues" dxfId="0" priority="429"/>
  </conditionalFormatting>
  <conditionalFormatting sqref="E183">
    <cfRule type="duplicateValues" dxfId="0" priority="428"/>
  </conditionalFormatting>
  <conditionalFormatting sqref="J184">
    <cfRule type="duplicateValues" dxfId="0" priority="157"/>
  </conditionalFormatting>
  <conditionalFormatting sqref="J186">
    <cfRule type="duplicateValues" dxfId="0" priority="99"/>
  </conditionalFormatting>
  <conditionalFormatting sqref="C190">
    <cfRule type="duplicateValues" dxfId="0" priority="426"/>
  </conditionalFormatting>
  <conditionalFormatting sqref="E190">
    <cfRule type="duplicateValues" dxfId="0" priority="425"/>
  </conditionalFormatting>
  <conditionalFormatting sqref="J191">
    <cfRule type="duplicateValues" dxfId="0" priority="156"/>
  </conditionalFormatting>
  <conditionalFormatting sqref="J193">
    <cfRule type="duplicateValues" dxfId="0" priority="98"/>
  </conditionalFormatting>
  <conditionalFormatting sqref="C197">
    <cfRule type="duplicateValues" dxfId="0" priority="423"/>
  </conditionalFormatting>
  <conditionalFormatting sqref="E197">
    <cfRule type="duplicateValues" dxfId="0" priority="422"/>
  </conditionalFormatting>
  <conditionalFormatting sqref="J198">
    <cfRule type="duplicateValues" dxfId="0" priority="155"/>
  </conditionalFormatting>
  <conditionalFormatting sqref="J200">
    <cfRule type="duplicateValues" dxfId="0" priority="97"/>
  </conditionalFormatting>
  <conditionalFormatting sqref="C204">
    <cfRule type="duplicateValues" dxfId="0" priority="420"/>
  </conditionalFormatting>
  <conditionalFormatting sqref="E204">
    <cfRule type="duplicateValues" dxfId="0" priority="419"/>
  </conditionalFormatting>
  <conditionalFormatting sqref="J205">
    <cfRule type="duplicateValues" dxfId="0" priority="154"/>
  </conditionalFormatting>
  <conditionalFormatting sqref="J207">
    <cfRule type="duplicateValues" dxfId="0" priority="96"/>
  </conditionalFormatting>
  <conditionalFormatting sqref="C211">
    <cfRule type="duplicateValues" dxfId="0" priority="417"/>
  </conditionalFormatting>
  <conditionalFormatting sqref="D211">
    <cfRule type="duplicateValues" dxfId="0" priority="243"/>
  </conditionalFormatting>
  <conditionalFormatting sqref="E211">
    <cfRule type="duplicateValues" dxfId="0" priority="416"/>
  </conditionalFormatting>
  <conditionalFormatting sqref="J212">
    <cfRule type="duplicateValues" dxfId="0" priority="153"/>
  </conditionalFormatting>
  <conditionalFormatting sqref="J214">
    <cfRule type="duplicateValues" dxfId="0" priority="95"/>
  </conditionalFormatting>
  <conditionalFormatting sqref="J219">
    <cfRule type="duplicateValues" dxfId="0" priority="152"/>
  </conditionalFormatting>
  <conditionalFormatting sqref="J221">
    <cfRule type="duplicateValues" dxfId="0" priority="94"/>
  </conditionalFormatting>
  <conditionalFormatting sqref="J226">
    <cfRule type="duplicateValues" dxfId="0" priority="151"/>
  </conditionalFormatting>
  <conditionalFormatting sqref="J228">
    <cfRule type="duplicateValues" dxfId="0" priority="93"/>
  </conditionalFormatting>
  <conditionalFormatting sqref="J233">
    <cfRule type="duplicateValues" dxfId="0" priority="150"/>
  </conditionalFormatting>
  <conditionalFormatting sqref="J235">
    <cfRule type="duplicateValues" dxfId="0" priority="92"/>
  </conditionalFormatting>
  <conditionalFormatting sqref="J240">
    <cfRule type="duplicateValues" dxfId="0" priority="149"/>
  </conditionalFormatting>
  <conditionalFormatting sqref="J242">
    <cfRule type="duplicateValues" dxfId="0" priority="91"/>
  </conditionalFormatting>
  <conditionalFormatting sqref="J247">
    <cfRule type="duplicateValues" dxfId="0" priority="148"/>
  </conditionalFormatting>
  <conditionalFormatting sqref="J249">
    <cfRule type="duplicateValues" dxfId="0" priority="90"/>
  </conditionalFormatting>
  <conditionalFormatting sqref="J254">
    <cfRule type="duplicateValues" dxfId="0" priority="147"/>
  </conditionalFormatting>
  <conditionalFormatting sqref="J256">
    <cfRule type="duplicateValues" dxfId="0" priority="89"/>
  </conditionalFormatting>
  <conditionalFormatting sqref="J261">
    <cfRule type="duplicateValues" dxfId="0" priority="146"/>
  </conditionalFormatting>
  <conditionalFormatting sqref="J263">
    <cfRule type="duplicateValues" dxfId="0" priority="88"/>
  </conditionalFormatting>
  <conditionalFormatting sqref="J268">
    <cfRule type="duplicateValues" dxfId="0" priority="145"/>
  </conditionalFormatting>
  <conditionalFormatting sqref="J270">
    <cfRule type="duplicateValues" dxfId="0" priority="87"/>
  </conditionalFormatting>
  <conditionalFormatting sqref="J275">
    <cfRule type="duplicateValues" dxfId="0" priority="144"/>
  </conditionalFormatting>
  <conditionalFormatting sqref="J277">
    <cfRule type="duplicateValues" dxfId="0" priority="86"/>
  </conditionalFormatting>
  <conditionalFormatting sqref="J282">
    <cfRule type="duplicateValues" dxfId="0" priority="143"/>
  </conditionalFormatting>
  <conditionalFormatting sqref="J284">
    <cfRule type="duplicateValues" dxfId="0" priority="85"/>
  </conditionalFormatting>
  <conditionalFormatting sqref="J289">
    <cfRule type="duplicateValues" dxfId="0" priority="142"/>
  </conditionalFormatting>
  <conditionalFormatting sqref="J291">
    <cfRule type="duplicateValues" dxfId="0" priority="84"/>
  </conditionalFormatting>
  <conditionalFormatting sqref="J296">
    <cfRule type="duplicateValues" dxfId="0" priority="141"/>
  </conditionalFormatting>
  <conditionalFormatting sqref="J298">
    <cfRule type="duplicateValues" dxfId="0" priority="83"/>
  </conditionalFormatting>
  <conditionalFormatting sqref="J303">
    <cfRule type="duplicateValues" dxfId="0" priority="140"/>
  </conditionalFormatting>
  <conditionalFormatting sqref="J305">
    <cfRule type="duplicateValues" dxfId="0" priority="82"/>
  </conditionalFormatting>
  <conditionalFormatting sqref="J310">
    <cfRule type="duplicateValues" dxfId="0" priority="139"/>
  </conditionalFormatting>
  <conditionalFormatting sqref="J312">
    <cfRule type="duplicateValues" dxfId="0" priority="81"/>
  </conditionalFormatting>
  <conditionalFormatting sqref="J317">
    <cfRule type="duplicateValues" dxfId="0" priority="138"/>
  </conditionalFormatting>
  <conditionalFormatting sqref="J319">
    <cfRule type="duplicateValues" dxfId="0" priority="80"/>
  </conditionalFormatting>
  <conditionalFormatting sqref="J324">
    <cfRule type="duplicateValues" dxfId="0" priority="137"/>
  </conditionalFormatting>
  <conditionalFormatting sqref="J326">
    <cfRule type="duplicateValues" dxfId="0" priority="79"/>
  </conditionalFormatting>
  <conditionalFormatting sqref="J331">
    <cfRule type="duplicateValues" dxfId="0" priority="136"/>
  </conditionalFormatting>
  <conditionalFormatting sqref="J333">
    <cfRule type="duplicateValues" dxfId="0" priority="78"/>
  </conditionalFormatting>
  <conditionalFormatting sqref="J338">
    <cfRule type="duplicateValues" dxfId="0" priority="135"/>
  </conditionalFormatting>
  <conditionalFormatting sqref="J340">
    <cfRule type="duplicateValues" dxfId="0" priority="77"/>
  </conditionalFormatting>
  <conditionalFormatting sqref="J345">
    <cfRule type="duplicateValues" dxfId="0" priority="134"/>
  </conditionalFormatting>
  <conditionalFormatting sqref="J347">
    <cfRule type="duplicateValues" dxfId="0" priority="76"/>
  </conditionalFormatting>
  <conditionalFormatting sqref="J352">
    <cfRule type="duplicateValues" dxfId="0" priority="133"/>
  </conditionalFormatting>
  <conditionalFormatting sqref="J354">
    <cfRule type="duplicateValues" dxfId="0" priority="75"/>
  </conditionalFormatting>
  <conditionalFormatting sqref="J359">
    <cfRule type="duplicateValues" dxfId="0" priority="132"/>
  </conditionalFormatting>
  <conditionalFormatting sqref="J361">
    <cfRule type="duplicateValues" dxfId="0" priority="74"/>
  </conditionalFormatting>
  <conditionalFormatting sqref="J366">
    <cfRule type="duplicateValues" dxfId="0" priority="131"/>
  </conditionalFormatting>
  <conditionalFormatting sqref="J368">
    <cfRule type="duplicateValues" dxfId="0" priority="73"/>
  </conditionalFormatting>
  <conditionalFormatting sqref="J373">
    <cfRule type="duplicateValues" dxfId="0" priority="130"/>
  </conditionalFormatting>
  <conditionalFormatting sqref="J375">
    <cfRule type="duplicateValues" dxfId="0" priority="72"/>
  </conditionalFormatting>
  <conditionalFormatting sqref="J380">
    <cfRule type="duplicateValues" dxfId="0" priority="129"/>
  </conditionalFormatting>
  <conditionalFormatting sqref="J382">
    <cfRule type="duplicateValues" dxfId="0" priority="71"/>
  </conditionalFormatting>
  <conditionalFormatting sqref="J387">
    <cfRule type="duplicateValues" dxfId="0" priority="128"/>
  </conditionalFormatting>
  <conditionalFormatting sqref="J389">
    <cfRule type="duplicateValues" dxfId="0" priority="70"/>
  </conditionalFormatting>
  <conditionalFormatting sqref="J394">
    <cfRule type="duplicateValues" dxfId="0" priority="127"/>
  </conditionalFormatting>
  <conditionalFormatting sqref="J396">
    <cfRule type="duplicateValues" dxfId="0" priority="69"/>
  </conditionalFormatting>
  <conditionalFormatting sqref="J401">
    <cfRule type="duplicateValues" dxfId="0" priority="126"/>
  </conditionalFormatting>
  <conditionalFormatting sqref="J403">
    <cfRule type="duplicateValues" dxfId="0" priority="68"/>
  </conditionalFormatting>
  <conditionalFormatting sqref="J408">
    <cfRule type="duplicateValues" dxfId="0" priority="125"/>
  </conditionalFormatting>
  <conditionalFormatting sqref="J410">
    <cfRule type="duplicateValues" dxfId="0" priority="67"/>
  </conditionalFormatting>
  <conditionalFormatting sqref="J415">
    <cfRule type="duplicateValues" dxfId="0" priority="124"/>
  </conditionalFormatting>
  <conditionalFormatting sqref="J417">
    <cfRule type="duplicateValues" dxfId="0" priority="66"/>
  </conditionalFormatting>
  <conditionalFormatting sqref="L421">
    <cfRule type="duplicateValues" dxfId="0" priority="1"/>
  </conditionalFormatting>
  <conditionalFormatting sqref="B72:B106">
    <cfRule type="duplicateValues" dxfId="0" priority="477"/>
  </conditionalFormatting>
  <conditionalFormatting sqref="B107:B141">
    <cfRule type="duplicateValues" dxfId="0" priority="473"/>
  </conditionalFormatting>
  <conditionalFormatting sqref="B142:B148">
    <cfRule type="duplicateValues" dxfId="0" priority="445"/>
  </conditionalFormatting>
  <conditionalFormatting sqref="B149:B155">
    <cfRule type="duplicateValues" dxfId="0" priority="442"/>
  </conditionalFormatting>
  <conditionalFormatting sqref="B156:B162">
    <cfRule type="duplicateValues" dxfId="0" priority="439"/>
  </conditionalFormatting>
  <conditionalFormatting sqref="B163:B169">
    <cfRule type="duplicateValues" dxfId="0" priority="433"/>
  </conditionalFormatting>
  <conditionalFormatting sqref="B170:B176">
    <cfRule type="duplicateValues" dxfId="0" priority="430"/>
  </conditionalFormatting>
  <conditionalFormatting sqref="B177:B183">
    <cfRule type="duplicateValues" dxfId="0" priority="427"/>
  </conditionalFormatting>
  <conditionalFormatting sqref="B184:B190">
    <cfRule type="duplicateValues" dxfId="0" priority="424"/>
  </conditionalFormatting>
  <conditionalFormatting sqref="B191:B197">
    <cfRule type="duplicateValues" dxfId="0" priority="421"/>
  </conditionalFormatting>
  <conditionalFormatting sqref="B198:B204">
    <cfRule type="duplicateValues" dxfId="0" priority="418"/>
  </conditionalFormatting>
  <conditionalFormatting sqref="B205:B211">
    <cfRule type="duplicateValues" dxfId="0" priority="415"/>
  </conditionalFormatting>
  <conditionalFormatting sqref="J3:J8">
    <cfRule type="duplicateValues" dxfId="0" priority="918"/>
  </conditionalFormatting>
  <conditionalFormatting sqref="R16:R22">
    <cfRule type="duplicateValues" dxfId="0" priority="65"/>
  </conditionalFormatting>
  <conditionalFormatting sqref="R23:R29">
    <cfRule type="duplicateValues" dxfId="0" priority="64"/>
  </conditionalFormatting>
  <conditionalFormatting sqref="R30:R36">
    <cfRule type="duplicateValues" dxfId="0" priority="63"/>
  </conditionalFormatting>
  <conditionalFormatting sqref="R37:R43">
    <cfRule type="duplicateValues" dxfId="0" priority="62"/>
  </conditionalFormatting>
  <conditionalFormatting sqref="R44:R50">
    <cfRule type="duplicateValues" dxfId="0" priority="61"/>
  </conditionalFormatting>
  <conditionalFormatting sqref="R51:R57">
    <cfRule type="duplicateValues" dxfId="0" priority="60"/>
  </conditionalFormatting>
  <conditionalFormatting sqref="R58:R64">
    <cfRule type="duplicateValues" dxfId="0" priority="59"/>
  </conditionalFormatting>
  <conditionalFormatting sqref="R65:R71">
    <cfRule type="duplicateValues" dxfId="0" priority="58"/>
  </conditionalFormatting>
  <conditionalFormatting sqref="R72:R78">
    <cfRule type="duplicateValues" dxfId="0" priority="57"/>
  </conditionalFormatting>
  <conditionalFormatting sqref="R79:R85">
    <cfRule type="duplicateValues" dxfId="0" priority="56"/>
  </conditionalFormatting>
  <conditionalFormatting sqref="R86:R92">
    <cfRule type="duplicateValues" dxfId="0" priority="55"/>
  </conditionalFormatting>
  <conditionalFormatting sqref="R93:R99">
    <cfRule type="duplicateValues" dxfId="0" priority="54"/>
  </conditionalFormatting>
  <conditionalFormatting sqref="R100:R106">
    <cfRule type="duplicateValues" dxfId="0" priority="53"/>
  </conditionalFormatting>
  <conditionalFormatting sqref="R107:R113">
    <cfRule type="duplicateValues" dxfId="0" priority="52"/>
  </conditionalFormatting>
  <conditionalFormatting sqref="R114:R120">
    <cfRule type="duplicateValues" dxfId="0" priority="51"/>
  </conditionalFormatting>
  <conditionalFormatting sqref="R121:R127">
    <cfRule type="duplicateValues" dxfId="0" priority="50"/>
  </conditionalFormatting>
  <conditionalFormatting sqref="R128:R134">
    <cfRule type="duplicateValues" dxfId="0" priority="49"/>
  </conditionalFormatting>
  <conditionalFormatting sqref="R135:R141">
    <cfRule type="duplicateValues" dxfId="0" priority="48"/>
  </conditionalFormatting>
  <conditionalFormatting sqref="R142:R148">
    <cfRule type="duplicateValues" dxfId="0" priority="47"/>
  </conditionalFormatting>
  <conditionalFormatting sqref="R149:R155">
    <cfRule type="duplicateValues" dxfId="0" priority="46"/>
  </conditionalFormatting>
  <conditionalFormatting sqref="R156:R162">
    <cfRule type="duplicateValues" dxfId="0" priority="45"/>
  </conditionalFormatting>
  <conditionalFormatting sqref="R163:R169">
    <cfRule type="duplicateValues" dxfId="0" priority="44"/>
  </conditionalFormatting>
  <conditionalFormatting sqref="R170:R176">
    <cfRule type="duplicateValues" dxfId="0" priority="43"/>
  </conditionalFormatting>
  <conditionalFormatting sqref="R177:R183">
    <cfRule type="duplicateValues" dxfId="0" priority="42"/>
  </conditionalFormatting>
  <conditionalFormatting sqref="R184:R190">
    <cfRule type="duplicateValues" dxfId="0" priority="41"/>
  </conditionalFormatting>
  <conditionalFormatting sqref="R191:R197">
    <cfRule type="duplicateValues" dxfId="0" priority="40"/>
  </conditionalFormatting>
  <conditionalFormatting sqref="R198:R204">
    <cfRule type="duplicateValues" dxfId="0" priority="39"/>
  </conditionalFormatting>
  <conditionalFormatting sqref="R205:R211">
    <cfRule type="duplicateValues" dxfId="0" priority="38"/>
  </conditionalFormatting>
  <conditionalFormatting sqref="R212:R218">
    <cfRule type="duplicateValues" dxfId="0" priority="37"/>
  </conditionalFormatting>
  <conditionalFormatting sqref="R219:R225">
    <cfRule type="duplicateValues" dxfId="0" priority="36"/>
  </conditionalFormatting>
  <conditionalFormatting sqref="R226:R232">
    <cfRule type="duplicateValues" dxfId="0" priority="35"/>
  </conditionalFormatting>
  <conditionalFormatting sqref="R233:R239">
    <cfRule type="duplicateValues" dxfId="0" priority="34"/>
  </conditionalFormatting>
  <conditionalFormatting sqref="R240:R246">
    <cfRule type="duplicateValues" dxfId="0" priority="33"/>
  </conditionalFormatting>
  <conditionalFormatting sqref="R247:R253">
    <cfRule type="duplicateValues" dxfId="0" priority="32"/>
  </conditionalFormatting>
  <conditionalFormatting sqref="R254:R260">
    <cfRule type="duplicateValues" dxfId="0" priority="31"/>
  </conditionalFormatting>
  <conditionalFormatting sqref="R261:R267">
    <cfRule type="duplicateValues" dxfId="0" priority="30"/>
  </conditionalFormatting>
  <conditionalFormatting sqref="R268:R274">
    <cfRule type="duplicateValues" dxfId="0" priority="29"/>
  </conditionalFormatting>
  <conditionalFormatting sqref="R275:R281">
    <cfRule type="duplicateValues" dxfId="0" priority="28"/>
  </conditionalFormatting>
  <conditionalFormatting sqref="R282:R288">
    <cfRule type="duplicateValues" dxfId="0" priority="27"/>
  </conditionalFormatting>
  <conditionalFormatting sqref="R289:R295">
    <cfRule type="duplicateValues" dxfId="0" priority="26"/>
  </conditionalFormatting>
  <conditionalFormatting sqref="R296:R302">
    <cfRule type="duplicateValues" dxfId="0" priority="25"/>
  </conditionalFormatting>
  <conditionalFormatting sqref="R303:R309">
    <cfRule type="duplicateValues" dxfId="0" priority="24"/>
  </conditionalFormatting>
  <conditionalFormatting sqref="R310:R316">
    <cfRule type="duplicateValues" dxfId="0" priority="23"/>
  </conditionalFormatting>
  <conditionalFormatting sqref="R317:R323">
    <cfRule type="duplicateValues" dxfId="0" priority="22"/>
  </conditionalFormatting>
  <conditionalFormatting sqref="R324:R330">
    <cfRule type="duplicateValues" dxfId="0" priority="21"/>
  </conditionalFormatting>
  <conditionalFormatting sqref="R331:R337">
    <cfRule type="duplicateValues" dxfId="0" priority="20"/>
  </conditionalFormatting>
  <conditionalFormatting sqref="R338:R344">
    <cfRule type="duplicateValues" dxfId="0" priority="19"/>
  </conditionalFormatting>
  <conditionalFormatting sqref="R345:R351">
    <cfRule type="duplicateValues" dxfId="0" priority="18"/>
  </conditionalFormatting>
  <conditionalFormatting sqref="R352:R358">
    <cfRule type="duplicateValues" dxfId="0" priority="17"/>
  </conditionalFormatting>
  <conditionalFormatting sqref="R359:R365">
    <cfRule type="duplicateValues" dxfId="0" priority="16"/>
  </conditionalFormatting>
  <conditionalFormatting sqref="R366:R372">
    <cfRule type="duplicateValues" dxfId="0" priority="15"/>
  </conditionalFormatting>
  <conditionalFormatting sqref="R373:R379">
    <cfRule type="duplicateValues" dxfId="0" priority="14"/>
  </conditionalFormatting>
  <conditionalFormatting sqref="R380:R386">
    <cfRule type="duplicateValues" dxfId="0" priority="13"/>
  </conditionalFormatting>
  <conditionalFormatting sqref="R387:R393">
    <cfRule type="duplicateValues" dxfId="0" priority="12"/>
  </conditionalFormatting>
  <conditionalFormatting sqref="R394:R400">
    <cfRule type="duplicateValues" dxfId="0" priority="11"/>
  </conditionalFormatting>
  <conditionalFormatting sqref="R401:R407">
    <cfRule type="duplicateValues" dxfId="0" priority="10"/>
  </conditionalFormatting>
  <conditionalFormatting sqref="R408:R414">
    <cfRule type="duplicateValues" dxfId="0" priority="9"/>
  </conditionalFormatting>
  <conditionalFormatting sqref="R415:R421">
    <cfRule type="duplicateValues" dxfId="0" priority="8"/>
  </conditionalFormatting>
  <conditionalFormatting sqref="R422:R428">
    <cfRule type="duplicateValues" dxfId="0" priority="7"/>
  </conditionalFormatting>
  <conditionalFormatting sqref="R429:R435">
    <cfRule type="duplicateValues" dxfId="0" priority="6"/>
  </conditionalFormatting>
  <conditionalFormatting sqref="R436:R442">
    <cfRule type="duplicateValues" dxfId="0" priority="5"/>
  </conditionalFormatting>
  <conditionalFormatting sqref="R443:R449">
    <cfRule type="duplicateValues" dxfId="0" priority="4"/>
  </conditionalFormatting>
  <conditionalFormatting sqref="R450:R456">
    <cfRule type="duplicateValues" dxfId="0" priority="3"/>
  </conditionalFormatting>
  <conditionalFormatting sqref="R457:R463">
    <cfRule type="duplicateValues" dxfId="0" priority="2"/>
  </conditionalFormatting>
  <conditionalFormatting sqref="B1:B71;B212:B1048576">
    <cfRule type="duplicateValues" dxfId="0" priority="481"/>
  </conditionalFormatting>
  <conditionalFormatting sqref="R1:R15;R464:R1048576">
    <cfRule type="duplicateValues" dxfId="0" priority="472"/>
  </conditionalFormatting>
  <conditionalFormatting sqref="J10;J12:J15">
    <cfRule type="duplicateValues" dxfId="0" priority="917"/>
  </conditionalFormatting>
  <conditionalFormatting sqref="J17;J19:J22">
    <cfRule type="duplicateValues" dxfId="0" priority="239"/>
  </conditionalFormatting>
  <conditionalFormatting sqref="J24;J26:J29">
    <cfRule type="duplicateValues" dxfId="0" priority="238"/>
  </conditionalFormatting>
  <conditionalFormatting sqref="J31;J33:J36">
    <cfRule type="duplicateValues" dxfId="0" priority="237"/>
  </conditionalFormatting>
  <conditionalFormatting sqref="J38;J40:J43">
    <cfRule type="duplicateValues" dxfId="0" priority="236"/>
  </conditionalFormatting>
  <conditionalFormatting sqref="J45;J47:J50">
    <cfRule type="duplicateValues" dxfId="0" priority="235"/>
  </conditionalFormatting>
  <conditionalFormatting sqref="J52;J54:J57">
    <cfRule type="duplicateValues" dxfId="0" priority="234"/>
  </conditionalFormatting>
  <conditionalFormatting sqref="J59;J61:J64">
    <cfRule type="duplicateValues" dxfId="0" priority="233"/>
  </conditionalFormatting>
  <conditionalFormatting sqref="J66;J68:J71">
    <cfRule type="duplicateValues" dxfId="0" priority="232"/>
  </conditionalFormatting>
  <conditionalFormatting sqref="J73;J75:J78">
    <cfRule type="duplicateValues" dxfId="0" priority="231"/>
  </conditionalFormatting>
  <conditionalFormatting sqref="J80;J82:J85">
    <cfRule type="duplicateValues" dxfId="0" priority="230"/>
  </conditionalFormatting>
  <conditionalFormatting sqref="J87;J89:J92">
    <cfRule type="duplicateValues" dxfId="0" priority="229"/>
  </conditionalFormatting>
  <conditionalFormatting sqref="J94;J96:J99">
    <cfRule type="duplicateValues" dxfId="0" priority="228"/>
  </conditionalFormatting>
  <conditionalFormatting sqref="J101;J103:J106">
    <cfRule type="duplicateValues" dxfId="0" priority="227"/>
  </conditionalFormatting>
  <conditionalFormatting sqref="J108;J110:J113">
    <cfRule type="duplicateValues" dxfId="0" priority="226"/>
  </conditionalFormatting>
  <conditionalFormatting sqref="J115;J117:J120">
    <cfRule type="duplicateValues" dxfId="0" priority="225"/>
  </conditionalFormatting>
  <conditionalFormatting sqref="J122;J124:J127">
    <cfRule type="duplicateValues" dxfId="0" priority="224"/>
  </conditionalFormatting>
  <conditionalFormatting sqref="J129;J131:J134">
    <cfRule type="duplicateValues" dxfId="0" priority="223"/>
  </conditionalFormatting>
  <conditionalFormatting sqref="J136;J138:J141">
    <cfRule type="duplicateValues" dxfId="0" priority="222"/>
  </conditionalFormatting>
  <conditionalFormatting sqref="J143;J145:J148">
    <cfRule type="duplicateValues" dxfId="0" priority="221"/>
  </conditionalFormatting>
  <conditionalFormatting sqref="J150;J152:J155">
    <cfRule type="duplicateValues" dxfId="0" priority="220"/>
  </conditionalFormatting>
  <conditionalFormatting sqref="J157;J159:J162">
    <cfRule type="duplicateValues" dxfId="0" priority="219"/>
  </conditionalFormatting>
  <conditionalFormatting sqref="J164;J166:J169">
    <cfRule type="duplicateValues" dxfId="0" priority="218"/>
  </conditionalFormatting>
  <conditionalFormatting sqref="J171;J173:J176">
    <cfRule type="duplicateValues" dxfId="0" priority="217"/>
  </conditionalFormatting>
  <conditionalFormatting sqref="J178;J180:J183">
    <cfRule type="duplicateValues" dxfId="0" priority="216"/>
  </conditionalFormatting>
  <conditionalFormatting sqref="J185;J187:J190">
    <cfRule type="duplicateValues" dxfId="0" priority="215"/>
  </conditionalFormatting>
  <conditionalFormatting sqref="J192;J194:J197">
    <cfRule type="duplicateValues" dxfId="0" priority="214"/>
  </conditionalFormatting>
  <conditionalFormatting sqref="J199;J201:J204">
    <cfRule type="duplicateValues" dxfId="0" priority="213"/>
  </conditionalFormatting>
  <conditionalFormatting sqref="J206;J208:J211">
    <cfRule type="duplicateValues" dxfId="0" priority="212"/>
  </conditionalFormatting>
  <conditionalFormatting sqref="J213;J215:J218">
    <cfRule type="duplicateValues" dxfId="0" priority="211"/>
  </conditionalFormatting>
  <conditionalFormatting sqref="J220;J222:J225">
    <cfRule type="duplicateValues" dxfId="0" priority="210"/>
  </conditionalFormatting>
  <conditionalFormatting sqref="J227;J229:J232">
    <cfRule type="duplicateValues" dxfId="0" priority="209"/>
  </conditionalFormatting>
  <conditionalFormatting sqref="J234;J236:J239">
    <cfRule type="duplicateValues" dxfId="0" priority="208"/>
  </conditionalFormatting>
  <conditionalFormatting sqref="J241;J243:J246">
    <cfRule type="duplicateValues" dxfId="0" priority="207"/>
  </conditionalFormatting>
  <conditionalFormatting sqref="J248;J250:J253">
    <cfRule type="duplicateValues" dxfId="0" priority="206"/>
  </conditionalFormatting>
  <conditionalFormatting sqref="J255;J257:J260">
    <cfRule type="duplicateValues" dxfId="0" priority="205"/>
  </conditionalFormatting>
  <conditionalFormatting sqref="J262;J264:J267">
    <cfRule type="duplicateValues" dxfId="0" priority="204"/>
  </conditionalFormatting>
  <conditionalFormatting sqref="J269;J271:J274">
    <cfRule type="duplicateValues" dxfId="0" priority="203"/>
  </conditionalFormatting>
  <conditionalFormatting sqref="J276;J278:J281">
    <cfRule type="duplicateValues" dxfId="0" priority="202"/>
  </conditionalFormatting>
  <conditionalFormatting sqref="J283;J285:J288">
    <cfRule type="duplicateValues" dxfId="0" priority="201"/>
  </conditionalFormatting>
  <conditionalFormatting sqref="J290;J292:J295">
    <cfRule type="duplicateValues" dxfId="0" priority="200"/>
  </conditionalFormatting>
  <conditionalFormatting sqref="J297;J299:J302">
    <cfRule type="duplicateValues" dxfId="0" priority="199"/>
  </conditionalFormatting>
  <conditionalFormatting sqref="J304;J306:J309">
    <cfRule type="duplicateValues" dxfId="0" priority="198"/>
  </conditionalFormatting>
  <conditionalFormatting sqref="J311;J313:J316">
    <cfRule type="duplicateValues" dxfId="0" priority="197"/>
  </conditionalFormatting>
  <conditionalFormatting sqref="J318;J320:J323">
    <cfRule type="duplicateValues" dxfId="0" priority="196"/>
  </conditionalFormatting>
  <conditionalFormatting sqref="J325;J327:J330">
    <cfRule type="duplicateValues" dxfId="0" priority="195"/>
  </conditionalFormatting>
  <conditionalFormatting sqref="J332;J334:J337">
    <cfRule type="duplicateValues" dxfId="0" priority="194"/>
  </conditionalFormatting>
  <conditionalFormatting sqref="J339;J341:J344">
    <cfRule type="duplicateValues" dxfId="0" priority="193"/>
  </conditionalFormatting>
  <conditionalFormatting sqref="J346;J348:J351">
    <cfRule type="duplicateValues" dxfId="0" priority="192"/>
  </conditionalFormatting>
  <conditionalFormatting sqref="J353;J355:J358">
    <cfRule type="duplicateValues" dxfId="0" priority="191"/>
  </conditionalFormatting>
  <conditionalFormatting sqref="J360;J362:J365">
    <cfRule type="duplicateValues" dxfId="0" priority="190"/>
  </conditionalFormatting>
  <conditionalFormatting sqref="J367;J369:J372">
    <cfRule type="duplicateValues" dxfId="0" priority="189"/>
  </conditionalFormatting>
  <conditionalFormatting sqref="J374;J376:J379">
    <cfRule type="duplicateValues" dxfId="0" priority="188"/>
  </conditionalFormatting>
  <conditionalFormatting sqref="J381;J383:J386">
    <cfRule type="duplicateValues" dxfId="0" priority="187"/>
  </conditionalFormatting>
  <conditionalFormatting sqref="J388;J390:J393">
    <cfRule type="duplicateValues" dxfId="0" priority="186"/>
  </conditionalFormatting>
  <conditionalFormatting sqref="J395;J397:J400">
    <cfRule type="duplicateValues" dxfId="0" priority="185"/>
  </conditionalFormatting>
  <conditionalFormatting sqref="J402;J404:J407">
    <cfRule type="duplicateValues" dxfId="0" priority="184"/>
  </conditionalFormatting>
  <conditionalFormatting sqref="J409;J411:J414">
    <cfRule type="duplicateValues" dxfId="0" priority="183"/>
  </conditionalFormatting>
  <conditionalFormatting sqref="J416;J418:J421">
    <cfRule type="duplicateValues" dxfId="0" priority="182"/>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52" workbookViewId="0">
      <selection activeCell="G65" sqref="G65:G67"/>
    </sheetView>
  </sheetViews>
  <sheetFormatPr defaultColWidth="27.8" defaultRowHeight="13.8"/>
  <cols>
    <col min="1" max="5" width="5.7" style="57" hidden="1" customWidth="1"/>
    <col min="6" max="6" width="16.6" customWidth="1"/>
    <col min="7" max="7" width="20.7" customWidth="1"/>
    <col min="8" max="8" width="27.8" customWidth="1"/>
    <col min="9" max="9" width="2" customWidth="1"/>
    <col min="10" max="10" width="255.7" customWidth="1"/>
    <col min="11" max="16384" width="27.8" customWidth="1"/>
  </cols>
  <sheetData>
    <row r="1" s="56" customFormat="1" ht="15.3" customHeight="1" spans="1:18">
      <c r="A1" s="58"/>
      <c r="B1" s="58"/>
      <c r="C1" s="58"/>
      <c r="D1" s="58"/>
      <c r="E1" s="58"/>
      <c r="G1" s="56" t="s">
        <v>190</v>
      </c>
      <c r="R1" s="65"/>
    </row>
    <row r="2" s="56" customFormat="1" spans="1:18">
      <c r="A2" s="59" t="s">
        <v>191</v>
      </c>
      <c r="B2" s="60"/>
      <c r="C2" s="60"/>
      <c r="D2" s="60"/>
      <c r="E2" s="60"/>
      <c r="G2" s="61" t="s">
        <v>192</v>
      </c>
      <c r="H2" s="62"/>
      <c r="R2" s="65"/>
    </row>
    <row r="3" s="56" customFormat="1" spans="1:18">
      <c r="A3" s="58" t="str">
        <f>IF(F3&lt;&gt;"",CONCATENATE("&lt;li&gt;",$A$2),"")</f>
        <v>&lt;li&gt;&lt;span class="fw-bold"&gt;</v>
      </c>
      <c r="B3" s="58" t="str">
        <f>IF(F3&lt;&gt;"",LEFT(F3,FIND(":",F3,1)-1),"")</f>
        <v>Sintaxis básica</v>
      </c>
      <c r="C3" s="58" t="str">
        <f t="shared" ref="C3:C19" si="0">IF(F3&lt;&gt;"","&lt;/span&gt;","")</f>
        <v>&lt;/span&gt;</v>
      </c>
      <c r="D3" s="58" t="str">
        <f>IF(F3&lt;&gt;"",RIGHT(F3,LEN(F3)-FIND(":",F3,1)),"")</f>
        <v/>
      </c>
      <c r="E3" s="58" t="str">
        <f t="shared" ref="E3:E19" si="1">IF(F3&lt;&gt;"","&lt;/li&gt;","")</f>
        <v>&lt;/li&gt;</v>
      </c>
      <c r="F3" s="63" t="s">
        <v>193</v>
      </c>
      <c r="G3" s="64" t="str">
        <f>IF(F3&lt;&gt;"",CONCATENATE(A3,B3,C3,":",D3,E3),IF(F2&lt;&gt;"","&lt;/ul&gt;",""))</f>
        <v>&lt;li&gt;&lt;span class="fw-bold"&gt;Sintaxis básica&lt;/span&gt;:&lt;/li&gt;</v>
      </c>
      <c r="H3" s="65"/>
      <c r="I3" s="56" t="s">
        <v>2</v>
      </c>
      <c r="J3" s="70"/>
      <c r="K3" s="70"/>
      <c r="Q3" s="75"/>
      <c r="R3" s="65"/>
    </row>
    <row r="4" s="56" customFormat="1" spans="1:18">
      <c r="A4" s="58" t="str">
        <f>IF(F4&lt;&gt;"",CONCATENATE("&lt;li&gt;",$A$2),"")</f>
        <v>&lt;li&gt;&lt;span class="fw-bold"&gt;</v>
      </c>
      <c r="B4" s="58" t="str">
        <f>IF(F4&lt;&gt;"",LEFT(F4,FIND(":",F4,1)-1),"")</f>
        <v>Con atribución</v>
      </c>
      <c r="C4" s="58" t="str">
        <f t="shared" si="0"/>
        <v>&lt;/span&gt;</v>
      </c>
      <c r="D4" s="58" t="str">
        <f>IF(F4&lt;&gt;"",RIGHT(F4,LEN(F4)-FIND(":",F4,1)),"")</f>
        <v/>
      </c>
      <c r="E4" s="58" t="str">
        <f t="shared" si="1"/>
        <v>&lt;/li&gt;</v>
      </c>
      <c r="F4" s="63" t="s">
        <v>194</v>
      </c>
      <c r="G4" s="64" t="str">
        <f>IF(F4&lt;&gt;"",CONCATENATE(A4,B4,C4,":",D4,E4),IF(F3&lt;&gt;"","&lt;/ul&gt;",""))</f>
        <v>&lt;li&gt;&lt;span class="fw-bold"&gt;Con atribución&lt;/span&gt;:&lt;/li&gt;</v>
      </c>
      <c r="H4" s="65"/>
      <c r="I4" s="56" t="s">
        <v>2</v>
      </c>
      <c r="J4" s="71"/>
      <c r="K4"/>
      <c r="Q4" s="75"/>
      <c r="R4" s="65"/>
    </row>
    <row r="5" s="56" customFormat="1" spans="1:18">
      <c r="A5" s="58" t="str">
        <f>IF(F5&lt;&gt;"",CONCATENATE("&lt;li&gt;",$A$2),"")</f>
        <v/>
      </c>
      <c r="B5" s="58" t="str">
        <f>IF(F5&lt;&gt;"",LEFT(F5,FIND(":",F5,1)-1),"")</f>
        <v/>
      </c>
      <c r="C5" s="58" t="str">
        <f t="shared" si="0"/>
        <v/>
      </c>
      <c r="D5" s="58" t="str">
        <f>IF(F5&lt;&gt;"",RIGHT(F5,LEN(F5)-FIND(":",F5,1)),"")</f>
        <v/>
      </c>
      <c r="E5" s="58" t="str">
        <f t="shared" si="1"/>
        <v/>
      </c>
      <c r="F5" s="63"/>
      <c r="G5" s="64" t="str">
        <f t="shared" ref="G4:G20" si="2">IF(F5&lt;&gt;"",CONCATENATE(A5,B5,C5,":",D5,E5),IF(F4&lt;&gt;"","&lt;/ul&gt;",""))</f>
        <v>&lt;/ul&gt;</v>
      </c>
      <c r="H5" s="65"/>
      <c r="I5" s="56" t="s">
        <v>2</v>
      </c>
      <c r="J5" s="72"/>
      <c r="K5" s="73"/>
      <c r="Q5" s="75"/>
      <c r="R5" s="65"/>
    </row>
    <row r="6" s="56" customFormat="1" spans="1:18">
      <c r="A6" s="58" t="str">
        <f>IF(F6&lt;&gt;"",CONCATENATE("&lt;li&gt;",$A$2),"")</f>
        <v/>
      </c>
      <c r="B6" s="58" t="str">
        <f t="shared" ref="B3:B19" si="3">IF(F6&lt;&gt;"",LEFT(F6,FIND(":",F6,1)-1),"")</f>
        <v/>
      </c>
      <c r="C6" s="58" t="str">
        <f t="shared" si="0"/>
        <v/>
      </c>
      <c r="D6" s="58" t="str">
        <f t="shared" ref="D3:D19" si="4">IF(F6&lt;&gt;"",RIGHT(F6,LEN(F6)-FIND(":",F6,1)),"")</f>
        <v/>
      </c>
      <c r="E6" s="58" t="str">
        <f t="shared" si="1"/>
        <v/>
      </c>
      <c r="F6" s="63"/>
      <c r="G6" s="64" t="str">
        <f t="shared" si="2"/>
        <v/>
      </c>
      <c r="H6" s="65"/>
      <c r="I6" s="56" t="s">
        <v>2</v>
      </c>
      <c r="J6" s="72"/>
      <c r="Q6" s="75"/>
      <c r="R6" s="65"/>
    </row>
    <row r="7" s="56" customFormat="1" spans="1:18">
      <c r="A7" s="58" t="str">
        <f>IF(F7&lt;&gt;"",CONCATENATE("&lt;li&gt;",$A$2),"")</f>
        <v/>
      </c>
      <c r="B7" s="58" t="str">
        <f t="shared" si="3"/>
        <v/>
      </c>
      <c r="C7" s="58" t="str">
        <f t="shared" si="0"/>
        <v/>
      </c>
      <c r="D7" s="58" t="str">
        <f t="shared" si="4"/>
        <v/>
      </c>
      <c r="E7" s="58" t="str">
        <f t="shared" si="1"/>
        <v/>
      </c>
      <c r="F7" s="63"/>
      <c r="G7" s="64" t="str">
        <f t="shared" si="2"/>
        <v/>
      </c>
      <c r="H7" s="65"/>
      <c r="I7" s="56" t="s">
        <v>2</v>
      </c>
      <c r="J7" s="72"/>
      <c r="Q7" s="75"/>
      <c r="R7" s="65"/>
    </row>
    <row r="8" s="56" customFormat="1" spans="1:18">
      <c r="A8" s="58" t="str">
        <f>IF(F8&lt;&gt;"",CONCATENATE("&lt;li&gt;",$A$2),"")</f>
        <v/>
      </c>
      <c r="B8" s="58" t="str">
        <f t="shared" si="3"/>
        <v/>
      </c>
      <c r="C8" s="58" t="str">
        <f t="shared" si="0"/>
        <v/>
      </c>
      <c r="D8" s="58" t="str">
        <f t="shared" si="4"/>
        <v/>
      </c>
      <c r="E8" s="58" t="str">
        <f t="shared" si="1"/>
        <v/>
      </c>
      <c r="F8" s="63"/>
      <c r="G8" s="64" t="str">
        <f t="shared" si="2"/>
        <v/>
      </c>
      <c r="H8" s="65"/>
      <c r="I8" s="56" t="s">
        <v>2</v>
      </c>
      <c r="J8" s="72"/>
      <c r="K8" s="56"/>
      <c r="Q8" s="75"/>
      <c r="R8" s="65"/>
    </row>
    <row r="9" s="56" customFormat="1" spans="1:18">
      <c r="A9" s="58" t="str">
        <f>IF(F9&lt;&gt;"",CONCATENATE("&lt;li&gt;",$A$2),"")</f>
        <v/>
      </c>
      <c r="B9" s="58" t="str">
        <f t="shared" si="3"/>
        <v/>
      </c>
      <c r="C9" s="58" t="str">
        <f t="shared" si="0"/>
        <v/>
      </c>
      <c r="D9" s="58" t="str">
        <f t="shared" si="4"/>
        <v/>
      </c>
      <c r="E9" s="58" t="str">
        <f t="shared" si="1"/>
        <v/>
      </c>
      <c r="F9" s="63"/>
      <c r="G9" s="64" t="str">
        <f t="shared" si="2"/>
        <v/>
      </c>
      <c r="H9" s="65"/>
      <c r="I9" s="56" t="s">
        <v>2</v>
      </c>
      <c r="J9" s="72"/>
      <c r="Q9" s="75"/>
      <c r="R9" s="65"/>
    </row>
    <row r="10" s="56" customFormat="1" spans="1:18">
      <c r="A10" s="58" t="str">
        <f>IF(F10&lt;&gt;"",CONCATENATE("&lt;li&gt;",$A$2),"")</f>
        <v/>
      </c>
      <c r="B10" s="58" t="str">
        <f t="shared" si="3"/>
        <v/>
      </c>
      <c r="C10" s="58" t="str">
        <f t="shared" si="0"/>
        <v/>
      </c>
      <c r="D10" s="58" t="str">
        <f t="shared" si="4"/>
        <v/>
      </c>
      <c r="E10" s="58" t="str">
        <f t="shared" si="1"/>
        <v/>
      </c>
      <c r="F10" s="63"/>
      <c r="G10" s="64" t="str">
        <f t="shared" si="2"/>
        <v/>
      </c>
      <c r="H10" s="65"/>
      <c r="I10" s="56" t="s">
        <v>2</v>
      </c>
      <c r="J10" s="72"/>
      <c r="Q10" s="75"/>
      <c r="R10" s="65"/>
    </row>
    <row r="11" s="56" customFormat="1" spans="1:18">
      <c r="A11" s="58" t="str">
        <f>IF(F11&lt;&gt;"",CONCATENATE("&lt;li&gt;",$A$2),"")</f>
        <v/>
      </c>
      <c r="B11" s="58" t="str">
        <f t="shared" si="3"/>
        <v/>
      </c>
      <c r="C11" s="58" t="str">
        <f t="shared" si="0"/>
        <v/>
      </c>
      <c r="D11" s="58" t="str">
        <f t="shared" si="4"/>
        <v/>
      </c>
      <c r="E11" s="58" t="str">
        <f t="shared" si="1"/>
        <v/>
      </c>
      <c r="F11" s="63"/>
      <c r="G11" s="64" t="str">
        <f t="shared" si="2"/>
        <v/>
      </c>
      <c r="H11" s="65"/>
      <c r="I11" s="56" t="s">
        <v>2</v>
      </c>
      <c r="J11" s="72"/>
      <c r="Q11" s="75"/>
      <c r="R11" s="65"/>
    </row>
    <row r="12" s="56" customFormat="1" spans="1:18">
      <c r="A12" s="58" t="str">
        <f>IF(F12&lt;&gt;"",CONCATENATE("&lt;li&gt;",$A$2),"")</f>
        <v/>
      </c>
      <c r="B12" s="58" t="str">
        <f t="shared" si="3"/>
        <v/>
      </c>
      <c r="C12" s="58" t="str">
        <f t="shared" si="0"/>
        <v/>
      </c>
      <c r="D12" s="58" t="str">
        <f t="shared" si="4"/>
        <v/>
      </c>
      <c r="E12" s="58" t="str">
        <f t="shared" si="1"/>
        <v/>
      </c>
      <c r="F12" s="63"/>
      <c r="G12" s="64" t="str">
        <f t="shared" si="2"/>
        <v/>
      </c>
      <c r="H12" s="65"/>
      <c r="I12" s="56" t="s">
        <v>2</v>
      </c>
      <c r="J12" s="72"/>
      <c r="Q12" s="75"/>
      <c r="R12" s="65"/>
    </row>
    <row r="13" s="56" customFormat="1" spans="1:18">
      <c r="A13" s="58" t="str">
        <f>IF(F13&lt;&gt;"",CONCATENATE("&lt;li&gt;",$A$2),"")</f>
        <v/>
      </c>
      <c r="B13" s="58" t="str">
        <f t="shared" si="3"/>
        <v/>
      </c>
      <c r="C13" s="58" t="str">
        <f t="shared" si="0"/>
        <v/>
      </c>
      <c r="D13" s="58" t="str">
        <f t="shared" si="4"/>
        <v/>
      </c>
      <c r="E13" s="58" t="str">
        <f t="shared" si="1"/>
        <v/>
      </c>
      <c r="F13" s="63"/>
      <c r="G13" s="64" t="str">
        <f t="shared" si="2"/>
        <v/>
      </c>
      <c r="H13" s="65"/>
      <c r="I13" s="56" t="s">
        <v>2</v>
      </c>
      <c r="J13" s="72"/>
      <c r="Q13" s="75"/>
      <c r="R13" s="65"/>
    </row>
    <row r="14" s="56" customFormat="1" spans="1:18">
      <c r="A14" s="58" t="str">
        <f>IF(F14&lt;&gt;"",CONCATENATE("&lt;li&gt;",$A$2),"")</f>
        <v/>
      </c>
      <c r="B14" s="58" t="str">
        <f t="shared" si="3"/>
        <v/>
      </c>
      <c r="C14" s="58" t="str">
        <f t="shared" si="0"/>
        <v/>
      </c>
      <c r="D14" s="58" t="str">
        <f t="shared" si="4"/>
        <v/>
      </c>
      <c r="E14" s="58" t="str">
        <f t="shared" si="1"/>
        <v/>
      </c>
      <c r="F14" s="63"/>
      <c r="G14" s="64" t="str">
        <f t="shared" si="2"/>
        <v/>
      </c>
      <c r="H14" s="65"/>
      <c r="I14" s="56" t="s">
        <v>2</v>
      </c>
      <c r="J14" s="72"/>
      <c r="Q14" s="75"/>
      <c r="R14" s="65"/>
    </row>
    <row r="15" s="56" customFormat="1" spans="1:18">
      <c r="A15" s="58" t="str">
        <f>IF(F15&lt;&gt;"",CONCATENATE("&lt;li&gt;",$A$2),"")</f>
        <v/>
      </c>
      <c r="B15" s="58" t="str">
        <f t="shared" si="3"/>
        <v/>
      </c>
      <c r="C15" s="58" t="str">
        <f t="shared" si="0"/>
        <v/>
      </c>
      <c r="D15" s="58" t="str">
        <f t="shared" si="4"/>
        <v/>
      </c>
      <c r="E15" s="58" t="str">
        <f t="shared" si="1"/>
        <v/>
      </c>
      <c r="F15" s="63"/>
      <c r="G15" s="64" t="str">
        <f t="shared" si="2"/>
        <v/>
      </c>
      <c r="H15" s="65"/>
      <c r="I15" s="56" t="s">
        <v>2</v>
      </c>
      <c r="J15" s="72"/>
      <c r="Q15" s="75"/>
      <c r="R15" s="65"/>
    </row>
    <row r="16" s="56" customFormat="1" spans="1:18">
      <c r="A16" s="58" t="str">
        <f>IF(F16&lt;&gt;"",CONCATENATE("&lt;li&gt;",$A$2),"")</f>
        <v/>
      </c>
      <c r="B16" s="58" t="str">
        <f t="shared" si="3"/>
        <v/>
      </c>
      <c r="C16" s="58" t="str">
        <f t="shared" si="0"/>
        <v/>
      </c>
      <c r="D16" s="58" t="str">
        <f t="shared" si="4"/>
        <v/>
      </c>
      <c r="E16" s="58" t="str">
        <f t="shared" si="1"/>
        <v/>
      </c>
      <c r="F16" s="63"/>
      <c r="G16" s="64" t="str">
        <f t="shared" si="2"/>
        <v/>
      </c>
      <c r="H16" s="65"/>
      <c r="I16" s="56" t="s">
        <v>2</v>
      </c>
      <c r="J16" s="72"/>
      <c r="Q16" s="75"/>
      <c r="R16" s="65"/>
    </row>
    <row r="17" s="56" customFormat="1" spans="1:18">
      <c r="A17" s="58" t="str">
        <f>IF(F17&lt;&gt;"",CONCATENATE("&lt;li&gt;",$A$2),"")</f>
        <v/>
      </c>
      <c r="B17" s="58" t="str">
        <f t="shared" si="3"/>
        <v/>
      </c>
      <c r="C17" s="58" t="str">
        <f t="shared" si="0"/>
        <v/>
      </c>
      <c r="D17" s="58" t="str">
        <f t="shared" si="4"/>
        <v/>
      </c>
      <c r="E17" s="58" t="str">
        <f t="shared" si="1"/>
        <v/>
      </c>
      <c r="F17" s="63"/>
      <c r="G17" s="64" t="str">
        <f t="shared" si="2"/>
        <v/>
      </c>
      <c r="H17" s="65"/>
      <c r="I17" s="56" t="s">
        <v>2</v>
      </c>
      <c r="J17" s="72"/>
      <c r="Q17" s="75"/>
      <c r="R17" s="65"/>
    </row>
    <row r="18" s="56" customFormat="1" spans="1:18">
      <c r="A18" s="58" t="str">
        <f>IF(F18&lt;&gt;"",CONCATENATE("&lt;li&gt;",$A$2),"")</f>
        <v/>
      </c>
      <c r="B18" s="58" t="str">
        <f t="shared" si="3"/>
        <v/>
      </c>
      <c r="C18" s="58" t="str">
        <f t="shared" si="0"/>
        <v/>
      </c>
      <c r="D18" s="58" t="str">
        <f t="shared" si="4"/>
        <v/>
      </c>
      <c r="E18" s="58" t="str">
        <f t="shared" si="1"/>
        <v/>
      </c>
      <c r="F18" s="63"/>
      <c r="G18" s="64" t="str">
        <f t="shared" si="2"/>
        <v/>
      </c>
      <c r="H18" s="65"/>
      <c r="I18" s="56" t="s">
        <v>2</v>
      </c>
      <c r="J18" s="72"/>
      <c r="Q18" s="75"/>
      <c r="R18" s="65"/>
    </row>
    <row r="19" s="56" customFormat="1" ht="14.55" spans="1:18">
      <c r="A19" s="66" t="str">
        <f>IF(F19&lt;&gt;"",CONCATENATE("&lt;li&gt;",$A$2),"")</f>
        <v/>
      </c>
      <c r="B19" s="66" t="str">
        <f t="shared" si="3"/>
        <v/>
      </c>
      <c r="C19" s="66" t="str">
        <f t="shared" si="0"/>
        <v/>
      </c>
      <c r="D19" s="66" t="str">
        <f t="shared" si="4"/>
        <v/>
      </c>
      <c r="E19" s="66" t="str">
        <f t="shared" si="1"/>
        <v/>
      </c>
      <c r="F19" s="63"/>
      <c r="G19" s="64" t="str">
        <f t="shared" si="2"/>
        <v/>
      </c>
      <c r="H19" s="65"/>
      <c r="I19" s="56" t="s">
        <v>2</v>
      </c>
      <c r="J19" s="72"/>
      <c r="Q19" s="76"/>
      <c r="R19" s="65"/>
    </row>
    <row r="20" s="56" customFormat="1" spans="1:18">
      <c r="A20" s="58"/>
      <c r="B20" s="60" t="s">
        <v>2</v>
      </c>
      <c r="C20" s="60" t="str">
        <f>IF(F20&lt;&gt;"","&lt;/strong&gt;","")</f>
        <v/>
      </c>
      <c r="D20" s="60"/>
      <c r="E20" s="60"/>
      <c r="G20" s="56" t="str">
        <f>IF(F20&lt;&gt;"",CONCATENATE(A20,F20,E20),IF(F19&lt;&gt;"","&lt;/ul&gt;",""))</f>
        <v/>
      </c>
      <c r="I20" s="56" t="s">
        <v>2</v>
      </c>
      <c r="Q20" s="75"/>
      <c r="R20" s="65"/>
    </row>
    <row r="21" s="56" customFormat="1" spans="1:18">
      <c r="A21" s="58"/>
      <c r="B21" s="60"/>
      <c r="C21" s="60"/>
      <c r="D21" s="60"/>
      <c r="E21" s="60"/>
      <c r="Q21" s="77"/>
      <c r="R21" s="65"/>
    </row>
    <row r="22" s="56" customFormat="1" ht="14.55" spans="1:18">
      <c r="A22" s="58"/>
      <c r="B22" s="58"/>
      <c r="C22" s="58"/>
      <c r="D22" s="58"/>
      <c r="E22" s="58"/>
      <c r="G22" s="56" t="s">
        <v>195</v>
      </c>
      <c r="R22" s="65"/>
    </row>
    <row r="23" s="56" customFormat="1" ht="14.55" spans="1:18">
      <c r="A23" s="58"/>
      <c r="B23" s="58"/>
      <c r="C23" s="58"/>
      <c r="D23" s="58"/>
      <c r="E23" s="58"/>
      <c r="G23" s="61" t="s">
        <v>192</v>
      </c>
      <c r="H23" s="62"/>
      <c r="I23" s="56" t="s">
        <v>2</v>
      </c>
      <c r="J23" s="56"/>
      <c r="K23"/>
      <c r="R23" s="65"/>
    </row>
    <row r="24" s="56" customFormat="1" spans="1:18">
      <c r="A24" s="67" t="str">
        <f t="shared" ref="A24:A41" si="5">IF(F24&lt;&gt;"","&lt;li&gt;","")</f>
        <v/>
      </c>
      <c r="B24" s="68" t="str">
        <f t="shared" ref="B24:B42" si="6">IF(F24&lt;&gt;"",CONCATENATE(A24,F24,C24),"")</f>
        <v/>
      </c>
      <c r="C24" s="68" t="str">
        <f t="shared" ref="C24:C42" si="7">IF(F24&lt;&gt;"","&lt;/li&gt;","")</f>
        <v/>
      </c>
      <c r="D24" s="68"/>
      <c r="E24" s="68" t="str">
        <f t="shared" ref="E24:E42" si="8">IF(F24&lt;&gt;"","&lt;/li&gt;","")</f>
        <v/>
      </c>
      <c r="F24" s="63"/>
      <c r="G24" s="64" t="str">
        <f t="shared" ref="G24:G42" si="9">IF(F24&lt;&gt;"",CONCATENATE(A24,F24,E24),IF(F23&lt;&gt;"","&lt;/ul&gt;",""))</f>
        <v/>
      </c>
      <c r="H24" s="64"/>
      <c r="I24" s="56" t="s">
        <v>2</v>
      </c>
      <c r="J24"/>
      <c r="K24" s="56"/>
      <c r="Q24" s="75"/>
      <c r="R24" s="65"/>
    </row>
    <row r="25" s="56" customFormat="1" spans="1:18">
      <c r="A25" s="58" t="str">
        <f t="shared" si="5"/>
        <v/>
      </c>
      <c r="B25" s="58" t="str">
        <f t="shared" si="6"/>
        <v/>
      </c>
      <c r="C25" s="58" t="str">
        <f t="shared" si="7"/>
        <v/>
      </c>
      <c r="D25" s="58"/>
      <c r="E25" s="58" t="str">
        <f t="shared" si="8"/>
        <v/>
      </c>
      <c r="F25" s="63"/>
      <c r="G25" s="64" t="str">
        <f t="shared" si="9"/>
        <v/>
      </c>
      <c r="H25" s="64"/>
      <c r="I25" s="56" t="s">
        <v>2</v>
      </c>
      <c r="J25" s="56"/>
      <c r="K25" s="56"/>
      <c r="Q25" s="75"/>
      <c r="R25" s="65"/>
    </row>
    <row r="26" s="56" customFormat="1" spans="1:18">
      <c r="A26" s="59" t="str">
        <f t="shared" si="5"/>
        <v/>
      </c>
      <c r="B26" s="58" t="str">
        <f t="shared" si="6"/>
        <v/>
      </c>
      <c r="C26" s="58" t="str">
        <f t="shared" si="7"/>
        <v/>
      </c>
      <c r="D26" s="58"/>
      <c r="E26" s="58" t="str">
        <f t="shared" si="8"/>
        <v/>
      </c>
      <c r="F26" s="63"/>
      <c r="G26" s="64" t="str">
        <f t="shared" si="9"/>
        <v/>
      </c>
      <c r="H26" s="64"/>
      <c r="I26" s="56" t="s">
        <v>2</v>
      </c>
      <c r="J26"/>
      <c r="Q26" s="75"/>
      <c r="R26" s="65"/>
    </row>
    <row r="27" s="56" customFormat="1" spans="1:18">
      <c r="A27" s="59" t="str">
        <f t="shared" si="5"/>
        <v/>
      </c>
      <c r="B27" s="58" t="str">
        <f t="shared" si="6"/>
        <v/>
      </c>
      <c r="C27" s="58" t="str">
        <f t="shared" si="7"/>
        <v/>
      </c>
      <c r="D27" s="58"/>
      <c r="E27" s="58" t="str">
        <f t="shared" si="8"/>
        <v/>
      </c>
      <c r="F27" s="63"/>
      <c r="G27" s="64" t="str">
        <f t="shared" si="9"/>
        <v/>
      </c>
      <c r="H27" s="64"/>
      <c r="I27" s="56" t="s">
        <v>2</v>
      </c>
      <c r="J27"/>
      <c r="K27" s="56"/>
      <c r="Q27" s="75"/>
      <c r="R27" s="65"/>
    </row>
    <row r="28" s="56" customFormat="1" spans="1:18">
      <c r="A28" s="59" t="str">
        <f t="shared" si="5"/>
        <v/>
      </c>
      <c r="B28" s="58" t="str">
        <f t="shared" si="6"/>
        <v/>
      </c>
      <c r="C28" s="58" t="str">
        <f t="shared" si="7"/>
        <v/>
      </c>
      <c r="D28" s="58"/>
      <c r="E28" s="58" t="str">
        <f t="shared" si="8"/>
        <v/>
      </c>
      <c r="F28" s="63"/>
      <c r="G28" s="64" t="str">
        <f t="shared" si="9"/>
        <v/>
      </c>
      <c r="H28" s="64"/>
      <c r="I28" s="56" t="s">
        <v>2</v>
      </c>
      <c r="J28"/>
      <c r="K28" s="56"/>
      <c r="Q28" s="75"/>
      <c r="R28" s="65"/>
    </row>
    <row r="29" s="56" customFormat="1" spans="1:18">
      <c r="A29" s="59" t="str">
        <f t="shared" si="5"/>
        <v/>
      </c>
      <c r="B29" s="58" t="str">
        <f t="shared" si="6"/>
        <v/>
      </c>
      <c r="C29" s="58" t="str">
        <f t="shared" si="7"/>
        <v/>
      </c>
      <c r="D29" s="58"/>
      <c r="E29" s="58" t="str">
        <f t="shared" si="8"/>
        <v/>
      </c>
      <c r="F29" s="63"/>
      <c r="G29" s="64" t="str">
        <f t="shared" si="9"/>
        <v/>
      </c>
      <c r="H29" s="64"/>
      <c r="I29" s="56" t="s">
        <v>2</v>
      </c>
      <c r="J29"/>
      <c r="Q29" s="75"/>
      <c r="R29" s="65"/>
    </row>
    <row r="30" s="56" customFormat="1" spans="1:18">
      <c r="A30" s="59" t="str">
        <f t="shared" si="5"/>
        <v/>
      </c>
      <c r="B30" s="58" t="str">
        <f t="shared" si="6"/>
        <v/>
      </c>
      <c r="C30" s="58" t="str">
        <f t="shared" si="7"/>
        <v/>
      </c>
      <c r="D30" s="58"/>
      <c r="E30" s="58" t="str">
        <f t="shared" si="8"/>
        <v/>
      </c>
      <c r="F30" s="63"/>
      <c r="G30" s="64" t="str">
        <f t="shared" si="9"/>
        <v/>
      </c>
      <c r="H30" s="64"/>
      <c r="I30" s="56" t="s">
        <v>2</v>
      </c>
      <c r="J30"/>
      <c r="Q30" s="75"/>
      <c r="R30" s="65"/>
    </row>
    <row r="31" s="56" customFormat="1" spans="1:18">
      <c r="A31" s="59" t="str">
        <f t="shared" si="5"/>
        <v/>
      </c>
      <c r="B31" s="58" t="str">
        <f t="shared" si="6"/>
        <v/>
      </c>
      <c r="C31" s="58" t="str">
        <f t="shared" si="7"/>
        <v/>
      </c>
      <c r="D31" s="58"/>
      <c r="E31" s="58" t="str">
        <f t="shared" si="8"/>
        <v/>
      </c>
      <c r="F31" s="63"/>
      <c r="G31" s="64" t="str">
        <f t="shared" si="9"/>
        <v/>
      </c>
      <c r="H31" s="64"/>
      <c r="I31" s="56" t="s">
        <v>2</v>
      </c>
      <c r="J31"/>
      <c r="Q31" s="75"/>
      <c r="R31" s="65"/>
    </row>
    <row r="32" s="56" customFormat="1" spans="1:18">
      <c r="A32" s="59" t="str">
        <f t="shared" si="5"/>
        <v/>
      </c>
      <c r="B32" s="58" t="str">
        <f t="shared" si="6"/>
        <v/>
      </c>
      <c r="C32" s="58" t="str">
        <f t="shared" si="7"/>
        <v/>
      </c>
      <c r="D32" s="58"/>
      <c r="E32" s="58" t="str">
        <f t="shared" si="8"/>
        <v/>
      </c>
      <c r="F32" s="63"/>
      <c r="G32" s="64" t="str">
        <f t="shared" si="9"/>
        <v/>
      </c>
      <c r="H32" s="64"/>
      <c r="I32" s="56" t="s">
        <v>2</v>
      </c>
      <c r="J32"/>
      <c r="Q32" s="75"/>
      <c r="R32" s="65"/>
    </row>
    <row r="33" s="56" customFormat="1" spans="1:18">
      <c r="A33" s="59" t="str">
        <f t="shared" si="5"/>
        <v/>
      </c>
      <c r="B33" s="58" t="str">
        <f t="shared" si="6"/>
        <v/>
      </c>
      <c r="C33" s="58" t="str">
        <f t="shared" si="7"/>
        <v/>
      </c>
      <c r="D33" s="58"/>
      <c r="E33" s="58" t="str">
        <f t="shared" si="8"/>
        <v/>
      </c>
      <c r="F33" s="63"/>
      <c r="G33" s="64" t="str">
        <f t="shared" si="9"/>
        <v/>
      </c>
      <c r="H33" s="64"/>
      <c r="I33" s="56" t="s">
        <v>2</v>
      </c>
      <c r="Q33" s="75"/>
      <c r="R33" s="65"/>
    </row>
    <row r="34" s="56" customFormat="1" spans="1:18">
      <c r="A34" s="59" t="str">
        <f t="shared" si="5"/>
        <v/>
      </c>
      <c r="B34" s="58" t="str">
        <f t="shared" si="6"/>
        <v/>
      </c>
      <c r="C34" s="58" t="str">
        <f t="shared" si="7"/>
        <v/>
      </c>
      <c r="D34" s="58"/>
      <c r="E34" s="58" t="str">
        <f t="shared" si="8"/>
        <v/>
      </c>
      <c r="F34" s="63"/>
      <c r="G34" s="64" t="str">
        <f t="shared" si="9"/>
        <v/>
      </c>
      <c r="H34" s="64"/>
      <c r="I34" s="56" t="s">
        <v>2</v>
      </c>
      <c r="Q34" s="75"/>
      <c r="R34" s="65"/>
    </row>
    <row r="35" s="56" customFormat="1" spans="1:18">
      <c r="A35" s="59" t="str">
        <f t="shared" si="5"/>
        <v/>
      </c>
      <c r="B35" s="58" t="str">
        <f t="shared" si="6"/>
        <v/>
      </c>
      <c r="C35" s="58" t="str">
        <f t="shared" si="7"/>
        <v/>
      </c>
      <c r="D35" s="58"/>
      <c r="E35" s="58" t="str">
        <f t="shared" si="8"/>
        <v/>
      </c>
      <c r="F35" s="63"/>
      <c r="G35" s="64" t="str">
        <f t="shared" si="9"/>
        <v/>
      </c>
      <c r="H35" s="64"/>
      <c r="I35" s="56" t="s">
        <v>2</v>
      </c>
      <c r="Q35" s="75"/>
      <c r="R35" s="65"/>
    </row>
    <row r="36" s="56" customFormat="1" spans="1:18">
      <c r="A36" s="59" t="str">
        <f t="shared" si="5"/>
        <v/>
      </c>
      <c r="B36" s="58" t="str">
        <f t="shared" si="6"/>
        <v/>
      </c>
      <c r="C36" s="58" t="str">
        <f t="shared" si="7"/>
        <v/>
      </c>
      <c r="D36" s="58"/>
      <c r="E36" s="58" t="str">
        <f t="shared" si="8"/>
        <v/>
      </c>
      <c r="F36" s="63"/>
      <c r="G36" s="64" t="str">
        <f t="shared" si="9"/>
        <v/>
      </c>
      <c r="H36" s="64"/>
      <c r="I36" s="56" t="s">
        <v>2</v>
      </c>
      <c r="Q36" s="75"/>
      <c r="R36" s="65"/>
    </row>
    <row r="37" s="56" customFormat="1" spans="1:18">
      <c r="A37" s="59" t="str">
        <f t="shared" si="5"/>
        <v/>
      </c>
      <c r="B37" s="58" t="str">
        <f t="shared" si="6"/>
        <v/>
      </c>
      <c r="C37" s="58" t="str">
        <f t="shared" si="7"/>
        <v/>
      </c>
      <c r="D37" s="58"/>
      <c r="E37" s="58" t="str">
        <f t="shared" si="8"/>
        <v/>
      </c>
      <c r="F37" s="63"/>
      <c r="G37" s="64" t="str">
        <f t="shared" si="9"/>
        <v/>
      </c>
      <c r="H37" s="64"/>
      <c r="I37" s="56" t="s">
        <v>2</v>
      </c>
      <c r="Q37" s="75"/>
      <c r="R37" s="65"/>
    </row>
    <row r="38" s="56" customFormat="1" spans="1:18">
      <c r="A38" s="59" t="str">
        <f t="shared" si="5"/>
        <v/>
      </c>
      <c r="B38" s="58" t="str">
        <f t="shared" si="6"/>
        <v/>
      </c>
      <c r="C38" s="58" t="str">
        <f t="shared" si="7"/>
        <v/>
      </c>
      <c r="D38" s="58"/>
      <c r="E38" s="58" t="str">
        <f t="shared" si="8"/>
        <v/>
      </c>
      <c r="F38" s="63"/>
      <c r="G38" s="64" t="str">
        <f t="shared" si="9"/>
        <v/>
      </c>
      <c r="H38" s="64"/>
      <c r="I38" s="56" t="s">
        <v>2</v>
      </c>
      <c r="Q38" s="75"/>
      <c r="R38" s="65"/>
    </row>
    <row r="39" s="56" customFormat="1" spans="1:18">
      <c r="A39" s="59" t="str">
        <f t="shared" si="5"/>
        <v/>
      </c>
      <c r="B39" s="58" t="str">
        <f t="shared" si="6"/>
        <v/>
      </c>
      <c r="C39" s="58" t="str">
        <f t="shared" si="7"/>
        <v/>
      </c>
      <c r="D39" s="58"/>
      <c r="E39" s="58" t="str">
        <f t="shared" si="8"/>
        <v/>
      </c>
      <c r="F39" s="63"/>
      <c r="G39" s="64" t="str">
        <f t="shared" si="9"/>
        <v/>
      </c>
      <c r="H39" s="64"/>
      <c r="I39" s="56" t="s">
        <v>2</v>
      </c>
      <c r="Q39" s="75"/>
      <c r="R39" s="65"/>
    </row>
    <row r="40" s="56" customFormat="1" ht="14.55" spans="1:18">
      <c r="A40" s="59" t="str">
        <f t="shared" si="5"/>
        <v/>
      </c>
      <c r="B40" s="58" t="str">
        <f t="shared" si="6"/>
        <v/>
      </c>
      <c r="C40" s="58" t="str">
        <f t="shared" si="7"/>
        <v/>
      </c>
      <c r="D40" s="58"/>
      <c r="E40" s="58" t="str">
        <f t="shared" si="8"/>
        <v/>
      </c>
      <c r="F40" s="63"/>
      <c r="G40" s="64" t="str">
        <f t="shared" si="9"/>
        <v/>
      </c>
      <c r="H40" s="64"/>
      <c r="I40" s="56" t="s">
        <v>2</v>
      </c>
      <c r="Q40" s="76"/>
      <c r="R40" s="65"/>
    </row>
    <row r="41" s="56" customFormat="1" ht="14.55" spans="1:18">
      <c r="A41" s="69" t="str">
        <f t="shared" si="5"/>
        <v/>
      </c>
      <c r="B41" s="66" t="str">
        <f t="shared" si="6"/>
        <v/>
      </c>
      <c r="C41" s="66" t="str">
        <f t="shared" si="7"/>
        <v/>
      </c>
      <c r="D41" s="66"/>
      <c r="E41" s="66" t="str">
        <f t="shared" si="8"/>
        <v/>
      </c>
      <c r="F41" s="63"/>
      <c r="G41" s="64" t="str">
        <f t="shared" si="9"/>
        <v/>
      </c>
      <c r="H41" s="64"/>
      <c r="I41" s="56" t="s">
        <v>2</v>
      </c>
      <c r="Q41" s="75"/>
      <c r="R41" s="65"/>
    </row>
    <row r="42" s="56" customFormat="1" spans="1:18">
      <c r="A42" s="58" t="str">
        <f>IF(F42&lt;&gt;"",$A$22,"")</f>
        <v/>
      </c>
      <c r="B42" s="60" t="str">
        <f t="shared" si="6"/>
        <v/>
      </c>
      <c r="C42" s="60" t="str">
        <f t="shared" si="7"/>
        <v/>
      </c>
      <c r="D42" s="60"/>
      <c r="E42" s="60" t="str">
        <f t="shared" si="8"/>
        <v/>
      </c>
      <c r="G42" s="56" t="str">
        <f t="shared" si="9"/>
        <v/>
      </c>
      <c r="I42" s="56" t="s">
        <v>2</v>
      </c>
      <c r="Q42" s="75"/>
      <c r="R42" s="65"/>
    </row>
    <row r="43" s="56" customFormat="1" spans="1:18">
      <c r="A43" s="58"/>
      <c r="B43" s="58"/>
      <c r="C43" s="58"/>
      <c r="D43" s="58"/>
      <c r="E43" s="58"/>
      <c r="R43" s="65"/>
    </row>
    <row r="45" s="56" customFormat="1" ht="14.55" spans="1:18">
      <c r="A45" s="59" t="s">
        <v>191</v>
      </c>
      <c r="B45" s="58"/>
      <c r="C45" s="58"/>
      <c r="D45" s="58"/>
      <c r="E45" s="58"/>
      <c r="G45" t="s">
        <v>196</v>
      </c>
      <c r="R45" s="65"/>
    </row>
    <row r="46" s="56" customFormat="1" spans="1:18">
      <c r="A46" s="68" t="str">
        <f t="shared" ref="A46:A62" si="10">IF(F46&lt;&gt;"",CONCATENATE("&lt;p&gt;",$A$45),"")</f>
        <v/>
      </c>
      <c r="B46" s="68" t="str">
        <f t="shared" ref="B46:B62" si="11">IF(F46&lt;&gt;"",LEFT(F46,FIND(":",F46,1)-1),"")</f>
        <v/>
      </c>
      <c r="C46" s="68" t="str">
        <f t="shared" ref="C46:C62" si="12">IF(F46&lt;&gt;"","&lt;/span&gt;","")</f>
        <v/>
      </c>
      <c r="D46" s="68" t="str">
        <f t="shared" ref="D46:D62" si="13">IF(F46&lt;&gt;"",RIGHT(F46,LEN(F46)-FIND(":",F46,1)),"")</f>
        <v/>
      </c>
      <c r="E46" s="68" t="str">
        <f t="shared" ref="E46:E62" si="14">IF(F46&lt;&gt;"","&lt;/p&gt;","")</f>
        <v/>
      </c>
      <c r="F46" s="63"/>
      <c r="G46" s="64" t="str">
        <f t="shared" ref="G46:G62" si="15">IF(F46&lt;&gt;"",CONCATENATE(A46,B46,C46,":",D46,E46),"")</f>
        <v/>
      </c>
      <c r="H46" s="64"/>
      <c r="I46" s="56" t="s">
        <v>2</v>
      </c>
      <c r="Q46" s="75"/>
      <c r="R46" s="65"/>
    </row>
    <row r="47" s="56" customFormat="1" spans="1:18">
      <c r="A47" s="58" t="str">
        <f t="shared" si="10"/>
        <v/>
      </c>
      <c r="B47" s="58" t="str">
        <f t="shared" si="11"/>
        <v/>
      </c>
      <c r="C47" s="58" t="str">
        <f t="shared" si="12"/>
        <v/>
      </c>
      <c r="D47" s="58" t="str">
        <f t="shared" si="13"/>
        <v/>
      </c>
      <c r="E47" s="58" t="str">
        <f t="shared" si="14"/>
        <v/>
      </c>
      <c r="F47" s="63"/>
      <c r="G47" s="64" t="str">
        <f t="shared" si="15"/>
        <v/>
      </c>
      <c r="H47" s="64"/>
      <c r="I47" s="56" t="s">
        <v>2</v>
      </c>
      <c r="Q47" s="75"/>
      <c r="R47" s="65"/>
    </row>
    <row r="48" s="56" customFormat="1" spans="1:18">
      <c r="A48" s="58" t="str">
        <f t="shared" si="10"/>
        <v/>
      </c>
      <c r="B48" s="58" t="str">
        <f t="shared" si="11"/>
        <v/>
      </c>
      <c r="C48" s="58" t="str">
        <f t="shared" si="12"/>
        <v/>
      </c>
      <c r="D48" s="58" t="str">
        <f t="shared" si="13"/>
        <v/>
      </c>
      <c r="E48" s="58" t="str">
        <f t="shared" si="14"/>
        <v/>
      </c>
      <c r="F48" s="63"/>
      <c r="G48" s="64" t="str">
        <f t="shared" si="15"/>
        <v/>
      </c>
      <c r="H48" s="64"/>
      <c r="I48" s="56" t="s">
        <v>2</v>
      </c>
      <c r="Q48" s="75"/>
      <c r="R48" s="65"/>
    </row>
    <row r="49" s="56" customFormat="1" spans="1:18">
      <c r="A49" s="58" t="str">
        <f t="shared" si="10"/>
        <v/>
      </c>
      <c r="B49" s="58" t="str">
        <f t="shared" si="11"/>
        <v/>
      </c>
      <c r="C49" s="58" t="str">
        <f t="shared" si="12"/>
        <v/>
      </c>
      <c r="D49" s="58" t="str">
        <f t="shared" si="13"/>
        <v/>
      </c>
      <c r="E49" s="58" t="str">
        <f t="shared" si="14"/>
        <v/>
      </c>
      <c r="F49" s="63"/>
      <c r="G49" s="64" t="str">
        <f t="shared" si="15"/>
        <v/>
      </c>
      <c r="H49" s="64"/>
      <c r="I49" s="56" t="s">
        <v>2</v>
      </c>
      <c r="Q49" s="75"/>
      <c r="R49" s="65"/>
    </row>
    <row r="50" s="56" customFormat="1" spans="1:18">
      <c r="A50" s="58" t="str">
        <f t="shared" si="10"/>
        <v/>
      </c>
      <c r="B50" s="58" t="str">
        <f t="shared" si="11"/>
        <v/>
      </c>
      <c r="C50" s="58" t="str">
        <f t="shared" si="12"/>
        <v/>
      </c>
      <c r="D50" s="58" t="str">
        <f t="shared" si="13"/>
        <v/>
      </c>
      <c r="E50" s="58" t="str">
        <f t="shared" si="14"/>
        <v/>
      </c>
      <c r="F50" s="63"/>
      <c r="G50" s="64" t="str">
        <f t="shared" si="15"/>
        <v/>
      </c>
      <c r="H50" s="64"/>
      <c r="I50" s="56" t="s">
        <v>2</v>
      </c>
      <c r="Q50" s="75"/>
      <c r="R50" s="65"/>
    </row>
    <row r="51" s="56" customFormat="1" spans="1:18">
      <c r="A51" s="58" t="str">
        <f t="shared" si="10"/>
        <v/>
      </c>
      <c r="B51" s="58" t="str">
        <f t="shared" si="11"/>
        <v/>
      </c>
      <c r="C51" s="58" t="str">
        <f t="shared" si="12"/>
        <v/>
      </c>
      <c r="D51" s="58" t="str">
        <f t="shared" si="13"/>
        <v/>
      </c>
      <c r="E51" s="58" t="str">
        <f t="shared" si="14"/>
        <v/>
      </c>
      <c r="F51" s="63"/>
      <c r="G51" s="64" t="str">
        <f t="shared" si="15"/>
        <v/>
      </c>
      <c r="H51" s="64"/>
      <c r="I51" s="56" t="s">
        <v>2</v>
      </c>
      <c r="Q51" s="75"/>
      <c r="R51" s="65"/>
    </row>
    <row r="52" s="56" customFormat="1" spans="1:18">
      <c r="A52" s="58" t="str">
        <f t="shared" si="10"/>
        <v/>
      </c>
      <c r="B52" s="58" t="str">
        <f t="shared" si="11"/>
        <v/>
      </c>
      <c r="C52" s="58" t="str">
        <f t="shared" si="12"/>
        <v/>
      </c>
      <c r="D52" s="58" t="str">
        <f t="shared" si="13"/>
        <v/>
      </c>
      <c r="E52" s="58" t="str">
        <f t="shared" si="14"/>
        <v/>
      </c>
      <c r="F52" s="63"/>
      <c r="G52" s="64" t="str">
        <f t="shared" si="15"/>
        <v/>
      </c>
      <c r="H52" s="64"/>
      <c r="I52" s="56" t="s">
        <v>2</v>
      </c>
      <c r="Q52" s="75"/>
      <c r="R52" s="65"/>
    </row>
    <row r="53" s="56" customFormat="1" spans="1:18">
      <c r="A53" s="58" t="str">
        <f t="shared" si="10"/>
        <v/>
      </c>
      <c r="B53" s="58" t="str">
        <f t="shared" si="11"/>
        <v/>
      </c>
      <c r="C53" s="58" t="str">
        <f t="shared" si="12"/>
        <v/>
      </c>
      <c r="D53" s="58" t="str">
        <f t="shared" si="13"/>
        <v/>
      </c>
      <c r="E53" s="58" t="str">
        <f t="shared" si="14"/>
        <v/>
      </c>
      <c r="F53" s="63"/>
      <c r="G53" s="64" t="str">
        <f t="shared" si="15"/>
        <v/>
      </c>
      <c r="H53" s="64"/>
      <c r="I53" s="56" t="s">
        <v>2</v>
      </c>
      <c r="Q53" s="75"/>
      <c r="R53" s="65"/>
    </row>
    <row r="54" s="56" customFormat="1" spans="1:18">
      <c r="A54" s="58" t="str">
        <f t="shared" si="10"/>
        <v/>
      </c>
      <c r="B54" s="58" t="str">
        <f t="shared" si="11"/>
        <v/>
      </c>
      <c r="C54" s="58" t="str">
        <f t="shared" si="12"/>
        <v/>
      </c>
      <c r="D54" s="58" t="str">
        <f t="shared" si="13"/>
        <v/>
      </c>
      <c r="E54" s="58" t="str">
        <f t="shared" si="14"/>
        <v/>
      </c>
      <c r="F54" s="63"/>
      <c r="G54" s="64" t="str">
        <f t="shared" si="15"/>
        <v/>
      </c>
      <c r="H54" s="64"/>
      <c r="I54" s="56" t="s">
        <v>2</v>
      </c>
      <c r="Q54" s="75"/>
      <c r="R54" s="65"/>
    </row>
    <row r="55" s="56" customFormat="1" spans="1:18">
      <c r="A55" s="58" t="str">
        <f t="shared" si="10"/>
        <v/>
      </c>
      <c r="B55" s="58" t="str">
        <f t="shared" si="11"/>
        <v/>
      </c>
      <c r="C55" s="58" t="str">
        <f t="shared" si="12"/>
        <v/>
      </c>
      <c r="D55" s="58" t="str">
        <f t="shared" si="13"/>
        <v/>
      </c>
      <c r="E55" s="58" t="str">
        <f t="shared" si="14"/>
        <v/>
      </c>
      <c r="F55" s="63"/>
      <c r="G55" s="64" t="str">
        <f t="shared" si="15"/>
        <v/>
      </c>
      <c r="H55" s="64"/>
      <c r="I55" s="56" t="s">
        <v>2</v>
      </c>
      <c r="Q55" s="75"/>
      <c r="R55" s="65"/>
    </row>
    <row r="56" s="56" customFormat="1" spans="1:18">
      <c r="A56" s="58" t="str">
        <f t="shared" si="10"/>
        <v/>
      </c>
      <c r="B56" s="58" t="str">
        <f t="shared" si="11"/>
        <v/>
      </c>
      <c r="C56" s="58" t="str">
        <f t="shared" si="12"/>
        <v/>
      </c>
      <c r="D56" s="58" t="str">
        <f t="shared" si="13"/>
        <v/>
      </c>
      <c r="E56" s="58" t="str">
        <f t="shared" si="14"/>
        <v/>
      </c>
      <c r="F56" s="63"/>
      <c r="G56" s="64" t="str">
        <f t="shared" si="15"/>
        <v/>
      </c>
      <c r="H56" s="64"/>
      <c r="I56" s="56" t="s">
        <v>2</v>
      </c>
      <c r="Q56" s="75"/>
      <c r="R56" s="65"/>
    </row>
    <row r="57" s="56" customFormat="1" spans="1:18">
      <c r="A57" s="58" t="str">
        <f t="shared" si="10"/>
        <v/>
      </c>
      <c r="B57" s="58" t="str">
        <f t="shared" si="11"/>
        <v/>
      </c>
      <c r="C57" s="58" t="str">
        <f t="shared" si="12"/>
        <v/>
      </c>
      <c r="D57" s="58" t="str">
        <f t="shared" si="13"/>
        <v/>
      </c>
      <c r="E57" s="58" t="str">
        <f t="shared" si="14"/>
        <v/>
      </c>
      <c r="F57" s="63"/>
      <c r="G57" s="64" t="str">
        <f t="shared" si="15"/>
        <v/>
      </c>
      <c r="H57" s="64"/>
      <c r="I57" s="56" t="s">
        <v>2</v>
      </c>
      <c r="Q57" s="75"/>
      <c r="R57" s="65"/>
    </row>
    <row r="58" s="56" customFormat="1" spans="1:18">
      <c r="A58" s="58" t="str">
        <f t="shared" si="10"/>
        <v/>
      </c>
      <c r="B58" s="58" t="str">
        <f t="shared" si="11"/>
        <v/>
      </c>
      <c r="C58" s="58" t="str">
        <f t="shared" si="12"/>
        <v/>
      </c>
      <c r="D58" s="58" t="str">
        <f t="shared" si="13"/>
        <v/>
      </c>
      <c r="E58" s="58" t="str">
        <f t="shared" si="14"/>
        <v/>
      </c>
      <c r="F58" s="63"/>
      <c r="G58" s="64" t="str">
        <f t="shared" si="15"/>
        <v/>
      </c>
      <c r="H58" s="64"/>
      <c r="I58" s="56" t="s">
        <v>2</v>
      </c>
      <c r="Q58" s="75"/>
      <c r="R58" s="65"/>
    </row>
    <row r="59" s="56" customFormat="1" spans="1:18">
      <c r="A59" s="58" t="str">
        <f t="shared" si="10"/>
        <v/>
      </c>
      <c r="B59" s="58" t="str">
        <f t="shared" si="11"/>
        <v/>
      </c>
      <c r="C59" s="58" t="str">
        <f t="shared" si="12"/>
        <v/>
      </c>
      <c r="D59" s="58" t="str">
        <f t="shared" si="13"/>
        <v/>
      </c>
      <c r="E59" s="58" t="str">
        <f t="shared" si="14"/>
        <v/>
      </c>
      <c r="F59" s="63"/>
      <c r="G59" s="64" t="str">
        <f t="shared" si="15"/>
        <v/>
      </c>
      <c r="H59" s="64"/>
      <c r="I59" s="56" t="s">
        <v>2</v>
      </c>
      <c r="Q59" s="75"/>
      <c r="R59" s="65"/>
    </row>
    <row r="60" s="56" customFormat="1" spans="1:18">
      <c r="A60" s="58" t="str">
        <f t="shared" si="10"/>
        <v/>
      </c>
      <c r="B60" s="58" t="str">
        <f t="shared" si="11"/>
        <v/>
      </c>
      <c r="C60" s="58" t="str">
        <f t="shared" si="12"/>
        <v/>
      </c>
      <c r="D60" s="58" t="str">
        <f t="shared" si="13"/>
        <v/>
      </c>
      <c r="E60" s="58" t="str">
        <f t="shared" si="14"/>
        <v/>
      </c>
      <c r="F60" s="63"/>
      <c r="G60" s="64" t="str">
        <f t="shared" si="15"/>
        <v/>
      </c>
      <c r="H60" s="64"/>
      <c r="I60" s="56" t="s">
        <v>2</v>
      </c>
      <c r="Q60" s="75"/>
      <c r="R60" s="65"/>
    </row>
    <row r="61" s="56" customFormat="1" ht="17.4" spans="1:18">
      <c r="A61" s="58" t="str">
        <f t="shared" si="10"/>
        <v/>
      </c>
      <c r="B61" s="58" t="str">
        <f t="shared" si="11"/>
        <v/>
      </c>
      <c r="C61" s="58" t="str">
        <f t="shared" si="12"/>
        <v/>
      </c>
      <c r="D61" s="58" t="str">
        <f t="shared" si="13"/>
        <v/>
      </c>
      <c r="E61" s="58" t="str">
        <f t="shared" si="14"/>
        <v/>
      </c>
      <c r="F61" s="63"/>
      <c r="G61" s="64" t="str">
        <f t="shared" si="15"/>
        <v/>
      </c>
      <c r="H61" s="64"/>
      <c r="I61" s="56" t="s">
        <v>2</v>
      </c>
      <c r="J61" s="74"/>
      <c r="Q61" s="75"/>
      <c r="R61" s="65"/>
    </row>
    <row r="62" s="56" customFormat="1" ht="14.55" spans="1:18">
      <c r="A62" s="66" t="str">
        <f t="shared" si="10"/>
        <v/>
      </c>
      <c r="B62" s="66" t="str">
        <f t="shared" si="11"/>
        <v/>
      </c>
      <c r="C62" s="66" t="str">
        <f t="shared" si="12"/>
        <v/>
      </c>
      <c r="D62" s="66" t="str">
        <f t="shared" si="13"/>
        <v/>
      </c>
      <c r="E62" s="66" t="str">
        <f t="shared" si="14"/>
        <v/>
      </c>
      <c r="F62" s="63"/>
      <c r="G62" s="64" t="str">
        <f t="shared" si="15"/>
        <v/>
      </c>
      <c r="H62" s="64"/>
      <c r="I62" s="56" t="s">
        <v>2</v>
      </c>
      <c r="Q62" s="76"/>
      <c r="R62" s="65"/>
    </row>
    <row r="63" s="56" customFormat="1" spans="1:18">
      <c r="A63" s="58"/>
      <c r="B63" s="58"/>
      <c r="C63" s="58"/>
      <c r="D63" s="58"/>
      <c r="E63" s="58"/>
      <c r="Q63" s="75"/>
      <c r="R63" s="65"/>
    </row>
    <row r="64" s="56" customFormat="1" ht="14.55" spans="1:18">
      <c r="A64" s="57"/>
      <c r="B64" s="57"/>
      <c r="C64" s="57"/>
      <c r="D64" s="57"/>
      <c r="E64" s="57"/>
      <c r="F64"/>
      <c r="G64" t="s">
        <v>197</v>
      </c>
      <c r="H64" s="56"/>
      <c r="Q64" s="75"/>
      <c r="R64" s="65"/>
    </row>
    <row r="65" s="56" customFormat="1" ht="13" customHeight="1" spans="1:18">
      <c r="A65" s="67" t="str">
        <f t="shared" ref="A65:A76" si="16">IF(F65&lt;&gt;"","&lt;p&gt;","")</f>
        <v>&lt;p&gt;</v>
      </c>
      <c r="B65" s="68" t="str">
        <f t="shared" ref="B65:B76" si="17">IF(F65&lt;&gt;"",CONCATENATE(A65,F65,C65),"")</f>
        <v>&lt;p&gt;En el ámbito del desarrollo web, la cita adecuada de fuentes y obras consultadas resulta tan relevante como en cualquier otro tipo de medio escrito. La etiqueta HTML &lt;cite&gt; permite a los desarrolladores señalar de manera semántica los títulos de libros, películas, canciones, obras de arte, sitios web u otros tipos de referencias incluidas en el contenido. </v>
      </c>
      <c r="C65" s="68" t="s">
        <v>2</v>
      </c>
      <c r="D65" s="68"/>
      <c r="E65" s="68" t="str">
        <f t="shared" ref="E65:E76" si="18">IF(F65&lt;&gt;"","&lt;/p&gt;","")</f>
        <v>&lt;/p&gt;</v>
      </c>
      <c r="F65" s="78" t="s">
        <v>198</v>
      </c>
      <c r="G65" s="64" t="str">
        <f t="shared" ref="G65:G76" si="19">CONCATENATE(A65,F65,E65)</f>
        <v>&lt;p&gt;En el ámbito del desarrollo web, la cita adecuada de fuentes y obras consultadas resulta tan relevante como en cualquier otro tipo de medio escrito. La etiqueta HTML &lt;cite&gt; permite a los desarrolladores señalar de manera semántica los títulos de libros, películas, canciones, obras de arte, sitios web u otros tipos de referencias incluidas en el contenido.&lt;/p&gt;</v>
      </c>
      <c r="H65" s="64"/>
      <c r="Q65" s="75"/>
      <c r="R65" s="65"/>
    </row>
    <row r="66" s="56" customFormat="1" spans="1:18">
      <c r="A66" s="59" t="str">
        <f t="shared" si="16"/>
        <v>&lt;p&gt;</v>
      </c>
      <c r="B66" s="60" t="str">
        <f t="shared" si="17"/>
        <v>&lt;p&gt;Lejos de ser únicamente un recurso para aplicar cursiva al texto, la etiqueta &lt;cite&gt; tiene como propósito principal proporcionar significado semántico. Esta indica a los navegadores, motores de búsqueda y tecnologías de asistencia que el texto señalado corresponde específicamente al título de una obra o fuente. </v>
      </c>
      <c r="C66" s="60" t="s">
        <v>2</v>
      </c>
      <c r="D66" s="60"/>
      <c r="E66" s="60" t="str">
        <f t="shared" si="18"/>
        <v>&lt;/p&gt;</v>
      </c>
      <c r="F66" s="63" t="s">
        <v>199</v>
      </c>
      <c r="G66" s="64" t="str">
        <f t="shared" si="19"/>
        <v>&lt;p&gt;Lejos de ser únicamente un recurso para aplicar cursiva al texto, la etiqueta &lt;cite&gt; tiene como propósito principal proporcionar significado semántico. Esta indica a los navegadores, motores de búsqueda y tecnologías de asistencia que el texto señalado corresponde específicamente al título de una obra o fuente.&lt;/p&gt;</v>
      </c>
      <c r="H66" s="64"/>
      <c r="Q66" s="75"/>
      <c r="R66" s="65"/>
    </row>
    <row r="67" s="56" customFormat="1" spans="1:18">
      <c r="A67" s="59" t="str">
        <f t="shared" si="16"/>
        <v>&lt;p&gt;</v>
      </c>
      <c r="B67" s="60" t="str">
        <f t="shared" si="17"/>
        <v>&lt;p&gt;El uso correcto de &lt;cite&gt; contribuye a que el código sea más accesible, estructurado y comprensible, tanto para los usuarios como para las máquinas que procesan la información. </v>
      </c>
      <c r="C67" s="60" t="s">
        <v>2</v>
      </c>
      <c r="D67" s="60"/>
      <c r="E67" s="60" t="str">
        <f t="shared" si="18"/>
        <v>&lt;/p&gt;</v>
      </c>
      <c r="F67" s="63" t="s">
        <v>200</v>
      </c>
      <c r="G67" s="64" t="str">
        <f t="shared" si="19"/>
        <v>&lt;p&gt;El uso correcto de &lt;cite&gt; contribuye a que el código sea más accesible, estructurado y comprensible, tanto para los usuarios como para las máquinas que procesan la información.&lt;/p&gt;</v>
      </c>
      <c r="H67" s="64"/>
      <c r="Q67" s="75"/>
      <c r="R67" s="65"/>
    </row>
    <row r="68" s="56" customFormat="1" spans="1:18">
      <c r="A68" s="59" t="str">
        <f t="shared" si="16"/>
        <v/>
      </c>
      <c r="B68" s="60" t="str">
        <f t="shared" si="17"/>
        <v/>
      </c>
      <c r="C68" s="60" t="s">
        <v>2</v>
      </c>
      <c r="D68" s="60"/>
      <c r="E68" s="60" t="str">
        <f t="shared" si="18"/>
        <v/>
      </c>
      <c r="F68" s="63"/>
      <c r="G68" s="64" t="str">
        <f t="shared" si="19"/>
        <v/>
      </c>
      <c r="H68" s="64"/>
      <c r="Q68" s="75"/>
      <c r="R68" s="65"/>
    </row>
    <row r="69" s="56" customFormat="1" spans="1:18">
      <c r="A69" s="59" t="str">
        <f t="shared" si="16"/>
        <v/>
      </c>
      <c r="B69" s="60" t="str">
        <f t="shared" si="17"/>
        <v/>
      </c>
      <c r="C69" s="60" t="s">
        <v>2</v>
      </c>
      <c r="D69" s="60"/>
      <c r="E69" s="60" t="str">
        <f t="shared" si="18"/>
        <v/>
      </c>
      <c r="F69" s="63"/>
      <c r="G69" s="64" t="str">
        <f t="shared" si="19"/>
        <v/>
      </c>
      <c r="H69" s="64"/>
      <c r="Q69" s="75"/>
      <c r="R69" s="65"/>
    </row>
    <row r="70" s="56" customFormat="1" spans="1:18">
      <c r="A70" s="59" t="str">
        <f t="shared" si="16"/>
        <v/>
      </c>
      <c r="B70" s="60" t="str">
        <f t="shared" si="17"/>
        <v/>
      </c>
      <c r="C70" s="60" t="s">
        <v>2</v>
      </c>
      <c r="D70" s="60"/>
      <c r="E70" s="60" t="str">
        <f t="shared" si="18"/>
        <v/>
      </c>
      <c r="F70" s="63"/>
      <c r="G70" s="64" t="str">
        <f t="shared" si="19"/>
        <v/>
      </c>
      <c r="H70" s="64"/>
      <c r="Q70" s="75"/>
      <c r="R70" s="65"/>
    </row>
    <row r="71" s="56" customFormat="1" spans="1:18">
      <c r="A71" s="59" t="str">
        <f t="shared" si="16"/>
        <v/>
      </c>
      <c r="B71" s="60" t="str">
        <f t="shared" si="17"/>
        <v/>
      </c>
      <c r="C71" s="60" t="s">
        <v>2</v>
      </c>
      <c r="D71" s="60"/>
      <c r="E71" s="60" t="str">
        <f t="shared" si="18"/>
        <v/>
      </c>
      <c r="F71" s="63"/>
      <c r="G71" s="64" t="str">
        <f t="shared" si="19"/>
        <v/>
      </c>
      <c r="H71" s="64"/>
      <c r="Q71" s="75"/>
      <c r="R71" s="65"/>
    </row>
    <row r="72" s="56" customFormat="1" spans="1:18">
      <c r="A72" s="59" t="str">
        <f t="shared" si="16"/>
        <v/>
      </c>
      <c r="B72" s="60" t="str">
        <f t="shared" si="17"/>
        <v/>
      </c>
      <c r="C72" s="60" t="s">
        <v>2</v>
      </c>
      <c r="D72" s="60"/>
      <c r="E72" s="60" t="str">
        <f t="shared" si="18"/>
        <v/>
      </c>
      <c r="F72" s="63"/>
      <c r="G72" s="64" t="str">
        <f t="shared" si="19"/>
        <v/>
      </c>
      <c r="H72" s="64"/>
      <c r="Q72" s="75"/>
      <c r="R72" s="65"/>
    </row>
    <row r="73" s="56" customFormat="1" spans="1:18">
      <c r="A73" s="59" t="str">
        <f t="shared" si="16"/>
        <v/>
      </c>
      <c r="B73" s="60" t="str">
        <f t="shared" si="17"/>
        <v/>
      </c>
      <c r="C73" s="60" t="s">
        <v>2</v>
      </c>
      <c r="D73" s="60"/>
      <c r="E73" s="60" t="str">
        <f t="shared" si="18"/>
        <v/>
      </c>
      <c r="F73" s="63"/>
      <c r="G73" s="64" t="str">
        <f t="shared" si="19"/>
        <v/>
      </c>
      <c r="H73" s="64"/>
      <c r="Q73" s="75"/>
      <c r="R73" s="65"/>
    </row>
    <row r="74" s="56" customFormat="1" spans="1:18">
      <c r="A74" s="59" t="str">
        <f t="shared" si="16"/>
        <v/>
      </c>
      <c r="B74" s="60" t="str">
        <f t="shared" si="17"/>
        <v/>
      </c>
      <c r="C74" s="60" t="s">
        <v>2</v>
      </c>
      <c r="D74" s="60"/>
      <c r="E74" s="60" t="str">
        <f t="shared" si="18"/>
        <v/>
      </c>
      <c r="F74" s="63"/>
      <c r="G74" s="64" t="str">
        <f t="shared" si="19"/>
        <v/>
      </c>
      <c r="H74" s="64"/>
      <c r="Q74" s="75"/>
      <c r="R74" s="65"/>
    </row>
    <row r="75" s="56" customFormat="1" spans="1:18">
      <c r="A75" s="59" t="str">
        <f t="shared" si="16"/>
        <v/>
      </c>
      <c r="B75" s="60" t="str">
        <f t="shared" si="17"/>
        <v/>
      </c>
      <c r="C75" s="60" t="s">
        <v>33</v>
      </c>
      <c r="D75" s="60"/>
      <c r="E75" s="60" t="str">
        <f t="shared" si="18"/>
        <v/>
      </c>
      <c r="F75" s="63"/>
      <c r="G75" s="64" t="str">
        <f t="shared" si="19"/>
        <v/>
      </c>
      <c r="H75" s="64"/>
      <c r="Q75" s="75"/>
      <c r="R75" s="65"/>
    </row>
    <row r="76" s="56" customFormat="1" ht="14.55" spans="1:18">
      <c r="A76" s="69" t="str">
        <f t="shared" si="16"/>
        <v/>
      </c>
      <c r="B76" s="66" t="str">
        <f t="shared" si="17"/>
        <v/>
      </c>
      <c r="C76" s="66" t="s">
        <v>2</v>
      </c>
      <c r="D76" s="66"/>
      <c r="E76" s="66" t="str">
        <f t="shared" si="18"/>
        <v/>
      </c>
      <c r="F76" s="63"/>
      <c r="G76" s="64" t="str">
        <f t="shared" si="19"/>
        <v/>
      </c>
      <c r="H76" s="64"/>
      <c r="Q76" s="75"/>
      <c r="R76" s="65"/>
    </row>
    <row r="77" customFormat="1" spans="1:10">
      <c r="A77" s="57"/>
      <c r="B77" s="57"/>
      <c r="C77" s="57"/>
      <c r="D77" s="57"/>
      <c r="E77" s="57"/>
      <c r="J77" s="56"/>
    </row>
    <row r="78" ht="14.55" spans="6:8">
      <c r="F78" s="59"/>
      <c r="G78" s="56" t="s">
        <v>201</v>
      </c>
      <c r="H78" s="56"/>
    </row>
    <row r="79" spans="2:8">
      <c r="B79" s="60"/>
      <c r="C79" s="60"/>
      <c r="D79" s="60"/>
      <c r="E79" s="60"/>
      <c r="G79" s="61" t="s">
        <v>192</v>
      </c>
      <c r="H79" s="62"/>
    </row>
    <row r="80" spans="1:8">
      <c r="A80" s="58" t="str">
        <f t="shared" ref="A80:A96" si="20">IF(F80&lt;&gt;"",CONCATENATE("&lt;li&gt;",$F$78),"")</f>
        <v/>
      </c>
      <c r="B80" s="58" t="str">
        <f t="shared" ref="B80:B96" si="21">IF(F80&lt;&gt;"",LEFT(F80,FIND(":",F80,1)-1),"")</f>
        <v/>
      </c>
      <c r="C80" s="58" t="str">
        <f t="shared" ref="C80:C96" si="22">IF(F80&lt;&gt;"","&lt;/code&gt;","")</f>
        <v/>
      </c>
      <c r="D80" s="58" t="str">
        <f t="shared" ref="D80:D96" si="23">IF(F80&lt;&gt;"",RIGHT(F80,LEN(F80)-FIND(":",F80,1)),"")</f>
        <v/>
      </c>
      <c r="E80" s="58" t="str">
        <f t="shared" ref="E80:E96" si="24">IF(F80&lt;&gt;"","&lt;/li&gt;","")</f>
        <v/>
      </c>
      <c r="F80" s="63"/>
      <c r="G80" s="64" t="str">
        <f>IF(F80&lt;&gt;"",CONCATENATE(A80,B80,C80,":",D80,E80),IF(F79&lt;&gt;"","&lt;/ul&gt;",""))</f>
        <v/>
      </c>
      <c r="H80" s="65"/>
    </row>
    <row r="81" spans="1:8">
      <c r="A81" s="58" t="str">
        <f t="shared" si="20"/>
        <v/>
      </c>
      <c r="B81" s="58" t="str">
        <f t="shared" si="21"/>
        <v/>
      </c>
      <c r="C81" s="58" t="str">
        <f t="shared" si="22"/>
        <v/>
      </c>
      <c r="D81" s="58" t="str">
        <f t="shared" si="23"/>
        <v/>
      </c>
      <c r="E81" s="58" t="str">
        <f t="shared" si="24"/>
        <v/>
      </c>
      <c r="F81" s="63"/>
      <c r="G81" s="64" t="str">
        <f t="shared" ref="G80:G96" si="25">IF(F81&lt;&gt;"",CONCATENATE(A81,B81,C81,":",D81,E81),IF(F80&lt;&gt;"","&lt;/ul&gt;",""))</f>
        <v/>
      </c>
      <c r="H81" s="65"/>
    </row>
    <row r="82" spans="1:8">
      <c r="A82" s="58" t="str">
        <f t="shared" si="20"/>
        <v/>
      </c>
      <c r="B82" s="58" t="str">
        <f t="shared" si="21"/>
        <v/>
      </c>
      <c r="C82" s="58" t="str">
        <f t="shared" si="22"/>
        <v/>
      </c>
      <c r="D82" s="58" t="str">
        <f t="shared" si="23"/>
        <v/>
      </c>
      <c r="E82" s="58" t="str">
        <f t="shared" si="24"/>
        <v/>
      </c>
      <c r="F82" s="63"/>
      <c r="G82" s="64" t="str">
        <f t="shared" si="25"/>
        <v/>
      </c>
      <c r="H82" s="65"/>
    </row>
    <row r="83" spans="1:8">
      <c r="A83" s="58" t="str">
        <f t="shared" si="20"/>
        <v/>
      </c>
      <c r="B83" s="58" t="str">
        <f t="shared" si="21"/>
        <v/>
      </c>
      <c r="C83" s="58" t="str">
        <f t="shared" si="22"/>
        <v/>
      </c>
      <c r="D83" s="58" t="str">
        <f t="shared" si="23"/>
        <v/>
      </c>
      <c r="E83" s="58" t="str">
        <f t="shared" si="24"/>
        <v/>
      </c>
      <c r="F83" s="63"/>
      <c r="G83" s="64" t="str">
        <f t="shared" si="25"/>
        <v/>
      </c>
      <c r="H83" s="65"/>
    </row>
    <row r="84" spans="1:8">
      <c r="A84" s="58" t="str">
        <f t="shared" si="20"/>
        <v/>
      </c>
      <c r="B84" s="58" t="str">
        <f t="shared" si="21"/>
        <v/>
      </c>
      <c r="C84" s="58" t="str">
        <f t="shared" si="22"/>
        <v/>
      </c>
      <c r="D84" s="58" t="str">
        <f t="shared" si="23"/>
        <v/>
      </c>
      <c r="E84" s="58" t="str">
        <f t="shared" si="24"/>
        <v/>
      </c>
      <c r="F84" s="63"/>
      <c r="G84" s="64" t="str">
        <f t="shared" si="25"/>
        <v/>
      </c>
      <c r="H84" s="65"/>
    </row>
    <row r="85" spans="1:8">
      <c r="A85" s="58" t="str">
        <f t="shared" si="20"/>
        <v/>
      </c>
      <c r="B85" s="58" t="str">
        <f t="shared" si="21"/>
        <v/>
      </c>
      <c r="C85" s="58" t="str">
        <f t="shared" si="22"/>
        <v/>
      </c>
      <c r="D85" s="58" t="str">
        <f t="shared" si="23"/>
        <v/>
      </c>
      <c r="E85" s="58" t="str">
        <f t="shared" si="24"/>
        <v/>
      </c>
      <c r="F85" s="63"/>
      <c r="G85" s="64" t="str">
        <f t="shared" si="25"/>
        <v/>
      </c>
      <c r="H85" s="65"/>
    </row>
    <row r="86" spans="1:8">
      <c r="A86" s="58" t="str">
        <f t="shared" si="20"/>
        <v/>
      </c>
      <c r="B86" s="58" t="str">
        <f t="shared" si="21"/>
        <v/>
      </c>
      <c r="C86" s="58" t="str">
        <f t="shared" si="22"/>
        <v/>
      </c>
      <c r="D86" s="58" t="str">
        <f t="shared" si="23"/>
        <v/>
      </c>
      <c r="E86" s="58" t="str">
        <f t="shared" si="24"/>
        <v/>
      </c>
      <c r="F86" s="63"/>
      <c r="G86" s="64" t="str">
        <f t="shared" si="25"/>
        <v/>
      </c>
      <c r="H86" s="65"/>
    </row>
    <row r="87" spans="1:8">
      <c r="A87" s="58" t="str">
        <f t="shared" si="20"/>
        <v/>
      </c>
      <c r="B87" s="58" t="str">
        <f t="shared" si="21"/>
        <v/>
      </c>
      <c r="C87" s="58" t="str">
        <f t="shared" si="22"/>
        <v/>
      </c>
      <c r="D87" s="58" t="str">
        <f t="shared" si="23"/>
        <v/>
      </c>
      <c r="E87" s="58" t="str">
        <f t="shared" si="24"/>
        <v/>
      </c>
      <c r="F87" s="63"/>
      <c r="G87" s="64" t="str">
        <f t="shared" si="25"/>
        <v/>
      </c>
      <c r="H87" s="65"/>
    </row>
    <row r="88" spans="1:8">
      <c r="A88" s="58" t="str">
        <f t="shared" si="20"/>
        <v/>
      </c>
      <c r="B88" s="58" t="str">
        <f t="shared" si="21"/>
        <v/>
      </c>
      <c r="C88" s="58" t="str">
        <f t="shared" si="22"/>
        <v/>
      </c>
      <c r="D88" s="58" t="str">
        <f t="shared" si="23"/>
        <v/>
      </c>
      <c r="E88" s="58" t="str">
        <f t="shared" si="24"/>
        <v/>
      </c>
      <c r="F88" s="63"/>
      <c r="G88" s="64" t="str">
        <f t="shared" si="25"/>
        <v/>
      </c>
      <c r="H88" s="65"/>
    </row>
    <row r="89" spans="1:8">
      <c r="A89" s="58" t="str">
        <f t="shared" si="20"/>
        <v/>
      </c>
      <c r="B89" s="58" t="str">
        <f t="shared" si="21"/>
        <v/>
      </c>
      <c r="C89" s="58" t="str">
        <f t="shared" si="22"/>
        <v/>
      </c>
      <c r="D89" s="58" t="str">
        <f t="shared" si="23"/>
        <v/>
      </c>
      <c r="E89" s="58" t="str">
        <f t="shared" si="24"/>
        <v/>
      </c>
      <c r="F89" s="63"/>
      <c r="G89" s="64" t="str">
        <f t="shared" si="25"/>
        <v/>
      </c>
      <c r="H89" s="65"/>
    </row>
    <row r="90" spans="1:8">
      <c r="A90" s="58" t="str">
        <f t="shared" si="20"/>
        <v/>
      </c>
      <c r="B90" s="58" t="str">
        <f t="shared" si="21"/>
        <v/>
      </c>
      <c r="C90" s="58" t="str">
        <f t="shared" si="22"/>
        <v/>
      </c>
      <c r="D90" s="58" t="str">
        <f t="shared" si="23"/>
        <v/>
      </c>
      <c r="E90" s="58" t="str">
        <f t="shared" si="24"/>
        <v/>
      </c>
      <c r="F90" s="63"/>
      <c r="G90" s="64" t="str">
        <f t="shared" si="25"/>
        <v/>
      </c>
      <c r="H90" s="65"/>
    </row>
    <row r="91" spans="1:8">
      <c r="A91" s="58" t="str">
        <f t="shared" si="20"/>
        <v/>
      </c>
      <c r="B91" s="58" t="str">
        <f t="shared" si="21"/>
        <v/>
      </c>
      <c r="C91" s="58" t="str">
        <f t="shared" si="22"/>
        <v/>
      </c>
      <c r="D91" s="58" t="str">
        <f t="shared" si="23"/>
        <v/>
      </c>
      <c r="E91" s="58" t="str">
        <f t="shared" si="24"/>
        <v/>
      </c>
      <c r="F91" s="63"/>
      <c r="G91" s="64" t="str">
        <f t="shared" si="25"/>
        <v/>
      </c>
      <c r="H91" s="65"/>
    </row>
    <row r="92" spans="1:8">
      <c r="A92" s="58" t="str">
        <f t="shared" si="20"/>
        <v/>
      </c>
      <c r="B92" s="58" t="str">
        <f t="shared" si="21"/>
        <v/>
      </c>
      <c r="C92" s="58" t="str">
        <f t="shared" si="22"/>
        <v/>
      </c>
      <c r="D92" s="58" t="str">
        <f t="shared" si="23"/>
        <v/>
      </c>
      <c r="E92" s="58" t="str">
        <f t="shared" si="24"/>
        <v/>
      </c>
      <c r="F92" s="63"/>
      <c r="G92" s="64" t="str">
        <f t="shared" si="25"/>
        <v/>
      </c>
      <c r="H92" s="65"/>
    </row>
    <row r="93" spans="1:8">
      <c r="A93" s="58" t="str">
        <f t="shared" si="20"/>
        <v/>
      </c>
      <c r="B93" s="58" t="str">
        <f t="shared" si="21"/>
        <v/>
      </c>
      <c r="C93" s="58" t="str">
        <f t="shared" si="22"/>
        <v/>
      </c>
      <c r="D93" s="58" t="str">
        <f t="shared" si="23"/>
        <v/>
      </c>
      <c r="E93" s="58" t="str">
        <f t="shared" si="24"/>
        <v/>
      </c>
      <c r="F93" s="63"/>
      <c r="G93" s="64" t="str">
        <f t="shared" si="25"/>
        <v/>
      </c>
      <c r="H93" s="65"/>
    </row>
    <row r="94" spans="1:8">
      <c r="A94" s="58" t="str">
        <f t="shared" si="20"/>
        <v/>
      </c>
      <c r="B94" s="58" t="str">
        <f t="shared" si="21"/>
        <v/>
      </c>
      <c r="C94" s="58" t="str">
        <f t="shared" si="22"/>
        <v/>
      </c>
      <c r="D94" s="58" t="str">
        <f t="shared" si="23"/>
        <v/>
      </c>
      <c r="E94" s="58" t="str">
        <f t="shared" si="24"/>
        <v/>
      </c>
      <c r="F94" s="63"/>
      <c r="G94" s="64" t="str">
        <f t="shared" si="25"/>
        <v/>
      </c>
      <c r="H94" s="65"/>
    </row>
    <row r="95" spans="1:8">
      <c r="A95" s="58" t="str">
        <f t="shared" si="20"/>
        <v/>
      </c>
      <c r="B95" s="58" t="str">
        <f t="shared" si="21"/>
        <v/>
      </c>
      <c r="C95" s="58" t="str">
        <f t="shared" si="22"/>
        <v/>
      </c>
      <c r="D95" s="58" t="str">
        <f t="shared" si="23"/>
        <v/>
      </c>
      <c r="E95" s="58" t="str">
        <f t="shared" si="24"/>
        <v/>
      </c>
      <c r="F95" s="63"/>
      <c r="G95" s="64" t="str">
        <f t="shared" si="25"/>
        <v/>
      </c>
      <c r="H95" s="65"/>
    </row>
    <row r="96" ht="14.55" spans="1:8">
      <c r="A96" s="66" t="str">
        <f t="shared" si="20"/>
        <v/>
      </c>
      <c r="B96" s="66" t="str">
        <f t="shared" si="21"/>
        <v/>
      </c>
      <c r="C96" s="66" t="str">
        <f t="shared" si="22"/>
        <v/>
      </c>
      <c r="D96" s="66" t="str">
        <f t="shared" si="23"/>
        <v/>
      </c>
      <c r="E96" s="66" t="str">
        <f t="shared" si="24"/>
        <v/>
      </c>
      <c r="F96" s="63"/>
      <c r="G96" s="64" t="str">
        <f t="shared" si="25"/>
        <v/>
      </c>
      <c r="H96" s="65"/>
    </row>
    <row r="97" spans="6:8">
      <c r="F97" s="56"/>
      <c r="G97" s="56" t="str">
        <f>IF(F97&lt;&gt;"",CONCATENATE(A97,F97,E97),IF(F96&lt;&gt;"","&lt;/ul&gt;",""))</f>
        <v/>
      </c>
      <c r="H97" s="56"/>
    </row>
    <row r="99" customFormat="1" spans="1:8">
      <c r="A99" s="57"/>
      <c r="B99" s="57"/>
      <c r="C99" s="57"/>
      <c r="D99" s="57"/>
      <c r="E99" s="57"/>
      <c r="F99" s="56"/>
      <c r="H99" s="56"/>
    </row>
    <row r="100" customFormat="1" spans="1:8">
      <c r="A100" s="59"/>
      <c r="B100" s="60"/>
      <c r="C100" s="60"/>
      <c r="D100" s="60"/>
      <c r="E100" s="60"/>
      <c r="G100" s="56" t="s">
        <v>202</v>
      </c>
      <c r="H100" s="62"/>
    </row>
    <row r="101" customFormat="1" spans="1:8">
      <c r="A101" s="58" t="str">
        <f t="shared" ref="A101:A117" si="26">IF(F101&lt;&gt;"",CONCATENATE("&lt;p&gt;",$F$78),"")</f>
        <v/>
      </c>
      <c r="B101" s="58" t="str">
        <f t="shared" ref="B101:B117" si="27">IF(F101&lt;&gt;"",LEFT(F101,FIND(":",F101,1)-1),"")</f>
        <v/>
      </c>
      <c r="C101" s="58" t="str">
        <f t="shared" ref="C101:C117" si="28">IF(F101&lt;&gt;"","&lt;/code&gt;","")</f>
        <v/>
      </c>
      <c r="D101" s="58" t="str">
        <f t="shared" ref="D101:D117" si="29">IF(F101&lt;&gt;"",RIGHT(F101,LEN(F101)-FIND(":",F101,1)),"")</f>
        <v/>
      </c>
      <c r="E101" s="58" t="str">
        <f t="shared" ref="E101:E117" si="30">IF(F101&lt;&gt;"","&lt;/p&gt;","")</f>
        <v/>
      </c>
      <c r="F101" s="63"/>
      <c r="G101" s="64" t="str">
        <f t="shared" ref="G101:G117" si="31">IF(F101&lt;&gt;"",CONCATENATE(A101,B101,C101,":",D101,E101),"")</f>
        <v/>
      </c>
      <c r="H101" s="65"/>
    </row>
    <row r="102" customFormat="1" spans="1:8">
      <c r="A102" s="58" t="str">
        <f t="shared" si="26"/>
        <v/>
      </c>
      <c r="B102" s="58" t="str">
        <f t="shared" si="27"/>
        <v/>
      </c>
      <c r="C102" s="58" t="str">
        <f t="shared" si="28"/>
        <v/>
      </c>
      <c r="D102" s="58" t="str">
        <f t="shared" si="29"/>
        <v/>
      </c>
      <c r="E102" s="58" t="str">
        <f t="shared" si="30"/>
        <v/>
      </c>
      <c r="F102" s="63"/>
      <c r="G102" s="64" t="str">
        <f t="shared" si="31"/>
        <v/>
      </c>
      <c r="H102" s="65"/>
    </row>
    <row r="103" customFormat="1" spans="1:8">
      <c r="A103" s="58" t="str">
        <f t="shared" si="26"/>
        <v/>
      </c>
      <c r="B103" s="58" t="str">
        <f t="shared" si="27"/>
        <v/>
      </c>
      <c r="C103" s="58" t="str">
        <f t="shared" si="28"/>
        <v/>
      </c>
      <c r="D103" s="58" t="str">
        <f t="shared" si="29"/>
        <v/>
      </c>
      <c r="E103" s="58" t="str">
        <f t="shared" si="30"/>
        <v/>
      </c>
      <c r="F103" s="63"/>
      <c r="G103" s="64" t="str">
        <f t="shared" si="31"/>
        <v/>
      </c>
      <c r="H103" s="65"/>
    </row>
    <row r="104" customFormat="1" spans="1:8">
      <c r="A104" s="58" t="str">
        <f t="shared" si="26"/>
        <v/>
      </c>
      <c r="B104" s="58" t="str">
        <f t="shared" si="27"/>
        <v/>
      </c>
      <c r="C104" s="58" t="str">
        <f t="shared" si="28"/>
        <v/>
      </c>
      <c r="D104" s="58" t="str">
        <f t="shared" si="29"/>
        <v/>
      </c>
      <c r="E104" s="58" t="str">
        <f t="shared" si="30"/>
        <v/>
      </c>
      <c r="F104" s="63"/>
      <c r="G104" s="64" t="str">
        <f t="shared" si="31"/>
        <v/>
      </c>
      <c r="H104" s="65"/>
    </row>
    <row r="105" customFormat="1" spans="1:8">
      <c r="A105" s="58" t="str">
        <f t="shared" si="26"/>
        <v/>
      </c>
      <c r="B105" s="58" t="str">
        <f t="shared" si="27"/>
        <v/>
      </c>
      <c r="C105" s="58" t="str">
        <f t="shared" si="28"/>
        <v/>
      </c>
      <c r="D105" s="58" t="str">
        <f t="shared" si="29"/>
        <v/>
      </c>
      <c r="E105" s="58" t="str">
        <f t="shared" si="30"/>
        <v/>
      </c>
      <c r="F105" s="63"/>
      <c r="G105" s="64" t="str">
        <f t="shared" si="31"/>
        <v/>
      </c>
      <c r="H105" s="65"/>
    </row>
    <row r="106" customFormat="1" spans="1:8">
      <c r="A106" s="58" t="str">
        <f t="shared" si="26"/>
        <v/>
      </c>
      <c r="B106" s="58" t="str">
        <f t="shared" si="27"/>
        <v/>
      </c>
      <c r="C106" s="58" t="str">
        <f t="shared" si="28"/>
        <v/>
      </c>
      <c r="D106" s="58" t="str">
        <f t="shared" si="29"/>
        <v/>
      </c>
      <c r="E106" s="58" t="str">
        <f t="shared" si="30"/>
        <v/>
      </c>
      <c r="F106" s="63"/>
      <c r="G106" s="64" t="str">
        <f t="shared" si="31"/>
        <v/>
      </c>
      <c r="H106" s="65"/>
    </row>
    <row r="107" customFormat="1" spans="1:8">
      <c r="A107" s="58" t="str">
        <f t="shared" si="26"/>
        <v/>
      </c>
      <c r="B107" s="58" t="str">
        <f t="shared" si="27"/>
        <v/>
      </c>
      <c r="C107" s="58" t="str">
        <f t="shared" si="28"/>
        <v/>
      </c>
      <c r="D107" s="58" t="str">
        <f t="shared" si="29"/>
        <v/>
      </c>
      <c r="E107" s="58" t="str">
        <f t="shared" si="30"/>
        <v/>
      </c>
      <c r="F107" s="63"/>
      <c r="G107" s="64" t="str">
        <f t="shared" si="31"/>
        <v/>
      </c>
      <c r="H107" s="65"/>
    </row>
    <row r="108" customFormat="1" spans="1:8">
      <c r="A108" s="58" t="str">
        <f t="shared" si="26"/>
        <v/>
      </c>
      <c r="B108" s="58" t="str">
        <f t="shared" si="27"/>
        <v/>
      </c>
      <c r="C108" s="58" t="str">
        <f t="shared" si="28"/>
        <v/>
      </c>
      <c r="D108" s="58" t="str">
        <f t="shared" si="29"/>
        <v/>
      </c>
      <c r="E108" s="58" t="str">
        <f t="shared" si="30"/>
        <v/>
      </c>
      <c r="F108" s="63"/>
      <c r="G108" s="64" t="str">
        <f t="shared" si="31"/>
        <v/>
      </c>
      <c r="H108" s="65"/>
    </row>
    <row r="109" customFormat="1" spans="1:8">
      <c r="A109" s="58" t="str">
        <f t="shared" si="26"/>
        <v/>
      </c>
      <c r="B109" s="58" t="str">
        <f t="shared" si="27"/>
        <v/>
      </c>
      <c r="C109" s="58" t="str">
        <f t="shared" si="28"/>
        <v/>
      </c>
      <c r="D109" s="58" t="str">
        <f t="shared" si="29"/>
        <v/>
      </c>
      <c r="E109" s="58" t="str">
        <f t="shared" si="30"/>
        <v/>
      </c>
      <c r="F109" s="63"/>
      <c r="G109" s="64" t="str">
        <f t="shared" si="31"/>
        <v/>
      </c>
      <c r="H109" s="65"/>
    </row>
    <row r="110" customFormat="1" spans="1:8">
      <c r="A110" s="58" t="str">
        <f t="shared" si="26"/>
        <v/>
      </c>
      <c r="B110" s="58" t="str">
        <f t="shared" si="27"/>
        <v/>
      </c>
      <c r="C110" s="58" t="str">
        <f t="shared" si="28"/>
        <v/>
      </c>
      <c r="D110" s="58" t="str">
        <f t="shared" si="29"/>
        <v/>
      </c>
      <c r="E110" s="58" t="str">
        <f t="shared" si="30"/>
        <v/>
      </c>
      <c r="F110" s="63"/>
      <c r="G110" s="64" t="str">
        <f t="shared" si="31"/>
        <v/>
      </c>
      <c r="H110" s="65"/>
    </row>
    <row r="111" customFormat="1" spans="1:8">
      <c r="A111" s="58" t="str">
        <f t="shared" si="26"/>
        <v/>
      </c>
      <c r="B111" s="58" t="str">
        <f t="shared" si="27"/>
        <v/>
      </c>
      <c r="C111" s="58" t="str">
        <f t="shared" si="28"/>
        <v/>
      </c>
      <c r="D111" s="58" t="str">
        <f t="shared" si="29"/>
        <v/>
      </c>
      <c r="E111" s="58" t="str">
        <f t="shared" si="30"/>
        <v/>
      </c>
      <c r="F111" s="63"/>
      <c r="G111" s="64" t="str">
        <f t="shared" si="31"/>
        <v/>
      </c>
      <c r="H111" s="65"/>
    </row>
    <row r="112" customFormat="1" spans="1:8">
      <c r="A112" s="58" t="str">
        <f t="shared" si="26"/>
        <v/>
      </c>
      <c r="B112" s="58" t="str">
        <f t="shared" si="27"/>
        <v/>
      </c>
      <c r="C112" s="58" t="str">
        <f t="shared" si="28"/>
        <v/>
      </c>
      <c r="D112" s="58" t="str">
        <f t="shared" si="29"/>
        <v/>
      </c>
      <c r="E112" s="58" t="str">
        <f t="shared" si="30"/>
        <v/>
      </c>
      <c r="F112" s="63"/>
      <c r="G112" s="64" t="str">
        <f t="shared" si="31"/>
        <v/>
      </c>
      <c r="H112" s="65"/>
    </row>
    <row r="113" customFormat="1" spans="1:8">
      <c r="A113" s="58" t="str">
        <f t="shared" si="26"/>
        <v/>
      </c>
      <c r="B113" s="58" t="str">
        <f t="shared" si="27"/>
        <v/>
      </c>
      <c r="C113" s="58" t="str">
        <f t="shared" si="28"/>
        <v/>
      </c>
      <c r="D113" s="58" t="str">
        <f t="shared" si="29"/>
        <v/>
      </c>
      <c r="E113" s="58" t="str">
        <f t="shared" si="30"/>
        <v/>
      </c>
      <c r="F113" s="63"/>
      <c r="G113" s="64" t="str">
        <f t="shared" si="31"/>
        <v/>
      </c>
      <c r="H113" s="65"/>
    </row>
    <row r="114" customFormat="1" spans="1:8">
      <c r="A114" s="58" t="str">
        <f t="shared" si="26"/>
        <v/>
      </c>
      <c r="B114" s="58" t="str">
        <f t="shared" si="27"/>
        <v/>
      </c>
      <c r="C114" s="58" t="str">
        <f t="shared" si="28"/>
        <v/>
      </c>
      <c r="D114" s="58" t="str">
        <f t="shared" si="29"/>
        <v/>
      </c>
      <c r="E114" s="58" t="str">
        <f t="shared" si="30"/>
        <v/>
      </c>
      <c r="F114" s="63"/>
      <c r="G114" s="64" t="str">
        <f t="shared" si="31"/>
        <v/>
      </c>
      <c r="H114" s="65"/>
    </row>
    <row r="115" customFormat="1" spans="1:8">
      <c r="A115" s="58" t="str">
        <f t="shared" si="26"/>
        <v/>
      </c>
      <c r="B115" s="58" t="str">
        <f t="shared" si="27"/>
        <v/>
      </c>
      <c r="C115" s="58" t="str">
        <f t="shared" si="28"/>
        <v/>
      </c>
      <c r="D115" s="58" t="str">
        <f t="shared" si="29"/>
        <v/>
      </c>
      <c r="E115" s="58" t="str">
        <f t="shared" si="30"/>
        <v/>
      </c>
      <c r="F115" s="63"/>
      <c r="G115" s="64" t="str">
        <f t="shared" si="31"/>
        <v/>
      </c>
      <c r="H115" s="65"/>
    </row>
    <row r="116" customFormat="1" spans="1:8">
      <c r="A116" s="58" t="str">
        <f t="shared" si="26"/>
        <v/>
      </c>
      <c r="B116" s="58" t="str">
        <f t="shared" si="27"/>
        <v/>
      </c>
      <c r="C116" s="58" t="str">
        <f t="shared" si="28"/>
        <v/>
      </c>
      <c r="D116" s="58" t="str">
        <f t="shared" si="29"/>
        <v/>
      </c>
      <c r="E116" s="58" t="str">
        <f t="shared" si="30"/>
        <v/>
      </c>
      <c r="F116" s="63"/>
      <c r="G116" s="64" t="str">
        <f t="shared" si="31"/>
        <v/>
      </c>
      <c r="H116" s="65"/>
    </row>
    <row r="117" customFormat="1" spans="1:8">
      <c r="A117" s="58" t="str">
        <f t="shared" si="26"/>
        <v/>
      </c>
      <c r="B117" s="58" t="str">
        <f t="shared" si="27"/>
        <v/>
      </c>
      <c r="C117" s="58" t="str">
        <f t="shared" si="28"/>
        <v/>
      </c>
      <c r="D117" s="58" t="str">
        <f t="shared" si="29"/>
        <v/>
      </c>
      <c r="E117" s="58" t="str">
        <f t="shared" si="30"/>
        <v/>
      </c>
      <c r="F117" s="63"/>
      <c r="G117" s="64" t="str">
        <f t="shared" si="31"/>
        <v/>
      </c>
      <c r="H117" s="65"/>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F79">
    <cfRule type="duplicateValues" dxfId="0" priority="99"/>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F80:F97">
    <cfRule type="duplicateValues" dxfId="0" priority="104"/>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5" t="s">
        <v>203</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7"/>
  <sheetViews>
    <sheetView workbookViewId="0">
      <pane ySplit="1" topLeftCell="A500" activePane="bottomLeft" state="frozen"/>
      <selection/>
      <selection pane="bottomLeft" activeCell="A2" sqref="A2:A523"/>
    </sheetView>
  </sheetViews>
  <sheetFormatPr defaultColWidth="9" defaultRowHeight="16.2" outlineLevelCol="4"/>
  <cols>
    <col min="1" max="1" width="72.5" style="35" customWidth="1"/>
    <col min="2" max="2" width="7.875" style="35" hidden="1" customWidth="1"/>
    <col min="3" max="3" width="98.125" style="36" customWidth="1"/>
    <col min="4" max="4" width="6.25" style="35" customWidth="1"/>
    <col min="5" max="5" width="66" style="35"/>
    <col min="6" max="6" width="16.25" style="35" customWidth="1"/>
    <col min="7" max="16382" width="66" style="35"/>
    <col min="16383" max="16384" width="9" style="37"/>
  </cols>
  <sheetData>
    <row r="1" ht="16.95" spans="1:4">
      <c r="A1" s="38" t="s">
        <v>204</v>
      </c>
      <c r="B1" s="36"/>
      <c r="C1" s="38" t="s">
        <v>205</v>
      </c>
      <c r="D1" s="39"/>
    </row>
    <row r="2" spans="1:1">
      <c r="A2" s="35" t="s">
        <v>206</v>
      </c>
    </row>
    <row r="3" ht="16.95" spans="1:1">
      <c r="A3" s="35" t="s">
        <v>207</v>
      </c>
    </row>
    <row r="4" ht="17.7" spans="1:3">
      <c r="A4" s="40" t="s">
        <v>208</v>
      </c>
      <c r="B4" s="41"/>
      <c r="C4" s="42"/>
    </row>
    <row r="5" ht="16.95" spans="1:5">
      <c r="A5" s="43" t="str">
        <f>CONCATENATE("&lt;loc&gt;",B5,"&lt;/loc&gt;")</f>
        <v>&lt;loc&gt;https://eduardoherreraf.github.io/&lt;/loc&gt;</v>
      </c>
      <c r="B5" s="44" t="str">
        <f>C5</f>
        <v>https://eduardoherreraf.github.io/</v>
      </c>
      <c r="C5" s="45" t="s">
        <v>209</v>
      </c>
      <c r="E5" s="46"/>
    </row>
    <row r="6" spans="1:5">
      <c r="A6" s="43" t="str">
        <f>CONCATENATE("&lt;lastmod&gt;",B6,"&lt;/lastmod&gt;")</f>
        <v>&lt;lastmod&gt;2025-07-21T016:07:36-05:00&lt;/lastmod&gt;</v>
      </c>
      <c r="B6" s="44" t="str">
        <f>$C$1</f>
        <v>2025-07-21T016:07:36-05:00</v>
      </c>
      <c r="C6" s="47"/>
      <c r="E6" s="46"/>
    </row>
    <row r="7" ht="16.95" spans="1:5">
      <c r="A7" s="43" t="str">
        <f>CONCATENATE("&lt;changefreq&gt;",B7,"&lt;/changefreq&gt;")</f>
        <v>&lt;changefreq&gt;yearly&lt;/changefreq&gt;</v>
      </c>
      <c r="B7" s="44" t="s">
        <v>210</v>
      </c>
      <c r="C7" s="47"/>
      <c r="E7" s="46"/>
    </row>
    <row r="8" ht="16.95" spans="1:3">
      <c r="A8" s="43" t="str">
        <f>CONCATENATE("&lt;priority&gt;",B8,"&lt;/priority&gt;")</f>
        <v>&lt;priority&gt;1&lt;/priority&gt;</v>
      </c>
      <c r="B8" s="44">
        <f>C8</f>
        <v>1</v>
      </c>
      <c r="C8" s="48">
        <v>1</v>
      </c>
    </row>
    <row r="9" ht="16.95" spans="1:3">
      <c r="A9" s="49" t="s">
        <v>211</v>
      </c>
      <c r="B9" s="50"/>
      <c r="C9" s="51"/>
    </row>
    <row r="10" ht="17.7" spans="1:3">
      <c r="A10" s="52" t="s">
        <v>212</v>
      </c>
      <c r="B10" s="52"/>
      <c r="C10" s="52"/>
    </row>
    <row r="11" ht="17.7" spans="1:3">
      <c r="A11" s="40" t="s">
        <v>208</v>
      </c>
      <c r="B11" s="41"/>
      <c r="C11" s="42"/>
    </row>
    <row r="12" ht="16.95" spans="1:5">
      <c r="A12" s="43" t="str">
        <f>CONCATENATE("&lt;loc&gt;",B12,"&lt;/loc&gt;")</f>
        <v>&lt;loc&gt;https://eduardoherreraf.github.io/bootstrap.html&lt;/loc&gt;</v>
      </c>
      <c r="B12" s="44" t="str">
        <f>CONCATENATE($C$5,C12)</f>
        <v>https://eduardoherreraf.github.io/bootstrap.html</v>
      </c>
      <c r="C12" s="45" t="s">
        <v>213</v>
      </c>
      <c r="E12" s="46"/>
    </row>
    <row r="13" spans="1:5">
      <c r="A13" s="43" t="str">
        <f>CONCATENATE("&lt;lastmod&gt;",B13,"&lt;/lastmod&gt;")</f>
        <v>&lt;lastmod&gt;2025-07-21T016:07:36-05:00&lt;/lastmod&gt;</v>
      </c>
      <c r="B13" s="44" t="str">
        <f>$C$1</f>
        <v>2025-07-21T016:07:36-05:00</v>
      </c>
      <c r="C13" s="47"/>
      <c r="E13" s="46"/>
    </row>
    <row r="14" ht="16.95" spans="1:5">
      <c r="A14" s="43" t="str">
        <f>CONCATENATE("&lt;changefreq&gt;",B14,"&lt;/changefreq&gt;")</f>
        <v>&lt;changefreq&gt;yearly&lt;/changefreq&gt;</v>
      </c>
      <c r="B14" s="44" t="s">
        <v>210</v>
      </c>
      <c r="C14" s="47"/>
      <c r="E14" s="46"/>
    </row>
    <row r="15" ht="16.95" spans="1:3">
      <c r="A15" s="43" t="str">
        <f>CONCATENATE("&lt;priority&gt;",B15,"&lt;/priority&gt;")</f>
        <v>&lt;priority&gt;0.7&lt;/priority&gt;</v>
      </c>
      <c r="B15" s="44" t="str">
        <f>C15</f>
        <v>0.7</v>
      </c>
      <c r="C15" s="48" t="s">
        <v>214</v>
      </c>
    </row>
    <row r="16" ht="16.95" spans="1:3">
      <c r="A16" s="49" t="s">
        <v>211</v>
      </c>
      <c r="B16" s="50"/>
      <c r="C16" s="51"/>
    </row>
    <row r="17" ht="17.7" spans="1:3">
      <c r="A17" s="40" t="s">
        <v>208</v>
      </c>
      <c r="B17" s="41"/>
      <c r="C17" s="42"/>
    </row>
    <row r="18" ht="16.95" spans="1:5">
      <c r="A18" s="43" t="str">
        <f>CONCATENATE("&lt;loc&gt;",B18,"&lt;/loc&gt;")</f>
        <v>&lt;loc&gt;https://eduardoherreraf.github.io/git.html&lt;/loc&gt;</v>
      </c>
      <c r="B18" s="44" t="str">
        <f>CONCATENATE($C$5,C18)</f>
        <v>https://eduardoherreraf.github.io/git.html</v>
      </c>
      <c r="C18" s="45" t="s">
        <v>215</v>
      </c>
      <c r="E18" s="46"/>
    </row>
    <row r="19" spans="1:5">
      <c r="A19" s="43" t="str">
        <f>CONCATENATE("&lt;lastmod&gt;",B19,"&lt;/lastmod&gt;")</f>
        <v>&lt;lastmod&gt;2025-07-21T016:07:36-05:00&lt;/lastmod&gt;</v>
      </c>
      <c r="B19" s="44" t="str">
        <f>$C$1</f>
        <v>2025-07-21T016:07:36-05:00</v>
      </c>
      <c r="C19" s="47"/>
      <c r="E19" s="46"/>
    </row>
    <row r="20" ht="16.95" spans="1:5">
      <c r="A20" s="43" t="str">
        <f>CONCATENATE("&lt;changefreq&gt;",B20,"&lt;/changefreq&gt;")</f>
        <v>&lt;changefreq&gt;yearly&lt;/changefreq&gt;</v>
      </c>
      <c r="B20" s="44" t="s">
        <v>210</v>
      </c>
      <c r="C20" s="47"/>
      <c r="E20" s="46"/>
    </row>
    <row r="21" ht="16.95" spans="1:3">
      <c r="A21" s="43" t="str">
        <f>CONCATENATE("&lt;priority&gt;",B21,"&lt;/priority&gt;")</f>
        <v>&lt;priority&gt;0.7&lt;/priority&gt;</v>
      </c>
      <c r="B21" s="44" t="str">
        <f>C21</f>
        <v>0.7</v>
      </c>
      <c r="C21" s="48" t="s">
        <v>214</v>
      </c>
    </row>
    <row r="22" ht="16.95" spans="1:3">
      <c r="A22" s="49" t="s">
        <v>211</v>
      </c>
      <c r="B22" s="50"/>
      <c r="C22" s="51"/>
    </row>
    <row r="23" ht="17.7" spans="1:3">
      <c r="A23" s="40" t="s">
        <v>208</v>
      </c>
      <c r="B23" s="41"/>
      <c r="C23" s="42"/>
    </row>
    <row r="24" ht="16.95" spans="1:5">
      <c r="A24" s="43" t="str">
        <f>CONCATENATE("&lt;loc&gt;",B24,"&lt;/loc&gt;")</f>
        <v>&lt;loc&gt;https://eduardoherreraf.github.io/javascript.html&lt;/loc&gt;</v>
      </c>
      <c r="B24" s="44" t="str">
        <f>CONCATENATE($C$5,C24)</f>
        <v>https://eduardoherreraf.github.io/javascript.html</v>
      </c>
      <c r="C24" s="45" t="s">
        <v>216</v>
      </c>
      <c r="E24" s="46"/>
    </row>
    <row r="25" spans="1:5">
      <c r="A25" s="43" t="str">
        <f>CONCATENATE("&lt;lastmod&gt;",B25,"&lt;/lastmod&gt;")</f>
        <v>&lt;lastmod&gt;2025-07-21T016:07:36-05:00&lt;/lastmod&gt;</v>
      </c>
      <c r="B25" s="44" t="str">
        <f>$C$1</f>
        <v>2025-07-21T016:07:36-05:00</v>
      </c>
      <c r="C25" s="47"/>
      <c r="E25" s="46"/>
    </row>
    <row r="26" ht="16.95" spans="1:5">
      <c r="A26" s="43" t="str">
        <f>CONCATENATE("&lt;changefreq&gt;",B26,"&lt;/changefreq&gt;")</f>
        <v>&lt;changefreq&gt;yearly&lt;/changefreq&gt;</v>
      </c>
      <c r="B26" s="44" t="s">
        <v>210</v>
      </c>
      <c r="C26" s="47"/>
      <c r="E26" s="46"/>
    </row>
    <row r="27" ht="16.95" spans="1:3">
      <c r="A27" s="43" t="str">
        <f>CONCATENATE("&lt;priority&gt;",B27,"&lt;/priority&gt;")</f>
        <v>&lt;priority&gt;0.7&lt;/priority&gt;</v>
      </c>
      <c r="B27" s="44" t="str">
        <f>C27</f>
        <v>0.7</v>
      </c>
      <c r="C27" s="48" t="s">
        <v>214</v>
      </c>
    </row>
    <row r="28" ht="16.95" spans="1:3">
      <c r="A28" s="49" t="s">
        <v>211</v>
      </c>
      <c r="B28" s="50"/>
      <c r="C28" s="51"/>
    </row>
    <row r="29" ht="17.7" spans="1:3">
      <c r="A29" s="40" t="s">
        <v>208</v>
      </c>
      <c r="B29" s="41"/>
      <c r="C29" s="42"/>
    </row>
    <row r="30" ht="16.95" spans="1:5">
      <c r="A30" s="43" t="str">
        <f>CONCATENATE("&lt;loc&gt;",B30,"&lt;/loc&gt;")</f>
        <v>&lt;loc&gt;https://eduardoherreraf.github.io/photoshop.html&lt;/loc&gt;</v>
      </c>
      <c r="B30" s="44" t="str">
        <f>CONCATENATE($C$5,C30)</f>
        <v>https://eduardoherreraf.github.io/photoshop.html</v>
      </c>
      <c r="C30" s="45" t="s">
        <v>217</v>
      </c>
      <c r="E30" s="46"/>
    </row>
    <row r="31" spans="1:5">
      <c r="A31" s="43" t="str">
        <f>CONCATENATE("&lt;lastmod&gt;",B31,"&lt;/lastmod&gt;")</f>
        <v>&lt;lastmod&gt;2025-07-21T016:07:36-05:00&lt;/lastmod&gt;</v>
      </c>
      <c r="B31" s="44" t="str">
        <f>$C$1</f>
        <v>2025-07-21T016:07:36-05:00</v>
      </c>
      <c r="C31" s="47"/>
      <c r="E31" s="46"/>
    </row>
    <row r="32" ht="16.95" spans="1:5">
      <c r="A32" s="43" t="str">
        <f>CONCATENATE("&lt;changefreq&gt;",B32,"&lt;/changefreq&gt;")</f>
        <v>&lt;changefreq&gt;yearly&lt;/changefreq&gt;</v>
      </c>
      <c r="B32" s="44" t="s">
        <v>210</v>
      </c>
      <c r="C32" s="47"/>
      <c r="E32" s="46"/>
    </row>
    <row r="33" ht="16.95" spans="1:3">
      <c r="A33" s="43" t="str">
        <f>CONCATENATE("&lt;priority&gt;",B33,"&lt;/priority&gt;")</f>
        <v>&lt;priority&gt;0.7&lt;/priority&gt;</v>
      </c>
      <c r="B33" s="44" t="str">
        <f>C33</f>
        <v>0.7</v>
      </c>
      <c r="C33" s="48" t="s">
        <v>214</v>
      </c>
    </row>
    <row r="34" ht="16.95" spans="1:3">
      <c r="A34" s="49" t="s">
        <v>211</v>
      </c>
      <c r="B34" s="50"/>
      <c r="C34" s="51"/>
    </row>
    <row r="35" ht="17.7" spans="1:3">
      <c r="A35" s="40" t="s">
        <v>208</v>
      </c>
      <c r="B35" s="41"/>
      <c r="C35" s="42"/>
    </row>
    <row r="36" ht="16.95" spans="1:5">
      <c r="A36" s="43" t="str">
        <f>CONCATENATE("&lt;loc&gt;",B36,"&lt;/loc&gt;")</f>
        <v>&lt;loc&gt;https://eduardoherreraf.github.io/otrosTemas.html&lt;/loc&gt;</v>
      </c>
      <c r="B36" s="44" t="str">
        <f>CONCATENATE($C$5,C36)</f>
        <v>https://eduardoherreraf.github.io/otrosTemas.html</v>
      </c>
      <c r="C36" s="45" t="s">
        <v>218</v>
      </c>
      <c r="E36" s="46"/>
    </row>
    <row r="37" spans="1:5">
      <c r="A37" s="43" t="str">
        <f>CONCATENATE("&lt;lastmod&gt;",B37,"&lt;/lastmod&gt;")</f>
        <v>&lt;lastmod&gt;2025-07-21T016:07:36-05:00&lt;/lastmod&gt;</v>
      </c>
      <c r="B37" s="44" t="str">
        <f>$C$1</f>
        <v>2025-07-21T016:07:36-05:00</v>
      </c>
      <c r="C37" s="47"/>
      <c r="E37" s="46"/>
    </row>
    <row r="38" ht="16.95" spans="1:5">
      <c r="A38" s="43" t="str">
        <f>CONCATENATE("&lt;changefreq&gt;",B38,"&lt;/changefreq&gt;")</f>
        <v>&lt;changefreq&gt;yearly&lt;/changefreq&gt;</v>
      </c>
      <c r="B38" s="44" t="s">
        <v>210</v>
      </c>
      <c r="C38" s="47"/>
      <c r="E38" s="46"/>
    </row>
    <row r="39" ht="16.95" spans="1:3">
      <c r="A39" s="43" t="str">
        <f>CONCATENATE("&lt;priority&gt;",B39,"&lt;/priority&gt;")</f>
        <v>&lt;priority&gt;0.7&lt;/priority&gt;</v>
      </c>
      <c r="B39" s="44" t="str">
        <f>C39</f>
        <v>0.7</v>
      </c>
      <c r="C39" s="48" t="s">
        <v>214</v>
      </c>
    </row>
    <row r="40" ht="16.95" spans="1:3">
      <c r="A40" s="49" t="s">
        <v>211</v>
      </c>
      <c r="B40" s="50"/>
      <c r="C40" s="51"/>
    </row>
    <row r="41" ht="17.7" spans="1:3">
      <c r="A41" s="40" t="s">
        <v>208</v>
      </c>
      <c r="B41" s="41"/>
      <c r="C41" s="42"/>
    </row>
    <row r="42" ht="16.95" spans="1:5">
      <c r="A42" s="43" t="str">
        <f>CONCATENATE("&lt;loc&gt;",B42,"&lt;/loc&gt;")</f>
        <v>&lt;loc&gt;https://eduardoherreraf.github.io/cursoPython3.html&lt;/loc&gt;</v>
      </c>
      <c r="B42" s="44" t="str">
        <f>CONCATENATE($C$5,C42)</f>
        <v>https://eduardoherreraf.github.io/cursoPython3.html</v>
      </c>
      <c r="C42" s="45" t="s">
        <v>219</v>
      </c>
      <c r="E42" s="46"/>
    </row>
    <row r="43" spans="1:5">
      <c r="A43" s="43" t="str">
        <f>CONCATENATE("&lt;lastmod&gt;",B43,"&lt;/lastmod&gt;")</f>
        <v>&lt;lastmod&gt;2025-07-21T016:07:36-05:00&lt;/lastmod&gt;</v>
      </c>
      <c r="B43" s="44" t="str">
        <f>$C$1</f>
        <v>2025-07-21T016:07:36-05:00</v>
      </c>
      <c r="C43" s="47"/>
      <c r="E43" s="46"/>
    </row>
    <row r="44" ht="16.95" spans="1:5">
      <c r="A44" s="43" t="str">
        <f>CONCATENATE("&lt;changefreq&gt;",B44,"&lt;/changefreq&gt;")</f>
        <v>&lt;changefreq&gt;yearly&lt;/changefreq&gt;</v>
      </c>
      <c r="B44" s="44" t="s">
        <v>210</v>
      </c>
      <c r="C44" s="47"/>
      <c r="E44" s="46"/>
    </row>
    <row r="45" ht="16.95" spans="1:3">
      <c r="A45" s="43" t="str">
        <f>CONCATENATE("&lt;priority&gt;",B45,"&lt;/priority&gt;")</f>
        <v>&lt;priority&gt;0.7&lt;/priority&gt;</v>
      </c>
      <c r="B45" s="44" t="str">
        <f>C45</f>
        <v>0.7</v>
      </c>
      <c r="C45" s="48" t="s">
        <v>214</v>
      </c>
    </row>
    <row r="46" ht="16.95" spans="1:3">
      <c r="A46" s="49" t="s">
        <v>211</v>
      </c>
      <c r="B46" s="50"/>
      <c r="C46" s="51"/>
    </row>
    <row r="47" ht="17.7" spans="1:3">
      <c r="A47" s="40" t="s">
        <v>208</v>
      </c>
      <c r="B47" s="41"/>
      <c r="C47" s="42"/>
    </row>
    <row r="48" ht="16.95" spans="1:5">
      <c r="A48" s="43" t="str">
        <f>CONCATENATE("&lt;loc&gt;",B48,"&lt;/loc&gt;")</f>
        <v>&lt;loc&gt;https://eduardoherreraf.github.io/html.html&lt;/loc&gt;</v>
      </c>
      <c r="B48" s="44" t="str">
        <f>CONCATENATE($C$5,C48)</f>
        <v>https://eduardoherreraf.github.io/html.html</v>
      </c>
      <c r="C48" s="45" t="s">
        <v>61</v>
      </c>
      <c r="E48" s="46"/>
    </row>
    <row r="49" spans="1:5">
      <c r="A49" s="43" t="str">
        <f>CONCATENATE("&lt;lastmod&gt;",B49,"&lt;/lastmod&gt;")</f>
        <v>&lt;lastmod&gt;2025-07-21T016:07:36-05:00&lt;/lastmod&gt;</v>
      </c>
      <c r="B49" s="44" t="str">
        <f>$C$1</f>
        <v>2025-07-21T016:07:36-05:00</v>
      </c>
      <c r="C49" s="47"/>
      <c r="E49" s="46"/>
    </row>
    <row r="50" ht="16.95" spans="1:5">
      <c r="A50" s="43" t="str">
        <f>CONCATENATE("&lt;changefreq&gt;",B50,"&lt;/changefreq&gt;")</f>
        <v>&lt;changefreq&gt;monthly&lt;/changefreq&gt;</v>
      </c>
      <c r="B50" s="44" t="s">
        <v>220</v>
      </c>
      <c r="C50" s="47"/>
      <c r="E50" s="46"/>
    </row>
    <row r="51" ht="16.95" spans="1:3">
      <c r="A51" s="43" t="str">
        <f>CONCATENATE("&lt;priority&gt;",B51,"&lt;/priority&gt;")</f>
        <v>&lt;priority&gt;0.7&lt;/priority&gt;</v>
      </c>
      <c r="B51" s="44" t="str">
        <f>C51</f>
        <v>0.7</v>
      </c>
      <c r="C51" s="48" t="s">
        <v>214</v>
      </c>
    </row>
    <row r="52" ht="16.95" spans="1:3">
      <c r="A52" s="49" t="s">
        <v>211</v>
      </c>
      <c r="B52" s="50"/>
      <c r="C52" s="51"/>
    </row>
    <row r="53" ht="17.7" spans="1:3">
      <c r="A53" s="40" t="s">
        <v>208</v>
      </c>
      <c r="B53" s="41"/>
      <c r="C53" s="42"/>
    </row>
    <row r="54" ht="16.95" spans="1:5">
      <c r="A54" s="43" t="str">
        <f>CONCATENATE("&lt;loc&gt;",B54,"&lt;/loc&gt;")</f>
        <v>&lt;loc&gt;https://eduardoherreraf.github.io/chatgpt&lt;/loc&gt;</v>
      </c>
      <c r="B54" s="44" t="str">
        <f>CONCATENATE($C$5,C54)</f>
        <v>https://eduardoherreraf.github.io/chatgpt</v>
      </c>
      <c r="C54" s="45" t="s">
        <v>221</v>
      </c>
      <c r="E54" s="46"/>
    </row>
    <row r="55" spans="1:5">
      <c r="A55" s="43" t="str">
        <f>CONCATENATE("&lt;lastmod&gt;",B55,"&lt;/lastmod&gt;")</f>
        <v>&lt;lastmod&gt;2025-07-21T016:07:36-05:00&lt;/lastmod&gt;</v>
      </c>
      <c r="B55" s="44" t="str">
        <f>$C$1</f>
        <v>2025-07-21T016:07:36-05:00</v>
      </c>
      <c r="C55" s="47"/>
      <c r="E55" s="46"/>
    </row>
    <row r="56" ht="16.95" spans="1:5">
      <c r="A56" s="43" t="str">
        <f>CONCATENATE("&lt;changefreq&gt;",B56,"&lt;/changefreq&gt;")</f>
        <v>&lt;changefreq&gt;yearly&lt;/changefreq&gt;</v>
      </c>
      <c r="B56" s="44" t="s">
        <v>210</v>
      </c>
      <c r="C56" s="47"/>
      <c r="E56" s="46"/>
    </row>
    <row r="57" ht="16.95" spans="1:3">
      <c r="A57" s="43" t="str">
        <f>CONCATENATE("&lt;priority&gt;",B57,"&lt;/priority&gt;")</f>
        <v>&lt;priority&gt;0.7&lt;/priority&gt;</v>
      </c>
      <c r="B57" s="44" t="str">
        <f>C57</f>
        <v>0.7</v>
      </c>
      <c r="C57" s="48" t="s">
        <v>214</v>
      </c>
    </row>
    <row r="58" ht="16.95" spans="1:3">
      <c r="A58" s="49" t="s">
        <v>211</v>
      </c>
      <c r="B58" s="50"/>
      <c r="C58" s="51"/>
    </row>
    <row r="59" ht="17.7" spans="1:5">
      <c r="A59" s="52" t="s">
        <v>222</v>
      </c>
      <c r="B59" s="52"/>
      <c r="C59" s="52"/>
      <c r="E59" s="46"/>
    </row>
    <row r="60" ht="17.7" spans="1:3">
      <c r="A60" s="40" t="s">
        <v>208</v>
      </c>
      <c r="B60" s="41"/>
      <c r="C60" s="42"/>
    </row>
    <row r="61" ht="16.95" spans="1:5">
      <c r="A61" s="43" t="str">
        <f>CONCATENATE("&lt;loc&gt;",B61,"&lt;/loc&gt;")</f>
        <v>&lt;loc&gt;https://eduardoherreraf.github.io/bootstrap-instalacion_de_bootstrap_v5_con_npm_y_parcel.html&lt;/loc&gt;</v>
      </c>
      <c r="B61" s="44" t="str">
        <f>CONCATENATE($C$5,C61)</f>
        <v>https://eduardoherreraf.github.io/bootstrap-instalacion_de_bootstrap_v5_con_npm_y_parcel.html</v>
      </c>
      <c r="C61" s="45" t="s">
        <v>223</v>
      </c>
      <c r="E61" s="46"/>
    </row>
    <row r="62" spans="1:5">
      <c r="A62" s="43" t="str">
        <f>CONCATENATE("&lt;lastmod&gt;",B62,"&lt;/lastmod&gt;")</f>
        <v>&lt;lastmod&gt;2025-07-21T016:07:36-05:00&lt;/lastmod&gt;</v>
      </c>
      <c r="B62" s="44" t="str">
        <f>$C$1</f>
        <v>2025-07-21T016:07:36-05:00</v>
      </c>
      <c r="C62" s="47"/>
      <c r="E62" s="46"/>
    </row>
    <row r="63" ht="16.95" spans="1:5">
      <c r="A63" s="43" t="str">
        <f>CONCATENATE("&lt;changefreq&gt;",B63,"&lt;/changefreq&gt;")</f>
        <v>&lt;changefreq&gt;yearly&lt;/changefreq&gt;</v>
      </c>
      <c r="B63" s="44" t="s">
        <v>210</v>
      </c>
      <c r="C63" s="47"/>
      <c r="E63" s="46"/>
    </row>
    <row r="64" ht="16.95" spans="1:3">
      <c r="A64" s="43" t="str">
        <f>CONCATENATE("&lt;priority&gt;",B64,"&lt;/priority&gt;")</f>
        <v>&lt;priority&gt;0.6&lt;/priority&gt;</v>
      </c>
      <c r="B64" s="44" t="str">
        <f>C64</f>
        <v>0.6</v>
      </c>
      <c r="C64" s="48" t="s">
        <v>224</v>
      </c>
    </row>
    <row r="65" ht="16.95" spans="1:3">
      <c r="A65" s="49" t="s">
        <v>211</v>
      </c>
      <c r="B65" s="50"/>
      <c r="C65" s="51"/>
    </row>
    <row r="66" ht="17.7" spans="1:3">
      <c r="A66" s="40" t="s">
        <v>208</v>
      </c>
      <c r="B66" s="41"/>
      <c r="C66" s="42"/>
    </row>
    <row r="67" ht="16.95" spans="1:5">
      <c r="A67" s="43" t="str">
        <f>CONCATENATE("&lt;loc&gt;",B67,"&lt;/loc&gt;")</f>
        <v>&lt;loc&gt;https://eduardoherreraf.github.io/bootstrap-instalacion_de_bootstrap_v5_con_npm_y_vite.html&lt;/loc&gt;</v>
      </c>
      <c r="B67" s="44" t="str">
        <f>CONCATENATE($C$5,C67)</f>
        <v>https://eduardoherreraf.github.io/bootstrap-instalacion_de_bootstrap_v5_con_npm_y_vite.html</v>
      </c>
      <c r="C67" s="45" t="s">
        <v>225</v>
      </c>
      <c r="E67" s="46"/>
    </row>
    <row r="68" spans="1:5">
      <c r="A68" s="43" t="str">
        <f>CONCATENATE("&lt;lastmod&gt;",B68,"&lt;/lastmod&gt;")</f>
        <v>&lt;lastmod&gt;2025-07-21T016:07:36-05:00&lt;/lastmod&gt;</v>
      </c>
      <c r="B68" s="44" t="str">
        <f>$C$1</f>
        <v>2025-07-21T016:07:36-05:00</v>
      </c>
      <c r="C68" s="47"/>
      <c r="E68" s="46"/>
    </row>
    <row r="69" ht="16.95" spans="1:5">
      <c r="A69" s="43" t="str">
        <f>CONCATENATE("&lt;changefreq&gt;",B69,"&lt;/changefreq&gt;")</f>
        <v>&lt;changefreq&gt;yearly&lt;/changefreq&gt;</v>
      </c>
      <c r="B69" s="44" t="s">
        <v>210</v>
      </c>
      <c r="C69" s="47"/>
      <c r="E69" s="46"/>
    </row>
    <row r="70" ht="16.95" spans="1:3">
      <c r="A70" s="43" t="str">
        <f>CONCATENATE("&lt;priority&gt;",B70,"&lt;/priority&gt;")</f>
        <v>&lt;priority&gt;0.6&lt;/priority&gt;</v>
      </c>
      <c r="B70" s="44" t="str">
        <f>C70</f>
        <v>0.6</v>
      </c>
      <c r="C70" s="48" t="s">
        <v>224</v>
      </c>
    </row>
    <row r="71" ht="16.95" spans="1:3">
      <c r="A71" s="49" t="s">
        <v>211</v>
      </c>
      <c r="B71" s="50"/>
      <c r="C71" s="51"/>
    </row>
    <row r="72" ht="17.7" spans="1:5">
      <c r="A72" s="52" t="s">
        <v>226</v>
      </c>
      <c r="B72" s="52"/>
      <c r="C72" s="52"/>
      <c r="E72" s="46"/>
    </row>
    <row r="73" ht="17.7" spans="1:3">
      <c r="A73" s="40" t="s">
        <v>208</v>
      </c>
      <c r="B73" s="41"/>
      <c r="C73" s="42"/>
    </row>
    <row r="74" ht="16.95" spans="1:5">
      <c r="A74" s="43" t="str">
        <f>CONCATENATE("&lt;loc&gt;",B74,"&lt;/loc&gt;")</f>
        <v>&lt;loc&gt;https://eduardoherreraf.github.io/git-01_como_eliminar_el_ultimo_commit_de_git.html&lt;/loc&gt;</v>
      </c>
      <c r="B74" s="44" t="str">
        <f>CONCATENATE($C$5,C74)</f>
        <v>https://eduardoherreraf.github.io/git-01_como_eliminar_el_ultimo_commit_de_git.html</v>
      </c>
      <c r="C74" s="48" t="s">
        <v>227</v>
      </c>
      <c r="E74" s="46"/>
    </row>
    <row r="75" spans="1:5">
      <c r="A75" s="43" t="str">
        <f>CONCATENATE("&lt;lastmod&gt;",B75,"&lt;/lastmod&gt;")</f>
        <v>&lt;lastmod&gt;2025-07-21T016:07:36-05:00&lt;/lastmod&gt;</v>
      </c>
      <c r="B75" s="44" t="str">
        <f>$C$1</f>
        <v>2025-07-21T016:07:36-05:00</v>
      </c>
      <c r="C75" s="47"/>
      <c r="E75" s="46"/>
    </row>
    <row r="76" ht="16.95" spans="1:5">
      <c r="A76" s="43" t="str">
        <f>CONCATENATE("&lt;changefreq&gt;",B76,"&lt;/changefreq&gt;")</f>
        <v>&lt;changefreq&gt;yearly&lt;/changefreq&gt;</v>
      </c>
      <c r="B76" s="44" t="s">
        <v>210</v>
      </c>
      <c r="C76" s="47"/>
      <c r="E76" s="46"/>
    </row>
    <row r="77" ht="16.95" spans="1:3">
      <c r="A77" s="43" t="str">
        <f>CONCATENATE("&lt;priority&gt;",B77,"&lt;/priority&gt;")</f>
        <v>&lt;priority&gt;0.6&lt;/priority&gt;</v>
      </c>
      <c r="B77" s="44" t="str">
        <f>C77</f>
        <v>0.6</v>
      </c>
      <c r="C77" s="48" t="s">
        <v>224</v>
      </c>
    </row>
    <row r="78" ht="16.95" spans="1:3">
      <c r="A78" s="49" t="s">
        <v>211</v>
      </c>
      <c r="B78" s="50"/>
      <c r="C78" s="51"/>
    </row>
    <row r="79" ht="17.7" spans="1:3">
      <c r="A79" s="40" t="s">
        <v>208</v>
      </c>
      <c r="B79" s="41"/>
      <c r="C79" s="42"/>
    </row>
    <row r="80" ht="16.95" spans="1:5">
      <c r="A80" s="43" t="str">
        <f>CONCATENATE("&lt;loc&gt;",B80,"&lt;/loc&gt;")</f>
        <v>&lt;loc&gt;https://eduardoherreraf.github.io/git-02_comandos_basicos_de_consola-terminal_cli_para_windows.html&lt;/loc&gt;</v>
      </c>
      <c r="B80" s="44" t="str">
        <f>CONCATENATE($C$5,C80)</f>
        <v>https://eduardoherreraf.github.io/git-02_comandos_basicos_de_consola-terminal_cli_para_windows.html</v>
      </c>
      <c r="C80" s="48" t="s">
        <v>228</v>
      </c>
      <c r="E80" s="46"/>
    </row>
    <row r="81" spans="1:5">
      <c r="A81" s="43" t="str">
        <f>CONCATENATE("&lt;lastmod&gt;",B81,"&lt;/lastmod&gt;")</f>
        <v>&lt;lastmod&gt;2025-07-21T016:07:36-05:00&lt;/lastmod&gt;</v>
      </c>
      <c r="B81" s="44" t="str">
        <f>$C$1</f>
        <v>2025-07-21T016:07:36-05:00</v>
      </c>
      <c r="C81" s="47"/>
      <c r="E81" s="46"/>
    </row>
    <row r="82" ht="16.95" spans="1:5">
      <c r="A82" s="43" t="str">
        <f>CONCATENATE("&lt;changefreq&gt;",B82,"&lt;/changefreq&gt;")</f>
        <v>&lt;changefreq&gt;yearly&lt;/changefreq&gt;</v>
      </c>
      <c r="B82" s="44" t="s">
        <v>210</v>
      </c>
      <c r="C82" s="47"/>
      <c r="E82" s="46"/>
    </row>
    <row r="83" ht="16.95" spans="1:3">
      <c r="A83" s="43" t="str">
        <f>CONCATENATE("&lt;priority&gt;",B83,"&lt;/priority&gt;")</f>
        <v>&lt;priority&gt;0.6&lt;/priority&gt;</v>
      </c>
      <c r="B83" s="44" t="str">
        <f>C83</f>
        <v>0.6</v>
      </c>
      <c r="C83" s="48" t="s">
        <v>224</v>
      </c>
    </row>
    <row r="84" ht="16.95" spans="1:3">
      <c r="A84" s="49" t="s">
        <v>211</v>
      </c>
      <c r="B84" s="50"/>
      <c r="C84" s="51"/>
    </row>
    <row r="85" ht="17.7" spans="1:3">
      <c r="A85" s="40" t="s">
        <v>208</v>
      </c>
      <c r="B85" s="41"/>
      <c r="C85" s="42"/>
    </row>
    <row r="86" ht="16.95" spans="1:5">
      <c r="A86" s="43" t="str">
        <f>CONCATENATE("&lt;loc&gt;",B86,"&lt;/loc&gt;")</f>
        <v>&lt;loc&gt;https://eduardoherreraf.github.io/git-03_introduccion_de_git_para_windows.html&lt;/loc&gt;</v>
      </c>
      <c r="B86" s="44" t="str">
        <f>CONCATENATE($C$5,C86)</f>
        <v>https://eduardoherreraf.github.io/git-03_introduccion_de_git_para_windows.html</v>
      </c>
      <c r="C86" s="48" t="s">
        <v>229</v>
      </c>
      <c r="E86" s="46"/>
    </row>
    <row r="87" spans="1:5">
      <c r="A87" s="43" t="str">
        <f>CONCATENATE("&lt;lastmod&gt;",B87,"&lt;/lastmod&gt;")</f>
        <v>&lt;lastmod&gt;2025-07-21T016:07:36-05:00&lt;/lastmod&gt;</v>
      </c>
      <c r="B87" s="44" t="str">
        <f>$C$1</f>
        <v>2025-07-21T016:07:36-05:00</v>
      </c>
      <c r="C87" s="47"/>
      <c r="E87" s="46"/>
    </row>
    <row r="88" ht="16.95" spans="1:5">
      <c r="A88" s="43" t="str">
        <f>CONCATENATE("&lt;changefreq&gt;",B88,"&lt;/changefreq&gt;")</f>
        <v>&lt;changefreq&gt;yearly&lt;/changefreq&gt;</v>
      </c>
      <c r="B88" s="44" t="s">
        <v>210</v>
      </c>
      <c r="C88" s="47"/>
      <c r="E88" s="46"/>
    </row>
    <row r="89" ht="16.95" spans="1:3">
      <c r="A89" s="43" t="str">
        <f>CONCATENATE("&lt;priority&gt;",B89,"&lt;/priority&gt;")</f>
        <v>&lt;priority&gt;0.6&lt;/priority&gt;</v>
      </c>
      <c r="B89" s="44" t="str">
        <f>C89</f>
        <v>0.6</v>
      </c>
      <c r="C89" s="48" t="s">
        <v>224</v>
      </c>
    </row>
    <row r="90" ht="16.95" spans="1:3">
      <c r="A90" s="49" t="s">
        <v>211</v>
      </c>
      <c r="B90" s="50"/>
      <c r="C90" s="51"/>
    </row>
    <row r="91" ht="17.7" spans="1:3">
      <c r="A91" s="40" t="s">
        <v>208</v>
      </c>
      <c r="B91" s="41"/>
      <c r="C91" s="42"/>
    </row>
    <row r="92" ht="16.95" spans="1:5">
      <c r="A92" s="43" t="str">
        <f>CONCATENATE("&lt;loc&gt;",B92,"&lt;/loc&gt;")</f>
        <v>&lt;loc&gt;https://eduardoherreraf.github.io/git-04_configuracion_inicial_git.html&lt;/loc&gt;</v>
      </c>
      <c r="B92" s="44" t="str">
        <f>CONCATENATE($C$5,C92)</f>
        <v>https://eduardoherreraf.github.io/git-04_configuracion_inicial_git.html</v>
      </c>
      <c r="C92" s="48" t="s">
        <v>230</v>
      </c>
      <c r="E92" s="46"/>
    </row>
    <row r="93" spans="1:5">
      <c r="A93" s="43" t="str">
        <f>CONCATENATE("&lt;lastmod&gt;",B93,"&lt;/lastmod&gt;")</f>
        <v>&lt;lastmod&gt;2025-07-21T016:07:36-05:00&lt;/lastmod&gt;</v>
      </c>
      <c r="B93" s="44" t="str">
        <f>$C$1</f>
        <v>2025-07-21T016:07:36-05:00</v>
      </c>
      <c r="C93" s="47"/>
      <c r="E93" s="46"/>
    </row>
    <row r="94" ht="16.95" spans="1:5">
      <c r="A94" s="43" t="str">
        <f>CONCATENATE("&lt;changefreq&gt;",B94,"&lt;/changefreq&gt;")</f>
        <v>&lt;changefreq&gt;yearly&lt;/changefreq&gt;</v>
      </c>
      <c r="B94" s="44" t="s">
        <v>210</v>
      </c>
      <c r="C94" s="47"/>
      <c r="E94" s="46"/>
    </row>
    <row r="95" ht="16.95" spans="1:3">
      <c r="A95" s="43" t="str">
        <f>CONCATENATE("&lt;priority&gt;",B95,"&lt;/priority&gt;")</f>
        <v>&lt;priority&gt;0.6&lt;/priority&gt;</v>
      </c>
      <c r="B95" s="44" t="str">
        <f>C95</f>
        <v>0.6</v>
      </c>
      <c r="C95" s="48" t="s">
        <v>224</v>
      </c>
    </row>
    <row r="96" ht="16.95" spans="1:3">
      <c r="A96" s="49" t="s">
        <v>211</v>
      </c>
      <c r="B96" s="50"/>
      <c r="C96" s="51"/>
    </row>
    <row r="97" ht="17.7" spans="1:3">
      <c r="A97" s="40" t="s">
        <v>208</v>
      </c>
      <c r="B97" s="41"/>
      <c r="C97" s="42"/>
    </row>
    <row r="98" ht="16.95" spans="1:3">
      <c r="A98" s="43" t="str">
        <f>CONCATENATE("&lt;loc&gt;",B98,"&lt;/loc&gt;")</f>
        <v>&lt;loc&gt;https://eduardoherreraf.github.io/git-05_reiniciar_repositorio_en_git-github.html&lt;/loc&gt;</v>
      </c>
      <c r="B98" s="44" t="str">
        <f>CONCATENATE($C$5,C98)</f>
        <v>https://eduardoherreraf.github.io/git-05_reiniciar_repositorio_en_git-github.html</v>
      </c>
      <c r="C98" s="48" t="s">
        <v>231</v>
      </c>
    </row>
    <row r="99" spans="1:5">
      <c r="A99" s="43" t="str">
        <f>CONCATENATE("&lt;lastmod&gt;",B99,"&lt;/lastmod&gt;")</f>
        <v>&lt;lastmod&gt;2025-07-21T016:07:36-05:00&lt;/lastmod&gt;</v>
      </c>
      <c r="B99" s="44" t="str">
        <f>$C$1</f>
        <v>2025-07-21T016:07:36-05:00</v>
      </c>
      <c r="C99" s="47"/>
      <c r="E99" s="46"/>
    </row>
    <row r="100" ht="16.95" spans="1:5">
      <c r="A100" s="43" t="str">
        <f>CONCATENATE("&lt;changefreq&gt;",B100,"&lt;/changefreq&gt;")</f>
        <v>&lt;changefreq&gt;yearly&lt;/changefreq&gt;</v>
      </c>
      <c r="B100" s="44" t="s">
        <v>210</v>
      </c>
      <c r="C100" s="47"/>
      <c r="E100" s="46"/>
    </row>
    <row r="101" ht="16.95" spans="1:5">
      <c r="A101" s="43" t="str">
        <f>CONCATENATE("&lt;priority&gt;",B101,"&lt;/priority&gt;")</f>
        <v>&lt;priority&gt;0.6&lt;/priority&gt;</v>
      </c>
      <c r="B101" s="44" t="str">
        <f>C101</f>
        <v>0.6</v>
      </c>
      <c r="C101" s="48" t="s">
        <v>224</v>
      </c>
      <c r="E101" s="46"/>
    </row>
    <row r="102" ht="16.95" spans="1:3">
      <c r="A102" s="49" t="s">
        <v>211</v>
      </c>
      <c r="B102" s="50"/>
      <c r="C102" s="51"/>
    </row>
    <row r="103" ht="17.7" spans="1:3">
      <c r="A103" s="52" t="s">
        <v>232</v>
      </c>
      <c r="B103" s="52"/>
      <c r="C103" s="52"/>
    </row>
    <row r="104" ht="17.7" spans="1:3">
      <c r="A104" s="40" t="s">
        <v>208</v>
      </c>
      <c r="B104" s="41"/>
      <c r="C104" s="42"/>
    </row>
    <row r="105" ht="16.95" spans="1:5">
      <c r="A105" s="43" t="str">
        <f>CONCATENATE("&lt;loc&gt;",B105,"&lt;/loc&gt;")</f>
        <v>&lt;loc&gt;https://eduardoherreraf.github.io/javascript-como_ejecutar_un_codigo_javascript.html&lt;/loc&gt;</v>
      </c>
      <c r="B105" s="44" t="str">
        <f>CONCATENATE($C$5,C105)</f>
        <v>https://eduardoherreraf.github.io/javascript-como_ejecutar_un_codigo_javascript.html</v>
      </c>
      <c r="C105" s="48" t="s">
        <v>233</v>
      </c>
      <c r="E105" s="46"/>
    </row>
    <row r="106" spans="1:5">
      <c r="A106" s="43" t="str">
        <f>CONCATENATE("&lt;lastmod&gt;",B106,"&lt;/lastmod&gt;")</f>
        <v>&lt;lastmod&gt;2025-07-21T016:07:36-05:00&lt;/lastmod&gt;</v>
      </c>
      <c r="B106" s="44" t="str">
        <f>$C$1</f>
        <v>2025-07-21T016:07:36-05:00</v>
      </c>
      <c r="C106" s="47"/>
      <c r="E106" s="46"/>
    </row>
    <row r="107" ht="16.95" spans="1:5">
      <c r="A107" s="43" t="str">
        <f>CONCATENATE("&lt;changefreq&gt;",B107,"&lt;/changefreq&gt;")</f>
        <v>&lt;changefreq&gt;yearly&lt;/changefreq&gt;</v>
      </c>
      <c r="B107" s="44" t="s">
        <v>210</v>
      </c>
      <c r="C107" s="47"/>
      <c r="E107" s="46"/>
    </row>
    <row r="108" ht="16.95" spans="1:3">
      <c r="A108" s="43" t="str">
        <f>CONCATENATE("&lt;priority&gt;",B108,"&lt;/priority&gt;")</f>
        <v>&lt;priority&gt;0.6&lt;/priority&gt;</v>
      </c>
      <c r="B108" s="44" t="str">
        <f>C108</f>
        <v>0.6</v>
      </c>
      <c r="C108" s="48" t="s">
        <v>224</v>
      </c>
    </row>
    <row r="109" ht="16.95" spans="1:3">
      <c r="A109" s="49" t="s">
        <v>211</v>
      </c>
      <c r="B109" s="50"/>
      <c r="C109" s="51"/>
    </row>
    <row r="110" ht="17.7" spans="1:3">
      <c r="A110" s="40" t="s">
        <v>208</v>
      </c>
      <c r="B110" s="41"/>
      <c r="C110" s="42"/>
    </row>
    <row r="111" ht="16.95" spans="1:4">
      <c r="A111" s="43" t="str">
        <f>CONCATENATE("&lt;loc&gt;",B111,"&lt;/loc&gt;")</f>
        <v>&lt;loc&gt;https://eduardoherreraf.github.io/javascript-configurar_el_entorno_de_trabajo_javascript.html&lt;/loc&gt;</v>
      </c>
      <c r="B111" s="44" t="str">
        <f>CONCATENATE($C$5,C111)</f>
        <v>https://eduardoherreraf.github.io/javascript-configurar_el_entorno_de_trabajo_javascript.html</v>
      </c>
      <c r="C111" s="48" t="s">
        <v>234</v>
      </c>
      <c r="D111" s="35" t="s">
        <v>235</v>
      </c>
    </row>
    <row r="112" spans="1:5">
      <c r="A112" s="43" t="str">
        <f>CONCATENATE("&lt;lastmod&gt;",B112,"&lt;/lastmod&gt;")</f>
        <v>&lt;lastmod&gt;2025-07-21T016:07:36-05:00&lt;/lastmod&gt;</v>
      </c>
      <c r="B112" s="44" t="str">
        <f>$C$1</f>
        <v>2025-07-21T016:07:36-05:00</v>
      </c>
      <c r="C112" s="47"/>
      <c r="E112" s="46"/>
    </row>
    <row r="113" ht="16.95" spans="1:5">
      <c r="A113" s="43" t="str">
        <f>CONCATENATE("&lt;changefreq&gt;",B113,"&lt;/changefreq&gt;")</f>
        <v>&lt;changefreq&gt;yearly&lt;/changefreq&gt;</v>
      </c>
      <c r="B113" s="44" t="s">
        <v>210</v>
      </c>
      <c r="C113" s="47"/>
      <c r="E113" s="46"/>
    </row>
    <row r="114" ht="16.95" spans="1:5">
      <c r="A114" s="43" t="str">
        <f>CONCATENATE("&lt;priority&gt;",B114,"&lt;/priority&gt;")</f>
        <v>&lt;priority&gt;0.6&lt;/priority&gt;</v>
      </c>
      <c r="B114" s="44" t="str">
        <f>C114</f>
        <v>0.6</v>
      </c>
      <c r="C114" s="48" t="s">
        <v>224</v>
      </c>
      <c r="E114" s="46"/>
    </row>
    <row r="115" ht="16.95" spans="1:3">
      <c r="A115" s="49" t="s">
        <v>211</v>
      </c>
      <c r="B115" s="50"/>
      <c r="C115" s="51"/>
    </row>
    <row r="116" ht="17.7" spans="1:3">
      <c r="A116" s="52" t="s">
        <v>236</v>
      </c>
      <c r="B116" s="52"/>
      <c r="C116" s="52"/>
    </row>
    <row r="117" ht="17.7" spans="1:3">
      <c r="A117" s="40" t="s">
        <v>208</v>
      </c>
      <c r="B117" s="41"/>
      <c r="C117" s="42"/>
    </row>
    <row r="118" ht="16.95" spans="1:5">
      <c r="A118" s="43" t="str">
        <f>CONCATENATE("&lt;loc&gt;",B118,"&lt;/loc&gt;")</f>
        <v>&lt;loc&gt;https://eduardoherreraf.github.io/photoshop-16_metadatos_y_exportacion.html&lt;/loc&gt;</v>
      </c>
      <c r="B118" s="44" t="str">
        <f>CONCATENATE($C$5,C118)</f>
        <v>https://eduardoherreraf.github.io/photoshop-16_metadatos_y_exportacion.html</v>
      </c>
      <c r="C118" s="48" t="s">
        <v>237</v>
      </c>
      <c r="E118" s="46"/>
    </row>
    <row r="119" spans="1:5">
      <c r="A119" s="43" t="str">
        <f>CONCATENATE("&lt;lastmod&gt;",B119,"&lt;/lastmod&gt;")</f>
        <v>&lt;lastmod&gt;2025-07-21T016:07:36-05:00&lt;/lastmod&gt;</v>
      </c>
      <c r="B119" s="44" t="str">
        <f>$C$1</f>
        <v>2025-07-21T016:07:36-05:00</v>
      </c>
      <c r="C119" s="47"/>
      <c r="E119" s="46"/>
    </row>
    <row r="120" ht="16.95" spans="1:5">
      <c r="A120" s="43" t="str">
        <f>CONCATENATE("&lt;changefreq&gt;",B120,"&lt;/changefreq&gt;")</f>
        <v>&lt;changefreq&gt;yearly&lt;/changefreq&gt;</v>
      </c>
      <c r="B120" s="44" t="s">
        <v>210</v>
      </c>
      <c r="C120" s="47"/>
      <c r="E120" s="46"/>
    </row>
    <row r="121" ht="16.95" spans="1:3">
      <c r="A121" s="43" t="str">
        <f>CONCATENATE("&lt;priority&gt;",B121,"&lt;/priority&gt;")</f>
        <v>&lt;priority&gt;0.6&lt;/priority&gt;</v>
      </c>
      <c r="B121" s="44" t="str">
        <f>C121</f>
        <v>0.6</v>
      </c>
      <c r="C121" s="48" t="s">
        <v>224</v>
      </c>
    </row>
    <row r="122" ht="16.95" spans="1:3">
      <c r="A122" s="49" t="s">
        <v>211</v>
      </c>
      <c r="B122" s="50"/>
      <c r="C122" s="51"/>
    </row>
    <row r="123" ht="17.7" spans="1:3">
      <c r="A123" s="40" t="s">
        <v>208</v>
      </c>
      <c r="B123" s="41"/>
      <c r="C123" s="42"/>
    </row>
    <row r="124" ht="16.95" spans="1:5">
      <c r="A124" s="43" t="str">
        <f>CONCATENATE("&lt;loc&gt;",B124,"&lt;/loc&gt;")</f>
        <v>&lt;loc&gt;https://eduardoherreraf.github.io/photoshop-15_filtros_licuar.html&lt;/loc&gt;</v>
      </c>
      <c r="B124" s="44" t="str">
        <f>CONCATENATE($C$5,C124)</f>
        <v>https://eduardoherreraf.github.io/photoshop-15_filtros_licuar.html</v>
      </c>
      <c r="C124" s="48" t="s">
        <v>238</v>
      </c>
      <c r="E124" s="46"/>
    </row>
    <row r="125" spans="1:5">
      <c r="A125" s="43" t="str">
        <f>CONCATENATE("&lt;lastmod&gt;",B125,"&lt;/lastmod&gt;")</f>
        <v>&lt;lastmod&gt;2025-07-21T016:07:36-05:00&lt;/lastmod&gt;</v>
      </c>
      <c r="B125" s="44" t="str">
        <f>$C$1</f>
        <v>2025-07-21T016:07:36-05:00</v>
      </c>
      <c r="C125" s="47"/>
      <c r="E125" s="46"/>
    </row>
    <row r="126" ht="16.95" spans="1:5">
      <c r="A126" s="43" t="str">
        <f>CONCATENATE("&lt;changefreq&gt;",B126,"&lt;/changefreq&gt;")</f>
        <v>&lt;changefreq&gt;yearly&lt;/changefreq&gt;</v>
      </c>
      <c r="B126" s="44" t="s">
        <v>210</v>
      </c>
      <c r="C126" s="47"/>
      <c r="E126" s="46"/>
    </row>
    <row r="127" ht="16.95" spans="1:3">
      <c r="A127" s="43" t="str">
        <f>CONCATENATE("&lt;priority&gt;",B127,"&lt;/priority&gt;")</f>
        <v>&lt;priority&gt;0.6&lt;/priority&gt;</v>
      </c>
      <c r="B127" s="44" t="str">
        <f>C127</f>
        <v>0.6</v>
      </c>
      <c r="C127" s="48" t="s">
        <v>224</v>
      </c>
    </row>
    <row r="128" ht="16.95" spans="1:3">
      <c r="A128" s="49" t="s">
        <v>211</v>
      </c>
      <c r="B128" s="50"/>
      <c r="C128" s="51"/>
    </row>
    <row r="129" ht="17.7" spans="1:3">
      <c r="A129" s="40" t="s">
        <v>208</v>
      </c>
      <c r="B129" s="41"/>
      <c r="C129" s="42"/>
    </row>
    <row r="130" ht="16.95" spans="1:5">
      <c r="A130" s="43" t="str">
        <f>CONCATENATE("&lt;loc&gt;",B130,"&lt;/loc&gt;")</f>
        <v>&lt;loc&gt;https://eduardoherreraf.github.io/photoshop-14_filtros_neurales.html&lt;/loc&gt;</v>
      </c>
      <c r="B130" s="44" t="str">
        <f>CONCATENATE($C$5,C130)</f>
        <v>https://eduardoherreraf.github.io/photoshop-14_filtros_neurales.html</v>
      </c>
      <c r="C130" s="48" t="s">
        <v>239</v>
      </c>
      <c r="E130" s="46"/>
    </row>
    <row r="131" spans="1:5">
      <c r="A131" s="43" t="str">
        <f>CONCATENATE("&lt;lastmod&gt;",B131,"&lt;/lastmod&gt;")</f>
        <v>&lt;lastmod&gt;2025-07-21T016:07:36-05:00&lt;/lastmod&gt;</v>
      </c>
      <c r="B131" s="44" t="str">
        <f>$C$1</f>
        <v>2025-07-21T016:07:36-05:00</v>
      </c>
      <c r="C131" s="47"/>
      <c r="E131" s="46"/>
    </row>
    <row r="132" ht="16.95" spans="1:5">
      <c r="A132" s="43" t="str">
        <f>CONCATENATE("&lt;changefreq&gt;",B132,"&lt;/changefreq&gt;")</f>
        <v>&lt;changefreq&gt;yearly&lt;/changefreq&gt;</v>
      </c>
      <c r="B132" s="44" t="s">
        <v>210</v>
      </c>
      <c r="C132" s="47"/>
      <c r="E132" s="46"/>
    </row>
    <row r="133" ht="16.95" spans="1:3">
      <c r="A133" s="43" t="str">
        <f>CONCATENATE("&lt;priority&gt;",B133,"&lt;/priority&gt;")</f>
        <v>&lt;priority&gt;0.6&lt;/priority&gt;</v>
      </c>
      <c r="B133" s="44" t="str">
        <f>C133</f>
        <v>0.6</v>
      </c>
      <c r="C133" s="48" t="s">
        <v>224</v>
      </c>
    </row>
    <row r="134" ht="16.95" spans="1:3">
      <c r="A134" s="49" t="s">
        <v>211</v>
      </c>
      <c r="B134" s="50"/>
      <c r="C134" s="51"/>
    </row>
    <row r="135" ht="17.7" spans="1:3">
      <c r="A135" s="40" t="s">
        <v>208</v>
      </c>
      <c r="B135" s="41"/>
      <c r="C135" s="42"/>
    </row>
    <row r="136" ht="16.95" spans="1:5">
      <c r="A136" s="43" t="str">
        <f>CONCATENATE("&lt;loc&gt;",B136,"&lt;/loc&gt;")</f>
        <v>&lt;loc&gt;https://eduardoherreraf.github.io/photoshop-13_filtros.html&lt;/loc&gt;</v>
      </c>
      <c r="B136" s="44" t="str">
        <f>CONCATENATE($C$5,C136)</f>
        <v>https://eduardoherreraf.github.io/photoshop-13_filtros.html</v>
      </c>
      <c r="C136" s="48" t="s">
        <v>240</v>
      </c>
      <c r="E136" s="46"/>
    </row>
    <row r="137" spans="1:5">
      <c r="A137" s="43" t="str">
        <f>CONCATENATE("&lt;lastmod&gt;",B137,"&lt;/lastmod&gt;")</f>
        <v>&lt;lastmod&gt;2025-07-21T016:07:36-05:00&lt;/lastmod&gt;</v>
      </c>
      <c r="B137" s="44" t="str">
        <f>$C$1</f>
        <v>2025-07-21T016:07:36-05:00</v>
      </c>
      <c r="C137" s="47"/>
      <c r="E137" s="46"/>
    </row>
    <row r="138" ht="16.95" spans="1:5">
      <c r="A138" s="43" t="str">
        <f>CONCATENATE("&lt;changefreq&gt;",B138,"&lt;/changefreq&gt;")</f>
        <v>&lt;changefreq&gt;yearly&lt;/changefreq&gt;</v>
      </c>
      <c r="B138" s="44" t="s">
        <v>210</v>
      </c>
      <c r="C138" s="47"/>
      <c r="E138" s="46"/>
    </row>
    <row r="139" ht="16.95" spans="1:3">
      <c r="A139" s="43" t="str">
        <f>CONCATENATE("&lt;priority&gt;",B139,"&lt;/priority&gt;")</f>
        <v>&lt;priority&gt;0.6&lt;/priority&gt;</v>
      </c>
      <c r="B139" s="44" t="str">
        <f>C139</f>
        <v>0.6</v>
      </c>
      <c r="C139" s="48" t="s">
        <v>224</v>
      </c>
    </row>
    <row r="140" ht="16.95" spans="1:3">
      <c r="A140" s="49" t="s">
        <v>211</v>
      </c>
      <c r="B140" s="50"/>
      <c r="C140" s="51"/>
    </row>
    <row r="141" ht="17.7" spans="1:3">
      <c r="A141" s="40" t="s">
        <v>208</v>
      </c>
      <c r="B141" s="41"/>
      <c r="C141" s="42"/>
    </row>
    <row r="142" ht="16.95" spans="1:5">
      <c r="A142" s="43" t="str">
        <f>CONCATENATE("&lt;loc&gt;",B142,"&lt;/loc&gt;")</f>
        <v>&lt;loc&gt;https://eduardoherreraf.github.io/photoshop-12_formas_y_capas.html&lt;/loc&gt;</v>
      </c>
      <c r="B142" s="44" t="str">
        <f>CONCATENATE($C$5,C142)</f>
        <v>https://eduardoherreraf.github.io/photoshop-12_formas_y_capas.html</v>
      </c>
      <c r="C142" s="48" t="s">
        <v>241</v>
      </c>
      <c r="E142" s="46"/>
    </row>
    <row r="143" spans="1:5">
      <c r="A143" s="43" t="str">
        <f>CONCATENATE("&lt;lastmod&gt;",B143,"&lt;/lastmod&gt;")</f>
        <v>&lt;lastmod&gt;2025-07-21T016:07:36-05:00&lt;/lastmod&gt;</v>
      </c>
      <c r="B143" s="44" t="str">
        <f>$C$1</f>
        <v>2025-07-21T016:07:36-05:00</v>
      </c>
      <c r="C143" s="47"/>
      <c r="E143" s="46"/>
    </row>
    <row r="144" ht="16.95" spans="1:5">
      <c r="A144" s="43" t="str">
        <f>CONCATENATE("&lt;changefreq&gt;",B144,"&lt;/changefreq&gt;")</f>
        <v>&lt;changefreq&gt;yearly&lt;/changefreq&gt;</v>
      </c>
      <c r="B144" s="44" t="s">
        <v>210</v>
      </c>
      <c r="C144" s="47"/>
      <c r="E144" s="46"/>
    </row>
    <row r="145" ht="16.95" spans="1:3">
      <c r="A145" s="43" t="str">
        <f>CONCATENATE("&lt;priority&gt;",B145,"&lt;/priority&gt;")</f>
        <v>&lt;priority&gt;0.6&lt;/priority&gt;</v>
      </c>
      <c r="B145" s="44" t="str">
        <f>C145</f>
        <v>0.6</v>
      </c>
      <c r="C145" s="48" t="s">
        <v>224</v>
      </c>
    </row>
    <row r="146" ht="16.95" spans="1:3">
      <c r="A146" s="49" t="s">
        <v>211</v>
      </c>
      <c r="B146" s="50"/>
      <c r="C146" s="51"/>
    </row>
    <row r="147" ht="17.7" spans="1:3">
      <c r="A147" s="40" t="s">
        <v>208</v>
      </c>
      <c r="B147" s="41"/>
      <c r="C147" s="42"/>
    </row>
    <row r="148" ht="16.95" spans="1:5">
      <c r="A148" s="43" t="str">
        <f>CONCATENATE("&lt;loc&gt;",B148,"&lt;/loc&gt;")</f>
        <v>&lt;loc&gt;https://eduardoherreraf.github.io/photoshop-11_textos.html&lt;/loc&gt;</v>
      </c>
      <c r="B148" s="44" t="str">
        <f>CONCATENATE($C$5,C148)</f>
        <v>https://eduardoherreraf.github.io/photoshop-11_textos.html</v>
      </c>
      <c r="C148" s="48" t="s">
        <v>242</v>
      </c>
      <c r="E148" s="46"/>
    </row>
    <row r="149" spans="1:5">
      <c r="A149" s="43" t="str">
        <f>CONCATENATE("&lt;lastmod&gt;",B149,"&lt;/lastmod&gt;")</f>
        <v>&lt;lastmod&gt;2025-07-21T016:07:36-05:00&lt;/lastmod&gt;</v>
      </c>
      <c r="B149" s="44" t="str">
        <f>$C$1</f>
        <v>2025-07-21T016:07:36-05:00</v>
      </c>
      <c r="C149" s="47"/>
      <c r="E149" s="46"/>
    </row>
    <row r="150" ht="16.95" spans="1:5">
      <c r="A150" s="43" t="str">
        <f>CONCATENATE("&lt;changefreq&gt;",B150,"&lt;/changefreq&gt;")</f>
        <v>&lt;changefreq&gt;yearly&lt;/changefreq&gt;</v>
      </c>
      <c r="B150" s="44" t="s">
        <v>210</v>
      </c>
      <c r="C150" s="47"/>
      <c r="E150" s="46"/>
    </row>
    <row r="151" ht="16.95" spans="1:3">
      <c r="A151" s="43" t="str">
        <f>CONCATENATE("&lt;priority&gt;",B151,"&lt;/priority&gt;")</f>
        <v>&lt;priority&gt;0.6&lt;/priority&gt;</v>
      </c>
      <c r="B151" s="44" t="str">
        <f>C151</f>
        <v>0.6</v>
      </c>
      <c r="C151" s="48" t="s">
        <v>224</v>
      </c>
    </row>
    <row r="152" ht="16.95" spans="1:3">
      <c r="A152" s="49" t="s">
        <v>211</v>
      </c>
      <c r="B152" s="50"/>
      <c r="C152" s="51"/>
    </row>
    <row r="153" ht="17.7" spans="1:3">
      <c r="A153" s="40" t="s">
        <v>208</v>
      </c>
      <c r="B153" s="41"/>
      <c r="C153" s="42"/>
    </row>
    <row r="154" ht="16.95" spans="1:5">
      <c r="A154" s="43" t="str">
        <f>CONCATENATE("&lt;loc&gt;",B154,"&lt;/loc&gt;")</f>
        <v>&lt;loc&gt;https://eduardoherreraf.github.io/photoshop-10_color_y_degradados.html&lt;/loc&gt;</v>
      </c>
      <c r="B154" s="44" t="str">
        <f>CONCATENATE($C$5,C154)</f>
        <v>https://eduardoherreraf.github.io/photoshop-10_color_y_degradados.html</v>
      </c>
      <c r="C154" s="48" t="s">
        <v>243</v>
      </c>
      <c r="E154" s="46"/>
    </row>
    <row r="155" spans="1:5">
      <c r="A155" s="43" t="str">
        <f>CONCATENATE("&lt;lastmod&gt;",B155,"&lt;/lastmod&gt;")</f>
        <v>&lt;lastmod&gt;2025-07-21T016:07:36-05:00&lt;/lastmod&gt;</v>
      </c>
      <c r="B155" s="44" t="str">
        <f>$C$1</f>
        <v>2025-07-21T016:07:36-05:00</v>
      </c>
      <c r="C155" s="47"/>
      <c r="E155" s="46"/>
    </row>
    <row r="156" ht="16.95" spans="1:5">
      <c r="A156" s="43" t="str">
        <f>CONCATENATE("&lt;changefreq&gt;",B156,"&lt;/changefreq&gt;")</f>
        <v>&lt;changefreq&gt;yearly&lt;/changefreq&gt;</v>
      </c>
      <c r="B156" s="44" t="s">
        <v>210</v>
      </c>
      <c r="C156" s="47"/>
      <c r="E156" s="46"/>
    </row>
    <row r="157" ht="16.95" spans="1:3">
      <c r="A157" s="43" t="str">
        <f>CONCATENATE("&lt;priority&gt;",B157,"&lt;/priority&gt;")</f>
        <v>&lt;priority&gt;0.6&lt;/priority&gt;</v>
      </c>
      <c r="B157" s="44" t="str">
        <f>C157</f>
        <v>0.6</v>
      </c>
      <c r="C157" s="48" t="s">
        <v>224</v>
      </c>
    </row>
    <row r="158" ht="16.95" spans="1:3">
      <c r="A158" s="49" t="s">
        <v>211</v>
      </c>
      <c r="B158" s="50"/>
      <c r="C158" s="51"/>
    </row>
    <row r="159" ht="17.7" spans="1:3">
      <c r="A159" s="40" t="s">
        <v>208</v>
      </c>
      <c r="B159" s="41"/>
      <c r="C159" s="42"/>
    </row>
    <row r="160" ht="16.95" spans="1:5">
      <c r="A160" s="43" t="str">
        <f>CONCATENATE("&lt;loc&gt;",B160,"&lt;/loc&gt;")</f>
        <v>&lt;loc&gt;https://eduardoherreraf.github.io/photoshop-09_uso_de_pinceles.html&lt;/loc&gt;</v>
      </c>
      <c r="B160" s="44" t="str">
        <f>CONCATENATE($C$5,C160)</f>
        <v>https://eduardoherreraf.github.io/photoshop-09_uso_de_pinceles.html</v>
      </c>
      <c r="C160" s="48" t="s">
        <v>244</v>
      </c>
      <c r="E160" s="46"/>
    </row>
    <row r="161" spans="1:5">
      <c r="A161" s="43" t="str">
        <f>CONCATENATE("&lt;lastmod&gt;",B161,"&lt;/lastmod&gt;")</f>
        <v>&lt;lastmod&gt;2025-07-21T016:07:36-05:00&lt;/lastmod&gt;</v>
      </c>
      <c r="B161" s="44" t="str">
        <f>$C$1</f>
        <v>2025-07-21T016:07:36-05:00</v>
      </c>
      <c r="C161" s="47"/>
      <c r="E161" s="46"/>
    </row>
    <row r="162" ht="16.95" spans="1:5">
      <c r="A162" s="43" t="str">
        <f>CONCATENATE("&lt;changefreq&gt;",B162,"&lt;/changefreq&gt;")</f>
        <v>&lt;changefreq&gt;yearly&lt;/changefreq&gt;</v>
      </c>
      <c r="B162" s="44" t="s">
        <v>210</v>
      </c>
      <c r="C162" s="47"/>
      <c r="E162" s="46"/>
    </row>
    <row r="163" ht="16.95" spans="1:3">
      <c r="A163" s="43" t="str">
        <f>CONCATENATE("&lt;priority&gt;",B163,"&lt;/priority&gt;")</f>
        <v>&lt;priority&gt;0.6&lt;/priority&gt;</v>
      </c>
      <c r="B163" s="44" t="str">
        <f>C163</f>
        <v>0.6</v>
      </c>
      <c r="C163" s="48" t="s">
        <v>224</v>
      </c>
    </row>
    <row r="164" ht="16.95" spans="1:3">
      <c r="A164" s="49" t="s">
        <v>211</v>
      </c>
      <c r="B164" s="50"/>
      <c r="C164" s="51"/>
    </row>
    <row r="165" ht="17.7" spans="1:3">
      <c r="A165" s="40" t="s">
        <v>208</v>
      </c>
      <c r="B165" s="41"/>
      <c r="C165" s="42"/>
    </row>
    <row r="166" ht="16.95" spans="1:5">
      <c r="A166" s="43" t="str">
        <f>CONCATENATE("&lt;loc&gt;",B166,"&lt;/loc&gt;")</f>
        <v>&lt;loc&gt;https://eduardoherreraf.github.io/photoshop-08_agregar_y_quitar_objetos.html&lt;/loc&gt;</v>
      </c>
      <c r="B166" s="44" t="str">
        <f>CONCATENATE($C$5,C166)</f>
        <v>https://eduardoherreraf.github.io/photoshop-08_agregar_y_quitar_objetos.html</v>
      </c>
      <c r="C166" s="48" t="s">
        <v>245</v>
      </c>
      <c r="E166" s="46"/>
    </row>
    <row r="167" spans="1:5">
      <c r="A167" s="43" t="str">
        <f>CONCATENATE("&lt;lastmod&gt;",B167,"&lt;/lastmod&gt;")</f>
        <v>&lt;lastmod&gt;2025-07-21T016:07:36-05:00&lt;/lastmod&gt;</v>
      </c>
      <c r="B167" s="44" t="str">
        <f>$C$1</f>
        <v>2025-07-21T016:07:36-05:00</v>
      </c>
      <c r="C167" s="47"/>
      <c r="E167" s="46"/>
    </row>
    <row r="168" ht="16.95" spans="1:5">
      <c r="A168" s="43" t="str">
        <f>CONCATENATE("&lt;changefreq&gt;",B168,"&lt;/changefreq&gt;")</f>
        <v>&lt;changefreq&gt;yearly&lt;/changefreq&gt;</v>
      </c>
      <c r="B168" s="44" t="s">
        <v>210</v>
      </c>
      <c r="C168" s="47"/>
      <c r="E168" s="46"/>
    </row>
    <row r="169" ht="16.95" spans="1:3">
      <c r="A169" s="43" t="str">
        <f>CONCATENATE("&lt;priority&gt;",B169,"&lt;/priority&gt;")</f>
        <v>&lt;priority&gt;0.6&lt;/priority&gt;</v>
      </c>
      <c r="B169" s="44" t="str">
        <f>C169</f>
        <v>0.6</v>
      </c>
      <c r="C169" s="48" t="s">
        <v>224</v>
      </c>
    </row>
    <row r="170" ht="16.95" spans="1:3">
      <c r="A170" s="49" t="s">
        <v>211</v>
      </c>
      <c r="B170" s="50"/>
      <c r="C170" s="51"/>
    </row>
    <row r="171" ht="17.7" spans="1:3">
      <c r="A171" s="40" t="s">
        <v>208</v>
      </c>
      <c r="B171" s="41"/>
      <c r="C171" s="42"/>
    </row>
    <row r="172" ht="16.95" spans="1:5">
      <c r="A172" s="43" t="str">
        <f>CONCATENATE("&lt;loc&gt;",B172,"&lt;/loc&gt;")</f>
        <v>&lt;loc&gt;https://eduardoherreraf.github.io/photoshop-07_herramientas_de_seleccion.html&lt;/loc&gt;</v>
      </c>
      <c r="B172" s="44" t="str">
        <f>CONCATENATE($C$5,C172)</f>
        <v>https://eduardoherreraf.github.io/photoshop-07_herramientas_de_seleccion.html</v>
      </c>
      <c r="C172" s="48" t="s">
        <v>246</v>
      </c>
      <c r="E172" s="46"/>
    </row>
    <row r="173" spans="1:5">
      <c r="A173" s="43" t="str">
        <f>CONCATENATE("&lt;lastmod&gt;",B173,"&lt;/lastmod&gt;")</f>
        <v>&lt;lastmod&gt;2025-07-21T016:07:36-05:00&lt;/lastmod&gt;</v>
      </c>
      <c r="B173" s="44" t="str">
        <f>$C$1</f>
        <v>2025-07-21T016:07:36-05:00</v>
      </c>
      <c r="C173" s="47"/>
      <c r="E173" s="46"/>
    </row>
    <row r="174" ht="16.95" spans="1:5">
      <c r="A174" s="43" t="str">
        <f>CONCATENATE("&lt;changefreq&gt;",B174,"&lt;/changefreq&gt;")</f>
        <v>&lt;changefreq&gt;yearly&lt;/changefreq&gt;</v>
      </c>
      <c r="B174" s="44" t="s">
        <v>210</v>
      </c>
      <c r="C174" s="47"/>
      <c r="E174" s="46"/>
    </row>
    <row r="175" ht="16.95" spans="1:3">
      <c r="A175" s="43" t="str">
        <f>CONCATENATE("&lt;priority&gt;",B175,"&lt;/priority&gt;")</f>
        <v>&lt;priority&gt;0.6&lt;/priority&gt;</v>
      </c>
      <c r="B175" s="44" t="str">
        <f>C175</f>
        <v>0.6</v>
      </c>
      <c r="C175" s="48" t="s">
        <v>224</v>
      </c>
    </row>
    <row r="176" ht="16.95" spans="1:3">
      <c r="A176" s="49" t="s">
        <v>211</v>
      </c>
      <c r="B176" s="50"/>
      <c r="C176" s="51"/>
    </row>
    <row r="177" ht="17.7" spans="1:3">
      <c r="A177" s="40" t="s">
        <v>208</v>
      </c>
      <c r="B177" s="41"/>
      <c r="C177" s="42"/>
    </row>
    <row r="178" ht="16.95" spans="1:5">
      <c r="A178" s="43" t="str">
        <f>CONCATENATE("&lt;loc&gt;",B178,"&lt;/loc&gt;")</f>
        <v>&lt;loc&gt;https://eduardoherreraf.github.io/photoshop-06_ajuste_tono_brillo_y_saturacion.html&lt;/loc&gt;</v>
      </c>
      <c r="B178" s="44" t="str">
        <f>CONCATENATE($C$5,C178)</f>
        <v>https://eduardoherreraf.github.io/photoshop-06_ajuste_tono_brillo_y_saturacion.html</v>
      </c>
      <c r="C178" s="48" t="s">
        <v>247</v>
      </c>
      <c r="E178" s="46"/>
    </row>
    <row r="179" spans="1:5">
      <c r="A179" s="43" t="str">
        <f>CONCATENATE("&lt;lastmod&gt;",B179,"&lt;/lastmod&gt;")</f>
        <v>&lt;lastmod&gt;2025-07-21T016:07:36-05:00&lt;/lastmod&gt;</v>
      </c>
      <c r="B179" s="44" t="str">
        <f>$C$1</f>
        <v>2025-07-21T016:07:36-05:00</v>
      </c>
      <c r="C179" s="47"/>
      <c r="E179" s="46"/>
    </row>
    <row r="180" ht="16.95" spans="1:5">
      <c r="A180" s="43" t="str">
        <f>CONCATENATE("&lt;changefreq&gt;",B180,"&lt;/changefreq&gt;")</f>
        <v>&lt;changefreq&gt;yearly&lt;/changefreq&gt;</v>
      </c>
      <c r="B180" s="44" t="s">
        <v>210</v>
      </c>
      <c r="C180" s="47"/>
      <c r="E180" s="46"/>
    </row>
    <row r="181" ht="16.95" spans="1:3">
      <c r="A181" s="43" t="str">
        <f>CONCATENATE("&lt;priority&gt;",B181,"&lt;/priority&gt;")</f>
        <v>&lt;priority&gt;0.6&lt;/priority&gt;</v>
      </c>
      <c r="B181" s="44" t="str">
        <f>C181</f>
        <v>0.6</v>
      </c>
      <c r="C181" s="48" t="s">
        <v>224</v>
      </c>
    </row>
    <row r="182" ht="16.95" spans="1:3">
      <c r="A182" s="49" t="s">
        <v>211</v>
      </c>
      <c r="B182" s="50"/>
      <c r="C182" s="51"/>
    </row>
    <row r="183" ht="17.7" spans="1:3">
      <c r="A183" s="40" t="s">
        <v>208</v>
      </c>
      <c r="B183" s="41"/>
      <c r="C183" s="42"/>
    </row>
    <row r="184" ht="16.95" spans="1:5">
      <c r="A184" s="43" t="str">
        <f>CONCATENATE("&lt;loc&gt;",B184,"&lt;/loc&gt;")</f>
        <v>&lt;loc&gt;https://eduardoherreraf.github.io/photoshop-05_trabajo_con_capas.html&lt;/loc&gt;</v>
      </c>
      <c r="B184" s="44" t="str">
        <f>CONCATENATE($C$5,C184)</f>
        <v>https://eduardoherreraf.github.io/photoshop-05_trabajo_con_capas.html</v>
      </c>
      <c r="C184" s="48" t="s">
        <v>248</v>
      </c>
      <c r="E184" s="46"/>
    </row>
    <row r="185" spans="1:5">
      <c r="A185" s="43" t="str">
        <f>CONCATENATE("&lt;lastmod&gt;",B185,"&lt;/lastmod&gt;")</f>
        <v>&lt;lastmod&gt;2025-07-21T016:07:36-05:00&lt;/lastmod&gt;</v>
      </c>
      <c r="B185" s="44" t="str">
        <f>$C$1</f>
        <v>2025-07-21T016:07:36-05:00</v>
      </c>
      <c r="C185" s="47"/>
      <c r="E185" s="46"/>
    </row>
    <row r="186" ht="16.95" spans="1:5">
      <c r="A186" s="43" t="str">
        <f>CONCATENATE("&lt;changefreq&gt;",B186,"&lt;/changefreq&gt;")</f>
        <v>&lt;changefreq&gt;yearly&lt;/changefreq&gt;</v>
      </c>
      <c r="B186" s="44" t="s">
        <v>210</v>
      </c>
      <c r="C186" s="47"/>
      <c r="E186" s="46"/>
    </row>
    <row r="187" ht="16.95" spans="1:3">
      <c r="A187" s="43" t="str">
        <f>CONCATENATE("&lt;priority&gt;",B187,"&lt;/priority&gt;")</f>
        <v>&lt;priority&gt;0.6&lt;/priority&gt;</v>
      </c>
      <c r="B187" s="44" t="str">
        <f>C187</f>
        <v>0.6</v>
      </c>
      <c r="C187" s="48" t="s">
        <v>224</v>
      </c>
    </row>
    <row r="188" ht="16.95" spans="1:3">
      <c r="A188" s="49" t="s">
        <v>211</v>
      </c>
      <c r="B188" s="50"/>
      <c r="C188" s="51"/>
    </row>
    <row r="189" ht="17.7" spans="1:3">
      <c r="A189" s="40" t="s">
        <v>208</v>
      </c>
      <c r="B189" s="41"/>
      <c r="C189" s="42"/>
    </row>
    <row r="190" ht="16.95" spans="1:5">
      <c r="A190" s="43" t="str">
        <f>CONCATENATE("&lt;loc&gt;",B190,"&lt;/loc&gt;")</f>
        <v>&lt;loc&gt;https://eduardoherreraf.github.io/photoshop-04_ajuste_lienzo_resolucion.html&lt;/loc&gt;</v>
      </c>
      <c r="B190" s="44" t="str">
        <f>CONCATENATE($C$5,C190)</f>
        <v>https://eduardoherreraf.github.io/photoshop-04_ajuste_lienzo_resolucion.html</v>
      </c>
      <c r="C190" s="48" t="s">
        <v>249</v>
      </c>
      <c r="E190" s="46"/>
    </row>
    <row r="191" spans="1:5">
      <c r="A191" s="43" t="str">
        <f>CONCATENATE("&lt;lastmod&gt;",B191,"&lt;/lastmod&gt;")</f>
        <v>&lt;lastmod&gt;2025-07-21T016:07:36-05:00&lt;/lastmod&gt;</v>
      </c>
      <c r="B191" s="44" t="str">
        <f>$C$1</f>
        <v>2025-07-21T016:07:36-05:00</v>
      </c>
      <c r="C191" s="47"/>
      <c r="E191" s="46"/>
    </row>
    <row r="192" ht="16.95" spans="1:5">
      <c r="A192" s="43" t="str">
        <f>CONCATENATE("&lt;changefreq&gt;",B192,"&lt;/changefreq&gt;")</f>
        <v>&lt;changefreq&gt;yearly&lt;/changefreq&gt;</v>
      </c>
      <c r="B192" s="44" t="s">
        <v>210</v>
      </c>
      <c r="C192" s="47"/>
      <c r="E192" s="46"/>
    </row>
    <row r="193" ht="16.95" spans="1:3">
      <c r="A193" s="43" t="str">
        <f>CONCATENATE("&lt;priority&gt;",B193,"&lt;/priority&gt;")</f>
        <v>&lt;priority&gt;0.6&lt;/priority&gt;</v>
      </c>
      <c r="B193" s="44" t="str">
        <f>C193</f>
        <v>0.6</v>
      </c>
      <c r="C193" s="48" t="s">
        <v>224</v>
      </c>
    </row>
    <row r="194" ht="16.95" spans="1:3">
      <c r="A194" s="49" t="s">
        <v>211</v>
      </c>
      <c r="B194" s="50"/>
      <c r="C194" s="51"/>
    </row>
    <row r="195" ht="17.7" spans="1:3">
      <c r="A195" s="40" t="s">
        <v>208</v>
      </c>
      <c r="B195" s="41"/>
      <c r="C195" s="42"/>
    </row>
    <row r="196" ht="16.95" spans="1:5">
      <c r="A196" s="43" t="str">
        <f>CONCATENATE("&lt;loc&gt;",B196,"&lt;/loc&gt;")</f>
        <v>&lt;loc&gt;https://eduardoherreraf.github.io/photoshop-03_compartir_y_editar_archivos.html&lt;/loc&gt;</v>
      </c>
      <c r="B196" s="44" t="str">
        <f>CONCATENATE($C$5,C196)</f>
        <v>https://eduardoherreraf.github.io/photoshop-03_compartir_y_editar_archivos.html</v>
      </c>
      <c r="C196" s="48" t="s">
        <v>250</v>
      </c>
      <c r="E196" s="46"/>
    </row>
    <row r="197" spans="1:5">
      <c r="A197" s="43" t="str">
        <f>CONCATENATE("&lt;lastmod&gt;",B197,"&lt;/lastmod&gt;")</f>
        <v>&lt;lastmod&gt;2025-07-21T016:07:36-05:00&lt;/lastmod&gt;</v>
      </c>
      <c r="B197" s="44" t="str">
        <f>$C$1</f>
        <v>2025-07-21T016:07:36-05:00</v>
      </c>
      <c r="C197" s="47"/>
      <c r="E197" s="46"/>
    </row>
    <row r="198" ht="16.95" spans="1:5">
      <c r="A198" s="43" t="str">
        <f>CONCATENATE("&lt;changefreq&gt;",B198,"&lt;/changefreq&gt;")</f>
        <v>&lt;changefreq&gt;yearly&lt;/changefreq&gt;</v>
      </c>
      <c r="B198" s="44" t="s">
        <v>210</v>
      </c>
      <c r="C198" s="47"/>
      <c r="E198" s="46"/>
    </row>
    <row r="199" ht="16.95" spans="1:3">
      <c r="A199" s="43" t="str">
        <f>CONCATENATE("&lt;priority&gt;",B199,"&lt;/priority&gt;")</f>
        <v>&lt;priority&gt;0.6&lt;/priority&gt;</v>
      </c>
      <c r="B199" s="44" t="str">
        <f>C199</f>
        <v>0.6</v>
      </c>
      <c r="C199" s="48" t="s">
        <v>224</v>
      </c>
    </row>
    <row r="200" ht="16.95" spans="1:3">
      <c r="A200" s="49" t="s">
        <v>211</v>
      </c>
      <c r="B200" s="50"/>
      <c r="C200" s="51"/>
    </row>
    <row r="201" ht="17.7" spans="1:3">
      <c r="A201" s="40" t="s">
        <v>208</v>
      </c>
      <c r="B201" s="41"/>
      <c r="C201" s="42"/>
    </row>
    <row r="202" ht="16.95" spans="1:5">
      <c r="A202" s="43" t="str">
        <f>CONCATENATE("&lt;loc&gt;",B202,"&lt;/loc&gt;")</f>
        <v>&lt;loc&gt;https://eduardoherreraf.github.io/photoshop-02_interfaz_y_area_de_trabajo.html&lt;/loc&gt;</v>
      </c>
      <c r="B202" s="44" t="str">
        <f>CONCATENATE($C$5,C202)</f>
        <v>https://eduardoherreraf.github.io/photoshop-02_interfaz_y_area_de_trabajo.html</v>
      </c>
      <c r="C202" s="48" t="s">
        <v>251</v>
      </c>
      <c r="E202" s="46"/>
    </row>
    <row r="203" spans="1:5">
      <c r="A203" s="43" t="str">
        <f>CONCATENATE("&lt;lastmod&gt;",B203,"&lt;/lastmod&gt;")</f>
        <v>&lt;lastmod&gt;2025-07-21T016:07:36-05:00&lt;/lastmod&gt;</v>
      </c>
      <c r="B203" s="44" t="str">
        <f>$C$1</f>
        <v>2025-07-21T016:07:36-05:00</v>
      </c>
      <c r="C203" s="47"/>
      <c r="E203" s="46"/>
    </row>
    <row r="204" ht="16.95" spans="1:5">
      <c r="A204" s="43" t="str">
        <f>CONCATENATE("&lt;changefreq&gt;",B204,"&lt;/changefreq&gt;")</f>
        <v>&lt;changefreq&gt;yearly&lt;/changefreq&gt;</v>
      </c>
      <c r="B204" s="44" t="s">
        <v>210</v>
      </c>
      <c r="C204" s="47"/>
      <c r="E204" s="46"/>
    </row>
    <row r="205" ht="16.95" spans="1:3">
      <c r="A205" s="43" t="str">
        <f>CONCATENATE("&lt;priority&gt;",B205,"&lt;/priority&gt;")</f>
        <v>&lt;priority&gt;0.6&lt;/priority&gt;</v>
      </c>
      <c r="B205" s="44" t="str">
        <f>C205</f>
        <v>0.6</v>
      </c>
      <c r="C205" s="48" t="s">
        <v>224</v>
      </c>
    </row>
    <row r="206" ht="16.95" spans="1:3">
      <c r="A206" s="49" t="s">
        <v>211</v>
      </c>
      <c r="B206" s="50"/>
      <c r="C206" s="51"/>
    </row>
    <row r="207" ht="17.7" spans="1:3">
      <c r="A207" s="40" t="s">
        <v>208</v>
      </c>
      <c r="B207" s="41"/>
      <c r="C207" s="42"/>
    </row>
    <row r="208" ht="16.95" spans="1:3">
      <c r="A208" s="43" t="str">
        <f>CONCATENATE("&lt;loc&gt;",B208,"&lt;/loc&gt;")</f>
        <v>&lt;loc&gt;https://eduardoherreraf.github.io/photoshop-01_comenzando_un_proyecto.html&lt;/loc&gt;</v>
      </c>
      <c r="B208" s="44" t="str">
        <f>CONCATENATE($C$5,C208)</f>
        <v>https://eduardoherreraf.github.io/photoshop-01_comenzando_un_proyecto.html</v>
      </c>
      <c r="C208" s="48" t="s">
        <v>252</v>
      </c>
    </row>
    <row r="209" spans="1:5">
      <c r="A209" s="43" t="str">
        <f>CONCATENATE("&lt;lastmod&gt;",B209,"&lt;/lastmod&gt;")</f>
        <v>&lt;lastmod&gt;2025-07-21T016:07:36-05:00&lt;/lastmod&gt;</v>
      </c>
      <c r="B209" s="44" t="str">
        <f>$C$1</f>
        <v>2025-07-21T016:07:36-05:00</v>
      </c>
      <c r="C209" s="47"/>
      <c r="E209" s="46"/>
    </row>
    <row r="210" ht="16.95" spans="1:5">
      <c r="A210" s="43" t="str">
        <f>CONCATENATE("&lt;changefreq&gt;",B210,"&lt;/changefreq&gt;")</f>
        <v>&lt;changefreq&gt;yearly&lt;/changefreq&gt;</v>
      </c>
      <c r="B210" s="44" t="s">
        <v>210</v>
      </c>
      <c r="C210" s="47"/>
      <c r="E210" s="46"/>
    </row>
    <row r="211" ht="16.95" spans="1:5">
      <c r="A211" s="43" t="str">
        <f>CONCATENATE("&lt;priority&gt;",B211,"&lt;/priority&gt;")</f>
        <v>&lt;priority&gt;0.6&lt;/priority&gt;</v>
      </c>
      <c r="B211" s="44" t="str">
        <f>C211</f>
        <v>0.6</v>
      </c>
      <c r="C211" s="48" t="s">
        <v>224</v>
      </c>
      <c r="E211" s="46"/>
    </row>
    <row r="212" ht="16.95" spans="1:3">
      <c r="A212" s="49" t="s">
        <v>211</v>
      </c>
      <c r="B212" s="50"/>
      <c r="C212" s="51"/>
    </row>
    <row r="213" ht="17.7" spans="1:3">
      <c r="A213" s="52" t="s">
        <v>253</v>
      </c>
      <c r="B213" s="52"/>
      <c r="C213" s="52"/>
    </row>
    <row r="214" ht="17.7" spans="1:3">
      <c r="A214" s="40" t="s">
        <v>208</v>
      </c>
      <c r="B214" s="41"/>
      <c r="C214" s="42"/>
    </row>
    <row r="215" ht="16.95" spans="1:5">
      <c r="A215" s="43" t="str">
        <f>CONCATENATE("&lt;loc&gt;",B215,"&lt;/loc&gt;")</f>
        <v>&lt;loc&gt;https://eduardoherreraf.github.io/chatgpt-01_como_aprender_cualquier_habilidad_facilmente_con_chatgpt.html&lt;/loc&gt;</v>
      </c>
      <c r="B215" s="44" t="str">
        <f>CONCATENATE($C$5,C215)</f>
        <v>https://eduardoherreraf.github.io/chatgpt-01_como_aprender_cualquier_habilidad_facilmente_con_chatgpt.html</v>
      </c>
      <c r="C215" s="48" t="s">
        <v>254</v>
      </c>
      <c r="E215" s="46"/>
    </row>
    <row r="216" spans="1:5">
      <c r="A216" s="43" t="str">
        <f>CONCATENATE("&lt;lastmod&gt;",B216,"&lt;/lastmod&gt;")</f>
        <v>&lt;lastmod&gt;2025-07-21T016:07:36-05:00&lt;/lastmod&gt;</v>
      </c>
      <c r="B216" s="44" t="str">
        <f>$C$1</f>
        <v>2025-07-21T016:07:36-05:00</v>
      </c>
      <c r="C216" s="47"/>
      <c r="E216" s="46"/>
    </row>
    <row r="217" ht="16.95" spans="1:5">
      <c r="A217" s="43" t="str">
        <f>CONCATENATE("&lt;changefreq&gt;",B217,"&lt;/changefreq&gt;")</f>
        <v>&lt;changefreq&gt;yearly&lt;/changefreq&gt;</v>
      </c>
      <c r="B217" s="44" t="s">
        <v>210</v>
      </c>
      <c r="C217" s="47"/>
      <c r="E217" s="46"/>
    </row>
    <row r="218" ht="16.95" spans="1:3">
      <c r="A218" s="43" t="str">
        <f>CONCATENATE("&lt;priority&gt;",B218,"&lt;/priority&gt;")</f>
        <v>&lt;priority&gt;0.6&lt;/priority&gt;</v>
      </c>
      <c r="B218" s="44" t="str">
        <f>C218</f>
        <v>0.6</v>
      </c>
      <c r="C218" s="48" t="s">
        <v>224</v>
      </c>
    </row>
    <row r="219" ht="16.95" spans="1:3">
      <c r="A219" s="49" t="s">
        <v>211</v>
      </c>
      <c r="B219" s="50"/>
      <c r="C219" s="51"/>
    </row>
    <row r="220" ht="17.7" spans="1:3">
      <c r="A220" s="52" t="s">
        <v>255</v>
      </c>
      <c r="B220" s="52"/>
      <c r="C220" s="52"/>
    </row>
    <row r="221" ht="17.7" spans="1:3">
      <c r="A221" s="40" t="s">
        <v>208</v>
      </c>
      <c r="B221" s="41"/>
      <c r="C221" s="42"/>
    </row>
    <row r="222" ht="16.95" spans="1:3">
      <c r="A222" s="43" t="str">
        <f>CONCATENATE("&lt;loc&gt;",B222,"&lt;/loc&gt;")</f>
        <v>&lt;loc&gt;https://eduardoherreraf.github.io/otrosTemas-01_como_borrar_la_cache_y_archivos_basura_en_windows.html&lt;/loc&gt;</v>
      </c>
      <c r="B222" s="44" t="str">
        <f>CONCATENATE($C$5,C222)</f>
        <v>https://eduardoherreraf.github.io/otrosTemas-01_como_borrar_la_cache_y_archivos_basura_en_windows.html</v>
      </c>
      <c r="C222" s="48" t="s">
        <v>256</v>
      </c>
    </row>
    <row r="223" spans="1:5">
      <c r="A223" s="43" t="str">
        <f>CONCATENATE("&lt;lastmod&gt;",B223,"&lt;/lastmod&gt;")</f>
        <v>&lt;lastmod&gt;2025-07-21T016:07:36-05:00&lt;/lastmod&gt;</v>
      </c>
      <c r="B223" s="44" t="str">
        <f>$C$1</f>
        <v>2025-07-21T016:07:36-05:00</v>
      </c>
      <c r="C223" s="47"/>
      <c r="E223" s="46"/>
    </row>
    <row r="224" ht="16.95" spans="1:5">
      <c r="A224" s="43" t="str">
        <f>CONCATENATE("&lt;changefreq&gt;",B224,"&lt;/changefreq&gt;")</f>
        <v>&lt;changefreq&gt;yearly&lt;/changefreq&gt;</v>
      </c>
      <c r="B224" s="44" t="s">
        <v>210</v>
      </c>
      <c r="C224" s="47"/>
      <c r="E224" s="46"/>
    </row>
    <row r="225" ht="16.95" spans="1:5">
      <c r="A225" s="43" t="str">
        <f>CONCATENATE("&lt;priority&gt;",B225,"&lt;/priority&gt;")</f>
        <v>&lt;priority&gt;0.6&lt;/priority&gt;</v>
      </c>
      <c r="B225" s="44" t="str">
        <f>C225</f>
        <v>0.6</v>
      </c>
      <c r="C225" s="48" t="s">
        <v>224</v>
      </c>
      <c r="E225" s="46"/>
    </row>
    <row r="226" ht="16.95" spans="1:3">
      <c r="A226" s="49" t="s">
        <v>211</v>
      </c>
      <c r="B226" s="50"/>
      <c r="C226" s="51"/>
    </row>
    <row r="227" ht="17.7" spans="1:3">
      <c r="A227" s="52" t="s">
        <v>257</v>
      </c>
      <c r="B227" s="52"/>
      <c r="C227" s="52"/>
    </row>
    <row r="228" ht="17.7" spans="1:3">
      <c r="A228" s="40" t="s">
        <v>208</v>
      </c>
      <c r="B228" s="41"/>
      <c r="C228" s="42"/>
    </row>
    <row r="229" ht="16.95" spans="1:5">
      <c r="A229" s="43" t="str">
        <f>CONCATENATE("&lt;loc&gt;",B229,"&lt;/loc&gt;")</f>
        <v>&lt;loc&gt;https://eduardoherreraf.github.io/cursoPython3-0101_introduccion.html&lt;/loc&gt;</v>
      </c>
      <c r="B229" s="44" t="str">
        <f>CONCATENATE($C$5,C229)</f>
        <v>https://eduardoherreraf.github.io/cursoPython3-0101_introduccion.html</v>
      </c>
      <c r="C229" s="48" t="s">
        <v>258</v>
      </c>
      <c r="E229" s="46"/>
    </row>
    <row r="230" spans="1:5">
      <c r="A230" s="43" t="str">
        <f>CONCATENATE("&lt;lastmod&gt;",B230,"&lt;/lastmod&gt;")</f>
        <v>&lt;lastmod&gt;2025-07-21T016:07:36-05:00&lt;/lastmod&gt;</v>
      </c>
      <c r="B230" s="44" t="str">
        <f>$C$1</f>
        <v>2025-07-21T016:07:36-05:00</v>
      </c>
      <c r="C230" s="47"/>
      <c r="E230" s="46"/>
    </row>
    <row r="231" ht="16.95" spans="1:5">
      <c r="A231" s="43" t="str">
        <f>CONCATENATE("&lt;changefreq&gt;",B231,"&lt;/changefreq&gt;")</f>
        <v>&lt;changefreq&gt;yearly&lt;/changefreq&gt;</v>
      </c>
      <c r="B231" s="44" t="s">
        <v>210</v>
      </c>
      <c r="C231" s="47"/>
      <c r="E231" s="46"/>
    </row>
    <row r="232" ht="16.95" spans="1:3">
      <c r="A232" s="43" t="str">
        <f>CONCATENATE("&lt;priority&gt;",B232,"&lt;/priority&gt;")</f>
        <v>&lt;priority&gt;0.6&lt;/priority&gt;</v>
      </c>
      <c r="B232" s="44" t="str">
        <f>C232</f>
        <v>0.6</v>
      </c>
      <c r="C232" s="48" t="s">
        <v>224</v>
      </c>
    </row>
    <row r="233" ht="16.95" spans="1:3">
      <c r="A233" s="49" t="s">
        <v>211</v>
      </c>
      <c r="B233" s="50"/>
      <c r="C233" s="51"/>
    </row>
    <row r="234" ht="17.7" spans="1:3">
      <c r="A234" s="40" t="s">
        <v>208</v>
      </c>
      <c r="B234" s="41"/>
      <c r="C234" s="42"/>
    </row>
    <row r="235" ht="16.95" spans="1:5">
      <c r="A235" s="43" t="str">
        <f>CONCATENATE("&lt;loc&gt;",B235,"&lt;/loc&gt;")</f>
        <v>&lt;loc&gt;https://eduardoherreraf.github.io/cursoPython3-0102_instalacion_de_python_localmente.html&lt;/loc&gt;</v>
      </c>
      <c r="B235" s="44" t="str">
        <f>CONCATENATE($C$5,C235)</f>
        <v>https://eduardoherreraf.github.io/cursoPython3-0102_instalacion_de_python_localmente.html</v>
      </c>
      <c r="C235" s="48" t="s">
        <v>259</v>
      </c>
      <c r="E235" s="46"/>
    </row>
    <row r="236" spans="1:5">
      <c r="A236" s="43" t="str">
        <f>CONCATENATE("&lt;lastmod&gt;",B236,"&lt;/lastmod&gt;")</f>
        <v>&lt;lastmod&gt;2025-07-21T016:07:36-05:00&lt;/lastmod&gt;</v>
      </c>
      <c r="B236" s="44" t="str">
        <f>$C$1</f>
        <v>2025-07-21T016:07:36-05:00</v>
      </c>
      <c r="C236" s="47"/>
      <c r="E236" s="46"/>
    </row>
    <row r="237" ht="16.95" spans="1:5">
      <c r="A237" s="43" t="str">
        <f>CONCATENATE("&lt;changefreq&gt;",B237,"&lt;/changefreq&gt;")</f>
        <v>&lt;changefreq&gt;yearly&lt;/changefreq&gt;</v>
      </c>
      <c r="B237" s="44" t="s">
        <v>210</v>
      </c>
      <c r="C237" s="47"/>
      <c r="E237" s="46"/>
    </row>
    <row r="238" ht="16.95" spans="1:3">
      <c r="A238" s="43" t="str">
        <f>CONCATENATE("&lt;priority&gt;",B238,"&lt;/priority&gt;")</f>
        <v>&lt;priority&gt;0.6&lt;/priority&gt;</v>
      </c>
      <c r="B238" s="44" t="str">
        <f>C238</f>
        <v>0.6</v>
      </c>
      <c r="C238" s="48" t="s">
        <v>224</v>
      </c>
    </row>
    <row r="239" ht="16.95" spans="1:3">
      <c r="A239" s="49" t="s">
        <v>211</v>
      </c>
      <c r="B239" s="50"/>
      <c r="C239" s="51"/>
    </row>
    <row r="240" ht="17.7" spans="1:3">
      <c r="A240" s="40" t="s">
        <v>208</v>
      </c>
      <c r="B240" s="41"/>
      <c r="C240" s="42"/>
    </row>
    <row r="241" ht="16.95" spans="1:5">
      <c r="A241" s="43" t="str">
        <f>CONCATENATE("&lt;loc&gt;",B241,"&lt;/loc&gt;")</f>
        <v>&lt;loc&gt;https://eduardoherreraf.github.io/cursoPython3-0201_funcion_print.html&lt;/loc&gt;</v>
      </c>
      <c r="B241" s="44" t="str">
        <f>CONCATENATE($C$5,C241)</f>
        <v>https://eduardoherreraf.github.io/cursoPython3-0201_funcion_print.html</v>
      </c>
      <c r="C241" s="48" t="s">
        <v>260</v>
      </c>
      <c r="E241" s="46"/>
    </row>
    <row r="242" spans="1:5">
      <c r="A242" s="43" t="str">
        <f>CONCATENATE("&lt;lastmod&gt;",B242,"&lt;/lastmod&gt;")</f>
        <v>&lt;lastmod&gt;2025-07-21T016:07:36-05:00&lt;/lastmod&gt;</v>
      </c>
      <c r="B242" s="44" t="str">
        <f>$C$1</f>
        <v>2025-07-21T016:07:36-05:00</v>
      </c>
      <c r="C242" s="47"/>
      <c r="E242" s="46"/>
    </row>
    <row r="243" ht="16.95" spans="1:5">
      <c r="A243" s="43" t="str">
        <f>CONCATENATE("&lt;changefreq&gt;",B243,"&lt;/changefreq&gt;")</f>
        <v>&lt;changefreq&gt;yearly&lt;/changefreq&gt;</v>
      </c>
      <c r="B243" s="44" t="s">
        <v>210</v>
      </c>
      <c r="C243" s="47"/>
      <c r="E243" s="46"/>
    </row>
    <row r="244" ht="16.95" spans="1:3">
      <c r="A244" s="43" t="str">
        <f>CONCATENATE("&lt;priority&gt;",B244,"&lt;/priority&gt;")</f>
        <v>&lt;priority&gt;0.6&lt;/priority&gt;</v>
      </c>
      <c r="B244" s="44" t="str">
        <f>C244</f>
        <v>0.6</v>
      </c>
      <c r="C244" s="48" t="s">
        <v>224</v>
      </c>
    </row>
    <row r="245" ht="16.95" spans="1:3">
      <c r="A245" s="49" t="s">
        <v>211</v>
      </c>
      <c r="B245" s="50"/>
      <c r="C245" s="51"/>
    </row>
    <row r="246" ht="17.7" spans="1:3">
      <c r="A246" s="40" t="s">
        <v>208</v>
      </c>
      <c r="B246" s="41"/>
      <c r="C246" s="42"/>
    </row>
    <row r="247" ht="16.95" spans="1:5">
      <c r="A247" s="43" t="str">
        <f>CONCATENATE("&lt;loc&gt;",B247,"&lt;/loc&gt;")</f>
        <v>&lt;loc&gt;https://eduardoherreraf.github.io/cursoPython3-0202_literales.html&lt;/loc&gt;</v>
      </c>
      <c r="B247" s="44" t="str">
        <f>CONCATENATE($C$5,C247)</f>
        <v>https://eduardoherreraf.github.io/cursoPython3-0202_literales.html</v>
      </c>
      <c r="C247" s="48" t="s">
        <v>261</v>
      </c>
      <c r="E247" s="46"/>
    </row>
    <row r="248" spans="1:5">
      <c r="A248" s="43" t="str">
        <f>CONCATENATE("&lt;lastmod&gt;",B248,"&lt;/lastmod&gt;")</f>
        <v>&lt;lastmod&gt;2025-07-21T016:07:36-05:00&lt;/lastmod&gt;</v>
      </c>
      <c r="B248" s="44" t="str">
        <f>$C$1</f>
        <v>2025-07-21T016:07:36-05:00</v>
      </c>
      <c r="C248" s="47"/>
      <c r="E248" s="46"/>
    </row>
    <row r="249" ht="16.95" spans="1:5">
      <c r="A249" s="43" t="str">
        <f>CONCATENATE("&lt;changefreq&gt;",B249,"&lt;/changefreq&gt;")</f>
        <v>&lt;changefreq&gt;yearly&lt;/changefreq&gt;</v>
      </c>
      <c r="B249" s="44" t="s">
        <v>210</v>
      </c>
      <c r="C249" s="47"/>
      <c r="E249" s="46"/>
    </row>
    <row r="250" ht="16.95" spans="1:3">
      <c r="A250" s="43" t="str">
        <f>CONCATENATE("&lt;priority&gt;",B250,"&lt;/priority&gt;")</f>
        <v>&lt;priority&gt;0.6&lt;/priority&gt;</v>
      </c>
      <c r="B250" s="44" t="str">
        <f>C250</f>
        <v>0.6</v>
      </c>
      <c r="C250" s="48" t="s">
        <v>224</v>
      </c>
    </row>
    <row r="251" ht="16.95" spans="1:3">
      <c r="A251" s="49" t="s">
        <v>211</v>
      </c>
      <c r="B251" s="50"/>
      <c r="C251" s="51"/>
    </row>
    <row r="252" ht="17.7" spans="1:3">
      <c r="A252" s="40" t="s">
        <v>208</v>
      </c>
      <c r="B252" s="41"/>
      <c r="C252" s="42"/>
    </row>
    <row r="253" ht="16.95" spans="1:5">
      <c r="A253" s="43" t="str">
        <f>CONCATENATE("&lt;loc&gt;",B253,"&lt;/loc&gt;")</f>
        <v>&lt;loc&gt;https://eduardoherreraf.github.io/cursoPython3-0203_operadores.html&lt;/loc&gt;</v>
      </c>
      <c r="B253" s="44" t="str">
        <f>CONCATENATE($C$5,C253)</f>
        <v>https://eduardoherreraf.github.io/cursoPython3-0203_operadores.html</v>
      </c>
      <c r="C253" s="48" t="s">
        <v>262</v>
      </c>
      <c r="E253" s="46"/>
    </row>
    <row r="254" spans="1:5">
      <c r="A254" s="43" t="str">
        <f>CONCATENATE("&lt;lastmod&gt;",B254,"&lt;/lastmod&gt;")</f>
        <v>&lt;lastmod&gt;2025-07-21T016:07:36-05:00&lt;/lastmod&gt;</v>
      </c>
      <c r="B254" s="44" t="str">
        <f>$C$1</f>
        <v>2025-07-21T016:07:36-05:00</v>
      </c>
      <c r="C254" s="47"/>
      <c r="E254" s="46"/>
    </row>
    <row r="255" ht="16.95" spans="1:5">
      <c r="A255" s="43" t="str">
        <f>CONCATENATE("&lt;changefreq&gt;",B255,"&lt;/changefreq&gt;")</f>
        <v>&lt;changefreq&gt;yearly&lt;/changefreq&gt;</v>
      </c>
      <c r="B255" s="44" t="s">
        <v>210</v>
      </c>
      <c r="C255" s="47"/>
      <c r="E255" s="46"/>
    </row>
    <row r="256" ht="16.95" spans="1:3">
      <c r="A256" s="43" t="str">
        <f>CONCATENATE("&lt;priority&gt;",B256,"&lt;/priority&gt;")</f>
        <v>&lt;priority&gt;0.6&lt;/priority&gt;</v>
      </c>
      <c r="B256" s="44" t="str">
        <f>C256</f>
        <v>0.6</v>
      </c>
      <c r="C256" s="48" t="s">
        <v>224</v>
      </c>
    </row>
    <row r="257" ht="16.95" spans="1:3">
      <c r="A257" s="49" t="s">
        <v>211</v>
      </c>
      <c r="B257" s="50"/>
      <c r="C257" s="51"/>
    </row>
    <row r="258" ht="17.7" spans="1:3">
      <c r="A258" s="40" t="s">
        <v>208</v>
      </c>
      <c r="B258" s="41"/>
      <c r="C258" s="42"/>
    </row>
    <row r="259" ht="16.95" spans="1:5">
      <c r="A259" s="43" t="str">
        <f>CONCATENATE("&lt;loc&gt;",B259,"&lt;/loc&gt;")</f>
        <v>&lt;loc&gt;https://eduardoherreraf.github.io/cursoPython3-0204_variables.html&lt;/loc&gt;</v>
      </c>
      <c r="B259" s="44" t="str">
        <f>CONCATENATE($C$5,C259)</f>
        <v>https://eduardoherreraf.github.io/cursoPython3-0204_variables.html</v>
      </c>
      <c r="C259" s="48" t="s">
        <v>263</v>
      </c>
      <c r="E259" s="46"/>
    </row>
    <row r="260" spans="1:5">
      <c r="A260" s="43" t="str">
        <f>CONCATENATE("&lt;lastmod&gt;",B260,"&lt;/lastmod&gt;")</f>
        <v>&lt;lastmod&gt;2025-07-21T016:07:36-05:00&lt;/lastmod&gt;</v>
      </c>
      <c r="B260" s="44" t="str">
        <f>$C$1</f>
        <v>2025-07-21T016:07:36-05:00</v>
      </c>
      <c r="C260" s="47"/>
      <c r="E260" s="46"/>
    </row>
    <row r="261" ht="16.95" spans="1:5">
      <c r="A261" s="43" t="str">
        <f>CONCATENATE("&lt;changefreq&gt;",B261,"&lt;/changefreq&gt;")</f>
        <v>&lt;changefreq&gt;yearly&lt;/changefreq&gt;</v>
      </c>
      <c r="B261" s="44" t="s">
        <v>210</v>
      </c>
      <c r="C261" s="47"/>
      <c r="E261" s="46"/>
    </row>
    <row r="262" ht="16.95" spans="1:3">
      <c r="A262" s="43" t="str">
        <f>CONCATENATE("&lt;priority&gt;",B262,"&lt;/priority&gt;")</f>
        <v>&lt;priority&gt;0.6&lt;/priority&gt;</v>
      </c>
      <c r="B262" s="44" t="str">
        <f>C262</f>
        <v>0.6</v>
      </c>
      <c r="C262" s="48" t="s">
        <v>224</v>
      </c>
    </row>
    <row r="263" ht="16.95" spans="1:3">
      <c r="A263" s="49" t="s">
        <v>211</v>
      </c>
      <c r="B263" s="50"/>
      <c r="C263" s="51"/>
    </row>
    <row r="264" ht="17.7" spans="1:3">
      <c r="A264" s="40" t="s">
        <v>208</v>
      </c>
      <c r="B264" s="41"/>
      <c r="C264" s="42"/>
    </row>
    <row r="265" ht="16.95" spans="1:5">
      <c r="A265" s="43" t="str">
        <f>CONCATENATE("&lt;loc&gt;",B265,"&lt;/loc&gt;")</f>
        <v>&lt;loc&gt;https://eduardoherreraf.github.io/cursoPython3-0205_comentarios.html&lt;/loc&gt;</v>
      </c>
      <c r="B265" s="44" t="str">
        <f>CONCATENATE($C$5,C265)</f>
        <v>https://eduardoherreraf.github.io/cursoPython3-0205_comentarios.html</v>
      </c>
      <c r="C265" s="48" t="s">
        <v>264</v>
      </c>
      <c r="E265" s="46"/>
    </row>
    <row r="266" spans="1:5">
      <c r="A266" s="43" t="str">
        <f>CONCATENATE("&lt;lastmod&gt;",B266,"&lt;/lastmod&gt;")</f>
        <v>&lt;lastmod&gt;2025-07-21T016:07:36-05:00&lt;/lastmod&gt;</v>
      </c>
      <c r="B266" s="44" t="str">
        <f>$C$1</f>
        <v>2025-07-21T016:07:36-05:00</v>
      </c>
      <c r="C266" s="47"/>
      <c r="E266" s="46"/>
    </row>
    <row r="267" ht="16.95" spans="1:5">
      <c r="A267" s="43" t="str">
        <f>CONCATENATE("&lt;changefreq&gt;",B267,"&lt;/changefreq&gt;")</f>
        <v>&lt;changefreq&gt;yearly&lt;/changefreq&gt;</v>
      </c>
      <c r="B267" s="44" t="s">
        <v>210</v>
      </c>
      <c r="C267" s="47"/>
      <c r="E267" s="46"/>
    </row>
    <row r="268" ht="16.95" spans="1:3">
      <c r="A268" s="43" t="str">
        <f>CONCATENATE("&lt;priority&gt;",B268,"&lt;/priority&gt;")</f>
        <v>&lt;priority&gt;0.6&lt;/priority&gt;</v>
      </c>
      <c r="B268" s="44" t="str">
        <f>C268</f>
        <v>0.6</v>
      </c>
      <c r="C268" s="48" t="s">
        <v>224</v>
      </c>
    </row>
    <row r="269" ht="16.95" spans="1:3">
      <c r="A269" s="49" t="s">
        <v>211</v>
      </c>
      <c r="B269" s="50"/>
      <c r="C269" s="51"/>
    </row>
    <row r="270" ht="17.7" spans="1:3">
      <c r="A270" s="40" t="s">
        <v>208</v>
      </c>
      <c r="B270" s="41"/>
      <c r="C270" s="42"/>
    </row>
    <row r="271" ht="16.95" spans="1:5">
      <c r="A271" s="43" t="str">
        <f>CONCATENATE("&lt;loc&gt;",B271,"&lt;/loc&gt;")</f>
        <v>&lt;loc&gt;https://eduardoherreraf.github.io/cursoPython3-0206_interaccion_con_el_usuario.html&lt;/loc&gt;</v>
      </c>
      <c r="B271" s="44" t="str">
        <f>CONCATENATE($C$5,C271)</f>
        <v>https://eduardoherreraf.github.io/cursoPython3-0206_interaccion_con_el_usuario.html</v>
      </c>
      <c r="C271" s="48" t="s">
        <v>265</v>
      </c>
      <c r="E271" s="46"/>
    </row>
    <row r="272" spans="1:5">
      <c r="A272" s="43" t="str">
        <f>CONCATENATE("&lt;lastmod&gt;",B272,"&lt;/lastmod&gt;")</f>
        <v>&lt;lastmod&gt;2025-07-21T016:07:36-05:00&lt;/lastmod&gt;</v>
      </c>
      <c r="B272" s="44" t="str">
        <f>$C$1</f>
        <v>2025-07-21T016:07:36-05:00</v>
      </c>
      <c r="C272" s="47"/>
      <c r="E272" s="46"/>
    </row>
    <row r="273" ht="16.95" spans="1:5">
      <c r="A273" s="43" t="str">
        <f>CONCATENATE("&lt;changefreq&gt;",B273,"&lt;/changefreq&gt;")</f>
        <v>&lt;changefreq&gt;yearly&lt;/changefreq&gt;</v>
      </c>
      <c r="B273" s="44" t="s">
        <v>210</v>
      </c>
      <c r="C273" s="47"/>
      <c r="E273" s="46"/>
    </row>
    <row r="274" ht="16.95" spans="1:3">
      <c r="A274" s="43" t="str">
        <f>CONCATENATE("&lt;priority&gt;",B274,"&lt;/priority&gt;")</f>
        <v>&lt;priority&gt;0.6&lt;/priority&gt;</v>
      </c>
      <c r="B274" s="44" t="str">
        <f>C274</f>
        <v>0.6</v>
      </c>
      <c r="C274" s="48" t="s">
        <v>224</v>
      </c>
    </row>
    <row r="275" ht="16.95" spans="1:3">
      <c r="A275" s="49" t="s">
        <v>211</v>
      </c>
      <c r="B275" s="50"/>
      <c r="C275" s="51"/>
    </row>
    <row r="276" ht="17.7" spans="1:3">
      <c r="A276" s="40" t="s">
        <v>208</v>
      </c>
      <c r="B276" s="41"/>
      <c r="C276" s="42"/>
    </row>
    <row r="277" ht="16.95" spans="1:5">
      <c r="A277" s="43" t="str">
        <f>CONCATENATE("&lt;loc&gt;",B277,"&lt;/loc&gt;")</f>
        <v>&lt;loc&gt;https://eduardoherreraf.github.io/cursoPython3-0301_operadores_de_comparacion_y_logicos_en_python.html&lt;/loc&gt;</v>
      </c>
      <c r="B277" s="44" t="str">
        <f>CONCATENATE($C$5,C277)</f>
        <v>https://eduardoherreraf.github.io/cursoPython3-0301_operadores_de_comparacion_y_logicos_en_python.html</v>
      </c>
      <c r="C277" s="48" t="s">
        <v>266</v>
      </c>
      <c r="E277" s="46"/>
    </row>
    <row r="278" spans="1:5">
      <c r="A278" s="43" t="str">
        <f>CONCATENATE("&lt;lastmod&gt;",B278,"&lt;/lastmod&gt;")</f>
        <v>&lt;lastmod&gt;2025-07-21T016:07:36-05:00&lt;/lastmod&gt;</v>
      </c>
      <c r="B278" s="44" t="str">
        <f>$C$1</f>
        <v>2025-07-21T016:07:36-05:00</v>
      </c>
      <c r="C278" s="47"/>
      <c r="E278" s="46"/>
    </row>
    <row r="279" ht="16.95" spans="1:5">
      <c r="A279" s="43" t="str">
        <f>CONCATENATE("&lt;changefreq&gt;",B279,"&lt;/changefreq&gt;")</f>
        <v>&lt;changefreq&gt;yearly&lt;/changefreq&gt;</v>
      </c>
      <c r="B279" s="44" t="s">
        <v>210</v>
      </c>
      <c r="C279" s="47"/>
      <c r="E279" s="46"/>
    </row>
    <row r="280" ht="16.95" spans="1:3">
      <c r="A280" s="43" t="str">
        <f>CONCATENATE("&lt;priority&gt;",B280,"&lt;/priority&gt;")</f>
        <v>&lt;priority&gt;0.6&lt;/priority&gt;</v>
      </c>
      <c r="B280" s="44" t="str">
        <f>C280</f>
        <v>0.6</v>
      </c>
      <c r="C280" s="48" t="s">
        <v>224</v>
      </c>
    </row>
    <row r="281" ht="16.95" spans="1:3">
      <c r="A281" s="49" t="s">
        <v>211</v>
      </c>
      <c r="B281" s="50"/>
      <c r="C281" s="51"/>
    </row>
    <row r="282" ht="17.7" spans="1:3">
      <c r="A282" s="40" t="s">
        <v>208</v>
      </c>
      <c r="B282" s="41"/>
      <c r="C282" s="42"/>
    </row>
    <row r="283" ht="16.95" spans="1:5">
      <c r="A283" s="43" t="str">
        <f>CONCATENATE("&lt;loc&gt;",B283,"&lt;/loc&gt;")</f>
        <v>&lt;loc&gt;https://eduardoherreraf.github.io/cursoPython3-0302_sentencia_if_de_control_de_flujo.html&lt;/loc&gt;</v>
      </c>
      <c r="B283" s="44" t="str">
        <f>CONCATENATE($C$5,C283)</f>
        <v>https://eduardoherreraf.github.io/cursoPython3-0302_sentencia_if_de_control_de_flujo.html</v>
      </c>
      <c r="C283" s="48" t="s">
        <v>267</v>
      </c>
      <c r="E283" s="46"/>
    </row>
    <row r="284" spans="1:5">
      <c r="A284" s="43" t="str">
        <f>CONCATENATE("&lt;lastmod&gt;",B284,"&lt;/lastmod&gt;")</f>
        <v>&lt;lastmod&gt;2025-07-21T016:07:36-05:00&lt;/lastmod&gt;</v>
      </c>
      <c r="B284" s="44" t="str">
        <f>$C$1</f>
        <v>2025-07-21T016:07:36-05:00</v>
      </c>
      <c r="C284" s="47"/>
      <c r="E284" s="46"/>
    </row>
    <row r="285" ht="16.95" spans="1:5">
      <c r="A285" s="43" t="str">
        <f>CONCATENATE("&lt;changefreq&gt;",B285,"&lt;/changefreq&gt;")</f>
        <v>&lt;changefreq&gt;yearly&lt;/changefreq&gt;</v>
      </c>
      <c r="B285" s="44" t="s">
        <v>210</v>
      </c>
      <c r="C285" s="47"/>
      <c r="E285" s="46"/>
    </row>
    <row r="286" ht="16.95" spans="1:3">
      <c r="A286" s="43" t="str">
        <f>CONCATENATE("&lt;priority&gt;",B286,"&lt;/priority&gt;")</f>
        <v>&lt;priority&gt;0.6&lt;/priority&gt;</v>
      </c>
      <c r="B286" s="44" t="str">
        <f>C286</f>
        <v>0.6</v>
      </c>
      <c r="C286" s="48" t="s">
        <v>224</v>
      </c>
    </row>
    <row r="287" ht="16.95" spans="1:3">
      <c r="A287" s="49" t="s">
        <v>211</v>
      </c>
      <c r="B287" s="50"/>
      <c r="C287" s="51"/>
    </row>
    <row r="288" ht="17.7" spans="1:3">
      <c r="A288" s="40" t="s">
        <v>208</v>
      </c>
      <c r="B288" s="41"/>
      <c r="C288" s="42"/>
    </row>
    <row r="289" ht="16.95" spans="1:5">
      <c r="A289" s="43" t="str">
        <f>CONCATENATE("&lt;loc&gt;",B289,"&lt;/loc&gt;")</f>
        <v>&lt;loc&gt;https://eduardoherreraf.github.io/cursoPython3-0303_bucles_en_python_una_guia_completa.html&lt;/loc&gt;</v>
      </c>
      <c r="B289" s="44" t="str">
        <f>CONCATENATE($C$5,C289)</f>
        <v>https://eduardoherreraf.github.io/cursoPython3-0303_bucles_en_python_una_guia_completa.html</v>
      </c>
      <c r="C289" s="48" t="s">
        <v>268</v>
      </c>
      <c r="E289" s="46"/>
    </row>
    <row r="290" spans="1:5">
      <c r="A290" s="43" t="str">
        <f>CONCATENATE("&lt;lastmod&gt;",B290,"&lt;/lastmod&gt;")</f>
        <v>&lt;lastmod&gt;2025-07-21T016:07:36-05:00&lt;/lastmod&gt;</v>
      </c>
      <c r="B290" s="44" t="str">
        <f>$C$1</f>
        <v>2025-07-21T016:07:36-05:00</v>
      </c>
      <c r="C290" s="47"/>
      <c r="E290" s="46"/>
    </row>
    <row r="291" ht="16.95" spans="1:5">
      <c r="A291" s="43" t="str">
        <f>CONCATENATE("&lt;changefreq&gt;",B291,"&lt;/changefreq&gt;")</f>
        <v>&lt;changefreq&gt;yearly&lt;/changefreq&gt;</v>
      </c>
      <c r="B291" s="44" t="s">
        <v>210</v>
      </c>
      <c r="C291" s="47"/>
      <c r="E291" s="46"/>
    </row>
    <row r="292" ht="16.95" spans="1:3">
      <c r="A292" s="43" t="str">
        <f>CONCATENATE("&lt;priority&gt;",B292,"&lt;/priority&gt;")</f>
        <v>&lt;priority&gt;0.6&lt;/priority&gt;</v>
      </c>
      <c r="B292" s="44" t="str">
        <f>C292</f>
        <v>0.6</v>
      </c>
      <c r="C292" s="48" t="s">
        <v>224</v>
      </c>
    </row>
    <row r="293" ht="16.95" spans="1:3">
      <c r="A293" s="49" t="s">
        <v>211</v>
      </c>
      <c r="B293" s="50"/>
      <c r="C293" s="51"/>
    </row>
    <row r="294" ht="17.7" spans="1:3">
      <c r="A294" s="40" t="s">
        <v>208</v>
      </c>
      <c r="B294" s="41"/>
      <c r="C294" s="42"/>
    </row>
    <row r="295" ht="16.95" spans="1:5">
      <c r="A295" s="43" t="str">
        <f>CONCATENATE("&lt;loc&gt;",B295,"&lt;/loc&gt;")</f>
        <v>&lt;loc&gt;https://eduardoherreraf.github.io/cursoPython3-0304_operadores_logicos_y_operaciones_bit_a_bit_en_python.html&lt;/loc&gt;</v>
      </c>
      <c r="B295" s="44" t="str">
        <f>CONCATENATE($C$5,C295)</f>
        <v>https://eduardoherreraf.github.io/cursoPython3-0304_operadores_logicos_y_operaciones_bit_a_bit_en_python.html</v>
      </c>
      <c r="C295" s="48" t="s">
        <v>269</v>
      </c>
      <c r="E295" s="46"/>
    </row>
    <row r="296" spans="1:5">
      <c r="A296" s="43" t="str">
        <f>CONCATENATE("&lt;lastmod&gt;",B296,"&lt;/lastmod&gt;")</f>
        <v>&lt;lastmod&gt;2025-07-21T016:07:36-05:00&lt;/lastmod&gt;</v>
      </c>
      <c r="B296" s="44" t="str">
        <f>$C$1</f>
        <v>2025-07-21T016:07:36-05:00</v>
      </c>
      <c r="C296" s="47"/>
      <c r="E296" s="46"/>
    </row>
    <row r="297" ht="16.95" spans="1:5">
      <c r="A297" s="43" t="str">
        <f>CONCATENATE("&lt;changefreq&gt;",B297,"&lt;/changefreq&gt;")</f>
        <v>&lt;changefreq&gt;yearly&lt;/changefreq&gt;</v>
      </c>
      <c r="B297" s="44" t="s">
        <v>210</v>
      </c>
      <c r="C297" s="47"/>
      <c r="E297" s="46"/>
    </row>
    <row r="298" ht="16.95" spans="1:3">
      <c r="A298" s="43" t="str">
        <f>CONCATENATE("&lt;priority&gt;",B298,"&lt;/priority&gt;")</f>
        <v>&lt;priority&gt;0.6&lt;/priority&gt;</v>
      </c>
      <c r="B298" s="44" t="str">
        <f>C298</f>
        <v>0.6</v>
      </c>
      <c r="C298" s="48" t="s">
        <v>224</v>
      </c>
    </row>
    <row r="299" ht="16.95" spans="1:3">
      <c r="A299" s="49" t="s">
        <v>211</v>
      </c>
      <c r="B299" s="50"/>
      <c r="C299" s="51"/>
    </row>
    <row r="300" ht="17.7" spans="1:3">
      <c r="A300" s="40" t="s">
        <v>208</v>
      </c>
      <c r="B300" s="41"/>
      <c r="C300" s="42"/>
    </row>
    <row r="301" ht="16.95" spans="1:5">
      <c r="A301" s="43" t="str">
        <f>CONCATENATE("&lt;loc&gt;",B301,"&lt;/loc&gt;")</f>
        <v>&lt;loc&gt;https://eduardoherreraf.github.io/cursoPython3-0305_listas.html&lt;/loc&gt;</v>
      </c>
      <c r="B301" s="44" t="str">
        <f>CONCATENATE($C$5,C301)</f>
        <v>https://eduardoherreraf.github.io/cursoPython3-0305_listas.html</v>
      </c>
      <c r="C301" s="48" t="s">
        <v>270</v>
      </c>
      <c r="E301" s="46"/>
    </row>
    <row r="302" spans="1:5">
      <c r="A302" s="43" t="str">
        <f>CONCATENATE("&lt;lastmod&gt;",B302,"&lt;/lastmod&gt;")</f>
        <v>&lt;lastmod&gt;2025-07-21T016:07:36-05:00&lt;/lastmod&gt;</v>
      </c>
      <c r="B302" s="44" t="str">
        <f>$C$1</f>
        <v>2025-07-21T016:07:36-05:00</v>
      </c>
      <c r="C302" s="47"/>
      <c r="E302" s="46"/>
    </row>
    <row r="303" ht="16.95" spans="1:5">
      <c r="A303" s="43" t="str">
        <f>CONCATENATE("&lt;changefreq&gt;",B303,"&lt;/changefreq&gt;")</f>
        <v>&lt;changefreq&gt;yearly&lt;/changefreq&gt;</v>
      </c>
      <c r="B303" s="44" t="s">
        <v>210</v>
      </c>
      <c r="C303" s="47"/>
      <c r="E303" s="46"/>
    </row>
    <row r="304" ht="16.95" spans="1:3">
      <c r="A304" s="43" t="str">
        <f>CONCATENATE("&lt;priority&gt;",B304,"&lt;/priority&gt;")</f>
        <v>&lt;priority&gt;0.6&lt;/priority&gt;</v>
      </c>
      <c r="B304" s="44" t="str">
        <f>C304</f>
        <v>0.6</v>
      </c>
      <c r="C304" s="48" t="s">
        <v>224</v>
      </c>
    </row>
    <row r="305" ht="16.95" spans="1:3">
      <c r="A305" s="49" t="s">
        <v>211</v>
      </c>
      <c r="B305" s="50"/>
      <c r="C305" s="51"/>
    </row>
    <row r="306" ht="17.7" spans="1:3">
      <c r="A306" s="40" t="s">
        <v>208</v>
      </c>
      <c r="B306" s="41"/>
      <c r="C306" s="42"/>
    </row>
    <row r="307" ht="16.95" spans="1:5">
      <c r="A307" s="43" t="str">
        <f>CONCATENATE("&lt;loc&gt;",B307,"&lt;/loc&gt;")</f>
        <v>&lt;loc&gt;https://eduardoherreraf.github.io/cursoPython3-0306_ordenamiento_de_listas_metodo_burbuja.html&lt;/loc&gt;</v>
      </c>
      <c r="B307" s="44" t="str">
        <f>CONCATENATE($C$5,C307)</f>
        <v>https://eduardoherreraf.github.io/cursoPython3-0306_ordenamiento_de_listas_metodo_burbuja.html</v>
      </c>
      <c r="C307" s="48" t="s">
        <v>271</v>
      </c>
      <c r="E307" s="46"/>
    </row>
    <row r="308" spans="1:5">
      <c r="A308" s="43" t="str">
        <f>CONCATENATE("&lt;lastmod&gt;",B308,"&lt;/lastmod&gt;")</f>
        <v>&lt;lastmod&gt;2025-07-21T016:07:36-05:00&lt;/lastmod&gt;</v>
      </c>
      <c r="B308" s="44" t="str">
        <f>$C$1</f>
        <v>2025-07-21T016:07:36-05:00</v>
      </c>
      <c r="C308" s="47"/>
      <c r="E308" s="46"/>
    </row>
    <row r="309" ht="16.95" spans="1:5">
      <c r="A309" s="43" t="str">
        <f>CONCATENATE("&lt;changefreq&gt;",B309,"&lt;/changefreq&gt;")</f>
        <v>&lt;changefreq&gt;yearly&lt;/changefreq&gt;</v>
      </c>
      <c r="B309" s="44" t="s">
        <v>210</v>
      </c>
      <c r="C309" s="47"/>
      <c r="E309" s="46"/>
    </row>
    <row r="310" ht="16.95" spans="1:3">
      <c r="A310" s="43" t="str">
        <f>CONCATENATE("&lt;priority&gt;",B310,"&lt;/priority&gt;")</f>
        <v>&lt;priority&gt;0.6&lt;/priority&gt;</v>
      </c>
      <c r="B310" s="44" t="str">
        <f>C310</f>
        <v>0.6</v>
      </c>
      <c r="C310" s="48" t="s">
        <v>224</v>
      </c>
    </row>
    <row r="311" ht="16.95" spans="1:3">
      <c r="A311" s="49" t="s">
        <v>211</v>
      </c>
      <c r="B311" s="50"/>
      <c r="C311" s="51"/>
    </row>
    <row r="312" ht="17.7" spans="1:3">
      <c r="A312" s="40" t="s">
        <v>208</v>
      </c>
      <c r="B312" s="41"/>
      <c r="C312" s="42"/>
    </row>
    <row r="313" ht="16.95" spans="1:5">
      <c r="A313" s="43" t="str">
        <f>CONCATENATE("&lt;loc&gt;",B313,"&lt;/loc&gt;")</f>
        <v>&lt;loc&gt;https://eduardoherreraf.github.io/cursoPython3-0307_operaciones_con_listas.html&lt;/loc&gt;</v>
      </c>
      <c r="B313" s="44" t="str">
        <f>CONCATENATE($C$5,C313)</f>
        <v>https://eduardoherreraf.github.io/cursoPython3-0307_operaciones_con_listas.html</v>
      </c>
      <c r="C313" s="48" t="s">
        <v>272</v>
      </c>
      <c r="E313" s="46"/>
    </row>
    <row r="314" spans="1:5">
      <c r="A314" s="43" t="str">
        <f>CONCATENATE("&lt;lastmod&gt;",B314,"&lt;/lastmod&gt;")</f>
        <v>&lt;lastmod&gt;2025-07-21T016:07:36-05:00&lt;/lastmod&gt;</v>
      </c>
      <c r="B314" s="44" t="str">
        <f>$C$1</f>
        <v>2025-07-21T016:07:36-05:00</v>
      </c>
      <c r="C314" s="47"/>
      <c r="E314" s="46"/>
    </row>
    <row r="315" ht="16.95" spans="1:5">
      <c r="A315" s="43" t="str">
        <f>CONCATENATE("&lt;changefreq&gt;",B315,"&lt;/changefreq&gt;")</f>
        <v>&lt;changefreq&gt;yearly&lt;/changefreq&gt;</v>
      </c>
      <c r="B315" s="44" t="s">
        <v>210</v>
      </c>
      <c r="C315" s="47"/>
      <c r="E315" s="46"/>
    </row>
    <row r="316" ht="16.95" spans="1:3">
      <c r="A316" s="43" t="str">
        <f>CONCATENATE("&lt;priority&gt;",B316,"&lt;/priority&gt;")</f>
        <v>&lt;priority&gt;0.6&lt;/priority&gt;</v>
      </c>
      <c r="B316" s="44" t="str">
        <f>C316</f>
        <v>0.6</v>
      </c>
      <c r="C316" s="48" t="s">
        <v>224</v>
      </c>
    </row>
    <row r="317" ht="16.95" spans="1:3">
      <c r="A317" s="49" t="s">
        <v>211</v>
      </c>
      <c r="B317" s="50"/>
      <c r="C317" s="51"/>
    </row>
    <row r="318" ht="17.7" spans="1:3">
      <c r="A318" s="40" t="s">
        <v>208</v>
      </c>
      <c r="B318" s="41"/>
      <c r="C318" s="42"/>
    </row>
    <row r="319" ht="16.95" spans="1:5">
      <c r="A319" s="43" t="str">
        <f>CONCATENATE("&lt;loc&gt;",B319,"&lt;/loc&gt;")</f>
        <v>&lt;loc&gt;https://eduardoherreraf.github.io/cursoPython3-0401_introduccion_funciones.html&lt;/loc&gt;</v>
      </c>
      <c r="B319" s="44" t="str">
        <f>CONCATENATE($C$5,C319)</f>
        <v>https://eduardoherreraf.github.io/cursoPython3-0401_introduccion_funciones.html</v>
      </c>
      <c r="C319" s="48" t="s">
        <v>273</v>
      </c>
      <c r="E319" s="46"/>
    </row>
    <row r="320" spans="1:5">
      <c r="A320" s="43" t="str">
        <f>CONCATENATE("&lt;lastmod&gt;",B320,"&lt;/lastmod&gt;")</f>
        <v>&lt;lastmod&gt;2025-07-21T016:07:36-05:00&lt;/lastmod&gt;</v>
      </c>
      <c r="B320" s="44" t="str">
        <f>$C$1</f>
        <v>2025-07-21T016:07:36-05:00</v>
      </c>
      <c r="C320" s="47"/>
      <c r="E320" s="46"/>
    </row>
    <row r="321" ht="16.95" spans="1:5">
      <c r="A321" s="43" t="str">
        <f>CONCATENATE("&lt;changefreq&gt;",B321,"&lt;/changefreq&gt;")</f>
        <v>&lt;changefreq&gt;yearly&lt;/changefreq&gt;</v>
      </c>
      <c r="B321" s="44" t="s">
        <v>210</v>
      </c>
      <c r="C321" s="47"/>
      <c r="E321" s="46"/>
    </row>
    <row r="322" ht="16.95" spans="1:3">
      <c r="A322" s="43" t="str">
        <f>CONCATENATE("&lt;priority&gt;",B322,"&lt;/priority&gt;")</f>
        <v>&lt;priority&gt;0.6&lt;/priority&gt;</v>
      </c>
      <c r="B322" s="44" t="str">
        <f>C322</f>
        <v>0.6</v>
      </c>
      <c r="C322" s="48" t="s">
        <v>224</v>
      </c>
    </row>
    <row r="323" ht="16.95" spans="1:3">
      <c r="A323" s="49" t="s">
        <v>211</v>
      </c>
      <c r="B323" s="50"/>
      <c r="C323" s="51"/>
    </row>
    <row r="324" ht="17.7" spans="1:3">
      <c r="A324" s="40" t="s">
        <v>208</v>
      </c>
      <c r="B324" s="41"/>
      <c r="C324" s="42"/>
    </row>
    <row r="325" ht="16.95" spans="1:5">
      <c r="A325" s="43" t="str">
        <f>CONCATENATE("&lt;loc&gt;",B325,"&lt;/loc&gt;")</f>
        <v>&lt;loc&gt;https://eduardoherreraf.github.io/cursoPython3-0402_como_las_funciones_se_comunican_con_su_entorno.html&lt;/loc&gt;</v>
      </c>
      <c r="B325" s="44" t="str">
        <f>CONCATENATE($C$5,C325)</f>
        <v>https://eduardoherreraf.github.io/cursoPython3-0402_como_las_funciones_se_comunican_con_su_entorno.html</v>
      </c>
      <c r="C325" s="48" t="s">
        <v>274</v>
      </c>
      <c r="E325" s="46"/>
    </row>
    <row r="326" spans="1:5">
      <c r="A326" s="43" t="str">
        <f>CONCATENATE("&lt;lastmod&gt;",B326,"&lt;/lastmod&gt;")</f>
        <v>&lt;lastmod&gt;2025-07-21T016:07:36-05:00&lt;/lastmod&gt;</v>
      </c>
      <c r="B326" s="44" t="str">
        <f>$C$1</f>
        <v>2025-07-21T016:07:36-05:00</v>
      </c>
      <c r="C326" s="47"/>
      <c r="E326" s="46"/>
    </row>
    <row r="327" ht="16.95" spans="1:5">
      <c r="A327" s="43" t="str">
        <f>CONCATENATE("&lt;changefreq&gt;",B327,"&lt;/changefreq&gt;")</f>
        <v>&lt;changefreq&gt;yearly&lt;/changefreq&gt;</v>
      </c>
      <c r="B327" s="44" t="s">
        <v>210</v>
      </c>
      <c r="C327" s="47"/>
      <c r="E327" s="46"/>
    </row>
    <row r="328" ht="16.95" spans="1:3">
      <c r="A328" s="43" t="str">
        <f>CONCATENATE("&lt;priority&gt;",B328,"&lt;/priority&gt;")</f>
        <v>&lt;priority&gt;0.6&lt;/priority&gt;</v>
      </c>
      <c r="B328" s="44" t="str">
        <f>C328</f>
        <v>0.6</v>
      </c>
      <c r="C328" s="48" t="s">
        <v>224</v>
      </c>
    </row>
    <row r="329" ht="16.95" spans="1:3">
      <c r="A329" s="49" t="s">
        <v>211</v>
      </c>
      <c r="B329" s="50"/>
      <c r="C329" s="51"/>
    </row>
    <row r="330" ht="17.7" spans="1:3">
      <c r="A330" s="40" t="s">
        <v>208</v>
      </c>
      <c r="B330" s="41"/>
      <c r="C330" s="42"/>
    </row>
    <row r="331" ht="16.95" spans="1:5">
      <c r="A331" s="43" t="str">
        <f>CONCATENATE("&lt;loc&gt;",B331,"&lt;/loc&gt;")</f>
        <v>&lt;loc&gt;https://eduardoherreraf.github.io/cursoPython3-0403_retorno_de_valores_en_funciones.html&lt;/loc&gt;</v>
      </c>
      <c r="B331" s="44" t="str">
        <f>CONCATENATE($C$5,C331)</f>
        <v>https://eduardoherreraf.github.io/cursoPython3-0403_retorno_de_valores_en_funciones.html</v>
      </c>
      <c r="C331" s="48" t="s">
        <v>275</v>
      </c>
      <c r="E331" s="46"/>
    </row>
    <row r="332" spans="1:5">
      <c r="A332" s="43" t="str">
        <f>CONCATENATE("&lt;lastmod&gt;",B332,"&lt;/lastmod&gt;")</f>
        <v>&lt;lastmod&gt;2025-07-21T016:07:36-05:00&lt;/lastmod&gt;</v>
      </c>
      <c r="B332" s="44" t="str">
        <f>$C$1</f>
        <v>2025-07-21T016:07:36-05:00</v>
      </c>
      <c r="C332" s="47"/>
      <c r="E332" s="46"/>
    </row>
    <row r="333" ht="16.95" spans="1:5">
      <c r="A333" s="43" t="str">
        <f>CONCATENATE("&lt;changefreq&gt;",B333,"&lt;/changefreq&gt;")</f>
        <v>&lt;changefreq&gt;yearly&lt;/changefreq&gt;</v>
      </c>
      <c r="B333" s="44" t="s">
        <v>210</v>
      </c>
      <c r="C333" s="47"/>
      <c r="E333" s="46"/>
    </row>
    <row r="334" ht="16.95" spans="1:3">
      <c r="A334" s="43" t="str">
        <f>CONCATENATE("&lt;priority&gt;",B334,"&lt;/priority&gt;")</f>
        <v>&lt;priority&gt;0.6&lt;/priority&gt;</v>
      </c>
      <c r="B334" s="44" t="str">
        <f>C334</f>
        <v>0.6</v>
      </c>
      <c r="C334" s="48" t="s">
        <v>224</v>
      </c>
    </row>
    <row r="335" ht="16.95" spans="1:3">
      <c r="A335" s="49" t="s">
        <v>211</v>
      </c>
      <c r="B335" s="50"/>
      <c r="C335" s="51"/>
    </row>
    <row r="336" ht="17.7" spans="1:3">
      <c r="A336" s="40" t="s">
        <v>208</v>
      </c>
      <c r="B336" s="41"/>
      <c r="C336" s="42"/>
    </row>
    <row r="337" ht="16.95" spans="1:5">
      <c r="A337" s="43" t="str">
        <f>CONCATENATE("&lt;loc&gt;",B337,"&lt;/loc&gt;")</f>
        <v>&lt;loc&gt;https://eduardoherreraf.github.io/cursoPython3-0404_el_alcance_de_las_variables.html&lt;/loc&gt;</v>
      </c>
      <c r="B337" s="44" t="str">
        <f>CONCATENATE($C$5,C337)</f>
        <v>https://eduardoherreraf.github.io/cursoPython3-0404_el_alcance_de_las_variables.html</v>
      </c>
      <c r="C337" s="48" t="s">
        <v>276</v>
      </c>
      <c r="E337" s="46"/>
    </row>
    <row r="338" spans="1:5">
      <c r="A338" s="43" t="str">
        <f>CONCATENATE("&lt;lastmod&gt;",B338,"&lt;/lastmod&gt;")</f>
        <v>&lt;lastmod&gt;2025-07-21T016:07:36-05:00&lt;/lastmod&gt;</v>
      </c>
      <c r="B338" s="44" t="str">
        <f>$C$1</f>
        <v>2025-07-21T016:07:36-05:00</v>
      </c>
      <c r="C338" s="47"/>
      <c r="E338" s="46"/>
    </row>
    <row r="339" ht="16.95" spans="1:5">
      <c r="A339" s="43" t="str">
        <f>CONCATENATE("&lt;changefreq&gt;",B339,"&lt;/changefreq&gt;")</f>
        <v>&lt;changefreq&gt;yearly&lt;/changefreq&gt;</v>
      </c>
      <c r="B339" s="44" t="s">
        <v>210</v>
      </c>
      <c r="C339" s="47"/>
      <c r="E339" s="46"/>
    </row>
    <row r="340" ht="16.95" spans="1:3">
      <c r="A340" s="43" t="str">
        <f>CONCATENATE("&lt;priority&gt;",B340,"&lt;/priority&gt;")</f>
        <v>&lt;priority&gt;0.6&lt;/priority&gt;</v>
      </c>
      <c r="B340" s="44" t="str">
        <f>C340</f>
        <v>0.6</v>
      </c>
      <c r="C340" s="48" t="s">
        <v>224</v>
      </c>
    </row>
    <row r="341" ht="16.95" spans="1:3">
      <c r="A341" s="49" t="s">
        <v>211</v>
      </c>
      <c r="B341" s="50"/>
      <c r="C341" s="51"/>
    </row>
    <row r="342" ht="17.7" spans="1:3">
      <c r="A342" s="40" t="s">
        <v>208</v>
      </c>
      <c r="B342" s="41"/>
      <c r="C342" s="42"/>
    </row>
    <row r="343" ht="16.95" spans="1:5">
      <c r="A343" s="43" t="str">
        <f>CONCATENATE("&lt;loc&gt;",B343,"&lt;/loc&gt;")</f>
        <v>&lt;loc&gt;https://eduardoherreraf.github.io/cursoPython3-0405_tuplas_y_diccionarios.html&lt;/loc&gt;</v>
      </c>
      <c r="B343" s="44" t="str">
        <f>CONCATENATE($C$5,C343)</f>
        <v>https://eduardoherreraf.github.io/cursoPython3-0405_tuplas_y_diccionarios.html</v>
      </c>
      <c r="C343" s="48" t="s">
        <v>277</v>
      </c>
      <c r="E343" s="46"/>
    </row>
    <row r="344" spans="1:5">
      <c r="A344" s="43" t="str">
        <f>CONCATENATE("&lt;lastmod&gt;",B344,"&lt;/lastmod&gt;")</f>
        <v>&lt;lastmod&gt;2025-07-21T016:07:36-05:00&lt;/lastmod&gt;</v>
      </c>
      <c r="B344" s="44" t="str">
        <f>$C$1</f>
        <v>2025-07-21T016:07:36-05:00</v>
      </c>
      <c r="C344" s="47"/>
      <c r="E344" s="46"/>
    </row>
    <row r="345" ht="16.95" spans="1:5">
      <c r="A345" s="43" t="str">
        <f>CONCATENATE("&lt;changefreq&gt;",B345,"&lt;/changefreq&gt;")</f>
        <v>&lt;changefreq&gt;yearly&lt;/changefreq&gt;</v>
      </c>
      <c r="B345" s="44" t="s">
        <v>210</v>
      </c>
      <c r="C345" s="47"/>
      <c r="E345" s="46"/>
    </row>
    <row r="346" ht="16.95" spans="1:3">
      <c r="A346" s="43" t="str">
        <f>CONCATENATE("&lt;priority&gt;",B346,"&lt;/priority&gt;")</f>
        <v>&lt;priority&gt;0.6&lt;/priority&gt;</v>
      </c>
      <c r="B346" s="44" t="str">
        <f>C346</f>
        <v>0.6</v>
      </c>
      <c r="C346" s="48" t="s">
        <v>224</v>
      </c>
    </row>
    <row r="347" ht="16.95" spans="1:3">
      <c r="A347" s="49" t="s">
        <v>211</v>
      </c>
      <c r="B347" s="50"/>
      <c r="C347" s="51"/>
    </row>
    <row r="348" ht="17.7" spans="1:3">
      <c r="A348" s="40" t="s">
        <v>208</v>
      </c>
      <c r="B348" s="41"/>
      <c r="C348" s="42"/>
    </row>
    <row r="349" ht="16.95" spans="1:5">
      <c r="A349" s="43" t="str">
        <f>CONCATENATE("&lt;loc&gt;",B349,"&lt;/loc&gt;")</f>
        <v>&lt;loc&gt;https://eduardoherreraf.github.io/cursoPython3-0501_introduccion_a_los_modulos.html&lt;/loc&gt;</v>
      </c>
      <c r="B349" s="44" t="str">
        <f>CONCATENATE($C$5,C349)</f>
        <v>https://eduardoherreraf.github.io/cursoPython3-0501_introduccion_a_los_modulos.html</v>
      </c>
      <c r="C349" s="48" t="s">
        <v>278</v>
      </c>
      <c r="E349" s="46"/>
    </row>
    <row r="350" spans="1:5">
      <c r="A350" s="43" t="str">
        <f>CONCATENATE("&lt;lastmod&gt;",B350,"&lt;/lastmod&gt;")</f>
        <v>&lt;lastmod&gt;2025-07-21T016:07:36-05:00&lt;/lastmod&gt;</v>
      </c>
      <c r="B350" s="44" t="str">
        <f>$C$1</f>
        <v>2025-07-21T016:07:36-05:00</v>
      </c>
      <c r="C350" s="47"/>
      <c r="E350" s="46"/>
    </row>
    <row r="351" ht="16.95" spans="1:5">
      <c r="A351" s="43" t="str">
        <f>CONCATENATE("&lt;changefreq&gt;",B351,"&lt;/changefreq&gt;")</f>
        <v>&lt;changefreq&gt;yearly&lt;/changefreq&gt;</v>
      </c>
      <c r="B351" s="44" t="s">
        <v>210</v>
      </c>
      <c r="C351" s="47"/>
      <c r="E351" s="46"/>
    </row>
    <row r="352" ht="16.95" spans="1:3">
      <c r="A352" s="43" t="str">
        <f>CONCATENATE("&lt;priority&gt;",B352,"&lt;/priority&gt;")</f>
        <v>&lt;priority&gt;0.6&lt;/priority&gt;</v>
      </c>
      <c r="B352" s="44" t="str">
        <f>C352</f>
        <v>0.6</v>
      </c>
      <c r="C352" s="48" t="s">
        <v>224</v>
      </c>
    </row>
    <row r="353" ht="16.95" spans="1:3">
      <c r="A353" s="49" t="s">
        <v>211</v>
      </c>
      <c r="B353" s="50"/>
      <c r="C353" s="51"/>
    </row>
    <row r="354" ht="17.7" spans="1:3">
      <c r="A354" s="40" t="s">
        <v>208</v>
      </c>
      <c r="B354" s="41"/>
      <c r="C354" s="42"/>
    </row>
    <row r="355" ht="16.95" spans="1:5">
      <c r="A355" s="43" t="str">
        <f>CONCATENATE("&lt;loc&gt;",B355,"&lt;/loc&gt;")</f>
        <v>&lt;loc&gt;https://eduardoherreraf.github.io/cursoPython3-0502_importacion_de_modulos.html&lt;/loc&gt;</v>
      </c>
      <c r="B355" s="44" t="str">
        <f>CONCATENATE($C$5,C355)</f>
        <v>https://eduardoherreraf.github.io/cursoPython3-0502_importacion_de_modulos.html</v>
      </c>
      <c r="C355" s="48" t="s">
        <v>279</v>
      </c>
      <c r="E355" s="46"/>
    </row>
    <row r="356" spans="1:5">
      <c r="A356" s="43" t="str">
        <f>CONCATENATE("&lt;lastmod&gt;",B356,"&lt;/lastmod&gt;")</f>
        <v>&lt;lastmod&gt;2025-07-21T016:07:36-05:00&lt;/lastmod&gt;</v>
      </c>
      <c r="B356" s="44" t="str">
        <f>$C$1</f>
        <v>2025-07-21T016:07:36-05:00</v>
      </c>
      <c r="C356" s="47"/>
      <c r="E356" s="46"/>
    </row>
    <row r="357" ht="16.95" spans="1:5">
      <c r="A357" s="43" t="str">
        <f>CONCATENATE("&lt;changefreq&gt;",B357,"&lt;/changefreq&gt;")</f>
        <v>&lt;changefreq&gt;yearly&lt;/changefreq&gt;</v>
      </c>
      <c r="B357" s="44" t="s">
        <v>210</v>
      </c>
      <c r="C357" s="47"/>
      <c r="E357" s="46"/>
    </row>
    <row r="358" ht="16.95" spans="1:3">
      <c r="A358" s="43" t="str">
        <f>CONCATENATE("&lt;priority&gt;",B358,"&lt;/priority&gt;")</f>
        <v>&lt;priority&gt;0.6&lt;/priority&gt;</v>
      </c>
      <c r="B358" s="44" t="str">
        <f>C358</f>
        <v>0.6</v>
      </c>
      <c r="C358" s="48" t="s">
        <v>224</v>
      </c>
    </row>
    <row r="359" ht="16.95" spans="1:3">
      <c r="A359" s="49" t="s">
        <v>211</v>
      </c>
      <c r="B359" s="50"/>
      <c r="C359" s="51"/>
    </row>
    <row r="360" ht="17.7" spans="1:3">
      <c r="A360" s="40" t="s">
        <v>208</v>
      </c>
      <c r="B360" s="41"/>
      <c r="C360" s="42"/>
    </row>
    <row r="361" ht="16.95" spans="1:5">
      <c r="A361" s="43" t="str">
        <f>CONCATENATE("&lt;loc&gt;",B361,"&lt;/loc&gt;")</f>
        <v>&lt;loc&gt;https://eduardoherreraf.github.io/cursoPython3-0503_modulos_especializados_de_python-matematico_aleatorio_y_de_sistema.html&lt;/loc&gt;</v>
      </c>
      <c r="B361" s="44" t="str">
        <f>CONCATENATE($C$5,C361)</f>
        <v>https://eduardoherreraf.github.io/cursoPython3-0503_modulos_especializados_de_python-matematico_aleatorio_y_de_sistema.html</v>
      </c>
      <c r="C361" s="48" t="s">
        <v>280</v>
      </c>
      <c r="E361" s="46"/>
    </row>
    <row r="362" spans="1:5">
      <c r="A362" s="43" t="str">
        <f>CONCATENATE("&lt;lastmod&gt;",B362,"&lt;/lastmod&gt;")</f>
        <v>&lt;lastmod&gt;2025-07-21T016:07:36-05:00&lt;/lastmod&gt;</v>
      </c>
      <c r="B362" s="44" t="str">
        <f>$C$1</f>
        <v>2025-07-21T016:07:36-05:00</v>
      </c>
      <c r="C362" s="47"/>
      <c r="E362" s="46"/>
    </row>
    <row r="363" ht="16.95" spans="1:5">
      <c r="A363" s="43" t="str">
        <f>CONCATENATE("&lt;changefreq&gt;",B363,"&lt;/changefreq&gt;")</f>
        <v>&lt;changefreq&gt;yearly&lt;/changefreq&gt;</v>
      </c>
      <c r="B363" s="44" t="s">
        <v>210</v>
      </c>
      <c r="C363" s="47"/>
      <c r="E363" s="46"/>
    </row>
    <row r="364" ht="16.95" spans="1:3">
      <c r="A364" s="43" t="str">
        <f>CONCATENATE("&lt;priority&gt;",B364,"&lt;/priority&gt;")</f>
        <v>&lt;priority&gt;0.6&lt;/priority&gt;</v>
      </c>
      <c r="B364" s="44" t="str">
        <f>C364</f>
        <v>0.6</v>
      </c>
      <c r="C364" s="48" t="s">
        <v>224</v>
      </c>
    </row>
    <row r="365" ht="16.95" spans="1:3">
      <c r="A365" s="49" t="s">
        <v>211</v>
      </c>
      <c r="B365" s="50"/>
      <c r="C365" s="51"/>
    </row>
    <row r="366" ht="17.7" spans="1:3">
      <c r="A366" s="40" t="s">
        <v>208</v>
      </c>
      <c r="B366" s="41"/>
      <c r="C366" s="42"/>
    </row>
    <row r="367" ht="16.95" spans="1:5">
      <c r="A367" s="43" t="str">
        <f>CONCATENATE("&lt;loc&gt;",B367,"&lt;/loc&gt;")</f>
        <v>&lt;loc&gt;https://eduardoherreraf.github.io/cursoPython3-0504_modulos_y_paquetes.html&lt;/loc&gt;</v>
      </c>
      <c r="B367" s="44" t="str">
        <f>CONCATENATE($C$5,C367)</f>
        <v>https://eduardoherreraf.github.io/cursoPython3-0504_modulos_y_paquetes.html</v>
      </c>
      <c r="C367" s="48" t="s">
        <v>281</v>
      </c>
      <c r="E367" s="46"/>
    </row>
    <row r="368" spans="1:5">
      <c r="A368" s="43" t="str">
        <f>CONCATENATE("&lt;lastmod&gt;",B368,"&lt;/lastmod&gt;")</f>
        <v>&lt;lastmod&gt;2025-07-21T016:07:36-05:00&lt;/lastmod&gt;</v>
      </c>
      <c r="B368" s="44" t="str">
        <f>$C$1</f>
        <v>2025-07-21T016:07:36-05:00</v>
      </c>
      <c r="C368" s="47"/>
      <c r="E368" s="46"/>
    </row>
    <row r="369" ht="16.95" spans="1:5">
      <c r="A369" s="43" t="str">
        <f>CONCATENATE("&lt;changefreq&gt;",B369,"&lt;/changefreq&gt;")</f>
        <v>&lt;changefreq&gt;yearly&lt;/changefreq&gt;</v>
      </c>
      <c r="B369" s="44" t="s">
        <v>210</v>
      </c>
      <c r="C369" s="47"/>
      <c r="E369" s="46"/>
    </row>
    <row r="370" ht="16.95" spans="1:3">
      <c r="A370" s="43" t="str">
        <f>CONCATENATE("&lt;priority&gt;",B370,"&lt;/priority&gt;")</f>
        <v>&lt;priority&gt;0.6&lt;/priority&gt;</v>
      </c>
      <c r="B370" s="44" t="str">
        <f>C370</f>
        <v>0.6</v>
      </c>
      <c r="C370" s="48" t="s">
        <v>224</v>
      </c>
    </row>
    <row r="371" ht="16.95" spans="1:3">
      <c r="A371" s="49" t="s">
        <v>211</v>
      </c>
      <c r="B371" s="50"/>
      <c r="C371" s="51"/>
    </row>
    <row r="372" ht="17.7" spans="1:3">
      <c r="A372" s="40" t="s">
        <v>208</v>
      </c>
      <c r="B372" s="41"/>
      <c r="C372" s="42"/>
    </row>
    <row r="373" ht="16.95" spans="1:5">
      <c r="A373" s="43" t="str">
        <f>CONCATENATE("&lt;loc&gt;",B373,"&lt;/loc&gt;")</f>
        <v>&lt;loc&gt;https://eduardoherreraf.github.io/cursoPython3-0505_instalador_de_paquetes-pip.html&lt;/loc&gt;</v>
      </c>
      <c r="B373" s="44" t="str">
        <f>CONCATENATE($C$5,C373)</f>
        <v>https://eduardoherreraf.github.io/cursoPython3-0505_instalador_de_paquetes-pip.html</v>
      </c>
      <c r="C373" s="48" t="s">
        <v>282</v>
      </c>
      <c r="E373" s="46"/>
    </row>
    <row r="374" spans="1:5">
      <c r="A374" s="43" t="str">
        <f>CONCATENATE("&lt;lastmod&gt;",B374,"&lt;/lastmod&gt;")</f>
        <v>&lt;lastmod&gt;2025-07-21T016:07:36-05:00&lt;/lastmod&gt;</v>
      </c>
      <c r="B374" s="44" t="str">
        <f>$C$1</f>
        <v>2025-07-21T016:07:36-05:00</v>
      </c>
      <c r="C374" s="47"/>
      <c r="E374" s="46"/>
    </row>
    <row r="375" ht="16.95" spans="1:5">
      <c r="A375" s="43" t="str">
        <f>CONCATENATE("&lt;changefreq&gt;",B375,"&lt;/changefreq&gt;")</f>
        <v>&lt;changefreq&gt;yearly&lt;/changefreq&gt;</v>
      </c>
      <c r="B375" s="44" t="s">
        <v>210</v>
      </c>
      <c r="C375" s="47"/>
      <c r="E375" s="46"/>
    </row>
    <row r="376" ht="16.95" spans="1:3">
      <c r="A376" s="43" t="str">
        <f>CONCATENATE("&lt;priority&gt;",B376,"&lt;/priority&gt;")</f>
        <v>&lt;priority&gt;0.6&lt;/priority&gt;</v>
      </c>
      <c r="B376" s="44" t="str">
        <f>C376</f>
        <v>0.6</v>
      </c>
      <c r="C376" s="48" t="s">
        <v>224</v>
      </c>
    </row>
    <row r="377" ht="16.95" spans="1:3">
      <c r="A377" s="49" t="s">
        <v>211</v>
      </c>
      <c r="B377" s="50"/>
      <c r="C377" s="51"/>
    </row>
    <row r="378" ht="17.7" spans="1:3">
      <c r="A378" s="40" t="s">
        <v>208</v>
      </c>
      <c r="B378" s="41"/>
      <c r="C378" s="42"/>
    </row>
    <row r="379" ht="16.95" spans="1:5">
      <c r="A379" s="43" t="str">
        <f>CONCATENATE("&lt;loc&gt;",B379,"&lt;/loc&gt;")</f>
        <v>&lt;loc&gt;https://eduardoherreraf.github.io/cursoPython3-0601_la_naturaleza_de_las_cadenas.html&lt;/loc&gt;</v>
      </c>
      <c r="B379" s="44" t="str">
        <f>CONCATENATE($C$5,C379)</f>
        <v>https://eduardoherreraf.github.io/cursoPython3-0601_la_naturaleza_de_las_cadenas.html</v>
      </c>
      <c r="C379" s="48" t="s">
        <v>283</v>
      </c>
      <c r="E379" s="46"/>
    </row>
    <row r="380" spans="1:5">
      <c r="A380" s="43" t="str">
        <f>CONCATENATE("&lt;lastmod&gt;",B380,"&lt;/lastmod&gt;")</f>
        <v>&lt;lastmod&gt;2025-07-21T016:07:36-05:00&lt;/lastmod&gt;</v>
      </c>
      <c r="B380" s="44" t="str">
        <f>$C$1</f>
        <v>2025-07-21T016:07:36-05:00</v>
      </c>
      <c r="C380" s="47"/>
      <c r="E380" s="46"/>
    </row>
    <row r="381" ht="16.95" spans="1:5">
      <c r="A381" s="43" t="str">
        <f>CONCATENATE("&lt;changefreq&gt;",B381,"&lt;/changefreq&gt;")</f>
        <v>&lt;changefreq&gt;yearly&lt;/changefreq&gt;</v>
      </c>
      <c r="B381" s="44" t="s">
        <v>210</v>
      </c>
      <c r="C381" s="47"/>
      <c r="E381" s="46"/>
    </row>
    <row r="382" ht="16.95" spans="1:3">
      <c r="A382" s="43" t="str">
        <f>CONCATENATE("&lt;priority&gt;",B382,"&lt;/priority&gt;")</f>
        <v>&lt;priority&gt;0.6&lt;/priority&gt;</v>
      </c>
      <c r="B382" s="44" t="str">
        <f>C382</f>
        <v>0.6</v>
      </c>
      <c r="C382" s="48" t="s">
        <v>224</v>
      </c>
    </row>
    <row r="383" ht="16.95" spans="1:3">
      <c r="A383" s="49" t="s">
        <v>211</v>
      </c>
      <c r="B383" s="50"/>
      <c r="C383" s="51"/>
    </row>
    <row r="384" ht="17.7" spans="1:3">
      <c r="A384" s="40" t="s">
        <v>208</v>
      </c>
      <c r="B384" s="41"/>
      <c r="C384" s="42"/>
    </row>
    <row r="385" ht="16.95" spans="1:5">
      <c r="A385" s="43" t="str">
        <f>CONCATENATE("&lt;loc&gt;",B385,"&lt;/loc&gt;")</f>
        <v>&lt;loc&gt;https://eduardoherreraf.github.io/cursoPython3-0602_errores-el_pan_diario_del_programador.html&lt;/loc&gt;</v>
      </c>
      <c r="B385" s="44" t="str">
        <f>CONCATENATE($C$5,C385)</f>
        <v>https://eduardoherreraf.github.io/cursoPython3-0602_errores-el_pan_diario_del_programador.html</v>
      </c>
      <c r="C385" s="48" t="s">
        <v>284</v>
      </c>
      <c r="E385" s="46"/>
    </row>
    <row r="386" spans="1:5">
      <c r="A386" s="43" t="str">
        <f>CONCATENATE("&lt;lastmod&gt;",B386,"&lt;/lastmod&gt;")</f>
        <v>&lt;lastmod&gt;2025-07-21T016:07:36-05:00&lt;/lastmod&gt;</v>
      </c>
      <c r="B386" s="44" t="str">
        <f>$C$1</f>
        <v>2025-07-21T016:07:36-05:00</v>
      </c>
      <c r="C386" s="47"/>
      <c r="E386" s="46"/>
    </row>
    <row r="387" ht="16.95" spans="1:5">
      <c r="A387" s="43" t="str">
        <f>CONCATENATE("&lt;changefreq&gt;",B387,"&lt;/changefreq&gt;")</f>
        <v>&lt;changefreq&gt;yearly&lt;/changefreq&gt;</v>
      </c>
      <c r="B387" s="44" t="s">
        <v>210</v>
      </c>
      <c r="C387" s="47"/>
      <c r="E387" s="46"/>
    </row>
    <row r="388" ht="16.95" spans="1:3">
      <c r="A388" s="43" t="str">
        <f>CONCATENATE("&lt;priority&gt;",B388,"&lt;/priority&gt;")</f>
        <v>&lt;priority&gt;0.6&lt;/priority&gt;</v>
      </c>
      <c r="B388" s="44" t="str">
        <f>C388</f>
        <v>0.6</v>
      </c>
      <c r="C388" s="48" t="s">
        <v>224</v>
      </c>
    </row>
    <row r="389" ht="16.95" spans="1:3">
      <c r="A389" s="49" t="s">
        <v>211</v>
      </c>
      <c r="B389" s="50"/>
      <c r="C389" s="51"/>
    </row>
    <row r="390" ht="17.7" spans="1:3">
      <c r="A390" s="40" t="s">
        <v>208</v>
      </c>
      <c r="B390" s="41"/>
      <c r="C390" s="42"/>
    </row>
    <row r="391" ht="16.95" spans="1:5">
      <c r="A391" s="43" t="str">
        <f>CONCATENATE("&lt;loc&gt;",B391,"&lt;/loc&gt;")</f>
        <v>&lt;loc&gt;https://eduardoherreraf.github.io/cursoPython3-0701_los_fundamentos_de_la_poo.html&lt;/loc&gt;</v>
      </c>
      <c r="B391" s="44" t="str">
        <f>CONCATENATE($C$5,C391)</f>
        <v>https://eduardoherreraf.github.io/cursoPython3-0701_los_fundamentos_de_la_poo.html</v>
      </c>
      <c r="C391" s="48" t="s">
        <v>285</v>
      </c>
      <c r="E391" s="46"/>
    </row>
    <row r="392" spans="1:5">
      <c r="A392" s="43" t="str">
        <f>CONCATENATE("&lt;lastmod&gt;",B392,"&lt;/lastmod&gt;")</f>
        <v>&lt;lastmod&gt;2025-07-21T016:07:36-05:00&lt;/lastmod&gt;</v>
      </c>
      <c r="B392" s="44" t="str">
        <f>$C$1</f>
        <v>2025-07-21T016:07:36-05:00</v>
      </c>
      <c r="C392" s="47"/>
      <c r="E392" s="46"/>
    </row>
    <row r="393" ht="16.95" spans="1:5">
      <c r="A393" s="43" t="str">
        <f>CONCATENATE("&lt;changefreq&gt;",B393,"&lt;/changefreq&gt;")</f>
        <v>&lt;changefreq&gt;yearly&lt;/changefreq&gt;</v>
      </c>
      <c r="B393" s="44" t="s">
        <v>210</v>
      </c>
      <c r="C393" s="47"/>
      <c r="E393" s="46"/>
    </row>
    <row r="394" ht="16.95" spans="1:3">
      <c r="A394" s="43" t="str">
        <f>CONCATENATE("&lt;priority&gt;",B394,"&lt;/priority&gt;")</f>
        <v>&lt;priority&gt;0.6&lt;/priority&gt;</v>
      </c>
      <c r="B394" s="44" t="str">
        <f>C394</f>
        <v>0.6</v>
      </c>
      <c r="C394" s="48" t="s">
        <v>224</v>
      </c>
    </row>
    <row r="395" ht="16.95" spans="1:3">
      <c r="A395" s="49" t="s">
        <v>211</v>
      </c>
      <c r="B395" s="50"/>
      <c r="C395" s="51"/>
    </row>
    <row r="396" ht="17.7" spans="1:3">
      <c r="A396" s="40" t="s">
        <v>208</v>
      </c>
      <c r="B396" s="41"/>
      <c r="C396" s="42"/>
    </row>
    <row r="397" ht="16.95" spans="1:5">
      <c r="A397" s="43" t="str">
        <f>CONCATENATE("&lt;loc&gt;",B397,"&lt;/loc&gt;")</f>
        <v>&lt;loc&gt;https://eduardoherreraf.github.io/cursoPython3-0702_comparando_paradigmas_programacion_procedimental_y_orientada_a_objetos.html&lt;/loc&gt;</v>
      </c>
      <c r="B397" s="44" t="str">
        <f>CONCATENATE($C$5,C397)</f>
        <v>https://eduardoherreraf.github.io/cursoPython3-0702_comparando_paradigmas_programacion_procedimental_y_orientada_a_objetos.html</v>
      </c>
      <c r="C397" s="48" t="s">
        <v>286</v>
      </c>
      <c r="E397" s="46"/>
    </row>
    <row r="398" spans="1:5">
      <c r="A398" s="43" t="str">
        <f>CONCATENATE("&lt;lastmod&gt;",B398,"&lt;/lastmod&gt;")</f>
        <v>&lt;lastmod&gt;2025-07-21T016:07:36-05:00&lt;/lastmod&gt;</v>
      </c>
      <c r="B398" s="44" t="str">
        <f>$C$1</f>
        <v>2025-07-21T016:07:36-05:00</v>
      </c>
      <c r="C398" s="47"/>
      <c r="E398" s="46"/>
    </row>
    <row r="399" ht="16.95" spans="1:5">
      <c r="A399" s="43" t="str">
        <f>CONCATENATE("&lt;changefreq&gt;",B399,"&lt;/changefreq&gt;")</f>
        <v>&lt;changefreq&gt;yearly&lt;/changefreq&gt;</v>
      </c>
      <c r="B399" s="44" t="s">
        <v>210</v>
      </c>
      <c r="C399" s="47"/>
      <c r="E399" s="46"/>
    </row>
    <row r="400" ht="16.95" spans="1:3">
      <c r="A400" s="43" t="str">
        <f>CONCATENATE("&lt;priority&gt;",B400,"&lt;/priority&gt;")</f>
        <v>&lt;priority&gt;0.6&lt;/priority&gt;</v>
      </c>
      <c r="B400" s="44" t="str">
        <f>C400</f>
        <v>0.6</v>
      </c>
      <c r="C400" s="48" t="s">
        <v>224</v>
      </c>
    </row>
    <row r="401" ht="16.95" spans="1:3">
      <c r="A401" s="49" t="s">
        <v>211</v>
      </c>
      <c r="B401" s="50"/>
      <c r="C401" s="51"/>
    </row>
    <row r="402" ht="17.7" spans="1:3">
      <c r="A402" s="40" t="s">
        <v>208</v>
      </c>
      <c r="B402" s="41"/>
      <c r="C402" s="42"/>
    </row>
    <row r="403" ht="16.95" spans="1:5">
      <c r="A403" s="43" t="str">
        <f>CONCATENATE("&lt;loc&gt;",B403,"&lt;/loc&gt;")</f>
        <v>&lt;loc&gt;https://eduardoherreraf.github.io/cursoPython3-0703_poo_propiedades.html&lt;/loc&gt;</v>
      </c>
      <c r="B403" s="44" t="str">
        <f>CONCATENATE($C$5,C403)</f>
        <v>https://eduardoherreraf.github.io/cursoPython3-0703_poo_propiedades.html</v>
      </c>
      <c r="C403" s="48" t="s">
        <v>287</v>
      </c>
      <c r="E403" s="46"/>
    </row>
    <row r="404" spans="1:5">
      <c r="A404" s="43" t="str">
        <f>CONCATENATE("&lt;lastmod&gt;",B404,"&lt;/lastmod&gt;")</f>
        <v>&lt;lastmod&gt;2025-07-21T016:07:36-05:00&lt;/lastmod&gt;</v>
      </c>
      <c r="B404" s="44" t="str">
        <f>$C$1</f>
        <v>2025-07-21T016:07:36-05:00</v>
      </c>
      <c r="C404" s="47"/>
      <c r="E404" s="46"/>
    </row>
    <row r="405" ht="16.95" spans="1:5">
      <c r="A405" s="43" t="str">
        <f>CONCATENATE("&lt;changefreq&gt;",B405,"&lt;/changefreq&gt;")</f>
        <v>&lt;changefreq&gt;yearly&lt;/changefreq&gt;</v>
      </c>
      <c r="B405" s="44" t="s">
        <v>210</v>
      </c>
      <c r="C405" s="47"/>
      <c r="E405" s="46"/>
    </row>
    <row r="406" ht="16.95" spans="1:3">
      <c r="A406" s="43" t="str">
        <f>CONCATENATE("&lt;priority&gt;",B406,"&lt;/priority&gt;")</f>
        <v>&lt;priority&gt;0.6&lt;/priority&gt;</v>
      </c>
      <c r="B406" s="44" t="str">
        <f>C406</f>
        <v>0.6</v>
      </c>
      <c r="C406" s="48" t="s">
        <v>224</v>
      </c>
    </row>
    <row r="407" ht="16.95" spans="1:3">
      <c r="A407" s="49" t="s">
        <v>211</v>
      </c>
      <c r="B407" s="50"/>
      <c r="C407" s="51"/>
    </row>
    <row r="408" ht="17.7" spans="1:3">
      <c r="A408" s="40" t="s">
        <v>208</v>
      </c>
      <c r="B408" s="41"/>
      <c r="C408" s="42"/>
    </row>
    <row r="409" ht="16.95" spans="1:5">
      <c r="A409" s="43" t="str">
        <f>CONCATENATE("&lt;loc&gt;",B409,"&lt;/loc&gt;")</f>
        <v>&lt;loc&gt;https://eduardoherreraf.github.io/cursoPython3-0704_poo_metodos.html&lt;/loc&gt;</v>
      </c>
      <c r="B409" s="44" t="str">
        <f>CONCATENATE($C$5,C409)</f>
        <v>https://eduardoherreraf.github.io/cursoPython3-0704_poo_metodos.html</v>
      </c>
      <c r="C409" s="48" t="s">
        <v>288</v>
      </c>
      <c r="E409" s="46"/>
    </row>
    <row r="410" spans="1:5">
      <c r="A410" s="43" t="str">
        <f>CONCATENATE("&lt;lastmod&gt;",B410,"&lt;/lastmod&gt;")</f>
        <v>&lt;lastmod&gt;2025-07-21T016:07:36-05:00&lt;/lastmod&gt;</v>
      </c>
      <c r="B410" s="44" t="str">
        <f>$C$1</f>
        <v>2025-07-21T016:07:36-05:00</v>
      </c>
      <c r="C410" s="47"/>
      <c r="E410" s="46"/>
    </row>
    <row r="411" ht="16.95" spans="1:5">
      <c r="A411" s="43" t="str">
        <f>CONCATENATE("&lt;changefreq&gt;",B411,"&lt;/changefreq&gt;")</f>
        <v>&lt;changefreq&gt;yearly&lt;/changefreq&gt;</v>
      </c>
      <c r="B411" s="44" t="s">
        <v>210</v>
      </c>
      <c r="C411" s="47"/>
      <c r="E411" s="46"/>
    </row>
    <row r="412" ht="16.95" spans="1:3">
      <c r="A412" s="43" t="str">
        <f>CONCATENATE("&lt;priority&gt;",B412,"&lt;/priority&gt;")</f>
        <v>&lt;priority&gt;0.6&lt;/priority&gt;</v>
      </c>
      <c r="B412" s="44" t="str">
        <f>C412</f>
        <v>0.6</v>
      </c>
      <c r="C412" s="48" t="s">
        <v>224</v>
      </c>
    </row>
    <row r="413" ht="16.95" spans="1:3">
      <c r="A413" s="49" t="s">
        <v>211</v>
      </c>
      <c r="B413" s="50"/>
      <c r="C413" s="51"/>
    </row>
    <row r="414" ht="17.7" spans="1:3">
      <c r="A414" s="40" t="s">
        <v>208</v>
      </c>
      <c r="B414" s="41"/>
      <c r="C414" s="42"/>
    </row>
    <row r="415" ht="16.95" spans="1:5">
      <c r="A415" s="43" t="str">
        <f>CONCATENATE("&lt;loc&gt;",B415,"&lt;/loc&gt;")</f>
        <v>&lt;loc&gt;https://eduardoherreraf.github.io/cursoPython3-0705_poo_herencia.html&lt;/loc&gt;</v>
      </c>
      <c r="B415" s="44" t="str">
        <f>CONCATENATE($C$5,C415)</f>
        <v>https://eduardoherreraf.github.io/cursoPython3-0705_poo_herencia.html</v>
      </c>
      <c r="C415" s="48" t="s">
        <v>289</v>
      </c>
      <c r="E415" s="46"/>
    </row>
    <row r="416" spans="1:5">
      <c r="A416" s="43" t="str">
        <f>CONCATENATE("&lt;lastmod&gt;",B416,"&lt;/lastmod&gt;")</f>
        <v>&lt;lastmod&gt;2025-07-21T016:07:36-05:00&lt;/lastmod&gt;</v>
      </c>
      <c r="B416" s="44" t="str">
        <f>$C$1</f>
        <v>2025-07-21T016:07:36-05:00</v>
      </c>
      <c r="C416" s="47"/>
      <c r="E416" s="46"/>
    </row>
    <row r="417" ht="16.95" spans="1:5">
      <c r="A417" s="43" t="str">
        <f>CONCATENATE("&lt;changefreq&gt;",B417,"&lt;/changefreq&gt;")</f>
        <v>&lt;changefreq&gt;yearly&lt;/changefreq&gt;</v>
      </c>
      <c r="B417" s="44" t="s">
        <v>210</v>
      </c>
      <c r="C417" s="47"/>
      <c r="E417" s="46"/>
    </row>
    <row r="418" ht="16.95" spans="1:3">
      <c r="A418" s="43" t="str">
        <f>CONCATENATE("&lt;priority&gt;",B418,"&lt;/priority&gt;")</f>
        <v>&lt;priority&gt;0.6&lt;/priority&gt;</v>
      </c>
      <c r="B418" s="44" t="str">
        <f>C418</f>
        <v>0.6</v>
      </c>
      <c r="C418" s="48" t="s">
        <v>224</v>
      </c>
    </row>
    <row r="419" ht="16.95" spans="1:3">
      <c r="A419" s="49" t="s">
        <v>211</v>
      </c>
      <c r="B419" s="50"/>
      <c r="C419" s="51"/>
    </row>
    <row r="420" ht="17.7" spans="1:3">
      <c r="A420" s="40" t="s">
        <v>208</v>
      </c>
      <c r="B420" s="41"/>
      <c r="C420" s="42"/>
    </row>
    <row r="421" ht="16.95" spans="1:5">
      <c r="A421" s="43" t="str">
        <f>CONCATENATE("&lt;loc&gt;",B421,"&lt;/loc&gt;")</f>
        <v>&lt;loc&gt;https://eduardoherreraf.github.io/cursoPython3-0706_poo_excepciones.html&lt;/loc&gt;</v>
      </c>
      <c r="B421" s="44" t="str">
        <f>CONCATENATE($C$5,C421)</f>
        <v>https://eduardoherreraf.github.io/cursoPython3-0706_poo_excepciones.html</v>
      </c>
      <c r="C421" s="48" t="s">
        <v>290</v>
      </c>
      <c r="E421" s="46"/>
    </row>
    <row r="422" spans="1:5">
      <c r="A422" s="43" t="str">
        <f>CONCATENATE("&lt;lastmod&gt;",B422,"&lt;/lastmod&gt;")</f>
        <v>&lt;lastmod&gt;2025-07-21T016:07:36-05:00&lt;/lastmod&gt;</v>
      </c>
      <c r="B422" s="44" t="str">
        <f>$C$1</f>
        <v>2025-07-21T016:07:36-05:00</v>
      </c>
      <c r="C422" s="47"/>
      <c r="E422" s="46"/>
    </row>
    <row r="423" ht="16.95" spans="1:5">
      <c r="A423" s="43" t="str">
        <f>CONCATENATE("&lt;changefreq&gt;",B423,"&lt;/changefreq&gt;")</f>
        <v>&lt;changefreq&gt;yearly&lt;/changefreq&gt;</v>
      </c>
      <c r="B423" s="44" t="s">
        <v>210</v>
      </c>
      <c r="C423" s="47"/>
      <c r="E423" s="46"/>
    </row>
    <row r="424" ht="16.95" spans="1:3">
      <c r="A424" s="43" t="str">
        <f>CONCATENATE("&lt;priority&gt;",B424,"&lt;/priority&gt;")</f>
        <v>&lt;priority&gt;0.6&lt;/priority&gt;</v>
      </c>
      <c r="B424" s="44" t="str">
        <f>C424</f>
        <v>0.6</v>
      </c>
      <c r="C424" s="48" t="s">
        <v>224</v>
      </c>
    </row>
    <row r="425" ht="16.95" spans="1:3">
      <c r="A425" s="49" t="s">
        <v>211</v>
      </c>
      <c r="B425" s="50"/>
      <c r="C425" s="51"/>
    </row>
    <row r="426" ht="17.7" spans="1:3">
      <c r="A426" s="40" t="s">
        <v>208</v>
      </c>
      <c r="B426" s="41"/>
      <c r="C426" s="42"/>
    </row>
    <row r="427" ht="16.95" spans="1:5">
      <c r="A427" s="43" t="str">
        <f>CONCATENATE("&lt;loc&gt;",B427,"&lt;/loc&gt;")</f>
        <v>&lt;loc&gt;https://eduardoherreraf.github.io/cursoPython3-0801_iteradores,_generadores_y_cierres.html&lt;/loc&gt;</v>
      </c>
      <c r="B427" s="44" t="str">
        <f>CONCATENATE($C$5,C427)</f>
        <v>https://eduardoherreraf.github.io/cursoPython3-0801_iteradores,_generadores_y_cierres.html</v>
      </c>
      <c r="C427" s="48" t="s">
        <v>291</v>
      </c>
      <c r="E427" s="46"/>
    </row>
    <row r="428" spans="1:5">
      <c r="A428" s="43" t="str">
        <f>CONCATENATE("&lt;lastmod&gt;",B428,"&lt;/lastmod&gt;")</f>
        <v>&lt;lastmod&gt;2025-07-21T016:07:36-05:00&lt;/lastmod&gt;</v>
      </c>
      <c r="B428" s="44" t="str">
        <f>$C$1</f>
        <v>2025-07-21T016:07:36-05:00</v>
      </c>
      <c r="C428" s="47"/>
      <c r="E428" s="46"/>
    </row>
    <row r="429" ht="16.95" spans="1:5">
      <c r="A429" s="43" t="str">
        <f>CONCATENATE("&lt;changefreq&gt;",B429,"&lt;/changefreq&gt;")</f>
        <v>&lt;changefreq&gt;yearly&lt;/changefreq&gt;</v>
      </c>
      <c r="B429" s="44" t="s">
        <v>210</v>
      </c>
      <c r="C429" s="47"/>
      <c r="E429" s="46"/>
    </row>
    <row r="430" ht="16.95" spans="1:3">
      <c r="A430" s="43" t="str">
        <f>CONCATENATE("&lt;priority&gt;",B430,"&lt;/priority&gt;")</f>
        <v>&lt;priority&gt;0.6&lt;/priority&gt;</v>
      </c>
      <c r="B430" s="44" t="str">
        <f>C430</f>
        <v>0.6</v>
      </c>
      <c r="C430" s="48" t="s">
        <v>224</v>
      </c>
    </row>
    <row r="431" ht="16.95" spans="1:3">
      <c r="A431" s="49" t="s">
        <v>211</v>
      </c>
      <c r="B431" s="50"/>
      <c r="C431" s="51"/>
    </row>
    <row r="432" ht="17.7" spans="1:3">
      <c r="A432" s="40" t="s">
        <v>208</v>
      </c>
      <c r="B432" s="41"/>
      <c r="C432" s="42"/>
    </row>
    <row r="433" ht="16.95" spans="1:5">
      <c r="A433" s="43" t="str">
        <f>CONCATENATE("&lt;loc&gt;",B433,"&lt;/loc&gt;")</f>
        <v>&lt;loc&gt;https://eduardoherreraf.github.io/cursoPython3-0802_manejo_de_archivos.html&lt;/loc&gt;</v>
      </c>
      <c r="B433" s="44" t="str">
        <f>CONCATENATE($C$5,C433)</f>
        <v>https://eduardoherreraf.github.io/cursoPython3-0802_manejo_de_archivos.html</v>
      </c>
      <c r="C433" s="48" t="s">
        <v>292</v>
      </c>
      <c r="E433" s="46"/>
    </row>
    <row r="434" spans="1:5">
      <c r="A434" s="43" t="str">
        <f>CONCATENATE("&lt;lastmod&gt;",B434,"&lt;/lastmod&gt;")</f>
        <v>&lt;lastmod&gt;2025-07-21T016:07:36-05:00&lt;/lastmod&gt;</v>
      </c>
      <c r="B434" s="44" t="str">
        <f>$C$1</f>
        <v>2025-07-21T016:07:36-05:00</v>
      </c>
      <c r="C434" s="47"/>
      <c r="E434" s="46"/>
    </row>
    <row r="435" ht="16.95" spans="1:5">
      <c r="A435" s="43" t="str">
        <f>CONCATENATE("&lt;changefreq&gt;",B435,"&lt;/changefreq&gt;")</f>
        <v>&lt;changefreq&gt;yearly&lt;/changefreq&gt;</v>
      </c>
      <c r="B435" s="44" t="s">
        <v>210</v>
      </c>
      <c r="C435" s="47"/>
      <c r="E435" s="46"/>
    </row>
    <row r="436" ht="16.95" spans="1:3">
      <c r="A436" s="43" t="str">
        <f>CONCATENATE("&lt;priority&gt;",B436,"&lt;/priority&gt;")</f>
        <v>&lt;priority&gt;0.6&lt;/priority&gt;</v>
      </c>
      <c r="B436" s="44" t="str">
        <f>C436</f>
        <v>0.6</v>
      </c>
      <c r="C436" s="48" t="s">
        <v>224</v>
      </c>
    </row>
    <row r="437" ht="16.95" spans="1:3">
      <c r="A437" s="49" t="s">
        <v>211</v>
      </c>
      <c r="B437" s="50"/>
      <c r="C437" s="51"/>
    </row>
    <row r="438" ht="17.7" spans="1:3">
      <c r="A438" s="40" t="s">
        <v>208</v>
      </c>
      <c r="B438" s="41"/>
      <c r="C438" s="42"/>
    </row>
    <row r="439" ht="16.95" spans="1:5">
      <c r="A439" s="43" t="str">
        <f>CONCATENATE("&lt;loc&gt;",B439,"&lt;/loc&gt;")</f>
        <v>&lt;loc&gt;https://eduardoherreraf.github.io/cursoPython3-0803_el_modulo_os_interactuando_con_el_sistema_operativo.html&lt;/loc&gt;</v>
      </c>
      <c r="B439" s="44" t="str">
        <f>CONCATENATE($C$5,C439)</f>
        <v>https://eduardoherreraf.github.io/cursoPython3-0803_el_modulo_os_interactuando_con_el_sistema_operativo.html</v>
      </c>
      <c r="C439" s="48" t="s">
        <v>293</v>
      </c>
      <c r="E439" s="46"/>
    </row>
    <row r="440" spans="1:5">
      <c r="A440" s="43" t="str">
        <f>CONCATENATE("&lt;lastmod&gt;",B440,"&lt;/lastmod&gt;")</f>
        <v>&lt;lastmod&gt;2025-07-21T016:07:36-05:00&lt;/lastmod&gt;</v>
      </c>
      <c r="B440" s="44" t="str">
        <f>$C$1</f>
        <v>2025-07-21T016:07:36-05:00</v>
      </c>
      <c r="C440" s="47"/>
      <c r="E440" s="46"/>
    </row>
    <row r="441" ht="16.95" spans="1:5">
      <c r="A441" s="43" t="str">
        <f>CONCATENATE("&lt;changefreq&gt;",B441,"&lt;/changefreq&gt;")</f>
        <v>&lt;changefreq&gt;yearly&lt;/changefreq&gt;</v>
      </c>
      <c r="B441" s="44" t="s">
        <v>210</v>
      </c>
      <c r="C441" s="47"/>
      <c r="E441" s="46"/>
    </row>
    <row r="442" ht="16.95" spans="1:3">
      <c r="A442" s="43" t="str">
        <f>CONCATENATE("&lt;priority&gt;",B442,"&lt;/priority&gt;")</f>
        <v>&lt;priority&gt;0.6&lt;/priority&gt;</v>
      </c>
      <c r="B442" s="44" t="str">
        <f>C442</f>
        <v>0.6</v>
      </c>
      <c r="C442" s="48" t="s">
        <v>224</v>
      </c>
    </row>
    <row r="443" ht="16.95" spans="1:3">
      <c r="A443" s="49" t="s">
        <v>211</v>
      </c>
      <c r="B443" s="50"/>
      <c r="C443" s="51"/>
    </row>
    <row r="444" ht="17.7" spans="1:3">
      <c r="A444" s="40" t="s">
        <v>208</v>
      </c>
      <c r="B444" s="41"/>
      <c r="C444" s="42"/>
    </row>
    <row r="445" ht="16.95" spans="1:5">
      <c r="A445" s="43" t="str">
        <f>CONCATENATE("&lt;loc&gt;",B445,"&lt;/loc&gt;")</f>
        <v>&lt;loc&gt;https://eduardoherreraf.github.io/cursoPython3-0804_modulo_datetime_funciones_para_manejo_de_la_hora_y_la_fecha.html&lt;/loc&gt;</v>
      </c>
      <c r="B445" s="44" t="str">
        <f>CONCATENATE($C$5,C445)</f>
        <v>https://eduardoherreraf.github.io/cursoPython3-0804_modulo_datetime_funciones_para_manejo_de_la_hora_y_la_fecha.html</v>
      </c>
      <c r="C445" s="48" t="s">
        <v>294</v>
      </c>
      <c r="E445" s="46"/>
    </row>
    <row r="446" spans="1:5">
      <c r="A446" s="43" t="str">
        <f>CONCATENATE("&lt;lastmod&gt;",B446,"&lt;/lastmod&gt;")</f>
        <v>&lt;lastmod&gt;2025-07-21T016:07:36-05:00&lt;/lastmod&gt;</v>
      </c>
      <c r="B446" s="44" t="str">
        <f>$C$1</f>
        <v>2025-07-21T016:07:36-05:00</v>
      </c>
      <c r="C446" s="47"/>
      <c r="E446" s="46"/>
    </row>
    <row r="447" ht="16.95" spans="1:5">
      <c r="A447" s="43" t="str">
        <f>CONCATENATE("&lt;changefreq&gt;",B447,"&lt;/changefreq&gt;")</f>
        <v>&lt;changefreq&gt;yearly&lt;/changefreq&gt;</v>
      </c>
      <c r="B447" s="44" t="s">
        <v>210</v>
      </c>
      <c r="C447" s="47"/>
      <c r="E447" s="46"/>
    </row>
    <row r="448" ht="16.95" spans="1:3">
      <c r="A448" s="43" t="str">
        <f>CONCATENATE("&lt;priority&gt;",B448,"&lt;/priority&gt;")</f>
        <v>&lt;priority&gt;0.6&lt;/priority&gt;</v>
      </c>
      <c r="B448" s="44" t="str">
        <f>C448</f>
        <v>0.6</v>
      </c>
      <c r="C448" s="48" t="s">
        <v>224</v>
      </c>
    </row>
    <row r="449" ht="16.95" spans="1:3">
      <c r="A449" s="49" t="s">
        <v>211</v>
      </c>
      <c r="B449" s="50"/>
      <c r="C449" s="51"/>
    </row>
    <row r="450" ht="17.7" spans="1:3">
      <c r="A450" s="40" t="s">
        <v>208</v>
      </c>
      <c r="B450" s="41"/>
      <c r="C450" s="42"/>
    </row>
    <row r="451" ht="16.95" spans="1:3">
      <c r="A451" s="43" t="str">
        <f>CONCATENATE("&lt;loc&gt;",B451,"&lt;/loc&gt;")</f>
        <v>&lt;loc&gt;https://eduardoherreraf.github.io/cursoPython3-0805_modulo_calendar_trabajando_con_funciones_relacionadas_con_el_calendario.html&lt;/loc&gt;</v>
      </c>
      <c r="B451" s="44" t="str">
        <f>CONCATENATE($C$5,C451)</f>
        <v>https://eduardoherreraf.github.io/cursoPython3-0805_modulo_calendar_trabajando_con_funciones_relacionadas_con_el_calendario.html</v>
      </c>
      <c r="C451" s="48" t="s">
        <v>295</v>
      </c>
    </row>
    <row r="452" spans="1:3">
      <c r="A452" s="43" t="str">
        <f>CONCATENATE("&lt;lastmod&gt;",B452,"&lt;/lastmod&gt;")</f>
        <v>&lt;lastmod&gt;2025-07-21T016:07:36-05:00&lt;/lastmod&gt;</v>
      </c>
      <c r="B452" s="44" t="str">
        <f>$C$1</f>
        <v>2025-07-21T016:07:36-05:00</v>
      </c>
      <c r="C452" s="47"/>
    </row>
    <row r="453" ht="16.95" spans="1:3">
      <c r="A453" s="43" t="str">
        <f>CONCATENATE("&lt;changefreq&gt;",B453,"&lt;/changefreq&gt;")</f>
        <v>&lt;changefreq&gt;yearly&lt;/changefreq&gt;</v>
      </c>
      <c r="B453" s="44" t="s">
        <v>210</v>
      </c>
      <c r="C453" s="47"/>
    </row>
    <row r="454" ht="16.95" spans="1:3">
      <c r="A454" s="43" t="str">
        <f>CONCATENATE("&lt;priority&gt;",B454,"&lt;/priority&gt;")</f>
        <v>&lt;priority&gt;0.6&lt;/priority&gt;</v>
      </c>
      <c r="B454" s="44" t="str">
        <f>C454</f>
        <v>0.6</v>
      </c>
      <c r="C454" s="48" t="s">
        <v>224</v>
      </c>
    </row>
    <row r="455" ht="16.95" spans="1:3">
      <c r="A455" s="49" t="s">
        <v>211</v>
      </c>
      <c r="B455" s="50"/>
      <c r="C455" s="51"/>
    </row>
    <row r="456" ht="17.7" spans="1:3">
      <c r="A456" s="52" t="s">
        <v>296</v>
      </c>
      <c r="B456" s="52"/>
      <c r="C456" s="52"/>
    </row>
    <row r="457" ht="17.7" spans="1:3">
      <c r="A457" s="40" t="s">
        <v>208</v>
      </c>
      <c r="B457" s="41"/>
      <c r="C457" s="42"/>
    </row>
    <row r="458" ht="16.95" spans="1:5">
      <c r="A458" s="43" t="str">
        <f>CONCATENATE("&lt;loc&gt;",B458,"&lt;/loc&gt;")</f>
        <v>&lt;loc&gt;https://eduardoherreraf.github.io/html-01_introduccion_html.html&lt;/loc&gt;</v>
      </c>
      <c r="B458" s="44" t="str">
        <f>CONCATENATE($C$5,C458)</f>
        <v>https://eduardoherreraf.github.io/html-01_introduccion_html.html</v>
      </c>
      <c r="C458" s="45" t="s">
        <v>297</v>
      </c>
      <c r="E458" s="46"/>
    </row>
    <row r="459" spans="1:5">
      <c r="A459" s="43" t="str">
        <f>CONCATENATE("&lt;lastmod&gt;",B459,"&lt;/lastmod&gt;")</f>
        <v>&lt;lastmod&gt;2025-07-21T016:07:36-05:00&lt;/lastmod&gt;</v>
      </c>
      <c r="B459" s="44" t="str">
        <f>$C$1</f>
        <v>2025-07-21T016:07:36-05:00</v>
      </c>
      <c r="C459" s="47"/>
      <c r="E459" s="46"/>
    </row>
    <row r="460" ht="16.95" spans="1:5">
      <c r="A460" s="43" t="str">
        <f>CONCATENATE("&lt;changefreq&gt;",B460,"&lt;/changefreq&gt;")</f>
        <v>&lt;changefreq&gt;yearly&lt;/changefreq&gt;</v>
      </c>
      <c r="B460" s="44" t="s">
        <v>210</v>
      </c>
      <c r="C460" s="47"/>
      <c r="E460" s="46"/>
    </row>
    <row r="461" ht="16.95" spans="1:3">
      <c r="A461" s="43" t="str">
        <f>CONCATENATE("&lt;priority&gt;",B461,"&lt;/priority&gt;")</f>
        <v>&lt;priority&gt;0.6&lt;/priority&gt;</v>
      </c>
      <c r="B461" s="44" t="str">
        <f>C461</f>
        <v>0.6</v>
      </c>
      <c r="C461" s="48" t="s">
        <v>224</v>
      </c>
    </row>
    <row r="462" ht="16.95" spans="1:3">
      <c r="A462" s="49" t="s">
        <v>211</v>
      </c>
      <c r="B462" s="50"/>
      <c r="C462" s="51"/>
    </row>
    <row r="463" ht="17.7" spans="1:3">
      <c r="A463" s="40" t="s">
        <v>208</v>
      </c>
      <c r="B463" s="41"/>
      <c r="C463" s="42"/>
    </row>
    <row r="464" ht="16.95" spans="1:5">
      <c r="A464" s="43" t="str">
        <f>CONCATENATE("&lt;loc&gt;",B464,"&lt;/loc&gt;")</f>
        <v>&lt;loc&gt;https://eduardoherreraf.github.io/html-02_estructura_del_documento_html.html&lt;/loc&gt;</v>
      </c>
      <c r="B464" s="44" t="str">
        <f>CONCATENATE($C$5,C464)</f>
        <v>https://eduardoherreraf.github.io/html-02_estructura_del_documento_html.html</v>
      </c>
      <c r="C464" s="45" t="s">
        <v>298</v>
      </c>
      <c r="E464" s="46"/>
    </row>
    <row r="465" spans="1:5">
      <c r="A465" s="43" t="str">
        <f>CONCATENATE("&lt;lastmod&gt;",B465,"&lt;/lastmod&gt;")</f>
        <v>&lt;lastmod&gt;2025-07-21T016:07:36-05:00&lt;/lastmod&gt;</v>
      </c>
      <c r="B465" s="44" t="str">
        <f>$C$1</f>
        <v>2025-07-21T016:07:36-05:00</v>
      </c>
      <c r="C465" s="47"/>
      <c r="E465" s="46"/>
    </row>
    <row r="466" ht="16.95" spans="1:5">
      <c r="A466" s="43" t="str">
        <f>CONCATENATE("&lt;changefreq&gt;",B466,"&lt;/changefreq&gt;")</f>
        <v>&lt;changefreq&gt;yearly&lt;/changefreq&gt;</v>
      </c>
      <c r="B466" s="44" t="s">
        <v>210</v>
      </c>
      <c r="C466" s="47"/>
      <c r="E466" s="46"/>
    </row>
    <row r="467" ht="16.95" spans="1:3">
      <c r="A467" s="43" t="str">
        <f>CONCATENATE("&lt;priority&gt;",B467,"&lt;/priority&gt;")</f>
        <v>&lt;priority&gt;0.6&lt;/priority&gt;</v>
      </c>
      <c r="B467" s="44" t="str">
        <f>C467</f>
        <v>0.6</v>
      </c>
      <c r="C467" s="48" t="s">
        <v>224</v>
      </c>
    </row>
    <row r="468" ht="16.95" spans="1:3">
      <c r="A468" s="49" t="s">
        <v>211</v>
      </c>
      <c r="B468" s="50"/>
      <c r="C468" s="51"/>
    </row>
    <row r="469" ht="17.7" spans="1:3">
      <c r="A469" s="40" t="s">
        <v>208</v>
      </c>
      <c r="B469" s="41"/>
      <c r="C469" s="42"/>
    </row>
    <row r="470" ht="16.95" spans="1:5">
      <c r="A470" s="43" t="str">
        <f>CONCATENATE("&lt;loc&gt;",B470,"&lt;/loc&gt;")</f>
        <v>&lt;loc&gt;https://eduardoherreraf.github.io/html-03_encabezado_html.html&lt;/loc&gt;</v>
      </c>
      <c r="B470" s="44" t="str">
        <f>CONCATENATE($C$5,C470)</f>
        <v>https://eduardoherreraf.github.io/html-03_encabezado_html.html</v>
      </c>
      <c r="C470" s="45" t="s">
        <v>299</v>
      </c>
      <c r="E470" s="46"/>
    </row>
    <row r="471" spans="1:5">
      <c r="A471" s="43" t="str">
        <f>CONCATENATE("&lt;lastmod&gt;",B471,"&lt;/lastmod&gt;")</f>
        <v>&lt;lastmod&gt;2025-07-21T016:07:36-05:00&lt;/lastmod&gt;</v>
      </c>
      <c r="B471" s="44" t="str">
        <f>$C$1</f>
        <v>2025-07-21T016:07:36-05:00</v>
      </c>
      <c r="C471" s="47"/>
      <c r="E471" s="46"/>
    </row>
    <row r="472" ht="16.95" spans="1:5">
      <c r="A472" s="43" t="str">
        <f>CONCATENATE("&lt;changefreq&gt;",B472,"&lt;/changefreq&gt;")</f>
        <v>&lt;changefreq&gt;yearly&lt;/changefreq&gt;</v>
      </c>
      <c r="B472" s="44" t="s">
        <v>210</v>
      </c>
      <c r="C472" s="47"/>
      <c r="E472" s="46"/>
    </row>
    <row r="473" ht="16.95" spans="1:3">
      <c r="A473" s="43" t="str">
        <f>CONCATENATE("&lt;priority&gt;",B473,"&lt;/priority&gt;")</f>
        <v>&lt;priority&gt;0.6&lt;/priority&gt;</v>
      </c>
      <c r="B473" s="44" t="str">
        <f>C473</f>
        <v>0.6</v>
      </c>
      <c r="C473" s="48" t="s">
        <v>224</v>
      </c>
    </row>
    <row r="474" ht="16.95" spans="1:3">
      <c r="A474" s="49" t="s">
        <v>211</v>
      </c>
      <c r="B474" s="50"/>
      <c r="C474" s="51"/>
    </row>
    <row r="475" ht="17.7" spans="1:3">
      <c r="A475" s="40" t="s">
        <v>208</v>
      </c>
      <c r="B475" s="41"/>
      <c r="C475" s="42"/>
    </row>
    <row r="476" ht="16.95" spans="1:5">
      <c r="A476" s="43" t="str">
        <f>CONCATENATE("&lt;loc&gt;",B476,"&lt;/loc&gt;")</f>
        <v>&lt;loc&gt;https://eduardoherreraf.github.io/html-04_cuerpo_html.html&lt;/loc&gt;</v>
      </c>
      <c r="B476" s="44" t="str">
        <f>CONCATENATE($C$5,C476)</f>
        <v>https://eduardoherreraf.github.io/html-04_cuerpo_html.html</v>
      </c>
      <c r="C476" s="45" t="s">
        <v>300</v>
      </c>
      <c r="E476" s="46"/>
    </row>
    <row r="477" spans="1:5">
      <c r="A477" s="43" t="str">
        <f>CONCATENATE("&lt;lastmod&gt;",B477,"&lt;/lastmod&gt;")</f>
        <v>&lt;lastmod&gt;2025-07-21T016:07:36-05:00&lt;/lastmod&gt;</v>
      </c>
      <c r="B477" s="44" t="str">
        <f>$C$1</f>
        <v>2025-07-21T016:07:36-05:00</v>
      </c>
      <c r="C477" s="47"/>
      <c r="E477" s="46"/>
    </row>
    <row r="478" ht="16.95" spans="1:5">
      <c r="A478" s="43" t="str">
        <f>CONCATENATE("&lt;changefreq&gt;",B478,"&lt;/changefreq&gt;")</f>
        <v>&lt;changefreq&gt;yearly&lt;/changefreq&gt;</v>
      </c>
      <c r="B478" s="44" t="s">
        <v>210</v>
      </c>
      <c r="C478" s="47"/>
      <c r="E478" s="46"/>
    </row>
    <row r="479" ht="16.95" spans="1:3">
      <c r="A479" s="43" t="str">
        <f>CONCATENATE("&lt;priority&gt;",B479,"&lt;/priority&gt;")</f>
        <v>&lt;priority&gt;0.6&lt;/priority&gt;</v>
      </c>
      <c r="B479" s="44" t="str">
        <f>C479</f>
        <v>0.6</v>
      </c>
      <c r="C479" s="48" t="s">
        <v>224</v>
      </c>
    </row>
    <row r="480" ht="16.95" spans="1:3">
      <c r="A480" s="49" t="s">
        <v>211</v>
      </c>
      <c r="B480" s="50"/>
      <c r="C480" s="51"/>
    </row>
    <row r="481" ht="17.7" spans="1:3">
      <c r="A481" s="40" t="s">
        <v>208</v>
      </c>
      <c r="B481" s="41"/>
      <c r="C481" s="42"/>
    </row>
    <row r="482" ht="16.95" spans="1:5">
      <c r="A482" s="43" t="str">
        <f>CONCATENATE("&lt;loc&gt;",B482,"&lt;/loc&gt;")</f>
        <v>&lt;loc&gt;https://eduardoherreraf.github.io/html-06_Etiquetas_de_texto.html&lt;/loc&gt;</v>
      </c>
      <c r="B482" s="44" t="str">
        <f>CONCATENATE($C$5,C482)</f>
        <v>https://eduardoherreraf.github.io/html-06_Etiquetas_de_texto.html</v>
      </c>
      <c r="C482" s="45" t="s">
        <v>301</v>
      </c>
      <c r="E482" s="46"/>
    </row>
    <row r="483" spans="1:5">
      <c r="A483" s="43" t="str">
        <f>CONCATENATE("&lt;lastmod&gt;",B483,"&lt;/lastmod&gt;")</f>
        <v>&lt;lastmod&gt;2025-07-21T016:07:36-05:00&lt;/lastmod&gt;</v>
      </c>
      <c r="B483" s="44" t="str">
        <f>$C$1</f>
        <v>2025-07-21T016:07:36-05:00</v>
      </c>
      <c r="C483" s="47"/>
      <c r="E483" s="46"/>
    </row>
    <row r="484" ht="16.95" spans="1:5">
      <c r="A484" s="43" t="str">
        <f>CONCATENATE("&lt;changefreq&gt;",B484,"&lt;/changefreq&gt;")</f>
        <v>&lt;changefreq&gt;yearly&lt;/changefreq&gt;</v>
      </c>
      <c r="B484" s="44" t="s">
        <v>210</v>
      </c>
      <c r="C484" s="47"/>
      <c r="E484" s="46"/>
    </row>
    <row r="485" ht="16.95" spans="1:3">
      <c r="A485" s="43" t="str">
        <f>CONCATENATE("&lt;priority&gt;",B485,"&lt;/priority&gt;")</f>
        <v>&lt;priority&gt;0.6&lt;/priority&gt;</v>
      </c>
      <c r="B485" s="44" t="str">
        <f>C485</f>
        <v>0.6</v>
      </c>
      <c r="C485" s="48" t="s">
        <v>224</v>
      </c>
    </row>
    <row r="486" ht="16.95" spans="1:3">
      <c r="A486" s="49" t="s">
        <v>211</v>
      </c>
      <c r="B486" s="50"/>
      <c r="C486" s="51"/>
    </row>
    <row r="487" ht="17.7" spans="1:3">
      <c r="A487" s="40" t="s">
        <v>208</v>
      </c>
      <c r="B487" s="41"/>
      <c r="C487" s="42"/>
    </row>
    <row r="488" ht="16.95" spans="1:5">
      <c r="A488" s="43" t="str">
        <f>CONCATENATE("&lt;loc&gt;",B488,"&lt;/loc&gt;")</f>
        <v>&lt;loc&gt;https://eduardoherreraf.github.io/html-07_formato_de_texto.html&lt;/loc&gt;</v>
      </c>
      <c r="B488" s="44" t="str">
        <f>CONCATENATE($C$5,C488)</f>
        <v>https://eduardoherreraf.github.io/html-07_formato_de_texto.html</v>
      </c>
      <c r="C488" s="45" t="s">
        <v>302</v>
      </c>
      <c r="E488" s="46"/>
    </row>
    <row r="489" spans="1:5">
      <c r="A489" s="43" t="str">
        <f>CONCATENATE("&lt;lastmod&gt;",B489,"&lt;/lastmod&gt;")</f>
        <v>&lt;lastmod&gt;2025-07-21T016:07:36-05:00&lt;/lastmod&gt;</v>
      </c>
      <c r="B489" s="44" t="str">
        <f>$C$1</f>
        <v>2025-07-21T016:07:36-05:00</v>
      </c>
      <c r="C489" s="47"/>
      <c r="E489" s="46"/>
    </row>
    <row r="490" ht="16.95" spans="1:5">
      <c r="A490" s="43" t="str">
        <f>CONCATENATE("&lt;changefreq&gt;",B490,"&lt;/changefreq&gt;")</f>
        <v>&lt;changefreq&gt;yearly&lt;/changefreq&gt;</v>
      </c>
      <c r="B490" s="44" t="s">
        <v>210</v>
      </c>
      <c r="C490" s="47"/>
      <c r="E490" s="46"/>
    </row>
    <row r="491" ht="16.95" spans="1:3">
      <c r="A491" s="43" t="str">
        <f>CONCATENATE("&lt;priority&gt;",B491,"&lt;/priority&gt;")</f>
        <v>&lt;priority&gt;0.6&lt;/priority&gt;</v>
      </c>
      <c r="B491" s="44" t="str">
        <f>C491</f>
        <v>0.6</v>
      </c>
      <c r="C491" s="48" t="s">
        <v>224</v>
      </c>
    </row>
    <row r="492" ht="16.95" spans="1:3">
      <c r="A492" s="49" t="s">
        <v>211</v>
      </c>
      <c r="B492" s="50"/>
      <c r="C492" s="51"/>
    </row>
    <row r="493" ht="17.7" spans="1:3">
      <c r="A493" s="40" t="s">
        <v>208</v>
      </c>
      <c r="B493" s="41"/>
      <c r="C493" s="42"/>
    </row>
    <row r="494" ht="16.95" spans="1:5">
      <c r="A494" s="43" t="str">
        <f>CONCATENATE("&lt;loc&gt;",B494,"&lt;/loc&gt;")</f>
        <v>&lt;loc&gt;https://eduardoherreraf.github.io/html-08_listas.html&lt;/loc&gt;</v>
      </c>
      <c r="B494" s="44" t="str">
        <f>CONCATENATE($C$5,C494)</f>
        <v>https://eduardoherreraf.github.io/html-08_listas.html</v>
      </c>
      <c r="C494" s="45" t="s">
        <v>303</v>
      </c>
      <c r="E494" s="46"/>
    </row>
    <row r="495" spans="1:5">
      <c r="A495" s="43" t="str">
        <f>CONCATENATE("&lt;lastmod&gt;",B495,"&lt;/lastmod&gt;")</f>
        <v>&lt;lastmod&gt;2025-07-21T016:07:36-05:00&lt;/lastmod&gt;</v>
      </c>
      <c r="B495" s="44" t="str">
        <f>$C$1</f>
        <v>2025-07-21T016:07:36-05:00</v>
      </c>
      <c r="C495" s="47"/>
      <c r="E495" s="46"/>
    </row>
    <row r="496" ht="16.95" spans="1:5">
      <c r="A496" s="43" t="str">
        <f>CONCATENATE("&lt;changefreq&gt;",B496,"&lt;/changefreq&gt;")</f>
        <v>&lt;changefreq&gt;yearly&lt;/changefreq&gt;</v>
      </c>
      <c r="B496" s="44" t="s">
        <v>210</v>
      </c>
      <c r="C496" s="47"/>
      <c r="E496" s="46"/>
    </row>
    <row r="497" ht="16.95" spans="1:3">
      <c r="A497" s="43" t="str">
        <f>CONCATENATE("&lt;priority&gt;",B497,"&lt;/priority&gt;")</f>
        <v>&lt;priority&gt;0.6&lt;/priority&gt;</v>
      </c>
      <c r="B497" s="44" t="str">
        <f>C497</f>
        <v>0.6</v>
      </c>
      <c r="C497" s="48" t="s">
        <v>224</v>
      </c>
    </row>
    <row r="498" ht="16.95" spans="1:3">
      <c r="A498" s="49" t="s">
        <v>211</v>
      </c>
      <c r="B498" s="50"/>
      <c r="C498" s="51"/>
    </row>
    <row r="499" ht="17.7" spans="1:3">
      <c r="A499" s="40" t="s">
        <v>208</v>
      </c>
      <c r="B499" s="41"/>
      <c r="C499" s="42"/>
    </row>
    <row r="500" ht="16.95" spans="1:5">
      <c r="A500" s="43" t="str">
        <f>CONCATENATE("&lt;loc&gt;",B500,"&lt;/loc&gt;")</f>
        <v>&lt;loc&gt;https://eduardoherreraf.github.io/html-09_tablas.html&lt;/loc&gt;</v>
      </c>
      <c r="B500" s="44" t="str">
        <f>CONCATENATE($C$5,C500)</f>
        <v>https://eduardoherreraf.github.io/html-09_tablas.html</v>
      </c>
      <c r="C500" s="45" t="s">
        <v>304</v>
      </c>
      <c r="E500" s="46"/>
    </row>
    <row r="501" spans="1:5">
      <c r="A501" s="43" t="str">
        <f>CONCATENATE("&lt;lastmod&gt;",B501,"&lt;/lastmod&gt;")</f>
        <v>&lt;lastmod&gt;2025-07-21T016:07:36-05:00&lt;/lastmod&gt;</v>
      </c>
      <c r="B501" s="44" t="str">
        <f>$C$1</f>
        <v>2025-07-21T016:07:36-05:00</v>
      </c>
      <c r="C501" s="47"/>
      <c r="E501" s="46"/>
    </row>
    <row r="502" ht="16.95" spans="1:5">
      <c r="A502" s="43" t="str">
        <f>CONCATENATE("&lt;changefreq&gt;",B502,"&lt;/changefreq&gt;")</f>
        <v>&lt;changefreq&gt;yearly&lt;/changefreq&gt;</v>
      </c>
      <c r="B502" s="44" t="s">
        <v>210</v>
      </c>
      <c r="C502" s="47"/>
      <c r="E502" s="46"/>
    </row>
    <row r="503" ht="16.95" spans="1:3">
      <c r="A503" s="43" t="str">
        <f>CONCATENATE("&lt;priority&gt;",B503,"&lt;/priority&gt;")</f>
        <v>&lt;priority&gt;0.6&lt;/priority&gt;</v>
      </c>
      <c r="B503" s="44" t="str">
        <f>C503</f>
        <v>0.6</v>
      </c>
      <c r="C503" s="48" t="s">
        <v>224</v>
      </c>
    </row>
    <row r="504" ht="16.95" spans="1:3">
      <c r="A504" s="49" t="s">
        <v>211</v>
      </c>
      <c r="B504" s="50"/>
      <c r="C504" s="51"/>
    </row>
    <row r="505" ht="17.7" spans="1:3">
      <c r="A505" s="40" t="s">
        <v>208</v>
      </c>
      <c r="B505" s="41"/>
      <c r="C505" s="42"/>
    </row>
    <row r="506" ht="16.95" spans="1:5">
      <c r="A506" s="43" t="str">
        <f>CONCATENATE("&lt;loc&gt;",B506,"&lt;/loc&gt;")</f>
        <v>&lt;loc&gt;https://eduardoherreraf.github.io/html-10_imagenes_y_multimedia.html&lt;/loc&gt;</v>
      </c>
      <c r="B506" s="44" t="str">
        <f>CONCATENATE($C$5,C506)</f>
        <v>https://eduardoherreraf.github.io/html-10_imagenes_y_multimedia.html</v>
      </c>
      <c r="C506" s="45" t="s">
        <v>305</v>
      </c>
      <c r="E506" s="46"/>
    </row>
    <row r="507" spans="1:5">
      <c r="A507" s="43" t="str">
        <f>CONCATENATE("&lt;lastmod&gt;",B507,"&lt;/lastmod&gt;")</f>
        <v>&lt;lastmod&gt;2025-07-21T016:07:36-05:00&lt;/lastmod&gt;</v>
      </c>
      <c r="B507" s="44" t="str">
        <f>$C$1</f>
        <v>2025-07-21T016:07:36-05:00</v>
      </c>
      <c r="C507" s="47"/>
      <c r="E507" s="46"/>
    </row>
    <row r="508" ht="16.95" spans="1:5">
      <c r="A508" s="43" t="str">
        <f>CONCATENATE("&lt;changefreq&gt;",B508,"&lt;/changefreq&gt;")</f>
        <v>&lt;changefreq&gt;yearly&lt;/changefreq&gt;</v>
      </c>
      <c r="B508" s="44" t="s">
        <v>210</v>
      </c>
      <c r="C508" s="47"/>
      <c r="E508" s="46"/>
    </row>
    <row r="509" ht="16.95" spans="1:3">
      <c r="A509" s="43" t="str">
        <f>CONCATENATE("&lt;priority&gt;",B509,"&lt;/priority&gt;")</f>
        <v>&lt;priority&gt;0.6&lt;/priority&gt;</v>
      </c>
      <c r="B509" s="44" t="str">
        <f>C509</f>
        <v>0.6</v>
      </c>
      <c r="C509" s="48" t="s">
        <v>224</v>
      </c>
    </row>
    <row r="510" ht="16.95" spans="1:3">
      <c r="A510" s="49" t="s">
        <v>211</v>
      </c>
      <c r="B510" s="50"/>
      <c r="C510" s="51"/>
    </row>
    <row r="511" ht="17.7" spans="1:3">
      <c r="A511" s="40" t="s">
        <v>208</v>
      </c>
      <c r="B511" s="41"/>
      <c r="C511" s="42"/>
    </row>
    <row r="512" ht="16.95" spans="1:5">
      <c r="A512" s="43" t="str">
        <f>CONCATENATE("&lt;loc&gt;",B512,"&lt;/loc&gt;")</f>
        <v>&lt;loc&gt;https://eduardoherreraf.github.io/html-11_enlaces_y_hipervinculos.html&lt;/loc&gt;</v>
      </c>
      <c r="B512" s="44" t="str">
        <f>CONCATENATE($C$5,C512)</f>
        <v>https://eduardoherreraf.github.io/html-11_enlaces_y_hipervinculos.html</v>
      </c>
      <c r="C512" s="45" t="s">
        <v>306</v>
      </c>
      <c r="E512" s="46"/>
    </row>
    <row r="513" spans="1:5">
      <c r="A513" s="43" t="str">
        <f>CONCATENATE("&lt;lastmod&gt;",B513,"&lt;/lastmod&gt;")</f>
        <v>&lt;lastmod&gt;2025-07-21T016:07:36-05:00&lt;/lastmod&gt;</v>
      </c>
      <c r="B513" s="44" t="str">
        <f>$C$1</f>
        <v>2025-07-21T016:07:36-05:00</v>
      </c>
      <c r="C513" s="47"/>
      <c r="E513" s="46"/>
    </row>
    <row r="514" ht="16.95" spans="1:5">
      <c r="A514" s="43" t="str">
        <f>CONCATENATE("&lt;changefreq&gt;",B514,"&lt;/changefreq&gt;")</f>
        <v>&lt;changefreq&gt;yearly&lt;/changefreq&gt;</v>
      </c>
      <c r="B514" s="44" t="s">
        <v>210</v>
      </c>
      <c r="C514" s="47"/>
      <c r="E514" s="46"/>
    </row>
    <row r="515" ht="16.95" spans="1:3">
      <c r="A515" s="43" t="str">
        <f>CONCATENATE("&lt;priority&gt;",B515,"&lt;/priority&gt;")</f>
        <v>&lt;priority&gt;0.6&lt;/priority&gt;</v>
      </c>
      <c r="B515" s="44" t="str">
        <f>C515</f>
        <v>0.6</v>
      </c>
      <c r="C515" s="48" t="s">
        <v>224</v>
      </c>
    </row>
    <row r="516" ht="16.95" spans="1:3">
      <c r="A516" s="49" t="s">
        <v>211</v>
      </c>
      <c r="B516" s="50"/>
      <c r="C516" s="51"/>
    </row>
    <row r="517" ht="17.7" spans="1:3">
      <c r="A517" s="40" t="s">
        <v>208</v>
      </c>
      <c r="B517" s="41"/>
      <c r="C517" s="42"/>
    </row>
    <row r="518" ht="16.95" spans="1:5">
      <c r="A518" s="43" t="str">
        <f>CONCATENATE("&lt;loc&gt;",B518,"&lt;/loc&gt;")</f>
        <v>&lt;loc&gt;https://eduardoherreraf.github.io/html-12_formularios.html&lt;/loc&gt;</v>
      </c>
      <c r="B518" s="44" t="str">
        <f>CONCATENATE($C$5,C518)</f>
        <v>https://eduardoherreraf.github.io/html-12_formularios.html</v>
      </c>
      <c r="C518" s="45" t="s">
        <v>307</v>
      </c>
      <c r="E518" s="46"/>
    </row>
    <row r="519" spans="1:5">
      <c r="A519" s="43" t="str">
        <f>CONCATENATE("&lt;lastmod&gt;",B519,"&lt;/lastmod&gt;")</f>
        <v>&lt;lastmod&gt;2025-07-21T016:07:36-05:00&lt;/lastmod&gt;</v>
      </c>
      <c r="B519" s="44" t="str">
        <f>$C$1</f>
        <v>2025-07-21T016:07:36-05:00</v>
      </c>
      <c r="C519" s="47"/>
      <c r="E519" s="46"/>
    </row>
    <row r="520" ht="16.95" spans="1:5">
      <c r="A520" s="43" t="str">
        <f>CONCATENATE("&lt;changefreq&gt;",B520,"&lt;/changefreq&gt;")</f>
        <v>&lt;changefreq&gt;yearly&lt;/changefreq&gt;</v>
      </c>
      <c r="B520" s="44" t="s">
        <v>210</v>
      </c>
      <c r="C520" s="47"/>
      <c r="E520" s="46"/>
    </row>
    <row r="521" ht="16.95" spans="1:3">
      <c r="A521" s="43" t="str">
        <f>CONCATENATE("&lt;priority&gt;",B521,"&lt;/priority&gt;")</f>
        <v>&lt;priority&gt;0.6&lt;/priority&gt;</v>
      </c>
      <c r="B521" s="44" t="str">
        <f>C521</f>
        <v>0.6</v>
      </c>
      <c r="C521" s="48" t="s">
        <v>224</v>
      </c>
    </row>
    <row r="522" ht="16.95" spans="1:3">
      <c r="A522" s="49" t="s">
        <v>211</v>
      </c>
      <c r="B522" s="50"/>
      <c r="C522" s="51"/>
    </row>
    <row r="523" ht="16.95" spans="1:3">
      <c r="A523" s="35" t="s">
        <v>308</v>
      </c>
      <c r="C523" s="53"/>
    </row>
    <row r="524" spans="3:3">
      <c r="C524" s="53"/>
    </row>
    <row r="525" spans="3:3">
      <c r="C525" s="53"/>
    </row>
    <row r="526" spans="3:3">
      <c r="C526" s="53"/>
    </row>
    <row r="527" spans="3:3">
      <c r="C527" s="53"/>
    </row>
    <row r="528" spans="3:3">
      <c r="C528" s="53"/>
    </row>
    <row r="529" spans="3:3">
      <c r="C529" s="53"/>
    </row>
    <row r="530" spans="3:3">
      <c r="C530" s="53"/>
    </row>
    <row r="531" spans="3:3">
      <c r="C531" s="53"/>
    </row>
    <row r="532" spans="3:3">
      <c r="C532" s="53"/>
    </row>
    <row r="533" spans="3:3">
      <c r="C533" s="53"/>
    </row>
    <row r="614" spans="5:5">
      <c r="E614" s="54"/>
    </row>
    <row r="615" spans="5:5">
      <c r="E615" s="54"/>
    </row>
    <row r="616" spans="5:5">
      <c r="E616" s="54"/>
    </row>
    <row r="617" spans="5:5">
      <c r="E617" s="54"/>
    </row>
    <row r="618" spans="5:5">
      <c r="E618" s="54"/>
    </row>
    <row r="619" spans="5:5">
      <c r="E619" s="54"/>
    </row>
    <row r="620" spans="5:5">
      <c r="E620" s="54"/>
    </row>
    <row r="621" spans="5:5">
      <c r="E621" s="54"/>
    </row>
    <row r="622" spans="5:5">
      <c r="E622" s="54"/>
    </row>
    <row r="623" spans="5:5">
      <c r="E623" s="54"/>
    </row>
    <row r="624" spans="5:5">
      <c r="E624" s="54"/>
    </row>
    <row r="625" spans="5:5">
      <c r="E625" s="54"/>
    </row>
    <row r="626" spans="5:5">
      <c r="E626" s="54"/>
    </row>
    <row r="627" spans="5:5">
      <c r="E627" s="54"/>
    </row>
    <row r="628" spans="5:5">
      <c r="E628" s="54"/>
    </row>
    <row r="629" spans="5:5">
      <c r="E629" s="54"/>
    </row>
    <row r="630" spans="5:5">
      <c r="E630" s="54"/>
    </row>
    <row r="631" spans="5:5">
      <c r="E631" s="54"/>
    </row>
    <row r="632" spans="5:5">
      <c r="E632" s="54"/>
    </row>
    <row r="633" spans="5:5">
      <c r="E633" s="54"/>
    </row>
    <row r="634" spans="5:5">
      <c r="E634" s="54"/>
    </row>
    <row r="635" spans="5:5">
      <c r="E635" s="54"/>
    </row>
    <row r="636" spans="5:5">
      <c r="E636" s="54"/>
    </row>
    <row r="637" spans="5:5">
      <c r="E637" s="54"/>
    </row>
    <row r="638" spans="5:5">
      <c r="E638" s="54"/>
    </row>
    <row r="639" spans="5:5">
      <c r="E639" s="54"/>
    </row>
    <row r="640" spans="5:5">
      <c r="E640" s="54"/>
    </row>
    <row r="641" spans="5:5">
      <c r="E641" s="54"/>
    </row>
    <row r="642" spans="5:5">
      <c r="E642" s="54"/>
    </row>
    <row r="643" spans="5:5">
      <c r="E643" s="54"/>
    </row>
    <row r="644" spans="5:5">
      <c r="E644" s="54"/>
    </row>
    <row r="645" spans="5:5">
      <c r="E645" s="54"/>
    </row>
    <row r="646" spans="5:5">
      <c r="E646" s="54"/>
    </row>
    <row r="647" spans="5:5">
      <c r="E647" s="54"/>
    </row>
    <row r="648" spans="5:5">
      <c r="E648" s="54"/>
    </row>
    <row r="649" spans="5:5">
      <c r="E649" s="54"/>
    </row>
    <row r="650" spans="5:5">
      <c r="E650" s="54"/>
    </row>
    <row r="651" spans="5:5">
      <c r="E651" s="54"/>
    </row>
    <row r="652" spans="5:5">
      <c r="E652" s="54"/>
    </row>
    <row r="653" spans="5:5">
      <c r="E653" s="54"/>
    </row>
    <row r="654" spans="5:5">
      <c r="E654" s="54"/>
    </row>
    <row r="655" spans="5:5">
      <c r="E655" s="54"/>
    </row>
    <row r="656" spans="5:5">
      <c r="E656" s="54"/>
    </row>
    <row r="657" spans="5:5">
      <c r="E657" s="54"/>
    </row>
    <row r="658" spans="5:5">
      <c r="E658" s="54"/>
    </row>
    <row r="659" spans="5:5">
      <c r="E659" s="54"/>
    </row>
    <row r="660" spans="5:5">
      <c r="E660" s="54"/>
    </row>
    <row r="661" spans="5:5">
      <c r="E661" s="54"/>
    </row>
    <row r="662" spans="5:5">
      <c r="E662" s="54"/>
    </row>
    <row r="663" spans="5:5">
      <c r="E663" s="54"/>
    </row>
    <row r="664" spans="5:5">
      <c r="E664" s="54"/>
    </row>
    <row r="665" spans="5:5">
      <c r="E665" s="54"/>
    </row>
    <row r="666" spans="5:5">
      <c r="E666" s="54"/>
    </row>
    <row r="667" spans="5:5">
      <c r="E667" s="54"/>
    </row>
    <row r="668" spans="5:5">
      <c r="E668" s="54"/>
    </row>
    <row r="669" spans="5:5">
      <c r="E669" s="54"/>
    </row>
    <row r="670" spans="5:5">
      <c r="E670" s="54"/>
    </row>
    <row r="671" spans="5:5">
      <c r="E671" s="54"/>
    </row>
    <row r="672" spans="5:5">
      <c r="E672" s="54"/>
    </row>
    <row r="673" spans="5:5">
      <c r="E673" s="54"/>
    </row>
    <row r="674" spans="5:5">
      <c r="E674" s="54"/>
    </row>
    <row r="675" spans="5:5">
      <c r="E675" s="54"/>
    </row>
    <row r="676" spans="5:5">
      <c r="E676" s="54"/>
    </row>
    <row r="677" spans="5:5">
      <c r="E677" s="54"/>
    </row>
    <row r="678" spans="5:5">
      <c r="E678" s="54"/>
    </row>
    <row r="679" spans="5:5">
      <c r="E679" s="54"/>
    </row>
    <row r="680" spans="5:5">
      <c r="E680" s="54"/>
    </row>
    <row r="681" spans="5:5">
      <c r="E681" s="54"/>
    </row>
    <row r="682" spans="5:5">
      <c r="E682" s="54"/>
    </row>
    <row r="683" spans="5:5">
      <c r="E683" s="54"/>
    </row>
    <row r="684" spans="5:5">
      <c r="E684" s="53"/>
    </row>
    <row r="685" spans="5:5">
      <c r="E685" s="53"/>
    </row>
    <row r="686" spans="5:5">
      <c r="E686" s="53"/>
    </row>
    <row r="687" spans="5:5">
      <c r="E687" s="53"/>
    </row>
    <row r="688" spans="5:5">
      <c r="E688" s="53"/>
    </row>
    <row r="689" spans="5:5">
      <c r="E689" s="53"/>
    </row>
    <row r="690" spans="5:5">
      <c r="E690" s="53"/>
    </row>
    <row r="691" spans="5:5">
      <c r="E691" s="36"/>
    </row>
    <row r="692" spans="5:5">
      <c r="E692" s="36"/>
    </row>
    <row r="693" spans="5:5">
      <c r="E693" s="36"/>
    </row>
    <row r="694" spans="5:5">
      <c r="E694" s="36"/>
    </row>
    <row r="695" spans="5:5">
      <c r="E695" s="36"/>
    </row>
    <row r="696" spans="5:5">
      <c r="E696" s="36"/>
    </row>
    <row r="697" spans="5:5">
      <c r="E697" s="36"/>
    </row>
    <row r="698" spans="5:5">
      <c r="E698" s="36"/>
    </row>
    <row r="699" spans="5:5">
      <c r="E699" s="36"/>
    </row>
    <row r="700" spans="5:5">
      <c r="E700" s="36"/>
    </row>
    <row r="701" spans="5:5">
      <c r="E701" s="36"/>
    </row>
    <row r="702" spans="5:5">
      <c r="E702" s="36"/>
    </row>
    <row r="703" spans="5:5">
      <c r="E703" s="36"/>
    </row>
    <row r="704" spans="5:5">
      <c r="E704" s="36"/>
    </row>
    <row r="705" spans="5:5">
      <c r="E705" s="36"/>
    </row>
    <row r="706" spans="5:5">
      <c r="E706" s="36"/>
    </row>
    <row r="707" spans="5:5">
      <c r="E707" s="36"/>
    </row>
    <row r="708" spans="5:5">
      <c r="E708" s="36"/>
    </row>
    <row r="709" spans="5:5">
      <c r="E709" s="36"/>
    </row>
    <row r="710" spans="5:5">
      <c r="E710" s="36"/>
    </row>
    <row r="711" spans="5:5">
      <c r="E711" s="36"/>
    </row>
    <row r="712" spans="5:5">
      <c r="E712" s="36"/>
    </row>
    <row r="713" spans="5:5">
      <c r="E713" s="36"/>
    </row>
    <row r="714" spans="5:5">
      <c r="E714" s="36"/>
    </row>
    <row r="715" spans="5:5">
      <c r="E715" s="36"/>
    </row>
    <row r="716" spans="5:5">
      <c r="E716" s="36"/>
    </row>
    <row r="717" spans="5:5">
      <c r="E717" s="36"/>
    </row>
    <row r="718" spans="5:5">
      <c r="E718" s="36"/>
    </row>
    <row r="719" spans="5:5">
      <c r="E719" s="36"/>
    </row>
    <row r="720" spans="5:5">
      <c r="E720" s="36"/>
    </row>
    <row r="721" spans="5:5">
      <c r="E721" s="36"/>
    </row>
    <row r="722" spans="5:5">
      <c r="E722" s="36"/>
    </row>
    <row r="723" spans="5:5">
      <c r="E723" s="36"/>
    </row>
    <row r="724" spans="5:5">
      <c r="E724" s="36"/>
    </row>
    <row r="725" spans="5:5">
      <c r="E725" s="36"/>
    </row>
    <row r="726" spans="5:5">
      <c r="E726" s="36"/>
    </row>
    <row r="727" spans="5:5">
      <c r="E727" s="36"/>
    </row>
    <row r="728" spans="5:5">
      <c r="E728" s="36"/>
    </row>
    <row r="729" spans="5:5">
      <c r="E729" s="36"/>
    </row>
    <row r="730" spans="5:5">
      <c r="E730" s="36"/>
    </row>
    <row r="731" spans="5:5">
      <c r="E731" s="36"/>
    </row>
    <row r="732" spans="5:5">
      <c r="E732" s="36"/>
    </row>
    <row r="733" spans="5:5">
      <c r="E733" s="36"/>
    </row>
    <row r="734" spans="5:5">
      <c r="E734" s="36"/>
    </row>
    <row r="735" spans="5:5">
      <c r="E735" s="36"/>
    </row>
    <row r="736" spans="5:5">
      <c r="E736" s="36"/>
    </row>
    <row r="737" spans="5:5">
      <c r="E737" s="36"/>
    </row>
    <row r="738" spans="5:5">
      <c r="E738" s="36"/>
    </row>
    <row r="739" spans="5:5">
      <c r="E739" s="36"/>
    </row>
    <row r="740" spans="5:5">
      <c r="E740" s="36"/>
    </row>
    <row r="741" spans="5:5">
      <c r="E741" s="36"/>
    </row>
    <row r="742" spans="5:5">
      <c r="E742" s="36"/>
    </row>
    <row r="743" spans="5:5">
      <c r="E743" s="36"/>
    </row>
    <row r="744" spans="5:5">
      <c r="E744" s="36"/>
    </row>
    <row r="745" spans="5:5">
      <c r="E745" s="36"/>
    </row>
    <row r="746" spans="5:5">
      <c r="E746" s="36"/>
    </row>
    <row r="747" spans="5:5">
      <c r="E747" s="36"/>
    </row>
    <row r="748" spans="5:5">
      <c r="E748" s="36"/>
    </row>
    <row r="749" spans="5:5">
      <c r="E749" s="36"/>
    </row>
    <row r="750" spans="5:5">
      <c r="E750" s="36"/>
    </row>
    <row r="751" spans="5:5">
      <c r="E751" s="36"/>
    </row>
    <row r="752" spans="5:5">
      <c r="E752" s="36"/>
    </row>
    <row r="753" spans="5:5">
      <c r="E753" s="36"/>
    </row>
    <row r="754" spans="5:5">
      <c r="E754" s="36"/>
    </row>
    <row r="755" spans="5:5">
      <c r="E755" s="36"/>
    </row>
    <row r="756" spans="5:5">
      <c r="E756" s="36"/>
    </row>
    <row r="757" spans="5:5">
      <c r="E757" s="36"/>
    </row>
    <row r="758" spans="5:5">
      <c r="E758" s="36"/>
    </row>
    <row r="759" spans="5:5">
      <c r="E759" s="36"/>
    </row>
    <row r="760" spans="5:5">
      <c r="E760" s="36"/>
    </row>
    <row r="761" spans="5:5">
      <c r="E761" s="36"/>
    </row>
    <row r="762" spans="5:5">
      <c r="E762" s="36"/>
    </row>
    <row r="763" spans="5:5">
      <c r="E763" s="36"/>
    </row>
    <row r="764" spans="5:5">
      <c r="E764" s="36"/>
    </row>
    <row r="765" spans="5:5">
      <c r="E765" s="36"/>
    </row>
    <row r="766" spans="5:5">
      <c r="E766" s="36"/>
    </row>
    <row r="767" spans="5:5">
      <c r="E767" s="36"/>
    </row>
  </sheetData>
  <conditionalFormatting sqref="D1">
    <cfRule type="duplicateValues" dxfId="0" priority="285"/>
  </conditionalFormatting>
  <conditionalFormatting sqref="C42">
    <cfRule type="duplicateValues" dxfId="0" priority="40"/>
  </conditionalFormatting>
  <conditionalFormatting sqref="C48">
    <cfRule type="duplicateValues" dxfId="0" priority="39"/>
  </conditionalFormatting>
  <conditionalFormatting sqref="C54">
    <cfRule type="duplicateValues" dxfId="0" priority="33"/>
  </conditionalFormatting>
  <conditionalFormatting sqref="C61">
    <cfRule type="duplicateValues" dxfId="0" priority="38"/>
  </conditionalFormatting>
  <conditionalFormatting sqref="C67">
    <cfRule type="duplicateValues" dxfId="0" priority="37"/>
  </conditionalFormatting>
  <conditionalFormatting sqref="C220">
    <cfRule type="duplicateValues" dxfId="0" priority="31"/>
  </conditionalFormatting>
  <conditionalFormatting sqref="D220">
    <cfRule type="duplicateValues" dxfId="0" priority="32"/>
  </conditionalFormatting>
  <conditionalFormatting sqref="E220">
    <cfRule type="duplicateValues" dxfId="0" priority="30"/>
  </conditionalFormatting>
  <conditionalFormatting sqref="D456">
    <cfRule type="duplicateValues" dxfId="0" priority="58"/>
  </conditionalFormatting>
  <conditionalFormatting sqref="C458">
    <cfRule type="duplicateValues" dxfId="0" priority="43"/>
  </conditionalFormatting>
  <conditionalFormatting sqref="C470">
    <cfRule type="duplicateValues" dxfId="0" priority="42"/>
  </conditionalFormatting>
  <conditionalFormatting sqref="C476">
    <cfRule type="duplicateValues" dxfId="0" priority="41"/>
  </conditionalFormatting>
  <conditionalFormatting sqref="C482">
    <cfRule type="duplicateValues" dxfId="0" priority="26"/>
  </conditionalFormatting>
  <conditionalFormatting sqref="C488">
    <cfRule type="duplicateValues" dxfId="0" priority="18"/>
  </conditionalFormatting>
  <conditionalFormatting sqref="C494">
    <cfRule type="duplicateValues" dxfId="0" priority="22"/>
  </conditionalFormatting>
  <conditionalFormatting sqref="C500">
    <cfRule type="duplicateValues" dxfId="0" priority="10"/>
  </conditionalFormatting>
  <conditionalFormatting sqref="C506">
    <cfRule type="duplicateValues" dxfId="0" priority="14"/>
  </conditionalFormatting>
  <conditionalFormatting sqref="C512">
    <cfRule type="duplicateValues" dxfId="0" priority="1"/>
  </conditionalFormatting>
  <conditionalFormatting sqref="C518">
    <cfRule type="duplicateValues" dxfId="0" priority="6"/>
  </conditionalFormatting>
  <conditionalFormatting sqref="C463:C468">
    <cfRule type="duplicateValues" dxfId="0" priority="53"/>
  </conditionalFormatting>
  <conditionalFormatting sqref="D11:D16">
    <cfRule type="duplicateValues" dxfId="0" priority="209"/>
  </conditionalFormatting>
  <conditionalFormatting sqref="D17:D22">
    <cfRule type="duplicateValues" dxfId="0" priority="208"/>
  </conditionalFormatting>
  <conditionalFormatting sqref="D23:D28">
    <cfRule type="duplicateValues" dxfId="0" priority="207"/>
  </conditionalFormatting>
  <conditionalFormatting sqref="D29:D34">
    <cfRule type="duplicateValues" dxfId="0" priority="206"/>
  </conditionalFormatting>
  <conditionalFormatting sqref="D35:D40">
    <cfRule type="duplicateValues" dxfId="0" priority="205"/>
  </conditionalFormatting>
  <conditionalFormatting sqref="D41:D46">
    <cfRule type="duplicateValues" dxfId="0" priority="61"/>
  </conditionalFormatting>
  <conditionalFormatting sqref="D47:D52">
    <cfRule type="duplicateValues" dxfId="0" priority="204"/>
  </conditionalFormatting>
  <conditionalFormatting sqref="D53:D58">
    <cfRule type="duplicateValues" dxfId="0" priority="36"/>
  </conditionalFormatting>
  <conditionalFormatting sqref="D60:D65">
    <cfRule type="duplicateValues" dxfId="0" priority="197"/>
  </conditionalFormatting>
  <conditionalFormatting sqref="D66:D71">
    <cfRule type="duplicateValues" dxfId="0" priority="196"/>
  </conditionalFormatting>
  <conditionalFormatting sqref="D73:D78">
    <cfRule type="duplicateValues" dxfId="0" priority="193"/>
  </conditionalFormatting>
  <conditionalFormatting sqref="D79:D84">
    <cfRule type="duplicateValues" dxfId="0" priority="191"/>
  </conditionalFormatting>
  <conditionalFormatting sqref="D85:D90">
    <cfRule type="duplicateValues" dxfId="0" priority="192"/>
  </conditionalFormatting>
  <conditionalFormatting sqref="D91:D96">
    <cfRule type="duplicateValues" dxfId="0" priority="190"/>
  </conditionalFormatting>
  <conditionalFormatting sqref="D98:D103">
    <cfRule type="duplicateValues" dxfId="0" priority="181"/>
  </conditionalFormatting>
  <conditionalFormatting sqref="D104:D109">
    <cfRule type="duplicateValues" dxfId="0" priority="180"/>
  </conditionalFormatting>
  <conditionalFormatting sqref="D111:D116">
    <cfRule type="duplicateValues" dxfId="0" priority="177"/>
  </conditionalFormatting>
  <conditionalFormatting sqref="D117:D122">
    <cfRule type="duplicateValues" dxfId="0" priority="176"/>
  </conditionalFormatting>
  <conditionalFormatting sqref="D123:D128">
    <cfRule type="duplicateValues" dxfId="0" priority="175"/>
  </conditionalFormatting>
  <conditionalFormatting sqref="D129:D134">
    <cfRule type="duplicateValues" dxfId="0" priority="174"/>
  </conditionalFormatting>
  <conditionalFormatting sqref="D135:D140">
    <cfRule type="duplicateValues" dxfId="0" priority="173"/>
  </conditionalFormatting>
  <conditionalFormatting sqref="D141:D146">
    <cfRule type="duplicateValues" dxfId="0" priority="172"/>
  </conditionalFormatting>
  <conditionalFormatting sqref="D147:D152">
    <cfRule type="duplicateValues" dxfId="0" priority="171"/>
  </conditionalFormatting>
  <conditionalFormatting sqref="D153:D158">
    <cfRule type="duplicateValues" dxfId="0" priority="170"/>
  </conditionalFormatting>
  <conditionalFormatting sqref="D159:D164">
    <cfRule type="duplicateValues" dxfId="0" priority="169"/>
  </conditionalFormatting>
  <conditionalFormatting sqref="D165:D170">
    <cfRule type="duplicateValues" dxfId="0" priority="168"/>
  </conditionalFormatting>
  <conditionalFormatting sqref="D171:D176">
    <cfRule type="duplicateValues" dxfId="0" priority="167"/>
  </conditionalFormatting>
  <conditionalFormatting sqref="D177:D182">
    <cfRule type="duplicateValues" dxfId="0" priority="166"/>
  </conditionalFormatting>
  <conditionalFormatting sqref="D183:D188">
    <cfRule type="duplicateValues" dxfId="0" priority="165"/>
  </conditionalFormatting>
  <conditionalFormatting sqref="D189:D194">
    <cfRule type="duplicateValues" dxfId="0" priority="164"/>
  </conditionalFormatting>
  <conditionalFormatting sqref="D195:D200">
    <cfRule type="duplicateValues" dxfId="0" priority="163"/>
  </conditionalFormatting>
  <conditionalFormatting sqref="D201:D206">
    <cfRule type="duplicateValues" dxfId="0" priority="162"/>
  </conditionalFormatting>
  <conditionalFormatting sqref="D208:D213">
    <cfRule type="duplicateValues" dxfId="0" priority="145"/>
  </conditionalFormatting>
  <conditionalFormatting sqref="D214:D219">
    <cfRule type="duplicateValues" dxfId="0" priority="144"/>
  </conditionalFormatting>
  <conditionalFormatting sqref="D222:D227">
    <cfRule type="duplicateValues" dxfId="0" priority="141"/>
  </conditionalFormatting>
  <conditionalFormatting sqref="D228:D233">
    <cfRule type="duplicateValues" dxfId="0" priority="140"/>
  </conditionalFormatting>
  <conditionalFormatting sqref="D234:D239">
    <cfRule type="duplicateValues" dxfId="0" priority="139"/>
  </conditionalFormatting>
  <conditionalFormatting sqref="D240:D245">
    <cfRule type="duplicateValues" dxfId="0" priority="138"/>
  </conditionalFormatting>
  <conditionalFormatting sqref="D246:D251">
    <cfRule type="duplicateValues" dxfId="0" priority="137"/>
  </conditionalFormatting>
  <conditionalFormatting sqref="D252:D257">
    <cfRule type="duplicateValues" dxfId="0" priority="136"/>
  </conditionalFormatting>
  <conditionalFormatting sqref="D258:D263">
    <cfRule type="duplicateValues" dxfId="0" priority="135"/>
  </conditionalFormatting>
  <conditionalFormatting sqref="D264:D269">
    <cfRule type="duplicateValues" dxfId="0" priority="134"/>
  </conditionalFormatting>
  <conditionalFormatting sqref="D270:D275">
    <cfRule type="duplicateValues" dxfId="0" priority="133"/>
  </conditionalFormatting>
  <conditionalFormatting sqref="D276:D281">
    <cfRule type="duplicateValues" dxfId="0" priority="132"/>
  </conditionalFormatting>
  <conditionalFormatting sqref="D282:D287">
    <cfRule type="duplicateValues" dxfId="0" priority="131"/>
  </conditionalFormatting>
  <conditionalFormatting sqref="D288:D293">
    <cfRule type="duplicateValues" dxfId="0" priority="130"/>
  </conditionalFormatting>
  <conditionalFormatting sqref="D294:D299">
    <cfRule type="duplicateValues" dxfId="0" priority="129"/>
  </conditionalFormatting>
  <conditionalFormatting sqref="D300:D305">
    <cfRule type="duplicateValues" dxfId="0" priority="128"/>
  </conditionalFormatting>
  <conditionalFormatting sqref="D306:D311">
    <cfRule type="duplicateValues" dxfId="0" priority="127"/>
  </conditionalFormatting>
  <conditionalFormatting sqref="D312:D317">
    <cfRule type="duplicateValues" dxfId="0" priority="126"/>
  </conditionalFormatting>
  <conditionalFormatting sqref="D318:D323">
    <cfRule type="duplicateValues" dxfId="0" priority="125"/>
  </conditionalFormatting>
  <conditionalFormatting sqref="D324:D329">
    <cfRule type="duplicateValues" dxfId="0" priority="124"/>
  </conditionalFormatting>
  <conditionalFormatting sqref="D330:D335">
    <cfRule type="duplicateValues" dxfId="0" priority="123"/>
  </conditionalFormatting>
  <conditionalFormatting sqref="D336:D341">
    <cfRule type="duplicateValues" dxfId="0" priority="122"/>
  </conditionalFormatting>
  <conditionalFormatting sqref="D342:D347">
    <cfRule type="duplicateValues" dxfId="0" priority="121"/>
  </conditionalFormatting>
  <conditionalFormatting sqref="D348:D353">
    <cfRule type="duplicateValues" dxfId="0" priority="120"/>
  </conditionalFormatting>
  <conditionalFormatting sqref="D354:D359">
    <cfRule type="duplicateValues" dxfId="0" priority="119"/>
  </conditionalFormatting>
  <conditionalFormatting sqref="D360:D365">
    <cfRule type="duplicateValues" dxfId="0" priority="118"/>
  </conditionalFormatting>
  <conditionalFormatting sqref="D366:D371">
    <cfRule type="duplicateValues" dxfId="0" priority="117"/>
  </conditionalFormatting>
  <conditionalFormatting sqref="D372:D377">
    <cfRule type="duplicateValues" dxfId="0" priority="116"/>
  </conditionalFormatting>
  <conditionalFormatting sqref="D378:D383">
    <cfRule type="duplicateValues" dxfId="0" priority="115"/>
  </conditionalFormatting>
  <conditionalFormatting sqref="D384:D389">
    <cfRule type="duplicateValues" dxfId="0" priority="114"/>
  </conditionalFormatting>
  <conditionalFormatting sqref="D390:D395">
    <cfRule type="duplicateValues" dxfId="0" priority="113"/>
  </conditionalFormatting>
  <conditionalFormatting sqref="D396:D401">
    <cfRule type="duplicateValues" dxfId="0" priority="112"/>
  </conditionalFormatting>
  <conditionalFormatting sqref="D402:D407">
    <cfRule type="duplicateValues" dxfId="0" priority="111"/>
  </conditionalFormatting>
  <conditionalFormatting sqref="D408:D413">
    <cfRule type="duplicateValues" dxfId="0" priority="110"/>
  </conditionalFormatting>
  <conditionalFormatting sqref="D414:D419">
    <cfRule type="duplicateValues" dxfId="0" priority="109"/>
  </conditionalFormatting>
  <conditionalFormatting sqref="D420:D425">
    <cfRule type="duplicateValues" dxfId="0" priority="108"/>
  </conditionalFormatting>
  <conditionalFormatting sqref="D426:D431">
    <cfRule type="duplicateValues" dxfId="0" priority="107"/>
  </conditionalFormatting>
  <conditionalFormatting sqref="D432:D437">
    <cfRule type="duplicateValues" dxfId="0" priority="106"/>
  </conditionalFormatting>
  <conditionalFormatting sqref="D438:D443">
    <cfRule type="duplicateValues" dxfId="0" priority="105"/>
  </conditionalFormatting>
  <conditionalFormatting sqref="D444:D449">
    <cfRule type="duplicateValues" dxfId="0" priority="104"/>
  </conditionalFormatting>
  <conditionalFormatting sqref="D457:D462">
    <cfRule type="duplicateValues" dxfId="0" priority="57"/>
  </conditionalFormatting>
  <conditionalFormatting sqref="D463:D468">
    <cfRule type="duplicateValues" dxfId="0" priority="54"/>
  </conditionalFormatting>
  <conditionalFormatting sqref="D469:D474">
    <cfRule type="duplicateValues" dxfId="0" priority="51"/>
  </conditionalFormatting>
  <conditionalFormatting sqref="D475:D480">
    <cfRule type="duplicateValues" dxfId="0" priority="48"/>
  </conditionalFormatting>
  <conditionalFormatting sqref="D481:D486">
    <cfRule type="duplicateValues" dxfId="0" priority="29"/>
  </conditionalFormatting>
  <conditionalFormatting sqref="D487:D492">
    <cfRule type="duplicateValues" dxfId="0" priority="21"/>
  </conditionalFormatting>
  <conditionalFormatting sqref="D493:D498">
    <cfRule type="duplicateValues" dxfId="0" priority="25"/>
  </conditionalFormatting>
  <conditionalFormatting sqref="D499:D504">
    <cfRule type="duplicateValues" dxfId="0" priority="13"/>
  </conditionalFormatting>
  <conditionalFormatting sqref="D505:D510">
    <cfRule type="duplicateValues" dxfId="0" priority="17"/>
  </conditionalFormatting>
  <conditionalFormatting sqref="D511:D516">
    <cfRule type="duplicateValues" dxfId="0" priority="5"/>
  </conditionalFormatting>
  <conditionalFormatting sqref="D517:D522">
    <cfRule type="duplicateValues" dxfId="0" priority="9"/>
  </conditionalFormatting>
  <conditionalFormatting sqref="E41:E46">
    <cfRule type="duplicateValues" dxfId="0" priority="59"/>
  </conditionalFormatting>
  <conditionalFormatting sqref="E53:E58">
    <cfRule type="duplicateValues" dxfId="0" priority="34"/>
  </conditionalFormatting>
  <conditionalFormatting sqref="E456:E462">
    <cfRule type="duplicateValues" dxfId="0" priority="55"/>
  </conditionalFormatting>
  <conditionalFormatting sqref="E463:E468">
    <cfRule type="duplicateValues" dxfId="0" priority="52"/>
  </conditionalFormatting>
  <conditionalFormatting sqref="E469:E474">
    <cfRule type="duplicateValues" dxfId="0" priority="49"/>
  </conditionalFormatting>
  <conditionalFormatting sqref="E475:E480">
    <cfRule type="duplicateValues" dxfId="0" priority="46"/>
  </conditionalFormatting>
  <conditionalFormatting sqref="E481:E486">
    <cfRule type="duplicateValues" dxfId="0" priority="27"/>
  </conditionalFormatting>
  <conditionalFormatting sqref="E487:E492">
    <cfRule type="duplicateValues" dxfId="0" priority="19"/>
  </conditionalFormatting>
  <conditionalFormatting sqref="E493:E498">
    <cfRule type="duplicateValues" dxfId="0" priority="23"/>
  </conditionalFormatting>
  <conditionalFormatting sqref="E499:E504">
    <cfRule type="duplicateValues" dxfId="0" priority="11"/>
  </conditionalFormatting>
  <conditionalFormatting sqref="E505:E510">
    <cfRule type="duplicateValues" dxfId="0" priority="15"/>
  </conditionalFormatting>
  <conditionalFormatting sqref="E511:E516">
    <cfRule type="duplicateValues" dxfId="0" priority="3"/>
  </conditionalFormatting>
  <conditionalFormatting sqref="E517:E522">
    <cfRule type="duplicateValues" dxfId="0" priority="7"/>
  </conditionalFormatting>
  <conditionalFormatting sqref="C1:C40;C47;C49:C52;C59:C60;C62:C66;C68:C219;C221:C455;C523:C1048576">
    <cfRule type="duplicateValues" dxfId="0" priority="63"/>
  </conditionalFormatting>
  <conditionalFormatting sqref="E1:E40;E47:E52;E59:E219;E221:E455;E523:E1048576">
    <cfRule type="duplicateValues" dxfId="0" priority="62"/>
  </conditionalFormatting>
  <conditionalFormatting sqref="D2:D10;D59;D207;D97;D72;D110;D450:D455;D221;D523:D1048576">
    <cfRule type="duplicateValues" dxfId="0" priority="287"/>
  </conditionalFormatting>
  <conditionalFormatting sqref="C41;C43:C46">
    <cfRule type="duplicateValues" dxfId="0" priority="60"/>
  </conditionalFormatting>
  <conditionalFormatting sqref="C53;C55:C58">
    <cfRule type="duplicateValues" dxfId="0" priority="35"/>
  </conditionalFormatting>
  <conditionalFormatting sqref="C456:C457;C459:C462">
    <cfRule type="duplicateValues" dxfId="0" priority="56"/>
  </conditionalFormatting>
  <conditionalFormatting sqref="C469;C471:C474">
    <cfRule type="duplicateValues" dxfId="0" priority="50"/>
  </conditionalFormatting>
  <conditionalFormatting sqref="C475;C477:C480">
    <cfRule type="duplicateValues" dxfId="0" priority="47"/>
  </conditionalFormatting>
  <conditionalFormatting sqref="C481;C483:C486">
    <cfRule type="duplicateValues" dxfId="0" priority="28"/>
  </conditionalFormatting>
  <conditionalFormatting sqref="C487;C489:C492">
    <cfRule type="duplicateValues" dxfId="0" priority="20"/>
  </conditionalFormatting>
  <conditionalFormatting sqref="C493;C495:C498">
    <cfRule type="duplicateValues" dxfId="0" priority="24"/>
  </conditionalFormatting>
  <conditionalFormatting sqref="C499;C501:C504">
    <cfRule type="duplicateValues" dxfId="0" priority="12"/>
  </conditionalFormatting>
  <conditionalFormatting sqref="C505;C507:C510">
    <cfRule type="duplicateValues" dxfId="0" priority="16"/>
  </conditionalFormatting>
  <conditionalFormatting sqref="C511;C513:C516">
    <cfRule type="duplicateValues" dxfId="0" priority="4"/>
  </conditionalFormatting>
  <conditionalFormatting sqref="C517;C519:C522">
    <cfRule type="duplicateValues" dxfId="0" priority="8"/>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1" customWidth="1"/>
    <col min="2" max="2" width="74" style="31" customWidth="1"/>
    <col min="3" max="16384" width="9" style="31"/>
  </cols>
  <sheetData>
    <row r="2" spans="1:4">
      <c r="A2" s="31" t="s">
        <v>309</v>
      </c>
      <c r="B2" s="31" t="s">
        <v>310</v>
      </c>
      <c r="D2" s="31" t="s">
        <v>311</v>
      </c>
    </row>
    <row r="4" spans="1:4">
      <c r="A4" s="32"/>
      <c r="B4" s="31" t="s">
        <v>312</v>
      </c>
      <c r="D4" s="31" t="s">
        <v>313</v>
      </c>
    </row>
    <row r="5" spans="1:4">
      <c r="A5" s="33" t="s">
        <v>314</v>
      </c>
      <c r="B5" s="31" t="s">
        <v>315</v>
      </c>
      <c r="D5" s="31" t="s">
        <v>316</v>
      </c>
    </row>
    <row r="6" spans="1:4">
      <c r="A6" s="33" t="s">
        <v>317</v>
      </c>
      <c r="B6" s="31" t="s">
        <v>114</v>
      </c>
      <c r="D6" s="31" t="s">
        <v>318</v>
      </c>
    </row>
    <row r="7" spans="1:4">
      <c r="A7" s="33"/>
      <c r="B7" s="31" t="s">
        <v>319</v>
      </c>
      <c r="D7" s="31" t="s">
        <v>320</v>
      </c>
    </row>
    <row r="8" spans="1:4">
      <c r="A8" s="33" t="s">
        <v>321</v>
      </c>
      <c r="B8" s="31" t="s">
        <v>115</v>
      </c>
      <c r="D8" s="31" t="s">
        <v>322</v>
      </c>
    </row>
    <row r="9" spans="1:4">
      <c r="A9" s="33" t="s">
        <v>323</v>
      </c>
      <c r="B9" s="31" t="s">
        <v>116</v>
      </c>
      <c r="D9" s="31" t="s">
        <v>324</v>
      </c>
    </row>
    <row r="10" spans="1:4">
      <c r="A10" s="32"/>
      <c r="B10" s="31" t="s">
        <v>325</v>
      </c>
      <c r="D10" s="31" t="s">
        <v>326</v>
      </c>
    </row>
    <row r="11" spans="1:4">
      <c r="A11" s="32"/>
      <c r="B11" s="31" t="s">
        <v>327</v>
      </c>
      <c r="D11" s="31" t="s">
        <v>328</v>
      </c>
    </row>
    <row r="12" spans="1:4">
      <c r="A12" s="32"/>
      <c r="B12" s="31" t="s">
        <v>329</v>
      </c>
      <c r="D12" s="31" t="s">
        <v>330</v>
      </c>
    </row>
    <row r="13" spans="1:4">
      <c r="A13" s="32"/>
      <c r="B13" s="31" t="s">
        <v>331</v>
      </c>
      <c r="D13" s="31" t="s">
        <v>332</v>
      </c>
    </row>
    <row r="14" spans="1:4">
      <c r="A14" s="33"/>
      <c r="B14" s="31" t="s">
        <v>333</v>
      </c>
      <c r="D14" s="31" t="s">
        <v>334</v>
      </c>
    </row>
    <row r="15" spans="1:4">
      <c r="A15" s="33"/>
      <c r="B15" s="31" t="s">
        <v>119</v>
      </c>
      <c r="D15" s="31" t="s">
        <v>335</v>
      </c>
    </row>
    <row r="16" spans="1:4">
      <c r="A16" s="33"/>
      <c r="D16" s="31" t="s">
        <v>336</v>
      </c>
    </row>
    <row r="17" spans="1:4">
      <c r="A17" s="33"/>
      <c r="D17" s="31" t="s">
        <v>337</v>
      </c>
    </row>
    <row r="18" spans="1:4">
      <c r="A18" s="33"/>
      <c r="D18" s="31" t="s">
        <v>338</v>
      </c>
    </row>
    <row r="19" spans="4:4">
      <c r="D19" s="31" t="s">
        <v>339</v>
      </c>
    </row>
    <row r="20" spans="1:4">
      <c r="A20" s="34"/>
      <c r="D20" s="31" t="s">
        <v>340</v>
      </c>
    </row>
    <row r="21" spans="4:4">
      <c r="D21" s="31" t="s">
        <v>341</v>
      </c>
    </row>
    <row r="22" spans="4:4">
      <c r="D22" s="31" t="s">
        <v>342</v>
      </c>
    </row>
    <row r="23" spans="4:4">
      <c r="D23" s="31" t="s">
        <v>343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2025-07-23T04:13:05Z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3082-12.2.0.21931</vt:lpwstr>
  </property>
</Properties>
</file>