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9264" tabRatio="692" activeTab="9"/>
  </bookViews>
  <sheets>
    <sheet name="index" sheetId="5" r:id="rId1"/>
    <sheet name="&lt;head&gt; Indice" sheetId="18" r:id="rId2"/>
    <sheet name="&lt;head&gt;" sheetId="7" r:id="rId3"/>
    <sheet name="&lt;main&gt;" sheetId="9" r:id="rId4"/>
    <sheet name="&lt;h3&gt;" sheetId="14" r:id="rId5"/>
    <sheet name="&lt;ul&gt;" sheetId="11" r:id="rId6"/>
    <sheet name="script" sheetId="8" r:id="rId7"/>
    <sheet name="sitemap.xml" sheetId="12" r:id="rId8"/>
    <sheet name="Plantillas" sheetId="15" r:id="rId9"/>
    <sheet name="Índice" sheetId="19" r:id="rId10"/>
    <sheet name="Hoja12" sheetId="21" r:id="rId11"/>
  </sheets>
  <definedNames>
    <definedName name="Comillas">'&lt;main&gt;'!$G$1</definedName>
    <definedName name="titulo">#REF!</definedName>
    <definedName name="li">'&lt;main&gt;'!$H$1</definedName>
    <definedName name="lis">'&lt;main&gt;'!$H$1</definedName>
    <definedName name="liss">'&lt;main&gt;'!$H$1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<sst xmlns="http://schemas.openxmlformats.org/spreadsheetml/2006/main" count="2084" uniqueCount="576">
  <si>
    <t>Título</t>
  </si>
  <si>
    <t>Ing. Eduardo Herrera Forero.</t>
  </si>
  <si>
    <t xml:space="preserve"> </t>
  </si>
  <si>
    <t>Canonical</t>
  </si>
  <si>
    <t>https://eduardoherreraf.github.io/bootstrap.html</t>
  </si>
  <si>
    <t>Descripción</t>
  </si>
  <si>
    <t>Esta es la Página Web del ingeniero Eduardo Herrera Forero y sus publicaciones.</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</si>
  <si>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</si>
  <si>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</si>
  <si>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</si>
  <si>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</si>
  <si>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</si>
  <si>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</si>
  <si>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</si>
  <si>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</si>
  <si>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</si>
  <si>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</si>
  <si>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</si>
  <si>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</si>
  <si>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</si>
  <si>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</si>
  <si>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</si>
  <si>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</si>
  <si>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</si>
  <si>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</si>
  <si>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</si>
  <si>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</si>
  <si>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</si>
  <si>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</si>
  <si>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</si>
  <si>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</si>
  <si>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</si>
  <si>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</si>
  <si>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</si>
  <si>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</si>
  <si>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 /&gt;</t>
  </si>
  <si>
    <t>&lt;meta name="twitter:site" content="@ehfeduardo" /&gt;</t>
  </si>
  <si>
    <t>&lt;meta name="twitter:title" content="Instalación de Bootstrap V5.3 con NPM y VITE  - Ing. Eduardo Herrera Forero." /&gt;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</si>
  <si>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</si>
  <si>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</si>
  <si>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</si>
  <si>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</si>
  <si>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</si>
  <si>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</si>
  <si>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</si>
  <si>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</si>
  <si>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</si>
  <si>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</si>
  <si>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</si>
  <si>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</si>
  <si>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</si>
  <si>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</si>
  <si>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</si>
  <si>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</si>
  <si>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</si>
  <si>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</si>
  <si>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</si>
  <si>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</si>
  <si>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</si>
  <si>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</si>
  <si>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Índice de HTML - Ing. Eduardo Herrera Forero.</t>
  </si>
  <si>
    <t>html.html</t>
  </si>
  <si>
    <t>https://img12.pixhost.to/images/857/575188671_png-transparent-html5-plain-logo-icon-wbg.png</t>
  </si>
  <si>
    <t>Índice de todos los artículos publicados en este sitio web sobre HTML, que estructura y organiza el contenido de las páginas web</t>
  </si>
  <si>
    <t>&lt;meta name="tittle" content="</t>
  </si>
  <si>
    <t>&lt;meta property="og:image" content="</t>
  </si>
  <si>
    <t>&lt;meta property="og:image:alt" content="</t>
  </si>
  <si>
    <t>"/&gt;</t>
  </si>
  <si>
    <t xml:space="preserve">&lt;meta name="twitter:card" content="summary"&gt; </t>
  </si>
  <si>
    <t>&lt;meta name="twitter:image" content="</t>
  </si>
  <si>
    <t>&lt;meta name="twitter:image:alt" content="</t>
  </si>
  <si>
    <t>"&gt;</t>
  </si>
  <si>
    <t>&lt;meta name="twitter:url" content="</t>
  </si>
  <si>
    <t>Formularios HTML - Ing. Eduardo Herrera Forero.</t>
  </si>
  <si>
    <t>html-12_formularios.html</t>
  </si>
  <si>
    <t>Imagen</t>
  </si>
  <si>
    <t>https://i.postimg.cc/fLX10Y3w/form-html.png</t>
  </si>
  <si>
    <t>Mi estrea argéada</t>
  </si>
  <si>
    <t>https://i.imgur.com/JKbKYrO.png</t>
  </si>
  <si>
    <t>Alt Imagen</t>
  </si>
  <si>
    <t>Interfaz de formulario web con tres campos de entrada etiquetados como Nombre, Apellido y Email, junto con un botón de envío.</t>
  </si>
  <si>
    <t>Ejemplo práctico de formulario HTML - Aprende a crear formularios web básicos.</t>
  </si>
  <si>
    <t>Keywords</t>
  </si>
  <si>
    <t>formularios, HTML, desarrollo web</t>
  </si>
  <si>
    <t>&lt;meta name="title" content="</t>
  </si>
  <si>
    <t>&lt;meta name="keywords" content="</t>
  </si>
  <si>
    <t>Comillas</t>
  </si>
  <si>
    <t>&lt;div class="row col mx-1"</t>
  </si>
  <si>
    <t>"</t>
  </si>
  <si>
    <t>&lt;div class="menu-item"&gt;</t>
  </si>
  <si>
    <t>class="mt-5"&gt;</t>
  </si>
  <si>
    <t>&lt;figcaption class="img-caption"&gt;</t>
  </si>
  <si>
    <t>&lt;!--  Principal  --&gt;</t>
  </si>
  <si>
    <t>&lt;main class="pt-5 col-lg-9"&gt;</t>
  </si>
  <si>
    <t>&lt;section class="pb-3"&gt;</t>
  </si>
  <si>
    <t>&lt;article class="row pb-3 border-bottom border-1" data-bs-spy="scroll" data-bs-target="#list-example" data-bs-smooth-scroll="true" &gt;</t>
  </si>
  <si>
    <t>&lt;div&gt;</t>
  </si>
  <si>
    <t>titulo 1</t>
  </si>
  <si>
    <t>Area de trabajo 0</t>
  </si>
  <si>
    <t>Introducción</t>
  </si>
  <si>
    <t>areaDeTrabajo0</t>
  </si>
  <si>
    <t>introduccion</t>
  </si>
  <si>
    <t>Parrafo 1</t>
  </si>
  <si>
    <t>Parrafo 2</t>
  </si>
  <si>
    <t>&lt;div class="centrar-imagen"&gt;</t>
  </si>
  <si>
    <t>&lt;figure class="img-container"&gt;</t>
  </si>
  <si>
    <t>&lt;img</t>
  </si>
  <si>
    <t>class="img-fluid"</t>
  </si>
  <si>
    <t>width="50%"</t>
  </si>
  <si>
    <t xml:space="preserve">         loading="lazy" /&gt;</t>
  </si>
  <si>
    <t xml:space="preserve"> &lt;/figure&gt;</t>
  </si>
  <si>
    <t>&lt;/div&gt;</t>
  </si>
  <si>
    <t>&lt;hr class="subtle-divider" /&gt;</t>
  </si>
  <si>
    <t>Estructura Básica de un Formulario</t>
  </si>
  <si>
    <t xml:space="preserve">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t>
  </si>
  <si>
    <t>Atributos del Formulario &lt;form&gt;</t>
  </si>
  <si>
    <t>The Elemento &lt;input&gt;</t>
  </si>
  <si>
    <t>Ejemplo Práctico de Formulario HTML</t>
  </si>
  <si>
    <t>&lt;/article&gt;</t>
  </si>
  <si>
    <t>&lt;!-- Comentarios --&gt;</t>
  </si>
  <si>
    <t>&lt;article class="row pt-5" id="comment"&gt;</t>
  </si>
  <si>
    <t xml:space="preserve">          &lt;h2&gt;COMENTARIOS&lt;/h2&gt;</t>
  </si>
  <si>
    <t xml:space="preserve">          &lt;p&gt;Si tiene alguna inquietud, duda o ha encontrado algún error, por favor infórmelo a través del formulario disponible para este propósito.&lt;/p&gt;</t>
  </si>
  <si>
    <t xml:space="preserve">          &lt;div class="d-flex justify-content-center"&gt;</t>
  </si>
  <si>
    <t xml:space="preserve">          &lt;form action="https://formsubmit.co/herreraforeroeduardo@gmail.com" method="POST" id="myForm"&gt;</t>
  </si>
  <si>
    <t xml:space="preserve">              &lt;div class="input-group d-flex justify-content-center flex-column"&gt;</t>
  </si>
  <si>
    <t xml:space="preserve">                &lt;label for="name" class="pe-2"&gt;Nombre:&lt;/label&gt;</t>
  </si>
  <si>
    <t xml:space="preserve">                &lt;input type="text" name="name" id="name" placeholder="Eduardo Herrera Forero" class="rounded" required="required" /&gt;</t>
  </si>
  <si>
    <t xml:space="preserve">                &lt;label for="email" class="pe-2"&gt;Email:&lt;/label&gt;</t>
  </si>
  <si>
    <t xml:space="preserve">                &lt;input type="email" name="email" id="email" placeholder="herreraforeroeduardo@gmail.com" class="rounded" required="required" /&gt;</t>
  </si>
  <si>
    <t xml:space="preserve">                &lt;label for="message" class="pe-2"&gt;Mensaje:&lt;/label&gt;</t>
  </si>
  <si>
    <t xml:space="preserve">                &lt;textarea name="message" id="message" cols="30" rows="5" placeholder="Su comentario..." class="rounded rounded-3"&gt;&lt;/textarea&gt;</t>
  </si>
  <si>
    <t xml:space="preserve">                &lt;input class="btn btn-outline-light my-3 border rounded-pill border-2" type="submit" value="Enviar..." /&gt;</t>
  </si>
  <si>
    <t xml:space="preserve">              &lt;/div&gt;</t>
  </si>
  <si>
    <t xml:space="preserve">              &lt;p&gt;La política de privacidad, y los términos y condiciones están disponibles en el formulario de contacto.&lt;/p&gt;</t>
  </si>
  <si>
    <t xml:space="preserve">            &lt;/form&gt;</t>
  </si>
  <si>
    <t xml:space="preserve">          &lt;/div&gt;</t>
  </si>
  <si>
    <t xml:space="preserve">        &lt;/article&gt;</t>
  </si>
  <si>
    <t xml:space="preserve">        &lt;!-- Comentarios fin --&gt;</t>
  </si>
  <si>
    <t>&lt;/section&gt;</t>
  </si>
  <si>
    <t>&lt;/main&gt;</t>
  </si>
  <si>
    <t>&lt;!-- -------------------------------- fin principal -------------------------------- --&gt;</t>
  </si>
  <si>
    <t>&lt;!-- -------------------------------- barra lateral -------------------------------- --&gt;</t>
  </si>
  <si>
    <t>&lt;aside class="col-lg-3 d-none d-lg-block pt-5"&gt;</t>
  </si>
  <si>
    <t>&lt;h1 class="h3"&gt;En Este Artículo&lt;/h1&gt;</t>
  </si>
  <si>
    <t>&lt;div class="menu-container"&gt;</t>
  </si>
  <si>
    <t>&lt;!-- Comentarios  --&gt;</t>
  </si>
  <si>
    <t>&lt;a href="#comment"&gt;Comentarios&lt;/a&gt;</t>
  </si>
  <si>
    <t>&lt;/aside&gt;</t>
  </si>
  <si>
    <t>&lt;!-- -------------------------------- fin barra lateral -------------------------------- --&gt;</t>
  </si>
  <si>
    <t>&lt;!--  Principal Fin  --&gt;</t>
  </si>
  <si>
    <t>h3</t>
  </si>
  <si>
    <t>h4</t>
  </si>
  <si>
    <t>h5</t>
  </si>
  <si>
    <t>¿Qué Es un Formulario en HTML?</t>
  </si>
  <si>
    <t xml:space="preserve">Título 1 </t>
  </si>
  <si>
    <t>Tipos de Entrada de Texto</t>
  </si>
  <si>
    <t>get</t>
  </si>
  <si>
    <t>id</t>
  </si>
  <si>
    <r>
      <rPr>
        <sz val="11"/>
        <color theme="1"/>
        <rFont val="Aptos Narrow"/>
        <charset val="134"/>
        <scheme val="minor"/>
      </rPr>
      <t>&lt;</t>
    </r>
    <r>
      <rPr>
        <sz val="10.5"/>
        <color rgb="FF569CD6"/>
        <rFont val="Consolas"/>
        <charset val="134"/>
      </rPr>
      <t>div</t>
    </r>
    <r>
      <rPr>
        <sz val="10.5"/>
        <color rgb="FFCCCCCC"/>
        <rFont val="Consolas"/>
        <charset val="134"/>
      </rPr>
      <t xml:space="preserve"> </t>
    </r>
  </si>
  <si>
    <t>&gt;</t>
  </si>
  <si>
    <t>Definición</t>
  </si>
  <si>
    <t>Cuándo usar</t>
  </si>
  <si>
    <t>Accesibilidad y lectores de pantalla</t>
  </si>
  <si>
    <t>content</t>
  </si>
  <si>
    <t>Configuración CSS por Defecto</t>
  </si>
  <si>
    <t>Ejemplos de código</t>
  </si>
  <si>
    <t>Buenas prácticas modernas</t>
  </si>
  <si>
    <t>¿Por Qué Son Importantes en Desarrollo Web?</t>
  </si>
  <si>
    <t>Alternativas CSS recomendadas</t>
  </si>
  <si>
    <t>Título 2</t>
  </si>
  <si>
    <t>Tipos de Entrada Numérica</t>
  </si>
  <si>
    <t>post</t>
  </si>
  <si>
    <t>Título 3</t>
  </si>
  <si>
    <t>Tipos de Fecha y Hora</t>
  </si>
  <si>
    <t>application/x-www-form-urlencoded (Predeterminado)</t>
  </si>
  <si>
    <t>El Elemento</t>
  </si>
  <si>
    <t>&lt;form&gt;</t>
  </si>
  <si>
    <t>Título 4</t>
  </si>
  <si>
    <t>Tipos de Selección</t>
  </si>
  <si>
    <t>multipart/form-data</t>
  </si>
  <si>
    <t>Anatomía Completa del Elemento</t>
  </si>
  <si>
    <t>Título 5</t>
  </si>
  <si>
    <t>Tipos de Archivo y Multimedia</t>
  </si>
  <si>
    <t>text/plain</t>
  </si>
  <si>
    <t>Qué Son los Atributos del Formulario</t>
  </si>
  <si>
    <t>Título 6</t>
  </si>
  <si>
    <t>Tipos de Color</t>
  </si>
  <si>
    <t>Consideraciones Técnicas  para enctype</t>
  </si>
  <si>
    <t>action</t>
  </si>
  <si>
    <t>ff</t>
  </si>
  <si>
    <t>Tipos de Botón</t>
  </si>
  <si>
    <t>method</t>
  </si>
  <si>
    <t>enctype</t>
  </si>
  <si>
    <t>Tipo Especial</t>
  </si>
  <si>
    <t>name</t>
  </si>
  <si>
    <t>HTML 4.01 y Versiones Anteriores para name</t>
  </si>
  <si>
    <t>Globales</t>
  </si>
  <si>
    <t>HTML5 y Estándares Modernos para name</t>
  </si>
  <si>
    <t>target</t>
  </si>
  <si>
    <t>Para Entradas de Texto</t>
  </si>
  <si>
    <t>Propósito y Alcance de name e id</t>
  </si>
  <si>
    <t>autocomplete</t>
  </si>
  <si>
    <t>Título 11</t>
  </si>
  <si>
    <t>Para Numérica y Rango</t>
  </si>
  <si>
    <t>Restricciones de Naming</t>
  </si>
  <si>
    <t>novalidate</t>
  </si>
  <si>
    <t>Título 12</t>
  </si>
  <si>
    <t>Para Fecha y Hora</t>
  </si>
  <si>
    <t>Ejemplo Comparativo</t>
  </si>
  <si>
    <t>accept-charset</t>
  </si>
  <si>
    <t>Título 13</t>
  </si>
  <si>
    <t>Para Selección</t>
  </si>
  <si>
    <t>Acceso desde JavaScript</t>
  </si>
  <si>
    <t>Tipos de Entrada &lt;input&gt;</t>
  </si>
  <si>
    <t>Atributos de Entrada &lt;input /&gt;</t>
  </si>
  <si>
    <t>Título 14</t>
  </si>
  <si>
    <t>Para Archivo y Multimedia</t>
  </si>
  <si>
    <t>El Elemento &lt;input /&gt;</t>
  </si>
  <si>
    <t>Título 15</t>
  </si>
  <si>
    <t>Para Color</t>
  </si>
  <si>
    <t>El Elemento &lt;label&gt;</t>
  </si>
  <si>
    <t>Título 16</t>
  </si>
  <si>
    <t>El Elemento &lt;select&gt;</t>
  </si>
  <si>
    <t>Título 17</t>
  </si>
  <si>
    <t>Envolviendo el Elemento de Control</t>
  </si>
  <si>
    <t>El elemento &lt;textarea&gt;</t>
  </si>
  <si>
    <t>Título 18</t>
  </si>
  <si>
    <t>Usando el Atributo for</t>
  </si>
  <si>
    <t>Los Elementos &lt;fieldset&gt; y &lt;legend&gt;</t>
  </si>
  <si>
    <t>Título 19</t>
  </si>
  <si>
    <t>Consideraciones y Buenas Prácticas</t>
  </si>
  <si>
    <t>El Elemento &lt;datalist&gt;</t>
  </si>
  <si>
    <t>Título 20</t>
  </si>
  <si>
    <t>Consideraciones importantes  &lt;fieldset&gt; y &lt;legend&gt;</t>
  </si>
  <si>
    <t>Riesgo de Ataques de Tabnabbing</t>
  </si>
  <si>
    <t>Título 21</t>
  </si>
  <si>
    <t>Uso y Estructura de &lt;datalist&gt;</t>
  </si>
  <si>
    <t>Dependencia de Nombres de frames</t>
  </si>
  <si>
    <t>Título 22</t>
  </si>
  <si>
    <t>Elemento &lt;legend&gt;</t>
  </si>
  <si>
    <t>Integridad del Contenido Cargado</t>
  </si>
  <si>
    <t>Ejemplo &lt;select&gt;</t>
  </si>
  <si>
    <t>Control del Flujo y la Lógica del Formulario</t>
  </si>
  <si>
    <t>Uso de &lt;label&gt; con &lt;select&gt;</t>
  </si>
  <si>
    <t>Inyección de Contexto y el Atributo target en &lt;form&gt;</t>
  </si>
  <si>
    <t>&lt;optgroup&gt;</t>
  </si>
  <si>
    <t>Cómo Mitigar el tabnabbing</t>
  </si>
  <si>
    <t>Cómo Prevenir la Inyección de Contexto</t>
  </si>
  <si>
    <t>Valores Básicos</t>
  </si>
  <si>
    <t>Valores Específicos (Tokens)</t>
  </si>
  <si>
    <t>Qué Es novalidate</t>
  </si>
  <si>
    <t>El atributo novalidate, aplicable a la etiqueta &lt;form&gt; en HTML, permite desactivar la validación automática del navegador para los campos de un formulario al enviarlo. Así, el navegador no verifica si los datos cumplen con restricciones como required, pattern o type="email", entre otras, antes del envío.</t>
  </si>
  <si>
    <t>Información Personal</t>
  </si>
  <si>
    <t>Información de Dirección</t>
  </si>
  <si>
    <t>Alternativas de Uso</t>
  </si>
  <si>
    <t>Credenciales de Acceso</t>
  </si>
  <si>
    <t>Modificadores Avanzados</t>
  </si>
  <si>
    <t>Formulario de Registro Completo autocomplete</t>
  </si>
  <si>
    <t>Formulario de Pago autocomplete</t>
  </si>
  <si>
    <t>Siempre Usar UTF-8</t>
  </si>
  <si>
    <t>Mantener la Consistencia</t>
  </si>
  <si>
    <t>Probar con Caracteres Especiales</t>
  </si>
  <si>
    <t>&lt;li&gt;&lt;fw-bold&gt;a&lt;/fw-bold&gt;: e&lt;/li&gt;</t>
  </si>
  <si>
    <t>&lt;span class="fw-bold"&gt;</t>
  </si>
  <si>
    <t>&lt;ul&gt;</t>
  </si>
  <si>
    <t>&lt;li&gt;q&lt;/li&gt;</t>
  </si>
  <si>
    <t>Ayuda a organizar listas largas de opciones de forma más intuitiva</t>
  </si>
  <si>
    <t>Mejora la accesibilidad y experiencia del usuario</t>
  </si>
  <si>
    <t>&lt;p&gt;&lt;b&gt;Errores comunes:&lt;/b&gt; ggdgd&lt;/p&gt;</t>
  </si>
  <si>
    <t>&lt;p&gt;Errores comunes:&lt;/p&gt;</t>
  </si>
  <si>
    <t>&lt;code class="language-html"&gt;</t>
  </si>
  <si>
    <t>&lt;li&gt;&lt;code&gt;a&lt;/code&gt;: e&lt;/li&gt;</t>
  </si>
  <si>
    <t>&lt;select&gt;: crea la lista desplegable.</t>
  </si>
  <si>
    <t>&lt;optgroup&gt;: define un grupo dentro de esa lista.</t>
  </si>
  <si>
    <t>&lt;p&gt;&lt;code&gt;img&lt;/code&gt;: Imagen&lt;/li&gt;</t>
  </si>
  <si>
    <t>&lt;img&gt;: Es el elemento de respaldo (fallback), que se usará si ninguna de las condiciones anteriores se cumple o si el navegador no soporta &lt;picture&gt;.</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</si>
  <si>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</si>
  <si>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Fecha</t>
  </si>
  <si>
    <t>2025-07-21T016:07:36-05:00</t>
  </si>
  <si>
    <t>&lt;?xml version='1.0' encoding='UTF-8'?&gt;</t>
  </si>
  <si>
    <t>&lt;urlset xmlns='https://www.sitemaps.org/schemas/sitemap/0.9' xmlns:xhtml='https://www.w3.org/1999/xhtml'&gt;</t>
  </si>
  <si>
    <t>&lt;url&gt;</t>
  </si>
  <si>
    <t>https://eduardoherreraf.github.io/</t>
  </si>
  <si>
    <t>yearly</t>
  </si>
  <si>
    <t>&lt;/url&gt;</t>
  </si>
  <si>
    <t>&lt;!-- Páginas Índice --&gt;</t>
  </si>
  <si>
    <t>bootstrap.html</t>
  </si>
  <si>
    <t>0.7</t>
  </si>
  <si>
    <t>git.html</t>
  </si>
  <si>
    <t>javascript.html</t>
  </si>
  <si>
    <t>photoshop.html</t>
  </si>
  <si>
    <t>otrosTemas.html</t>
  </si>
  <si>
    <t>cursoPython3.html</t>
  </si>
  <si>
    <t>monthly</t>
  </si>
  <si>
    <t>chatgpt</t>
  </si>
  <si>
    <t>&lt;!-- Bootstrap --&gt;</t>
  </si>
  <si>
    <t>bootstrap-instalacion_de_bootstrap_v5_con_npm_y_parcel.html</t>
  </si>
  <si>
    <t>0.6</t>
  </si>
  <si>
    <t>bootstrap-instalacion_de_bootstrap_v5_con_npm_y_vite.html</t>
  </si>
  <si>
    <t>&lt;!-- Git / Github --&gt;</t>
  </si>
  <si>
    <t>git-01_como_eliminar_el_ultimo_commit_de_git.html</t>
  </si>
  <si>
    <t>git-02_comandos_basicos_de_consola-terminal_cli_para_windows.html</t>
  </si>
  <si>
    <t>git-03_introduccion_de_git_para_windows.html</t>
  </si>
  <si>
    <t>git-04_configuracion_inicial_git.html</t>
  </si>
  <si>
    <t>git-05_reiniciar_repositorio_en_git-github.html</t>
  </si>
  <si>
    <t>&lt;!-- Javascript --&gt;</t>
  </si>
  <si>
    <t>javascript-como_ejecutar_un_codigo_javascript.html</t>
  </si>
  <si>
    <t>javascript-configurar_el_entorno_de_trabajo_javascript.html</t>
  </si>
  <si>
    <t>a</t>
  </si>
  <si>
    <t>&lt;!-- Photoshop --&gt;</t>
  </si>
  <si>
    <t>photoshop-16_metadatos_y_exportacion.html</t>
  </si>
  <si>
    <t>photoshop-15_filtros_licuar.html</t>
  </si>
  <si>
    <t>photoshop-14_filtros_neurales.html</t>
  </si>
  <si>
    <t>photoshop-13_filtros.html</t>
  </si>
  <si>
    <t>photoshop-12_formas_y_capas.html</t>
  </si>
  <si>
    <t>photoshop-11_textos.html</t>
  </si>
  <si>
    <t>photoshop-10_color_y_degradados.html</t>
  </si>
  <si>
    <t>photoshop-09_uso_de_pinceles.html</t>
  </si>
  <si>
    <t>photoshop-08_agregar_y_quitar_objetos.html</t>
  </si>
  <si>
    <t>photoshop-07_herramientas_de_seleccion.html</t>
  </si>
  <si>
    <t>photoshop-06_ajuste_tono_brillo_y_saturacion.html</t>
  </si>
  <si>
    <t>photoshop-05_trabajo_con_capas.html</t>
  </si>
  <si>
    <t>photoshop-04_ajuste_lienzo_resolucion.html</t>
  </si>
  <si>
    <t>photoshop-03_compartir_y_editar_archivos.html</t>
  </si>
  <si>
    <t>photoshop-02_interfaz_y_area_de_trabajo.html</t>
  </si>
  <si>
    <t>photoshop-01_comenzando_un_proyecto.html</t>
  </si>
  <si>
    <t>&lt;!-- ChatGPT --&gt;</t>
  </si>
  <si>
    <t>chatgpt-01_como_aprender_cualquier_habilidad_facilmente_con_chatgpt.html</t>
  </si>
  <si>
    <t>&lt;!-- Otros Temas --&gt;</t>
  </si>
  <si>
    <t>otrosTemas-01_como_borrar_la_cache_y_archivos_basura_en_windows.html</t>
  </si>
  <si>
    <t>&lt;!-- Python --&gt;</t>
  </si>
  <si>
    <t>cursoPython3-0101_introduccion.html</t>
  </si>
  <si>
    <t>cursoPython3-0102_instalacion_de_python_localmente.html</t>
  </si>
  <si>
    <t>cursoPython3-0201_funcion_print.html</t>
  </si>
  <si>
    <t>cursoPython3-0202_literales.html</t>
  </si>
  <si>
    <t>cursoPython3-0203_operadores.html</t>
  </si>
  <si>
    <t>cursoPython3-0204_variables.html</t>
  </si>
  <si>
    <t>cursoPython3-0205_comentarios.html</t>
  </si>
  <si>
    <t>cursoPython3-0206_interaccion_con_el_usuario.html</t>
  </si>
  <si>
    <t>cursoPython3-0301_operadores_de_comparacion_y_logicos_en_python.html</t>
  </si>
  <si>
    <t>cursoPython3-0302_sentencia_if_de_control_de_flujo.html</t>
  </si>
  <si>
    <t>cursoPython3-0303_bucles_en_python_una_guia_completa.html</t>
  </si>
  <si>
    <t>cursoPython3-0304_operadores_logicos_y_operaciones_bit_a_bit_en_python.html</t>
  </si>
  <si>
    <t>cursoPython3-0305_listas.html</t>
  </si>
  <si>
    <t>cursoPython3-0306_ordenamiento_de_listas_metodo_burbuja.html</t>
  </si>
  <si>
    <t>cursoPython3-0307_operaciones_con_listas.html</t>
  </si>
  <si>
    <t>cursoPython3-0401_introduccion_funciones.html</t>
  </si>
  <si>
    <t>cursoPython3-0402_como_las_funciones_se_comunican_con_su_entorno.html</t>
  </si>
  <si>
    <t>cursoPython3-0403_retorno_de_valores_en_funciones.html</t>
  </si>
  <si>
    <t>cursoPython3-0404_el_alcance_de_las_variables.html</t>
  </si>
  <si>
    <t>cursoPython3-0405_tuplas_y_diccionarios.html</t>
  </si>
  <si>
    <t>cursoPython3-0501_introduccion_a_los_modulos.html</t>
  </si>
  <si>
    <t>cursoPython3-0502_importacion_de_modulos.html</t>
  </si>
  <si>
    <t>cursoPython3-0503_modulos_especializados_de_python-matematico_aleatorio_y_de_sistema.html</t>
  </si>
  <si>
    <t>cursoPython3-0504_modulos_y_paquetes.html</t>
  </si>
  <si>
    <t>cursoPython3-0505_instalador_de_paquetes-pip.html</t>
  </si>
  <si>
    <t>cursoPython3-0601_la_naturaleza_de_las_cadenas.html</t>
  </si>
  <si>
    <t>cursoPython3-0602_errores-el_pan_diario_del_programador.html</t>
  </si>
  <si>
    <t>cursoPython3-0701_los_fundamentos_de_la_poo.html</t>
  </si>
  <si>
    <t>cursoPython3-0702_comparando_paradigmas_programacion_procedimental_y_orientada_a_objetos.html</t>
  </si>
  <si>
    <t>cursoPython3-0703_poo_propiedades.html</t>
  </si>
  <si>
    <t>cursoPython3-0704_poo_metodos.html</t>
  </si>
  <si>
    <t>cursoPython3-0705_poo_herencia.html</t>
  </si>
  <si>
    <t>cursoPython3-0706_poo_excepciones.html</t>
  </si>
  <si>
    <t>cursoPython3-0801_iteradores,_generadores_y_cierres.html</t>
  </si>
  <si>
    <t>cursoPython3-0802_manejo_de_archivos.html</t>
  </si>
  <si>
    <t>cursoPython3-0803_el_modulo_os_interactuando_con_el_sistema_operativo.html</t>
  </si>
  <si>
    <t>cursoPython3-0804_modulo_datetime_funciones_para_manejo_de_la_hora_y_la_fecha.html</t>
  </si>
  <si>
    <t>cursoPython3-0805_modulo_calendar_trabajando_con_funciones_relacionadas_con_el_calendario.html</t>
  </si>
  <si>
    <t>&lt;!-- HTML --&gt;</t>
  </si>
  <si>
    <t>html-01_introduccion_html.html</t>
  </si>
  <si>
    <t>html-02_estructura_del_documento_html.html</t>
  </si>
  <si>
    <t>html-03_encabezado_html.html</t>
  </si>
  <si>
    <t>html-04_cuerpo_html.html</t>
  </si>
  <si>
    <t>html-06_Etiquetas_de_texto.html</t>
  </si>
  <si>
    <t>html-07_formato_de_texto.html</t>
  </si>
  <si>
    <t>html-08_listas.html</t>
  </si>
  <si>
    <t>html-09_tablas.html</t>
  </si>
  <si>
    <t>html-10_imagenes_y_multimedia.html</t>
  </si>
  <si>
    <t>html-11_enlaces_y_hipervinculos.html</t>
  </si>
  <si>
    <t>&lt;/urlset&gt;</t>
  </si>
  <si>
    <t>formulas</t>
  </si>
  <si>
    <t>imagenes</t>
  </si>
  <si>
    <t>to top</t>
  </si>
  <si>
    <t>&lt;div class="text-center imagen"&gt;</t>
  </si>
  <si>
    <t xml:space="preserve">            &lt;!-- Go to top --&gt;</t>
  </si>
  <si>
    <t>&lt;pre class="line-numbers" data-src-status="loaded" tabindex="0"&gt;</t>
  </si>
  <si>
    <t>&lt;picture&gt;</t>
  </si>
  <si>
    <t xml:space="preserve">            &lt;div class="text-center mt-5"&gt;</t>
  </si>
  <si>
    <t xml:space="preserve">    &lt;code class="language-python" data-prismjs-copy="Copy"&gt;</t>
  </si>
  <si>
    <t xml:space="preserve">              &lt;a href="#" id="myBtnScroll2" title="Go to top"&gt;</t>
  </si>
  <si>
    <t>src="https://i.ibb.co/6p03WyK/URL-del-repositorio-remoto-en-Git-Hub.jpg"</t>
  </si>
  <si>
    <t xml:space="preserve">                &lt;svg</t>
  </si>
  <si>
    <t xml:space="preserve">    &lt;/code&gt;</t>
  </si>
  <si>
    <t xml:space="preserve">                  xmlns="http://www.w3.org/2000/svg"</t>
  </si>
  <si>
    <t>&lt;/pre&gt;</t>
  </si>
  <si>
    <t xml:space="preserve">                  width="32"</t>
  </si>
  <si>
    <t>alt="Operadores de Comparación en Python"</t>
  </si>
  <si>
    <t xml:space="preserve">                  height="32"</t>
  </si>
  <si>
    <t>title="En este artículo se explicará los seis operadores de comparación que tiene Python"</t>
  </si>
  <si>
    <t xml:space="preserve">                  fill="currentColor"</t>
  </si>
  <si>
    <t>/&gt;</t>
  </si>
  <si>
    <t xml:space="preserve">                  class="bi bi-arrow-bar-up"</t>
  </si>
  <si>
    <t>&lt;figcaption&gt;Operadores de Comparación en Python&lt;/figcaption&gt;</t>
  </si>
  <si>
    <t xml:space="preserve">                  viewBox="0 0 16 16"</t>
  </si>
  <si>
    <t>&lt;/picture&gt;</t>
  </si>
  <si>
    <t xml:space="preserve">                  style="margin-left: -2px"</t>
  </si>
  <si>
    <t xml:space="preserve">                &gt;</t>
  </si>
  <si>
    <t xml:space="preserve">                  &lt;path</t>
  </si>
  <si>
    <t xml:space="preserve">                    fill-rule="evenodd"</t>
  </si>
  <si>
    <t xml:space="preserve">                    d="M8 10a.5.5 0 0 0 .5-.5V3.707l2.146 2.147a.5.5 0 0 0 .708-.708l-3-3a.5.5 0 0 0-.708 0l-3 3a.5.5 0 1 0 .708.708L7.5 3.707V9.5a.5.5 0 0 0 .5.5m-7 2.5a.5.5 0 0 1 .5-.5h13a.5.5 0 0 1 0 1h-13a.5.5 0 0 1-.5-.5"</t>
  </si>
  <si>
    <t xml:space="preserve">                  /&gt;</t>
  </si>
  <si>
    <t xml:space="preserve">                &lt;/svg&gt;</t>
  </si>
  <si>
    <t xml:space="preserve">              &lt;/a&gt;</t>
  </si>
  <si>
    <t xml:space="preserve">            &lt;/div&gt;</t>
  </si>
  <si>
    <t xml:space="preserve">            &lt;!-- Go to top Fin--&gt;</t>
  </si>
  <si>
    <t>1. Introducción HTML</t>
  </si>
  <si>
    <t>Falta segun Manz</t>
  </si>
  <si>
    <t>https://lenguajehtml.com/html/documento/validacion-html/</t>
  </si>
  <si>
    <t>Validación de errores HTML</t>
  </si>
  <si>
    <t>2. Estructura del Documento</t>
  </si>
  <si>
    <t>https://lenguajehtml.com/html/documento/atributos-metadatos-e-idioma/</t>
  </si>
  <si>
    <t>Atributos de metadatos e idioma</t>
  </si>
  <si>
    <t>&lt;!DOCTYPE html&gt;</t>
  </si>
  <si>
    <t>https://lenguajehtml.com/html/documento/etiquetas-html-obsoletas/</t>
  </si>
  <si>
    <t>Etiquetas HTML obsoletas</t>
  </si>
  <si>
    <t>&lt;html&gt;</t>
  </si>
  <si>
    <t>&lt;body&gt;</t>
  </si>
  <si>
    <t>3. Metadatos</t>
  </si>
  <si>
    <t>&lt;meta&gt;</t>
  </si>
  <si>
    <t>&lt;base&gt;</t>
  </si>
  <si>
    <t>&lt;link&gt;</t>
  </si>
  <si>
    <t>&lt;style&gt;</t>
  </si>
  <si>
    <t>4. Secciones del Documento</t>
  </si>
  <si>
    <t>&lt;header&gt;</t>
  </si>
  <si>
    <t>&lt;footer&gt;</t>
  </si>
  <si>
    <t>&lt;main&gt;</t>
  </si>
  <si>
    <t>&lt;section&gt;</t>
  </si>
  <si>
    <t>&lt;article&gt;</t>
  </si>
  <si>
    <t>&lt;aside&gt;</t>
  </si>
  <si>
    <t>&lt;nav&gt;</t>
  </si>
  <si>
    <t>&lt;address&gt;</t>
  </si>
  <si>
    <t>5. ETiqueta Contenedora y Genérica</t>
  </si>
  <si>
    <t>&lt;span&gt;</t>
  </si>
  <si>
    <t>6. Etiquetas de Texto</t>
  </si>
  <si>
    <t>Encabezados</t>
  </si>
  <si>
    <t>&lt;h1&gt; a &lt;h6&gt;</t>
  </si>
  <si>
    <t>Parrafos</t>
  </si>
  <si>
    <t>&lt;p&gt;</t>
  </si>
  <si>
    <t>salto</t>
  </si>
  <si>
    <t>&lt;br&gt;</t>
  </si>
  <si>
    <t>regla</t>
  </si>
  <si>
    <t>&lt;hr&gt;</t>
  </si>
  <si>
    <t>7. Formato de Texto</t>
  </si>
  <si>
    <t>7. Formateo de Texto</t>
  </si>
  <si>
    <t>&lt;b&gt;: Negrita sin énfasis (resalta sin importancia semántica)</t>
  </si>
  <si>
    <t>&lt;b&gt;</t>
  </si>
  <si>
    <t>&lt;strong&gt;: Énfasis fuerte (resalta y añade importancia semántica)</t>
  </si>
  <si>
    <t>&lt;strong&gt;</t>
  </si>
  <si>
    <t xml:space="preserve">&lt;i&gt;: Cursiva sin énfasis </t>
  </si>
  <si>
    <t>&lt;i&gt;</t>
  </si>
  <si>
    <t>&lt;em&gt;: Énfasis (cursiva con importancia semántica)</t>
  </si>
  <si>
    <t>&lt;em&gt;</t>
  </si>
  <si>
    <t>&lt;mark&gt;: Texto resaltado (subrayado con fondo amarillo por defecto)</t>
  </si>
  <si>
    <t>&lt;mark&gt;</t>
  </si>
  <si>
    <t>&lt;small&gt;: Texto pequeño</t>
  </si>
  <si>
    <t>&lt;small&gt;</t>
  </si>
  <si>
    <t>&lt;del&gt;: Texto eliminado (se muestra tachado)</t>
  </si>
  <si>
    <t>&lt;del&gt;</t>
  </si>
  <si>
    <t>&lt;ins&gt;: Texto insertado (subrayado, indica texto agregado)</t>
  </si>
  <si>
    <t>&lt;ins&gt;</t>
  </si>
  <si>
    <t>&lt;sub&gt;: Subíndice (como en fórmulas químicas: H&lt;sub&gt;2&lt;/sub&gt;O)</t>
  </si>
  <si>
    <t>&lt;sub&gt;</t>
  </si>
  <si>
    <t>&lt;sup&gt;: Superíndice (como en potencias: x&lt;sup&gt;2&lt;/sup&gt;)</t>
  </si>
  <si>
    <t>&lt;sup&gt;</t>
  </si>
  <si>
    <t>&lt;code&gt;: Código (fuente monoespaciada)</t>
  </si>
  <si>
    <t>&lt;code&gt;</t>
  </si>
  <si>
    <t>&lt;kbd&gt;: Entrada del teclado (como teclas o combinaciones de teclas)</t>
  </si>
  <si>
    <t>&lt;kbd&gt;</t>
  </si>
  <si>
    <t>&lt;samp&gt;: Salida de un programa (texto que representa salida de software)</t>
  </si>
  <si>
    <t>&lt;samp&gt;</t>
  </si>
  <si>
    <t>&lt;var&gt;: Variable (en cursiva, usada en contexto matemático o de programación)</t>
  </si>
  <si>
    <t>&lt;var&gt;</t>
  </si>
  <si>
    <t>&lt;pre&gt;: Texto preformateado (respeta espacios y saltos de línea)</t>
  </si>
  <si>
    <t>&lt;pre&gt;</t>
  </si>
  <si>
    <t>8. Listas</t>
  </si>
  <si>
    <t>Listas</t>
  </si>
  <si>
    <t>&lt;ol&gt;</t>
  </si>
  <si>
    <t>&lt;li&gt;</t>
  </si>
  <si>
    <t>&lt;dl&gt;</t>
  </si>
  <si>
    <t>&lt;dt&gt;</t>
  </si>
  <si>
    <t>&lt;dd&gt;</t>
  </si>
  <si>
    <t>9. Tablas</t>
  </si>
  <si>
    <t>Tablas</t>
  </si>
  <si>
    <t>&lt;table&gt;</t>
  </si>
  <si>
    <t>&lt;caption&gt;</t>
  </si>
  <si>
    <t>&lt;thead&gt;</t>
  </si>
  <si>
    <t>&lt;tbody&gt;</t>
  </si>
  <si>
    <t>&lt;tfoot&gt;</t>
  </si>
  <si>
    <t>&lt;tr&gt;</t>
  </si>
  <si>
    <t>&lt;th&gt;</t>
  </si>
  <si>
    <t>&lt;td&gt;</t>
  </si>
  <si>
    <t>&lt;col&gt;</t>
  </si>
  <si>
    <t>&lt;colgroup&gt;</t>
  </si>
  <si>
    <t>colspan=""</t>
  </si>
  <si>
    <t>rowspan=""</t>
  </si>
  <si>
    <t>10. Imágenes y Multimedia</t>
  </si>
  <si>
    <t>&lt;img&gt;</t>
  </si>
  <si>
    <t>&lt;figure&gt;</t>
  </si>
  <si>
    <t>&lt;figcaption&gt;</t>
  </si>
  <si>
    <t>&lt;audio&gt;</t>
  </si>
  <si>
    <t>&lt;video&gt;</t>
  </si>
  <si>
    <t>&lt;source&gt;</t>
  </si>
  <si>
    <t>&lt;track&gt;</t>
  </si>
  <si>
    <t>&lt;map&gt;</t>
  </si>
  <si>
    <t>&lt;area&gt;</t>
  </si>
  <si>
    <t>Enlaces e Hipervínculos</t>
  </si>
  <si>
    <t>&lt;a&gt;</t>
  </si>
  <si>
    <t>&lt;abbr&gt;</t>
  </si>
  <si>
    <t>download</t>
  </si>
  <si>
    <t>target="_blank"</t>
  </si>
  <si>
    <t>Formularios</t>
  </si>
  <si>
    <t>&lt;input&gt;</t>
  </si>
  <si>
    <t>&lt;textarea&gt;</t>
  </si>
  <si>
    <t>&lt;button&gt;</t>
  </si>
  <si>
    <t>&lt;select&gt;</t>
  </si>
  <si>
    <t>&lt;option&gt;</t>
  </si>
  <si>
    <t>&lt;label&gt;</t>
  </si>
  <si>
    <t>&lt;fieldset&gt;</t>
  </si>
  <si>
    <t>&lt;legend&gt;</t>
  </si>
  <si>
    <t>&lt;datalist&gt;</t>
  </si>
  <si>
    <t>&lt;output&gt;</t>
  </si>
  <si>
    <t>&lt;progress&gt;</t>
  </si>
  <si>
    <t>&lt;meter&gt;</t>
  </si>
  <si>
    <t>Citas y Referencias</t>
  </si>
  <si>
    <t>&lt;blockquote&gt;: Cita en bloque (cita larga con sangría)</t>
  </si>
  <si>
    <t>&lt;blockquote&gt;</t>
  </si>
  <si>
    <t>&lt;cite&gt;: Cita de una fuente (título de obra, libro, sitio, etc.)</t>
  </si>
  <si>
    <t>&lt;cite&gt;</t>
  </si>
  <si>
    <t>&lt;q&gt;: Cita en línea (cita corta entre comillas)</t>
  </si>
  <si>
    <t>&lt;q&gt;</t>
  </si>
  <si>
    <t>Elementos Interactivos</t>
  </si>
  <si>
    <t>&lt;dialog&gt;</t>
  </si>
  <si>
    <t>04 Semántico</t>
  </si>
  <si>
    <t>&lt;wbr&gt;</t>
  </si>
  <si>
    <t>Elementos Incrustados</t>
  </si>
  <si>
    <t>&lt;iframe&gt;</t>
  </si>
  <si>
    <t>&lt;embed&gt;</t>
  </si>
  <si>
    <t>&lt;object&gt;</t>
  </si>
  <si>
    <t>&lt;param&gt;</t>
  </si>
  <si>
    <t>Etiquetas de Programación y Scripts</t>
  </si>
  <si>
    <t>&lt;script&gt;</t>
  </si>
  <si>
    <t>&lt;noscript&gt;</t>
  </si>
  <si>
    <t>&lt;template&gt;</t>
  </si>
  <si>
    <t>&lt;canvas&gt;</t>
  </si>
  <si>
    <t>&lt;svg&gt;</t>
  </si>
  <si>
    <t>&lt;math&gt;</t>
  </si>
  <si>
    <t>&lt;slot&gt;</t>
  </si>
  <si>
    <t>Etiquetas Obsoletas o No Recomendadas</t>
  </si>
  <si>
    <t>&lt;acronym&gt;</t>
  </si>
  <si>
    <t>&lt;applet&gt;</t>
  </si>
  <si>
    <t>&lt;basefont&gt;</t>
  </si>
  <si>
    <t>&lt;big&gt;</t>
  </si>
  <si>
    <t>&lt;blink&gt;</t>
  </si>
  <si>
    <t>&lt;center&gt;</t>
  </si>
  <si>
    <t>&lt;font&gt;</t>
  </si>
  <si>
    <t>&lt;frame&gt;</t>
  </si>
  <si>
    <t>&lt;frameset&gt;</t>
  </si>
  <si>
    <t>&lt;noframes&gt;</t>
  </si>
  <si>
    <t>&lt;strike&gt;</t>
  </si>
  <si>
    <t>&lt;tt&gt;</t>
  </si>
  <si>
    <t>&lt;bgsound&gt;</t>
  </si>
  <si>
    <t>&lt;marquee&gt;</t>
  </si>
  <si>
    <t>&lt;shadow&gt;</t>
  </si>
  <si>
    <t>&lt;isindex&gt;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</si>
</sst>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41">
    <font>
      <sz val="11"/>
      <color theme="1"/>
      <name val="Aptos Narrow"/>
      <charset val="134"/>
      <scheme val="minor"/>
    </font>
    <font>
      <b/>
      <sz val="14.05"/>
      <color theme="1"/>
      <name val="Aptos Narrow"/>
      <charset val="134"/>
      <scheme val="minor"/>
    </font>
    <font>
      <b/>
      <sz val="11"/>
      <color theme="0"/>
      <name val="Aptos Narrow"/>
      <charset val="134"/>
      <scheme val="minor"/>
    </font>
    <font>
      <sz val="14.05"/>
      <color theme="1"/>
      <name val="Aptos Narrow"/>
      <charset val="134"/>
      <scheme val="minor"/>
    </font>
    <font>
      <sz val="12"/>
      <color theme="1"/>
      <name val="Arial"/>
      <charset val="134"/>
    </font>
    <font>
      <sz val="12"/>
      <name val="Arial"/>
      <charset val="134"/>
    </font>
    <font>
      <sz val="12"/>
      <name val="Verdana"/>
      <charset val="134"/>
    </font>
    <font>
      <sz val="12"/>
      <color theme="1"/>
      <name val="Aptos Narrow"/>
      <charset val="134"/>
      <scheme val="minor"/>
    </font>
    <font>
      <u/>
      <sz val="12"/>
      <color rgb="FF800080"/>
      <name val="Aptos Narrow"/>
      <charset val="0"/>
      <scheme val="minor"/>
    </font>
    <font>
      <sz val="10.5"/>
      <name val="Consolas"/>
      <charset val="134"/>
    </font>
    <font>
      <sz val="11"/>
      <name val="Aptos Narrow"/>
      <charset val="134"/>
      <scheme val="minor"/>
    </font>
    <font>
      <sz val="10"/>
      <color theme="1"/>
      <name val="Arial Unicode MS"/>
      <charset val="134"/>
    </font>
    <font>
      <sz val="10"/>
      <color rgb="FF000000"/>
      <name val="Courier New"/>
      <charset val="134"/>
    </font>
    <font>
      <sz val="11"/>
      <color rgb="FF000000"/>
      <name val="Arial"/>
      <charset val="134"/>
    </font>
    <font>
      <sz val="10.5"/>
      <color rgb="FF808080"/>
      <name val="Consolas"/>
      <charset val="134"/>
    </font>
    <font>
      <b/>
      <sz val="12"/>
      <color theme="0"/>
      <name val="Verdana"/>
      <charset val="134"/>
    </font>
    <font>
      <sz val="8"/>
      <name val="Verdana"/>
      <charset val="134"/>
    </font>
    <font>
      <sz val="11"/>
      <color rgb="FF000000"/>
      <name val="Verdana"/>
      <charset val="134"/>
    </font>
    <font>
      <sz val="11"/>
      <color theme="1"/>
      <name val="Tahoma"/>
      <charset val="134"/>
    </font>
    <font>
      <u/>
      <sz val="11"/>
      <color rgb="FF800080"/>
      <name val="Aptos Narrow"/>
      <charset val="0"/>
      <scheme val="minor"/>
    </font>
    <font>
      <u/>
      <sz val="11"/>
      <color rgb="FF0000FF"/>
      <name val="Aptos Narrow"/>
      <charset val="0"/>
      <scheme val="minor"/>
    </font>
    <font>
      <sz val="11"/>
      <color rgb="FFFF0000"/>
      <name val="Tahoma"/>
      <charset val="134"/>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0.5"/>
      <color rgb="FF569CD6"/>
      <name val="Consolas"/>
      <charset val="134"/>
    </font>
    <font>
      <sz val="10.5"/>
      <color rgb="FFCCCCCC"/>
      <name val="Consolas"/>
      <charset val="134"/>
    </font>
  </fonts>
  <fills count="49">
    <fill>
      <patternFill patternType="none"/>
    </fill>
    <fill>
      <patternFill patternType="gray125"/>
    </fill>
    <fill>
      <patternFill patternType="solid">
        <fgColor theme="9" tint="0.6"/>
        <bgColor indexed="64"/>
      </patternFill>
    </fill>
    <fill>
      <patternFill patternType="solid">
        <fgColor theme="8" tint="-0.5"/>
        <bgColor indexed="64"/>
      </patternFill>
    </fill>
    <fill>
      <patternFill patternType="solid">
        <fgColor theme="7" tint="0.8"/>
        <bgColor indexed="64"/>
      </patternFill>
    </fill>
    <fill>
      <patternFill patternType="solid">
        <fgColor theme="0"/>
        <bgColor indexed="64"/>
      </patternFill>
    </fill>
    <fill>
      <patternFill patternType="solid">
        <fgColor theme="8" tint="0.8"/>
        <bgColor indexed="64"/>
      </patternFill>
    </fill>
    <fill>
      <patternFill patternType="solid">
        <fgColor theme="9" tint="0.8"/>
        <bgColor indexed="64"/>
      </patternFill>
    </fill>
    <fill>
      <patternFill patternType="solid">
        <fgColor theme="7" tint="0.6"/>
        <bgColor indexed="64"/>
      </patternFill>
    </fill>
    <fill>
      <patternFill patternType="solid">
        <fgColor theme="5" tint="0.8"/>
        <bgColor indexed="64"/>
      </patternFill>
    </fill>
    <fill>
      <patternFill patternType="solid">
        <fgColor theme="3" tint="0.9"/>
        <bgColor indexed="64"/>
      </patternFill>
    </fill>
    <fill>
      <patternFill patternType="solid">
        <fgColor theme="6" tint="0.8"/>
        <bgColor indexed="64"/>
      </patternFill>
    </fill>
    <fill>
      <patternFill patternType="solid">
        <fgColor theme="4" tint="0.4"/>
        <bgColor indexed="64"/>
      </patternFill>
    </fill>
    <fill>
      <patternFill patternType="solid">
        <fgColor theme="5" tint="0.4"/>
        <bgColor indexed="64"/>
      </patternFill>
    </fill>
    <fill>
      <patternFill patternType="solid">
        <fgColor theme="5" tint="0.6"/>
        <bgColor indexed="64"/>
      </patternFill>
    </fill>
    <fill>
      <patternFill patternType="solid">
        <fgColor theme="4" tint="0.6"/>
        <bgColor indexed="64"/>
      </patternFill>
    </fill>
    <fill>
      <patternFill patternType="solid">
        <fgColor theme="7"/>
        <bgColor indexed="64"/>
      </patternFill>
    </fill>
    <fill>
      <patternFill patternType="solid">
        <fgColor rgb="FFFFFF00"/>
        <bgColor indexed="64"/>
      </patternFill>
    </fill>
    <fill>
      <patternFill patternType="solid">
        <fgColor theme="3" tint="0.499984740745262"/>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8">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style="medium">
        <color auto="1"/>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style="double">
        <color auto="1"/>
      </right>
      <top style="medium">
        <color auto="1"/>
      </top>
      <bottom style="medium">
        <color auto="1"/>
      </bottom>
      <diagonal/>
    </border>
    <border>
      <left style="double">
        <color auto="1"/>
      </left>
      <right/>
      <top/>
      <bottom style="double">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style="medium">
        <color auto="1"/>
      </right>
      <top style="medium">
        <color auto="1"/>
      </top>
      <bottom/>
      <diagonal/>
    </border>
    <border>
      <left/>
      <right/>
      <top/>
      <bottom style="medium">
        <color auto="1"/>
      </bottom>
      <diagonal/>
    </border>
    <border>
      <left/>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double">
        <color auto="1"/>
      </top>
      <bottom/>
      <diagonal/>
    </border>
    <border>
      <left/>
      <right/>
      <top style="double">
        <color auto="1"/>
      </top>
      <bottom/>
      <diagonal/>
    </border>
    <border>
      <left style="medium">
        <color auto="1"/>
      </left>
      <right/>
      <top/>
      <bottom style="double">
        <color auto="1"/>
      </bottom>
      <diagonal/>
    </border>
    <border>
      <left/>
      <right/>
      <top/>
      <bottom style="double">
        <color auto="1"/>
      </bottom>
      <diagonal/>
    </border>
    <border>
      <left style="medium">
        <color auto="1"/>
      </left>
      <right style="medium">
        <color auto="1"/>
      </right>
      <top style="medium">
        <color auto="1"/>
      </top>
      <bottom style="double">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0" fillId="21" borderId="30"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31" applyNumberFormat="0" applyFill="0" applyAlignment="0" applyProtection="0">
      <alignment vertical="center"/>
    </xf>
    <xf numFmtId="0" fontId="26" fillId="0" borderId="31" applyNumberFormat="0" applyFill="0" applyAlignment="0" applyProtection="0">
      <alignment vertical="center"/>
    </xf>
    <xf numFmtId="0" fontId="27" fillId="0" borderId="32" applyNumberFormat="0" applyFill="0" applyAlignment="0" applyProtection="0">
      <alignment vertical="center"/>
    </xf>
    <xf numFmtId="0" fontId="27" fillId="0" borderId="0" applyNumberFormat="0" applyFill="0" applyBorder="0" applyAlignment="0" applyProtection="0">
      <alignment vertical="center"/>
    </xf>
    <xf numFmtId="0" fontId="28" fillId="22" borderId="33" applyNumberFormat="0" applyAlignment="0" applyProtection="0">
      <alignment vertical="center"/>
    </xf>
    <xf numFmtId="0" fontId="29" fillId="23" borderId="34" applyNumberFormat="0" applyAlignment="0" applyProtection="0">
      <alignment vertical="center"/>
    </xf>
    <xf numFmtId="0" fontId="30" fillId="23" borderId="33" applyNumberFormat="0" applyAlignment="0" applyProtection="0">
      <alignment vertical="center"/>
    </xf>
    <xf numFmtId="0" fontId="31" fillId="24" borderId="35" applyNumberFormat="0" applyAlignment="0" applyProtection="0">
      <alignment vertical="center"/>
    </xf>
    <xf numFmtId="0" fontId="32" fillId="0" borderId="36" applyNumberFormat="0" applyFill="0" applyAlignment="0" applyProtection="0">
      <alignment vertical="center"/>
    </xf>
    <xf numFmtId="0" fontId="33" fillId="0" borderId="37" applyNumberFormat="0" applyFill="0" applyAlignment="0" applyProtection="0">
      <alignment vertical="center"/>
    </xf>
    <xf numFmtId="0" fontId="34" fillId="25" borderId="0" applyNumberFormat="0" applyBorder="0" applyAlignment="0" applyProtection="0">
      <alignment vertical="center"/>
    </xf>
    <xf numFmtId="0" fontId="35"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8" fillId="29" borderId="0" applyNumberFormat="0" applyBorder="0" applyAlignment="0" applyProtection="0">
      <alignment vertical="center"/>
    </xf>
    <xf numFmtId="0" fontId="38" fillId="30" borderId="0" applyNumberFormat="0" applyBorder="0" applyAlignment="0" applyProtection="0">
      <alignment vertical="center"/>
    </xf>
    <xf numFmtId="0" fontId="37" fillId="31" borderId="0" applyNumberFormat="0" applyBorder="0" applyAlignment="0" applyProtection="0">
      <alignment vertical="center"/>
    </xf>
    <xf numFmtId="0" fontId="37" fillId="32" borderId="0" applyNumberFormat="0" applyBorder="0" applyAlignment="0" applyProtection="0">
      <alignment vertical="center"/>
    </xf>
    <xf numFmtId="0" fontId="38" fillId="33" borderId="0" applyNumberFormat="0" applyBorder="0" applyAlignment="0" applyProtection="0">
      <alignment vertical="center"/>
    </xf>
    <xf numFmtId="0" fontId="38" fillId="34" borderId="0" applyNumberFormat="0" applyBorder="0" applyAlignment="0" applyProtection="0">
      <alignment vertical="center"/>
    </xf>
    <xf numFmtId="0" fontId="37" fillId="35" borderId="0" applyNumberFormat="0" applyBorder="0" applyAlignment="0" applyProtection="0">
      <alignment vertical="center"/>
    </xf>
    <xf numFmtId="0" fontId="37" fillId="36" borderId="0" applyNumberFormat="0" applyBorder="0" applyAlignment="0" applyProtection="0">
      <alignment vertical="center"/>
    </xf>
    <xf numFmtId="0" fontId="38" fillId="37" borderId="0" applyNumberFormat="0" applyBorder="0" applyAlignment="0" applyProtection="0">
      <alignment vertical="center"/>
    </xf>
    <xf numFmtId="0" fontId="38" fillId="38" borderId="0" applyNumberFormat="0" applyBorder="0" applyAlignment="0" applyProtection="0">
      <alignment vertical="center"/>
    </xf>
    <xf numFmtId="0" fontId="37" fillId="39" borderId="0" applyNumberFormat="0" applyBorder="0" applyAlignment="0" applyProtection="0">
      <alignment vertical="center"/>
    </xf>
    <xf numFmtId="0" fontId="37" fillId="16" borderId="0" applyNumberFormat="0" applyBorder="0" applyAlignment="0" applyProtection="0">
      <alignment vertical="center"/>
    </xf>
    <xf numFmtId="0" fontId="38" fillId="40" borderId="0" applyNumberFormat="0" applyBorder="0" applyAlignment="0" applyProtection="0">
      <alignment vertical="center"/>
    </xf>
    <xf numFmtId="0" fontId="38" fillId="41"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8" fillId="44" borderId="0" applyNumberFormat="0" applyBorder="0" applyAlignment="0" applyProtection="0">
      <alignment vertical="center"/>
    </xf>
    <xf numFmtId="0" fontId="38" fillId="45" borderId="0" applyNumberFormat="0" applyBorder="0" applyAlignment="0" applyProtection="0">
      <alignment vertical="center"/>
    </xf>
    <xf numFmtId="0" fontId="37" fillId="19" borderId="0" applyNumberFormat="0" applyBorder="0" applyAlignment="0" applyProtection="0">
      <alignment vertical="center"/>
    </xf>
    <xf numFmtId="0" fontId="37" fillId="46" borderId="0" applyNumberFormat="0" applyBorder="0" applyAlignment="0" applyProtection="0">
      <alignment vertical="center"/>
    </xf>
    <xf numFmtId="0" fontId="38" fillId="47" borderId="0" applyNumberFormat="0" applyBorder="0" applyAlignment="0" applyProtection="0">
      <alignment vertical="center"/>
    </xf>
    <xf numFmtId="0" fontId="38" fillId="20" borderId="0" applyNumberFormat="0" applyBorder="0" applyAlignment="0" applyProtection="0">
      <alignment vertical="center"/>
    </xf>
    <xf numFmtId="0" fontId="37" fillId="48" borderId="0" applyNumberFormat="0" applyBorder="0" applyAlignment="0" applyProtection="0">
      <alignment vertical="center"/>
    </xf>
  </cellStyleXfs>
  <cellXfs count="171">
    <xf numFmtId="0" fontId="0" fillId="0" borderId="0" xfId="0"/>
    <xf numFmtId="0" fontId="0" fillId="0" borderId="0" xfId="0" applyFill="1" applyAlignment="1">
      <alignment vertical="center"/>
    </xf>
    <xf numFmtId="0" fontId="1" fillId="2" borderId="0" xfId="0" applyFont="1" applyFill="1" applyAlignment="1">
      <alignment vertical="center"/>
    </xf>
    <xf numFmtId="0" fontId="0" fillId="2" borderId="0" xfId="0" applyFill="1" applyAlignment="1">
      <alignment vertical="center"/>
    </xf>
    <xf numFmtId="0" fontId="2" fillId="3" borderId="0" xfId="0" applyFont="1" applyFill="1" applyAlignment="1">
      <alignment horizontal="center" vertical="center"/>
    </xf>
    <xf numFmtId="0" fontId="3" fillId="0" borderId="0" xfId="0" applyFont="1" applyFill="1" applyAlignment="1">
      <alignment vertical="center"/>
    </xf>
    <xf numFmtId="0" fontId="1" fillId="4" borderId="1" xfId="0" applyFont="1" applyFill="1" applyBorder="1" applyAlignment="1">
      <alignment vertical="center"/>
    </xf>
    <xf numFmtId="0" fontId="0" fillId="4" borderId="2" xfId="0" applyFill="1" applyBorder="1" applyAlignment="1">
      <alignment vertical="center"/>
    </xf>
    <xf numFmtId="0" fontId="0" fillId="4" borderId="3" xfId="0" applyFill="1" applyBorder="1" applyAlignment="1">
      <alignment vertical="center"/>
    </xf>
    <xf numFmtId="0" fontId="0" fillId="4" borderId="4" xfId="0" applyFill="1" applyBorder="1" applyAlignment="1">
      <alignment vertical="center"/>
    </xf>
    <xf numFmtId="0" fontId="0" fillId="4" borderId="3" xfId="0" applyFill="1" applyBorder="1" applyAlignment="1">
      <alignment horizontal="left" vertical="center" indent="1"/>
    </xf>
    <xf numFmtId="0" fontId="0" fillId="4" borderId="5" xfId="0" applyFill="1" applyBorder="1" applyAlignment="1">
      <alignment horizontal="left" vertical="center" indent="1"/>
    </xf>
    <xf numFmtId="0" fontId="0" fillId="4" borderId="6" xfId="0" applyFill="1" applyBorder="1" applyAlignment="1">
      <alignment vertical="center"/>
    </xf>
    <xf numFmtId="0" fontId="0" fillId="4" borderId="5" xfId="0" applyFill="1" applyBorder="1" applyAlignment="1">
      <alignment vertical="center"/>
    </xf>
    <xf numFmtId="0" fontId="1" fillId="4" borderId="2" xfId="0" applyFont="1" applyFill="1" applyBorder="1" applyAlignment="1">
      <alignment vertical="center"/>
    </xf>
    <xf numFmtId="0" fontId="3" fillId="4" borderId="1" xfId="0" applyFont="1" applyFill="1" applyBorder="1" applyAlignment="1">
      <alignment vertical="center"/>
    </xf>
    <xf numFmtId="0" fontId="3" fillId="4" borderId="2" xfId="0" applyFont="1" applyFill="1" applyBorder="1" applyAlignment="1">
      <alignment vertical="center"/>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4" borderId="6" xfId="0" applyFont="1" applyFill="1" applyBorder="1" applyAlignment="1">
      <alignment vertical="center"/>
    </xf>
    <xf numFmtId="0" fontId="0" fillId="0" borderId="0" xfId="0" applyFill="1" applyAlignment="1">
      <alignment horizontal="left" vertical="center" indent="1"/>
    </xf>
    <xf numFmtId="0" fontId="1" fillId="0" borderId="0" xfId="0" applyFont="1" applyFill="1" applyAlignment="1">
      <alignment vertical="center"/>
    </xf>
    <xf numFmtId="0" fontId="0" fillId="5" borderId="3" xfId="0" applyFill="1" applyBorder="1" applyAlignment="1">
      <alignment vertical="center"/>
    </xf>
    <xf numFmtId="0" fontId="0" fillId="5" borderId="4" xfId="0" applyFill="1" applyBorder="1" applyAlignment="1">
      <alignment vertical="center"/>
    </xf>
    <xf numFmtId="0" fontId="0" fillId="5" borderId="5" xfId="0" applyFill="1" applyBorder="1" applyAlignment="1">
      <alignment vertical="center"/>
    </xf>
    <xf numFmtId="0" fontId="0" fillId="5" borderId="6" xfId="0" applyFill="1" applyBorder="1" applyAlignment="1">
      <alignment vertical="center"/>
    </xf>
    <xf numFmtId="0" fontId="0" fillId="6" borderId="3" xfId="0" applyFill="1" applyBorder="1" applyAlignment="1">
      <alignment vertical="center"/>
    </xf>
    <xf numFmtId="0" fontId="0" fillId="6" borderId="4" xfId="0" applyFill="1" applyBorder="1" applyAlignment="1">
      <alignment vertical="center"/>
    </xf>
    <xf numFmtId="0" fontId="0" fillId="6" borderId="5" xfId="0" applyFill="1" applyBorder="1" applyAlignment="1">
      <alignment vertical="center"/>
    </xf>
    <xf numFmtId="0" fontId="0" fillId="6" borderId="6" xfId="0" applyFill="1" applyBorder="1" applyAlignment="1">
      <alignment vertical="center"/>
    </xf>
    <xf numFmtId="0" fontId="4" fillId="0" borderId="0" xfId="0" applyFont="1"/>
    <xf numFmtId="0" fontId="5" fillId="0" borderId="0" xfId="0" applyFont="1" applyAlignment="1">
      <alignment wrapText="1"/>
    </xf>
    <xf numFmtId="0" fontId="4" fillId="0" borderId="0" xfId="0" applyFont="1" applyAlignment="1">
      <alignment wrapText="1"/>
    </xf>
    <xf numFmtId="0" fontId="4" fillId="0" borderId="0" xfId="0" applyFont="1" applyAlignment="1"/>
    <xf numFmtId="0" fontId="6" fillId="0" borderId="0" xfId="0" applyNumberFormat="1" applyFont="1" applyAlignment="1"/>
    <xf numFmtId="0" fontId="6" fillId="0" borderId="0" xfId="0" applyNumberFormat="1" applyFont="1" applyFill="1" applyAlignment="1"/>
    <xf numFmtId="0" fontId="7" fillId="0" borderId="0" xfId="0" applyFont="1" applyAlignment="1"/>
    <xf numFmtId="0" fontId="6" fillId="7" borderId="4" xfId="0" applyNumberFormat="1" applyFont="1" applyFill="1" applyBorder="1" applyAlignment="1"/>
    <xf numFmtId="0" fontId="8" fillId="0" borderId="7" xfId="6" applyFont="1" applyFill="1" applyBorder="1" applyAlignment="1"/>
    <xf numFmtId="0" fontId="6" fillId="0" borderId="8" xfId="0" applyNumberFormat="1" applyFont="1" applyBorder="1" applyAlignment="1"/>
    <xf numFmtId="0" fontId="6" fillId="0" borderId="9" xfId="0" applyNumberFormat="1" applyFont="1" applyBorder="1" applyAlignment="1"/>
    <xf numFmtId="0" fontId="6" fillId="0" borderId="10" xfId="0" applyFont="1" applyFill="1" applyBorder="1" applyAlignment="1"/>
    <xf numFmtId="0" fontId="6" fillId="0" borderId="11" xfId="0" applyNumberFormat="1" applyFont="1" applyBorder="1" applyAlignment="1"/>
    <xf numFmtId="0" fontId="6" fillId="0" borderId="4" xfId="0" applyNumberFormat="1" applyFont="1" applyBorder="1" applyAlignment="1"/>
    <xf numFmtId="0" fontId="6" fillId="8" borderId="7" xfId="0" applyFont="1" applyFill="1" applyBorder="1" applyAlignment="1"/>
    <xf numFmtId="49" fontId="7" fillId="0" borderId="0" xfId="0" applyNumberFormat="1" applyFont="1" applyFill="1" applyAlignment="1">
      <alignment vertical="center"/>
    </xf>
    <xf numFmtId="0" fontId="6" fillId="0" borderId="12" xfId="0" applyFont="1" applyFill="1" applyBorder="1" applyAlignment="1"/>
    <xf numFmtId="0" fontId="6" fillId="0" borderId="13" xfId="0" applyFont="1" applyFill="1" applyBorder="1" applyAlignment="1"/>
    <xf numFmtId="0" fontId="6" fillId="0" borderId="14" xfId="0" applyNumberFormat="1" applyFont="1" applyBorder="1" applyAlignment="1"/>
    <xf numFmtId="0" fontId="6" fillId="0" borderId="15" xfId="0" applyNumberFormat="1" applyFont="1" applyBorder="1" applyAlignment="1"/>
    <xf numFmtId="0" fontId="6" fillId="0" borderId="16" xfId="0" applyFont="1" applyFill="1" applyBorder="1" applyAlignment="1"/>
    <xf numFmtId="0" fontId="6" fillId="9" borderId="0" xfId="0" applyNumberFormat="1" applyFont="1" applyFill="1" applyAlignment="1"/>
    <xf numFmtId="0" fontId="6" fillId="0" borderId="0" xfId="0" applyFont="1" applyFill="1" applyAlignment="1"/>
    <xf numFmtId="49" fontId="0" fillId="0" borderId="0" xfId="0" applyNumberFormat="1" applyFill="1" applyAlignment="1">
      <alignment vertical="center"/>
    </xf>
    <xf numFmtId="0" fontId="9" fillId="0" borderId="0" xfId="0" applyFont="1" applyAlignment="1"/>
    <xf numFmtId="0" fontId="0" fillId="0" borderId="0" xfId="0" applyAlignment="1"/>
    <xf numFmtId="0" fontId="10" fillId="0" borderId="0" xfId="0" applyFont="1"/>
    <xf numFmtId="0" fontId="10" fillId="0" borderId="0" xfId="0" applyFont="1" applyAlignment="1"/>
    <xf numFmtId="0" fontId="10" fillId="0" borderId="3" xfId="0" applyFont="1" applyBorder="1" applyAlignment="1"/>
    <xf numFmtId="0" fontId="10" fillId="0" borderId="0" xfId="0" applyFont="1" applyBorder="1" applyAlignment="1"/>
    <xf numFmtId="0" fontId="0" fillId="0" borderId="17" xfId="0" applyFill="1" applyBorder="1" applyAlignment="1"/>
    <xf numFmtId="0" fontId="0" fillId="0" borderId="0" xfId="0" applyFill="1" applyAlignment="1"/>
    <xf numFmtId="0" fontId="0" fillId="7" borderId="0" xfId="0" applyFill="1" applyBorder="1" applyAlignment="1">
      <alignment wrapText="1"/>
    </xf>
    <xf numFmtId="0" fontId="0" fillId="10" borderId="0" xfId="0" applyFill="1" applyBorder="1" applyAlignment="1"/>
    <xf numFmtId="0" fontId="0" fillId="10" borderId="0" xfId="0" applyFill="1" applyAlignment="1"/>
    <xf numFmtId="0" fontId="0" fillId="7" borderId="0" xfId="0" applyFill="1" applyBorder="1" applyAlignment="1"/>
    <xf numFmtId="0" fontId="10" fillId="0" borderId="18" xfId="0" applyFont="1" applyBorder="1" applyAlignment="1"/>
    <xf numFmtId="0" fontId="10" fillId="0" borderId="1" xfId="0" applyFont="1" applyBorder="1" applyAlignment="1"/>
    <xf numFmtId="0" fontId="10" fillId="0" borderId="19" xfId="0" applyFont="1" applyBorder="1" applyAlignment="1"/>
    <xf numFmtId="0" fontId="10" fillId="0" borderId="5" xfId="0" applyFont="1" applyBorder="1" applyAlignment="1"/>
    <xf numFmtId="0" fontId="11" fillId="0" borderId="0" xfId="0" applyFont="1"/>
    <xf numFmtId="0" fontId="12" fillId="0" borderId="0" xfId="0" applyFont="1"/>
    <xf numFmtId="0" fontId="13" fillId="0" borderId="0" xfId="0" applyFont="1"/>
    <xf numFmtId="0" fontId="11" fillId="0" borderId="0" xfId="0" applyFont="1" applyAlignment="1">
      <alignment wrapText="1"/>
    </xf>
    <xf numFmtId="0" fontId="1" fillId="0" borderId="0" xfId="0" applyFont="1" applyAlignment="1"/>
    <xf numFmtId="0" fontId="0" fillId="7" borderId="20" xfId="0" applyFill="1" applyBorder="1" applyAlignment="1"/>
    <xf numFmtId="0" fontId="0" fillId="7" borderId="21" xfId="0" applyFill="1" applyBorder="1" applyAlignment="1"/>
    <xf numFmtId="0" fontId="0" fillId="7" borderId="0" xfId="0" applyFill="1" applyAlignment="1"/>
    <xf numFmtId="0" fontId="0" fillId="0" borderId="18" xfId="0" applyBorder="1"/>
    <xf numFmtId="0" fontId="0" fillId="6" borderId="1" xfId="0" applyFill="1" applyBorder="1"/>
    <xf numFmtId="0" fontId="0" fillId="8" borderId="19" xfId="0" applyFill="1" applyBorder="1"/>
    <xf numFmtId="0" fontId="0" fillId="4" borderId="19" xfId="0" applyFill="1" applyBorder="1"/>
    <xf numFmtId="0" fontId="0" fillId="0" borderId="19" xfId="0" applyFill="1" applyBorder="1"/>
    <xf numFmtId="0" fontId="0" fillId="0" borderId="2" xfId="0" applyFill="1" applyBorder="1"/>
    <xf numFmtId="0" fontId="0" fillId="0" borderId="1" xfId="0" applyBorder="1"/>
    <xf numFmtId="0" fontId="0" fillId="0" borderId="19" xfId="0" applyBorder="1"/>
    <xf numFmtId="0" fontId="0" fillId="0" borderId="3" xfId="0" applyBorder="1"/>
    <xf numFmtId="0" fontId="0" fillId="0" borderId="0" xfId="0" applyFill="1"/>
    <xf numFmtId="0" fontId="0" fillId="0" borderId="4" xfId="0" applyFill="1" applyBorder="1"/>
    <xf numFmtId="0" fontId="0" fillId="0" borderId="0" xfId="0" applyFont="1"/>
    <xf numFmtId="0" fontId="0" fillId="6" borderId="3" xfId="0" applyFill="1" applyBorder="1"/>
    <xf numFmtId="0" fontId="0" fillId="11" borderId="0" xfId="0" applyFill="1"/>
    <xf numFmtId="0" fontId="0" fillId="4" borderId="0" xfId="0" applyFill="1"/>
    <xf numFmtId="0" fontId="0" fillId="8" borderId="0" xfId="0" applyFill="1"/>
    <xf numFmtId="0" fontId="0" fillId="0" borderId="5" xfId="0" applyBorder="1"/>
    <xf numFmtId="0" fontId="0" fillId="0" borderId="18" xfId="0" applyFill="1" applyBorder="1"/>
    <xf numFmtId="0" fontId="0" fillId="0" borderId="6" xfId="0" applyFill="1" applyBorder="1"/>
    <xf numFmtId="0" fontId="0" fillId="0" borderId="0" xfId="0" applyBorder="1"/>
    <xf numFmtId="0" fontId="0" fillId="0" borderId="2" xfId="0" applyBorder="1"/>
    <xf numFmtId="0" fontId="14" fillId="0" borderId="0" xfId="0" applyFont="1"/>
    <xf numFmtId="0" fontId="0" fillId="0" borderId="4" xfId="0" applyBorder="1"/>
    <xf numFmtId="0" fontId="0" fillId="0" borderId="6" xfId="0" applyBorder="1"/>
    <xf numFmtId="0" fontId="6" fillId="0" borderId="0" xfId="0" applyFont="1" applyAlignment="1"/>
    <xf numFmtId="0" fontId="6" fillId="0" borderId="1" xfId="0" applyFont="1" applyBorder="1" applyAlignment="1"/>
    <xf numFmtId="0" fontId="6" fillId="0" borderId="2" xfId="0" applyFont="1" applyBorder="1" applyAlignment="1"/>
    <xf numFmtId="0" fontId="6" fillId="0" borderId="3" xfId="0" applyFont="1" applyBorder="1" applyAlignment="1"/>
    <xf numFmtId="0" fontId="6" fillId="0" borderId="4" xfId="0" applyFont="1" applyBorder="1" applyAlignment="1"/>
    <xf numFmtId="0" fontId="6" fillId="0" borderId="6" xfId="0" applyFont="1" applyBorder="1" applyAlignment="1"/>
    <xf numFmtId="0" fontId="0" fillId="8" borderId="0" xfId="0" applyFill="1" applyAlignment="1">
      <alignment wrapText="1"/>
    </xf>
    <xf numFmtId="0" fontId="6" fillId="0" borderId="0" xfId="0" applyFont="1" applyAlignment="1">
      <alignment horizontal="right"/>
    </xf>
    <xf numFmtId="178" fontId="6" fillId="0" borderId="0" xfId="0" applyNumberFormat="1" applyFont="1" applyAlignment="1"/>
    <xf numFmtId="0" fontId="14" fillId="0" borderId="0" xfId="0" applyFont="1" applyAlignment="1"/>
    <xf numFmtId="178" fontId="9" fillId="0" borderId="0" xfId="0" applyNumberFormat="1" applyFont="1" applyAlignment="1"/>
    <xf numFmtId="0" fontId="6" fillId="0" borderId="1" xfId="0" applyFont="1" applyBorder="1" applyAlignment="1">
      <alignment horizontal="right"/>
    </xf>
    <xf numFmtId="0" fontId="6" fillId="0" borderId="19" xfId="0" applyFont="1" applyBorder="1" applyAlignment="1"/>
    <xf numFmtId="178" fontId="6" fillId="0" borderId="4" xfId="0" applyNumberFormat="1" applyFont="1" applyBorder="1" applyAlignment="1"/>
    <xf numFmtId="0" fontId="6" fillId="0" borderId="3" xfId="0" applyFont="1" applyBorder="1" applyAlignment="1">
      <alignment horizontal="right"/>
    </xf>
    <xf numFmtId="0" fontId="15" fillId="12" borderId="0" xfId="0" applyFont="1" applyFill="1" applyAlignment="1"/>
    <xf numFmtId="0" fontId="6" fillId="0" borderId="19" xfId="0" applyFont="1" applyFill="1" applyBorder="1" applyAlignment="1"/>
    <xf numFmtId="178" fontId="6" fillId="0" borderId="2" xfId="0" applyNumberFormat="1" applyFont="1" applyBorder="1" applyAlignment="1"/>
    <xf numFmtId="0" fontId="6" fillId="2" borderId="17" xfId="0" applyFont="1" applyFill="1" applyBorder="1" applyAlignment="1"/>
    <xf numFmtId="178" fontId="6" fillId="13" borderId="4" xfId="0" applyNumberFormat="1" applyFont="1" applyFill="1" applyBorder="1" applyAlignment="1"/>
    <xf numFmtId="0" fontId="6" fillId="2" borderId="21" xfId="0" applyFont="1" applyFill="1" applyBorder="1" applyAlignment="1"/>
    <xf numFmtId="0" fontId="6" fillId="2" borderId="22" xfId="0" applyFont="1" applyFill="1" applyBorder="1" applyAlignment="1"/>
    <xf numFmtId="0" fontId="6" fillId="14" borderId="4" xfId="0" applyFont="1" applyFill="1" applyBorder="1" applyAlignment="1"/>
    <xf numFmtId="0" fontId="6" fillId="2" borderId="23" xfId="0" applyFont="1" applyFill="1" applyBorder="1" applyAlignment="1"/>
    <xf numFmtId="0" fontId="6" fillId="2" borderId="24" xfId="0" applyFont="1" applyFill="1" applyBorder="1" applyAlignment="1"/>
    <xf numFmtId="0" fontId="6" fillId="15" borderId="0" xfId="0" applyFont="1" applyFill="1" applyAlignment="1"/>
    <xf numFmtId="0" fontId="6" fillId="15" borderId="4" xfId="0" applyFont="1" applyFill="1" applyBorder="1" applyAlignment="1"/>
    <xf numFmtId="0" fontId="6" fillId="2" borderId="0" xfId="0" applyFont="1" applyFill="1" applyAlignment="1"/>
    <xf numFmtId="0" fontId="6" fillId="2" borderId="4" xfId="0" applyFont="1" applyFill="1" applyBorder="1" applyAlignment="1"/>
    <xf numFmtId="0" fontId="6" fillId="2" borderId="3" xfId="0" applyFont="1" applyFill="1" applyBorder="1" applyAlignment="1">
      <alignment horizontal="right"/>
    </xf>
    <xf numFmtId="0" fontId="6" fillId="9" borderId="17" xfId="0" applyFont="1" applyFill="1" applyBorder="1" applyAlignment="1"/>
    <xf numFmtId="0" fontId="6" fillId="0" borderId="0" xfId="0" applyFont="1" applyBorder="1" applyAlignment="1"/>
    <xf numFmtId="0" fontId="6" fillId="0" borderId="5" xfId="0" applyFont="1" applyBorder="1" applyAlignment="1">
      <alignment horizontal="right"/>
    </xf>
    <xf numFmtId="0" fontId="6" fillId="0" borderId="18" xfId="0" applyFont="1" applyBorder="1" applyAlignment="1"/>
    <xf numFmtId="178" fontId="6" fillId="0" borderId="6" xfId="0" applyNumberFormat="1" applyFont="1" applyBorder="1" applyAlignment="1"/>
    <xf numFmtId="0" fontId="16" fillId="0" borderId="3" xfId="0" applyFont="1" applyBorder="1" applyAlignment="1"/>
    <xf numFmtId="0" fontId="16" fillId="0" borderId="0" xfId="0" applyFont="1" applyAlignment="1"/>
    <xf numFmtId="0" fontId="16" fillId="0" borderId="4" xfId="0" applyFont="1" applyBorder="1" applyAlignment="1"/>
    <xf numFmtId="0" fontId="6" fillId="0" borderId="25" xfId="0" applyFont="1" applyBorder="1" applyAlignment="1">
      <alignment horizontal="right"/>
    </xf>
    <xf numFmtId="0" fontId="6" fillId="0" borderId="26" xfId="0" applyFont="1" applyFill="1" applyBorder="1" applyAlignment="1"/>
    <xf numFmtId="178" fontId="6" fillId="0" borderId="9" xfId="0" applyNumberFormat="1" applyFont="1" applyBorder="1" applyAlignment="1"/>
    <xf numFmtId="0" fontId="6" fillId="2" borderId="7" xfId="0" applyFont="1" applyFill="1" applyBorder="1" applyAlignment="1"/>
    <xf numFmtId="0" fontId="6" fillId="0" borderId="27" xfId="0" applyFont="1" applyBorder="1" applyAlignment="1">
      <alignment horizontal="right"/>
    </xf>
    <xf numFmtId="0" fontId="6" fillId="0" borderId="28" xfId="0" applyFont="1" applyBorder="1" applyAlignment="1"/>
    <xf numFmtId="178" fontId="6" fillId="0" borderId="29" xfId="0" applyNumberFormat="1" applyFont="1" applyBorder="1" applyAlignment="1"/>
    <xf numFmtId="178" fontId="6" fillId="0" borderId="7" xfId="0" applyNumberFormat="1" applyFont="1" applyBorder="1" applyAlignment="1"/>
    <xf numFmtId="178" fontId="6" fillId="16" borderId="0" xfId="0" applyNumberFormat="1" applyFont="1" applyFill="1" applyAlignment="1"/>
    <xf numFmtId="178" fontId="6" fillId="17" borderId="0" xfId="0" applyNumberFormat="1" applyFont="1" applyFill="1" applyAlignment="1"/>
    <xf numFmtId="178" fontId="6" fillId="0" borderId="0" xfId="0" applyNumberFormat="1" applyFont="1" applyFill="1" applyAlignment="1"/>
    <xf numFmtId="0" fontId="6" fillId="0" borderId="0" xfId="0" applyFont="1" applyFill="1" applyAlignment="1">
      <alignment horizontal="right"/>
    </xf>
    <xf numFmtId="0" fontId="6" fillId="0" borderId="17" xfId="0" applyFont="1" applyBorder="1" applyAlignment="1"/>
    <xf numFmtId="0" fontId="6" fillId="0" borderId="20" xfId="0" applyFont="1" applyBorder="1" applyAlignment="1"/>
    <xf numFmtId="0" fontId="6" fillId="0" borderId="21" xfId="0" applyFont="1" applyBorder="1" applyAlignment="1"/>
    <xf numFmtId="0" fontId="6" fillId="0" borderId="0" xfId="0" applyFont="1" applyAlignment="1">
      <alignment horizontal="center"/>
    </xf>
    <xf numFmtId="0" fontId="17" fillId="0" borderId="0" xfId="0" applyFont="1" applyAlignment="1"/>
    <xf numFmtId="0" fontId="18" fillId="0" borderId="0" xfId="0" applyFont="1"/>
    <xf numFmtId="0" fontId="18" fillId="0" borderId="0" xfId="0" applyFont="1" applyFill="1"/>
    <xf numFmtId="0" fontId="18" fillId="18" borderId="0" xfId="0" applyFont="1" applyFill="1"/>
    <xf numFmtId="0" fontId="19" fillId="0" borderId="0" xfId="6" applyFont="1" applyAlignment="1"/>
    <xf numFmtId="0" fontId="18" fillId="19" borderId="0" xfId="0" applyFont="1" applyFill="1"/>
    <xf numFmtId="0" fontId="19" fillId="8" borderId="0" xfId="6" applyFont="1" applyFill="1" applyAlignment="1"/>
    <xf numFmtId="0" fontId="20" fillId="0" borderId="0" xfId="6" applyAlignment="1"/>
    <xf numFmtId="0" fontId="18" fillId="0" borderId="0" xfId="0" applyFont="1" applyAlignment="1"/>
    <xf numFmtId="0" fontId="18" fillId="0" borderId="0" xfId="0" applyFont="1" applyFill="1" applyAlignment="1"/>
    <xf numFmtId="0" fontId="18" fillId="20" borderId="0" xfId="0" applyFont="1" applyFill="1" applyAlignment="1"/>
    <xf numFmtId="0" fontId="18" fillId="20" borderId="0" xfId="0" applyFont="1" applyFill="1"/>
    <xf numFmtId="0" fontId="18" fillId="0" borderId="0" xfId="0" applyFont="1" applyFill="1" applyAlignment="1">
      <alignment wrapText="1"/>
    </xf>
    <xf numFmtId="0" fontId="21" fillId="0" borderId="0" xfId="0" applyFont="1" applyFill="1" applyAlignment="1"/>
    <xf numFmtId="0" fontId="0" fillId="0" borderId="0" xfId="0" applyFill="1" applyAlignment="1" quotePrefix="1">
      <alignment vertical="center"/>
    </xf>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6">
    <dxf>
      <font>
        <color rgb="FF9C0006"/>
      </font>
      <fill>
        <patternFill patternType="solid">
          <bgColor rgb="FFFFC7CE"/>
        </patternFill>
      </fill>
    </dxf>
    <dxf>
      <fill>
        <patternFill patternType="none"/>
      </fill>
    </dxf>
    <dxf>
      <font>
        <color rgb="FF006100"/>
      </font>
      <fill>
        <patternFill patternType="solid">
          <bgColor rgb="FFC6EFCE"/>
        </patternFill>
      </fill>
    </dxf>
    <dxf>
      <font>
        <color rgb="FF9C6500"/>
      </font>
      <fill>
        <patternFill patternType="solid">
          <bgColor rgb="FFFFEB9C"/>
        </patternFill>
      </fill>
    </dxf>
    <dxf>
      <font>
        <color theme="1"/>
      </font>
      <fill>
        <patternFill patternType="solid">
          <bgColor theme="0"/>
        </patternFill>
      </fill>
      <border>
        <left style="thin">
          <color auto="1"/>
        </left>
        <right style="thin">
          <color auto="1"/>
        </right>
        <top/>
        <bottom style="thin">
          <color auto="1"/>
        </bottom>
      </border>
    </dxf>
    <dxf>
      <font>
        <color theme="1"/>
      </font>
      <fill>
        <patternFill patternType="solid"/>
      </fill>
      <border>
        <left style="thin">
          <color auto="1"/>
        </left>
        <right style="thin">
          <color auto="1"/>
        </right>
        <top style="thin">
          <color auto="1"/>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mg12.pixhost.to/images/857/575188671_png-transparent-html5-plain-logo-icon-wbg.png" TargetMode="External"/><Relationship Id="rId1" Type="http://schemas.openxmlformats.org/officeDocument/2006/relationships/hyperlink" Target="https://git-introduccion_de_git_para_window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imgur.com/JKbKYrO.png" TargetMode="External"/><Relationship Id="rId2" Type="http://schemas.openxmlformats.org/officeDocument/2006/relationships/hyperlink" Target="https://i.postimg.cc/fLX10Y3w/form-html.png" TargetMode="External"/><Relationship Id="rId1" Type="http://schemas.openxmlformats.org/officeDocument/2006/relationships/hyperlink" Target="https://git-introduccion_de_git_para_window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F53"/>
  <sheetViews>
    <sheetView zoomScale="120" zoomScaleNormal="120" workbookViewId="0">
      <pane xSplit="1" ySplit="3" topLeftCell="B43" activePane="bottomRight" state="frozen"/>
      <selection/>
      <selection pane="topRight"/>
      <selection pane="bottomLeft"/>
      <selection pane="bottomRight" activeCell="B5" sqref="B5:B53"/>
    </sheetView>
  </sheetViews>
  <sheetFormatPr defaultColWidth="11" defaultRowHeight="13.8" outlineLevelCol="5"/>
  <cols>
    <col min="1" max="1" width="0.158333333333333" style="158" customWidth="1"/>
    <col min="2" max="2" width="11" style="158"/>
    <col min="3" max="3" width="139.991666666667" style="158" customWidth="1"/>
    <col min="4" max="4" width="11" style="158"/>
    <col min="5" max="5" width="35" style="158" customWidth="1"/>
    <col min="6" max="16383" width="11" style="158"/>
    <col min="16384" max="16384" width="11" style="90"/>
  </cols>
  <sheetData>
    <row r="1" spans="2:4">
      <c r="B1" s="160" t="s">
        <v>0</v>
      </c>
      <c r="C1" t="s">
        <v>1</v>
      </c>
      <c r="D1" s="158" t="s">
        <v>2</v>
      </c>
    </row>
    <row r="2" spans="2:4">
      <c r="B2" s="162" t="s">
        <v>3</v>
      </c>
      <c r="C2" s="164" t="s">
        <v>4</v>
      </c>
      <c r="D2" s="158" t="s">
        <v>2</v>
      </c>
    </row>
    <row r="3" spans="2:4">
      <c r="B3" s="168" t="s">
        <v>5</v>
      </c>
      <c r="C3" t="s">
        <v>6</v>
      </c>
      <c r="D3" s="158" t="s">
        <v>2</v>
      </c>
    </row>
    <row r="4" ht="6" customHeight="1" spans="2:2">
      <c r="B4" s="159"/>
    </row>
    <row r="5" spans="1:4">
      <c r="A5" s="158" t="s">
        <v>7</v>
      </c>
      <c r="B5" s="166" t="str">
        <f t="shared" ref="B5:B8" si="0">A5</f>
        <v>&lt;head&gt;</v>
      </c>
      <c r="C5" s="166"/>
      <c r="D5" s="166" t="s">
        <v>2</v>
      </c>
    </row>
    <row r="6" spans="1:4">
      <c r="A6" s="158" t="s">
        <v>8</v>
      </c>
      <c r="B6" s="166" t="str">
        <f t="shared" si="0"/>
        <v>&lt;!-- Metaetiquetas --&gt;</v>
      </c>
      <c r="C6" s="166"/>
      <c r="D6" s="166" t="s">
        <v>2</v>
      </c>
    </row>
    <row r="7" spans="1:4">
      <c r="A7" s="158" t="s">
        <v>9</v>
      </c>
      <c r="B7" s="166" t="str">
        <f t="shared" si="0"/>
        <v>&lt;meta charset="utf-8" /&gt;</v>
      </c>
      <c r="C7" s="166"/>
      <c r="D7" s="166" t="s">
        <v>2</v>
      </c>
    </row>
    <row r="8" spans="1:4">
      <c r="A8" s="158" t="s">
        <v>10</v>
      </c>
      <c r="B8" s="166" t="str">
        <f t="shared" si="0"/>
        <v>&lt;meta name="viewport" content="width=device-width, initial-scale=1" /&gt;</v>
      </c>
      <c r="C8" s="166"/>
      <c r="D8" s="166" t="s">
        <v>2</v>
      </c>
    </row>
    <row r="9" spans="1:6">
      <c r="A9" s="160" t="s">
        <v>11</v>
      </c>
      <c r="B9" s="166" t="str">
        <f>CONCATENATE(E9,$C$1,F9)</f>
        <v>&lt;meta name="description" content="Ing. Eduardo Herrera Forero." /&gt;</v>
      </c>
      <c r="C9" s="166"/>
      <c r="D9" s="166" t="s">
        <v>2</v>
      </c>
      <c r="E9" s="158" t="s">
        <v>12</v>
      </c>
      <c r="F9" s="158" t="s">
        <v>13</v>
      </c>
    </row>
    <row r="10" spans="1:4">
      <c r="A10" s="158" t="s">
        <v>14</v>
      </c>
      <c r="B10" s="166" t="str">
        <f>A10</f>
        <v>&lt;meta name="author" content="Ing. Eduardo Herrera Forero" /&gt;</v>
      </c>
      <c r="C10" s="166"/>
      <c r="D10" s="166" t="s">
        <v>2</v>
      </c>
    </row>
    <row r="11" spans="1:4">
      <c r="A11" s="158" t="s">
        <v>15</v>
      </c>
      <c r="B11" s="166" t="str">
        <f>A11</f>
        <v>&lt;meta name="application-name" content="EHF" /&gt;</v>
      </c>
      <c r="C11" s="166"/>
      <c r="D11" s="166" t="s">
        <v>2</v>
      </c>
    </row>
    <row r="12" spans="1:4">
      <c r="A12" s="158" t="s">
        <v>16</v>
      </c>
      <c r="B12" s="166" t="str">
        <f>A12</f>
        <v>&lt;meta name="robots" content="index, follow" /&gt;</v>
      </c>
      <c r="C12" s="166"/>
      <c r="D12" s="166" t="s">
        <v>2</v>
      </c>
    </row>
    <row r="13" spans="1:5">
      <c r="A13" s="162" t="s">
        <v>17</v>
      </c>
      <c r="B13" s="166" t="str">
        <f>CONCATENATE(E13,$C$2,$F$9)</f>
        <v>&lt;link rel="canonical" href="https://eduardoherreraf.github.io/bootstrap.html" /&gt;</v>
      </c>
      <c r="C13" s="166"/>
      <c r="D13" s="166" t="s">
        <v>2</v>
      </c>
      <c r="E13" s="158" t="s">
        <v>18</v>
      </c>
    </row>
    <row r="14" spans="1:4">
      <c r="A14" s="158" t="s">
        <v>19</v>
      </c>
      <c r="B14" s="166" t="str">
        <f t="shared" ref="B14:B17" si="1">A14</f>
        <v>&lt;!-- Fin Metaetiquetas --&gt;</v>
      </c>
      <c r="C14" s="166"/>
      <c r="D14" s="166" t="s">
        <v>2</v>
      </c>
    </row>
    <row r="15" spans="2:4">
      <c r="B15" s="166" t="s">
        <v>20</v>
      </c>
      <c r="C15" s="166"/>
      <c r="D15" s="166" t="s">
        <v>2</v>
      </c>
    </row>
    <row r="16" spans="1:4">
      <c r="A16" s="158" t="s">
        <v>21</v>
      </c>
      <c r="B16" s="166" t="str">
        <f t="shared" si="1"/>
        <v>&lt;!-- Open Graph data --&gt;</v>
      </c>
      <c r="C16" s="166"/>
      <c r="D16" s="166" t="s">
        <v>2</v>
      </c>
    </row>
    <row r="17" spans="1:4">
      <c r="A17" s="158" t="s">
        <v>22</v>
      </c>
      <c r="B17" s="166" t="str">
        <f t="shared" si="1"/>
        <v>&lt;meta property="og:type" content="website" /&gt;</v>
      </c>
      <c r="C17" s="166"/>
      <c r="D17" s="166" t="s">
        <v>2</v>
      </c>
    </row>
    <row r="18" spans="1:5">
      <c r="A18" s="160" t="s">
        <v>23</v>
      </c>
      <c r="B18" s="166" t="str">
        <f>CONCATENATE(E18,$C$1,F9)</f>
        <v>&lt;meta property="og:title" content="Ing. Eduardo Herrera Forero." /&gt;</v>
      </c>
      <c r="C18" s="166"/>
      <c r="D18" s="166" t="s">
        <v>2</v>
      </c>
      <c r="E18" s="158" t="s">
        <v>24</v>
      </c>
    </row>
    <row r="19" spans="1:5">
      <c r="A19" s="168" t="s">
        <v>25</v>
      </c>
      <c r="B19" s="166" t="str">
        <f>CONCATENATE(E19,$C$3,$F$9)</f>
        <v>&lt;meta property="og:description" content="Esta es la Página Web del ingeniero Eduardo Herrera Forero y sus publicaciones." /&gt;</v>
      </c>
      <c r="C19" s="166"/>
      <c r="D19" s="166" t="s">
        <v>2</v>
      </c>
      <c r="E19" s="158" t="s">
        <v>26</v>
      </c>
    </row>
    <row r="20" spans="1:4">
      <c r="A20" s="158" t="s">
        <v>27</v>
      </c>
      <c r="B20" s="166" t="str">
        <f t="shared" ref="B20:B24" si="2">A20</f>
        <v>&lt;meta property="og:image" content="https://i.imgur.com/JKbKYrO.png" /&gt;</v>
      </c>
      <c r="C20" s="166"/>
      <c r="D20" s="166" t="s">
        <v>2</v>
      </c>
    </row>
    <row r="21" spans="1:4">
      <c r="A21" s="158" t="s">
        <v>28</v>
      </c>
      <c r="B21" s="166" t="str">
        <f t="shared" si="2"/>
        <v>&lt;meta property="og:image:alt" content="Logo del ingeniero Eduardo Herrera Forero"/&gt;</v>
      </c>
      <c r="C21" s="166"/>
      <c r="D21" s="166" t="s">
        <v>2</v>
      </c>
    </row>
    <row r="22" spans="1:5">
      <c r="A22" s="162" t="s">
        <v>29</v>
      </c>
      <c r="B22" s="166" t="str">
        <f>CONCATENATE(E22,$C$2,$F$9)</f>
        <v>&lt;meta property="og:url" content="https://eduardoherreraf.github.io/bootstrap.html" /&gt;</v>
      </c>
      <c r="C22" s="166"/>
      <c r="D22" s="166" t="s">
        <v>2</v>
      </c>
      <c r="E22" s="158" t="s">
        <v>30</v>
      </c>
    </row>
    <row r="23" spans="1:4">
      <c r="A23" s="158" t="s">
        <v>31</v>
      </c>
      <c r="B23" s="166" t="str">
        <f t="shared" si="2"/>
        <v>&lt;meta property="og:locale" content="es_CO" /&gt;</v>
      </c>
      <c r="C23" s="166"/>
      <c r="D23" s="166" t="s">
        <v>2</v>
      </c>
    </row>
    <row r="24" spans="1:4">
      <c r="A24" s="158" t="s">
        <v>32</v>
      </c>
      <c r="B24" s="166" t="str">
        <f t="shared" si="2"/>
        <v>&lt;!-- fin Open Graph data --&gt;</v>
      </c>
      <c r="C24" s="166"/>
      <c r="D24" s="166" t="s">
        <v>2</v>
      </c>
    </row>
    <row r="25" spans="2:4">
      <c r="B25" s="166" t="s">
        <v>33</v>
      </c>
      <c r="C25" s="166"/>
      <c r="D25" s="166" t="s">
        <v>2</v>
      </c>
    </row>
    <row r="26" spans="1:4">
      <c r="A26" s="158" t="s">
        <v>34</v>
      </c>
      <c r="B26" s="166" t="str">
        <f t="shared" ref="B26:B28" si="3">A26</f>
        <v>&lt;!-- Twitter cards --&gt;</v>
      </c>
      <c r="C26" s="166"/>
      <c r="D26" s="166" t="s">
        <v>2</v>
      </c>
    </row>
    <row r="27" spans="1:4">
      <c r="A27" s="158" t="s">
        <v>35</v>
      </c>
      <c r="B27" s="166" t="str">
        <f t="shared" si="3"/>
        <v>&lt;meta name="twitter:card" content="summary" /&gt;</v>
      </c>
      <c r="C27" s="166"/>
      <c r="D27" s="166" t="s">
        <v>2</v>
      </c>
    </row>
    <row r="28" spans="1:4">
      <c r="A28" s="158" t="s">
        <v>36</v>
      </c>
      <c r="B28" s="166" t="str">
        <f t="shared" si="3"/>
        <v>&lt;meta name="twitter:site" content="@ehfeduardo" /&gt;</v>
      </c>
      <c r="C28" s="166"/>
      <c r="D28" s="166" t="s">
        <v>2</v>
      </c>
    </row>
    <row r="29" spans="1:5">
      <c r="A29" s="160" t="s">
        <v>37</v>
      </c>
      <c r="B29" s="166" t="str">
        <f>CONCATENATE(E29,$C$1,$F$9)</f>
        <v>&lt;meta name="twitter:title" content="Ing. Eduardo Herrera Forero." /&gt;</v>
      </c>
      <c r="C29" s="166"/>
      <c r="D29" s="166" t="s">
        <v>2</v>
      </c>
      <c r="E29" s="158" t="s">
        <v>38</v>
      </c>
    </row>
    <row r="30" spans="1:5">
      <c r="A30" s="168" t="s">
        <v>39</v>
      </c>
      <c r="B30" s="166" t="str">
        <f>CONCATENATE(E30,$C$3,$F$9)</f>
        <v>&lt;meta name="twitter:description" content="Esta es la Página Web del ingeniero Eduardo Herrera Forero y sus publicaciones." /&gt;</v>
      </c>
      <c r="C30" s="166"/>
      <c r="D30" s="166" t="s">
        <v>2</v>
      </c>
      <c r="E30" s="158" t="s">
        <v>40</v>
      </c>
    </row>
    <row r="31" spans="1:4">
      <c r="A31" s="158" t="s">
        <v>41</v>
      </c>
      <c r="B31" s="166" t="str">
        <f t="shared" ref="B31:B33" si="4">A31</f>
        <v>&lt;meta name="twitter:image" content="https://i.imgur.com/JKbKYrO.png" /&gt;</v>
      </c>
      <c r="C31" s="166"/>
      <c r="D31" s="166" t="s">
        <v>2</v>
      </c>
    </row>
    <row r="32" spans="1:4">
      <c r="A32" s="158" t="s">
        <v>42</v>
      </c>
      <c r="B32" s="166" t="str">
        <f t="shared" si="4"/>
        <v>&lt;meta name="twitter:image:alt" content="Logo del ingeniero Eduardo Herrera Forero"&gt;</v>
      </c>
      <c r="C32" s="166"/>
      <c r="D32" s="166" t="s">
        <v>2</v>
      </c>
    </row>
    <row r="33" spans="1:4">
      <c r="A33" s="158" t="s">
        <v>43</v>
      </c>
      <c r="B33" s="166" t="str">
        <f t="shared" si="4"/>
        <v>&lt;!-- Fin Twitter cards --&gt;</v>
      </c>
      <c r="C33" s="166"/>
      <c r="D33" s="166" t="s">
        <v>2</v>
      </c>
    </row>
    <row r="34" spans="2:4">
      <c r="B34" s="166" t="s">
        <v>33</v>
      </c>
      <c r="C34" s="166"/>
      <c r="D34" s="166" t="s">
        <v>2</v>
      </c>
    </row>
    <row r="35" spans="1:4">
      <c r="A35" s="158" t="s">
        <v>44</v>
      </c>
      <c r="B35" s="166" t="str">
        <f t="shared" ref="B35:B44" si="5">A35</f>
        <v>&lt;!-- iconos --&gt;</v>
      </c>
      <c r="C35" s="166"/>
      <c r="D35" s="166" t="s">
        <v>2</v>
      </c>
    </row>
    <row r="36" spans="1:4">
      <c r="A36" s="158" t="s">
        <v>45</v>
      </c>
      <c r="B36" s="166" t="str">
        <f t="shared" si="5"/>
        <v>&lt;link rel="apple-touch-icon" sizes="180x180" href="apple-touch-icon.png" /&gt;</v>
      </c>
      <c r="C36" s="166"/>
      <c r="D36" s="166" t="s">
        <v>2</v>
      </c>
    </row>
    <row r="37" spans="1:4">
      <c r="A37" s="158" t="s">
        <v>46</v>
      </c>
      <c r="B37" s="166" t="str">
        <f t="shared" si="5"/>
        <v>&lt;link rel="icon" type="image/png" sizes="32x32" href="favicon-32x32.png" /&gt;</v>
      </c>
      <c r="C37" s="166"/>
      <c r="D37" s="166" t="s">
        <v>2</v>
      </c>
    </row>
    <row r="38" spans="1:4">
      <c r="A38" s="158" t="s">
        <v>47</v>
      </c>
      <c r="B38" s="166" t="str">
        <f t="shared" si="5"/>
        <v>&lt;link rel="icon" type="image/png" sizes="192x192" href="android-chrome-192x192.png"/&gt;</v>
      </c>
      <c r="C38" s="166"/>
      <c r="D38" s="166" t="s">
        <v>2</v>
      </c>
    </row>
    <row r="39" spans="1:4">
      <c r="A39" s="158" t="s">
        <v>48</v>
      </c>
      <c r="B39" s="166" t="str">
        <f t="shared" si="5"/>
        <v>&lt;link rel="icon" type="image/png" sizes="16x16" href="favicon-16x16.png" /&gt;</v>
      </c>
      <c r="C39" s="166"/>
      <c r="D39" s="166" t="s">
        <v>2</v>
      </c>
    </row>
    <row r="40" spans="1:4">
      <c r="A40" s="158" t="s">
        <v>49</v>
      </c>
      <c r="B40" s="166" t="str">
        <f t="shared" si="5"/>
        <v>&lt;link rel="manifest" href="site.webmanifest" /&gt;</v>
      </c>
      <c r="C40" s="166"/>
      <c r="D40" s="166" t="s">
        <v>2</v>
      </c>
    </row>
    <row r="41" spans="1:4">
      <c r="A41" s="158" t="s">
        <v>50</v>
      </c>
      <c r="B41" s="166" t="str">
        <f t="shared" si="5"/>
        <v>&lt;link rel="mask-icon" href="safari-pinned-tab.svg" color="#5bbad5" /&gt;</v>
      </c>
      <c r="C41" s="166"/>
      <c r="D41" s="166" t="s">
        <v>2</v>
      </c>
    </row>
    <row r="42" spans="1:4">
      <c r="A42" s="158" t="s">
        <v>51</v>
      </c>
      <c r="B42" s="166" t="str">
        <f t="shared" si="5"/>
        <v>&lt;meta name="msapplication-TileColor" content="#da532c" /&gt;</v>
      </c>
      <c r="C42" s="166"/>
      <c r="D42" s="166" t="s">
        <v>2</v>
      </c>
    </row>
    <row r="43" spans="1:4">
      <c r="A43" s="158" t="s">
        <v>52</v>
      </c>
      <c r="B43" s="166" t="str">
        <f t="shared" si="5"/>
        <v>&lt;meta name="theme-color" content="#ffffff" /&gt;</v>
      </c>
      <c r="C43" s="166"/>
      <c r="D43" s="166" t="s">
        <v>2</v>
      </c>
    </row>
    <row r="44" spans="1:4">
      <c r="A44" s="158" t="s">
        <v>53</v>
      </c>
      <c r="B44" s="166" t="str">
        <f t="shared" si="5"/>
        <v>&lt;!-- fin iconos --&gt;</v>
      </c>
      <c r="C44" s="166"/>
      <c r="D44" s="166" t="s">
        <v>2</v>
      </c>
    </row>
    <row r="45" spans="2:4">
      <c r="B45" s="166" t="s">
        <v>33</v>
      </c>
      <c r="C45" s="166"/>
      <c r="D45" s="166" t="s">
        <v>2</v>
      </c>
    </row>
    <row r="46" spans="1:4">
      <c r="A46" s="158" t="s">
        <v>54</v>
      </c>
      <c r="B46" s="166" t="str">
        <f t="shared" ref="B46:B50" si="6">A46</f>
        <v>&lt;title&gt;</v>
      </c>
      <c r="C46" s="166"/>
      <c r="D46" s="166" t="s">
        <v>2</v>
      </c>
    </row>
    <row r="47" spans="1:4">
      <c r="A47" s="160" t="s">
        <v>55</v>
      </c>
      <c r="B47" s="166" t="str">
        <f>C1</f>
        <v>Ing. Eduardo Herrera Forero.</v>
      </c>
      <c r="C47" s="166"/>
      <c r="D47" s="166" t="s">
        <v>2</v>
      </c>
    </row>
    <row r="48" spans="1:4">
      <c r="A48" s="158" t="s">
        <v>56</v>
      </c>
      <c r="B48" s="166" t="str">
        <f t="shared" si="6"/>
        <v>&lt;/title&gt;</v>
      </c>
      <c r="C48" s="166"/>
      <c r="D48" s="166" t="s">
        <v>2</v>
      </c>
    </row>
    <row r="49" spans="2:4">
      <c r="B49" s="166" t="s">
        <v>33</v>
      </c>
      <c r="C49" s="166"/>
      <c r="D49" s="166" t="s">
        <v>2</v>
      </c>
    </row>
    <row r="50" spans="1:4">
      <c r="A50" s="158" t="s">
        <v>57</v>
      </c>
      <c r="B50" s="166" t="str">
        <f t="shared" si="6"/>
        <v>&lt;script type="module" defer src="./js/main.js"&gt;&lt;/script&gt;</v>
      </c>
      <c r="C50" s="166"/>
      <c r="D50" s="166" t="s">
        <v>2</v>
      </c>
    </row>
    <row r="51" spans="2:4">
      <c r="B51" s="166" t="s">
        <v>33</v>
      </c>
      <c r="C51" s="166"/>
      <c r="D51" s="166" t="s">
        <v>2</v>
      </c>
    </row>
    <row r="52" spans="1:4">
      <c r="A52" s="158" t="s">
        <v>58</v>
      </c>
      <c r="B52" s="166" t="str">
        <f>A52</f>
        <v>&lt;meta name="google-site-verification" content="2H5ZMCD1_xl7oxaiqnopfdQBnIXVIOfmW0UBSa5sQJc"/&gt;</v>
      </c>
      <c r="C52" s="166"/>
      <c r="D52" s="166" t="s">
        <v>2</v>
      </c>
    </row>
    <row r="53" spans="1:4">
      <c r="A53" s="158" t="s">
        <v>59</v>
      </c>
      <c r="B53" s="166" t="str">
        <f>A53</f>
        <v>&lt;/head&gt;</v>
      </c>
      <c r="C53" s="166"/>
      <c r="D53" s="166" t="s">
        <v>2</v>
      </c>
    </row>
  </sheetData>
  <hyperlinks>
    <hyperlink ref="C2" r:id="rId1" display="https://eduardoherreraf.github.io/bootstrap.html"/>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150"/>
  <sheetViews>
    <sheetView tabSelected="1" topLeftCell="A92" workbookViewId="0">
      <selection activeCell="A109" sqref="A109:B112"/>
    </sheetView>
  </sheetViews>
  <sheetFormatPr defaultColWidth="8.225" defaultRowHeight="13.8" outlineLevelCol="5"/>
  <cols>
    <col min="1" max="1" width="84" style="1" customWidth="1"/>
    <col min="2" max="2" width="61.5833333333333" style="1" customWidth="1"/>
    <col min="3" max="3" width="8.225" style="1"/>
    <col min="4" max="4" width="55.675" style="1" customWidth="1"/>
    <col min="5" max="5" width="36.9" style="1" customWidth="1"/>
    <col min="6" max="16384" width="8.225" style="1"/>
  </cols>
  <sheetData>
    <row r="2" s="1" customFormat="1" ht="17.4" spans="1:6">
      <c r="A2" s="2" t="s">
        <v>417</v>
      </c>
      <c r="B2" s="3"/>
      <c r="D2" s="4" t="s">
        <v>418</v>
      </c>
      <c r="E2" s="4"/>
      <c r="F2" s="1" t="str">
        <f>""</f>
        <v/>
      </c>
    </row>
    <row r="3" s="1" customFormat="1" ht="18.15" spans="4:6">
      <c r="D3" s="5" t="s">
        <v>419</v>
      </c>
      <c r="E3" s="5" t="s">
        <v>420</v>
      </c>
      <c r="F3" s="1" t="str">
        <f>""</f>
        <v/>
      </c>
    </row>
    <row r="4" s="1" customFormat="1" ht="17.4" spans="1:6">
      <c r="A4" s="6" t="s">
        <v>421</v>
      </c>
      <c r="B4" s="7"/>
      <c r="D4" s="5" t="s">
        <v>422</v>
      </c>
      <c r="E4" s="5" t="s">
        <v>423</v>
      </c>
      <c r="F4" s="1" t="str">
        <f>""</f>
        <v/>
      </c>
    </row>
    <row r="5" s="1" customFormat="1" ht="17.4" spans="1:6">
      <c r="A5" s="8" t="s">
        <v>424</v>
      </c>
      <c r="B5" s="9" t="s">
        <v>424</v>
      </c>
      <c r="D5" s="5" t="s">
        <v>425</v>
      </c>
      <c r="E5" s="5" t="s">
        <v>426</v>
      </c>
      <c r="F5" s="1" t="str">
        <f>""</f>
        <v/>
      </c>
    </row>
    <row r="6" s="1" customFormat="1" ht="17.4" spans="1:5">
      <c r="A6" s="10" t="s">
        <v>427</v>
      </c>
      <c r="B6" s="9" t="s">
        <v>427</v>
      </c>
      <c r="D6" s="5"/>
      <c r="E6" s="5"/>
    </row>
    <row r="7" s="1" customFormat="1" ht="17.4" spans="1:5">
      <c r="A7" s="10" t="s">
        <v>7</v>
      </c>
      <c r="B7" s="9" t="s">
        <v>7</v>
      </c>
      <c r="D7" s="5"/>
      <c r="E7" s="5"/>
    </row>
    <row r="8" s="1" customFormat="1" ht="18.15" spans="1:5">
      <c r="A8" s="11" t="s">
        <v>428</v>
      </c>
      <c r="B8" s="12" t="s">
        <v>428</v>
      </c>
      <c r="D8" s="5"/>
      <c r="E8" s="5"/>
    </row>
    <row r="9" s="1" customFormat="1" ht="18.15" spans="4:5">
      <c r="D9" s="5"/>
      <c r="E9" s="5"/>
    </row>
    <row r="10" s="1" customFormat="1" ht="17.4" spans="1:5">
      <c r="A10" s="6" t="s">
        <v>429</v>
      </c>
      <c r="B10" s="7"/>
      <c r="D10" s="5"/>
      <c r="E10" s="5"/>
    </row>
    <row r="11" s="1" customFormat="1" ht="17.4" spans="1:5">
      <c r="A11" s="8" t="s">
        <v>430</v>
      </c>
      <c r="B11" s="9" t="s">
        <v>430</v>
      </c>
      <c r="D11" s="5"/>
      <c r="E11" s="5"/>
    </row>
    <row r="12" s="1" customFormat="1" ht="17.4" spans="1:5">
      <c r="A12" s="8" t="s">
        <v>431</v>
      </c>
      <c r="B12" s="9" t="s">
        <v>431</v>
      </c>
      <c r="D12" s="5"/>
      <c r="E12" s="5"/>
    </row>
    <row r="13" s="1" customFormat="1" ht="17.4" spans="1:5">
      <c r="A13" s="8" t="s">
        <v>432</v>
      </c>
      <c r="B13" s="9" t="s">
        <v>432</v>
      </c>
      <c r="D13" s="5"/>
      <c r="E13" s="5"/>
    </row>
    <row r="14" s="1" customFormat="1" ht="17.4" spans="1:5">
      <c r="A14" s="8" t="s">
        <v>433</v>
      </c>
      <c r="B14" s="9" t="s">
        <v>433</v>
      </c>
      <c r="D14" s="5"/>
      <c r="E14" s="5"/>
    </row>
    <row r="15" s="1" customFormat="1" ht="18.15" spans="1:5">
      <c r="A15" s="13" t="s">
        <v>54</v>
      </c>
      <c r="B15" s="12" t="s">
        <v>54</v>
      </c>
      <c r="D15" s="5"/>
      <c r="E15" s="5"/>
    </row>
    <row r="16" s="1" customFormat="1" ht="18.15" spans="4:5">
      <c r="D16" s="5"/>
      <c r="E16" s="5"/>
    </row>
    <row r="17" s="1" customFormat="1" ht="17.4" spans="1:5">
      <c r="A17" s="6" t="s">
        <v>434</v>
      </c>
      <c r="B17" s="14" t="s">
        <v>434</v>
      </c>
      <c r="D17" s="5"/>
      <c r="E17" s="5"/>
    </row>
    <row r="18" s="1" customFormat="1" ht="17.4" spans="1:5">
      <c r="A18" s="8" t="s">
        <v>435</v>
      </c>
      <c r="B18" s="9" t="s">
        <v>435</v>
      </c>
      <c r="D18" s="5"/>
      <c r="E18" s="5"/>
    </row>
    <row r="19" s="1" customFormat="1" ht="17.4" spans="1:5">
      <c r="A19" s="8" t="s">
        <v>436</v>
      </c>
      <c r="B19" s="9" t="s">
        <v>436</v>
      </c>
      <c r="D19" s="5"/>
      <c r="E19" s="5"/>
    </row>
    <row r="20" s="1" customFormat="1" ht="17.4" spans="1:5">
      <c r="A20" s="8" t="s">
        <v>437</v>
      </c>
      <c r="B20" s="9" t="s">
        <v>437</v>
      </c>
      <c r="D20" s="5"/>
      <c r="E20" s="5"/>
    </row>
    <row r="21" s="1" customFormat="1" ht="17.4" spans="1:5">
      <c r="A21" s="8" t="s">
        <v>438</v>
      </c>
      <c r="B21" s="9" t="s">
        <v>438</v>
      </c>
      <c r="D21" s="5"/>
      <c r="E21" s="5"/>
    </row>
    <row r="22" s="1" customFormat="1" ht="17.4" spans="1:5">
      <c r="A22" s="8" t="s">
        <v>439</v>
      </c>
      <c r="B22" s="9" t="s">
        <v>439</v>
      </c>
      <c r="D22" s="5"/>
      <c r="E22" s="5"/>
    </row>
    <row r="23" s="1" customFormat="1" ht="17.4" spans="1:5">
      <c r="A23" s="8" t="s">
        <v>440</v>
      </c>
      <c r="B23" s="9" t="s">
        <v>440</v>
      </c>
      <c r="D23" s="5"/>
      <c r="E23" s="5"/>
    </row>
    <row r="24" s="1" customFormat="1" ht="17.4" spans="1:5">
      <c r="A24" s="8" t="s">
        <v>441</v>
      </c>
      <c r="B24" s="9" t="s">
        <v>441</v>
      </c>
      <c r="D24" s="5"/>
      <c r="E24" s="5"/>
    </row>
    <row r="25" s="1" customFormat="1" ht="18.15" spans="1:5">
      <c r="A25" s="13" t="s">
        <v>442</v>
      </c>
      <c r="B25" s="12" t="s">
        <v>442</v>
      </c>
      <c r="D25" s="5"/>
      <c r="E25" s="5"/>
    </row>
    <row r="26" s="1" customFormat="1" ht="18.15" spans="4:5">
      <c r="D26" s="5"/>
      <c r="E26" s="5"/>
    </row>
    <row r="27" s="1" customFormat="1" ht="17.4" spans="1:5">
      <c r="A27" s="6" t="s">
        <v>443</v>
      </c>
      <c r="B27" s="14" t="s">
        <v>443</v>
      </c>
      <c r="D27" s="5"/>
      <c r="E27" s="5"/>
    </row>
    <row r="28" s="1" customFormat="1" ht="17.4" spans="1:5">
      <c r="A28" s="8" t="s">
        <v>96</v>
      </c>
      <c r="B28" s="9" t="s">
        <v>96</v>
      </c>
      <c r="D28" s="5"/>
      <c r="E28" s="5"/>
    </row>
    <row r="29" s="1" customFormat="1" ht="18.15" spans="1:5">
      <c r="A29" s="13" t="s">
        <v>444</v>
      </c>
      <c r="B29" s="12" t="s">
        <v>444</v>
      </c>
      <c r="D29" s="5"/>
      <c r="E29" s="5"/>
    </row>
    <row r="30" s="1" customFormat="1" ht="18.15" spans="4:5">
      <c r="D30" s="5"/>
      <c r="E30" s="5"/>
    </row>
    <row r="31" s="1" customFormat="1" ht="17.4" spans="1:5">
      <c r="A31" s="15" t="s">
        <v>445</v>
      </c>
      <c r="B31" s="16" t="s">
        <v>445</v>
      </c>
      <c r="D31" s="5"/>
      <c r="E31" s="5"/>
    </row>
    <row r="32" s="1" customFormat="1" ht="17.4" spans="1:5">
      <c r="A32" s="17" t="s">
        <v>446</v>
      </c>
      <c r="B32" s="18" t="s">
        <v>447</v>
      </c>
      <c r="D32" s="5"/>
      <c r="E32" s="5"/>
    </row>
    <row r="33" s="1" customFormat="1" spans="1:2">
      <c r="A33" s="17" t="s">
        <v>448</v>
      </c>
      <c r="B33" s="18" t="s">
        <v>449</v>
      </c>
    </row>
    <row r="34" s="1" customFormat="1" spans="1:2">
      <c r="A34" s="17" t="s">
        <v>450</v>
      </c>
      <c r="B34" s="18" t="s">
        <v>451</v>
      </c>
    </row>
    <row r="35" s="1" customFormat="1" ht="14.55" spans="1:2">
      <c r="A35" s="19" t="s">
        <v>452</v>
      </c>
      <c r="B35" s="20" t="s">
        <v>453</v>
      </c>
    </row>
    <row r="36" ht="14.55"/>
    <row r="37" s="1" customFormat="1" ht="17.4" spans="1:5">
      <c r="A37" s="6" t="s">
        <v>454</v>
      </c>
      <c r="B37" s="14" t="s">
        <v>455</v>
      </c>
      <c r="D37" s="5"/>
      <c r="E37" s="5"/>
    </row>
    <row r="38" s="1" customFormat="1" spans="1:2">
      <c r="A38" s="8" t="s">
        <v>456</v>
      </c>
      <c r="B38" s="9" t="s">
        <v>457</v>
      </c>
    </row>
    <row r="39" s="1" customFormat="1" spans="1:2">
      <c r="A39" s="8" t="s">
        <v>458</v>
      </c>
      <c r="B39" s="9" t="s">
        <v>459</v>
      </c>
    </row>
    <row r="40" s="1" customFormat="1" spans="1:2">
      <c r="A40" s="8" t="s">
        <v>460</v>
      </c>
      <c r="B40" s="9" t="s">
        <v>461</v>
      </c>
    </row>
    <row r="41" s="1" customFormat="1" spans="1:2">
      <c r="A41" s="8" t="s">
        <v>462</v>
      </c>
      <c r="B41" s="9" t="s">
        <v>463</v>
      </c>
    </row>
    <row r="42" s="1" customFormat="1" spans="1:2">
      <c r="A42" s="8" t="s">
        <v>464</v>
      </c>
      <c r="B42" s="9" t="s">
        <v>465</v>
      </c>
    </row>
    <row r="43" s="1" customFormat="1" spans="1:2">
      <c r="A43" s="8" t="s">
        <v>466</v>
      </c>
      <c r="B43" s="9" t="s">
        <v>467</v>
      </c>
    </row>
    <row r="44" s="1" customFormat="1" spans="1:4">
      <c r="A44" s="8" t="s">
        <v>468</v>
      </c>
      <c r="B44" s="9" t="s">
        <v>469</v>
      </c>
      <c r="D44" s="21"/>
    </row>
    <row r="45" s="1" customFormat="1" spans="1:4">
      <c r="A45" s="8" t="s">
        <v>470</v>
      </c>
      <c r="B45" s="9" t="s">
        <v>471</v>
      </c>
      <c r="D45" s="21"/>
    </row>
    <row r="46" s="1" customFormat="1" spans="1:4">
      <c r="A46" s="8" t="s">
        <v>472</v>
      </c>
      <c r="B46" s="9" t="s">
        <v>473</v>
      </c>
      <c r="D46" s="21"/>
    </row>
    <row r="47" s="1" customFormat="1" spans="1:4">
      <c r="A47" s="8" t="s">
        <v>474</v>
      </c>
      <c r="B47" s="9" t="s">
        <v>475</v>
      </c>
      <c r="D47" s="21"/>
    </row>
    <row r="48" s="1" customFormat="1" spans="1:2">
      <c r="A48" s="8" t="s">
        <v>476</v>
      </c>
      <c r="B48" s="9" t="s">
        <v>477</v>
      </c>
    </row>
    <row r="49" s="1" customFormat="1" ht="17.4" spans="1:4">
      <c r="A49" s="8" t="s">
        <v>478</v>
      </c>
      <c r="B49" s="9" t="s">
        <v>479</v>
      </c>
      <c r="D49" s="22"/>
    </row>
    <row r="50" s="1" customFormat="1" spans="1:2">
      <c r="A50" s="8" t="s">
        <v>480</v>
      </c>
      <c r="B50" s="9" t="s">
        <v>481</v>
      </c>
    </row>
    <row r="51" s="1" customFormat="1" spans="1:2">
      <c r="A51" s="8" t="s">
        <v>482</v>
      </c>
      <c r="B51" s="9" t="s">
        <v>483</v>
      </c>
    </row>
    <row r="52" s="1" customFormat="1" ht="14.55" spans="1:2">
      <c r="A52" s="13" t="s">
        <v>484</v>
      </c>
      <c r="B52" s="12" t="s">
        <v>485</v>
      </c>
    </row>
    <row r="53" ht="14.55"/>
    <row r="54" s="1" customFormat="1" ht="17.4" spans="1:5">
      <c r="A54" s="6" t="s">
        <v>486</v>
      </c>
      <c r="B54" s="14" t="s">
        <v>487</v>
      </c>
      <c r="D54" s="5"/>
      <c r="E54" s="5"/>
    </row>
    <row r="55" s="1" customFormat="1" spans="1:2">
      <c r="A55" s="8" t="s">
        <v>265</v>
      </c>
      <c r="B55" s="9" t="s">
        <v>265</v>
      </c>
    </row>
    <row r="56" s="1" customFormat="1" spans="1:4">
      <c r="A56" s="8" t="s">
        <v>488</v>
      </c>
      <c r="B56" s="9" t="s">
        <v>488</v>
      </c>
      <c r="C56" s="1"/>
      <c r="D56" s="21"/>
    </row>
    <row r="57" s="1" customFormat="1" spans="1:4">
      <c r="A57" s="8" t="s">
        <v>489</v>
      </c>
      <c r="B57" s="9" t="s">
        <v>489</v>
      </c>
      <c r="D57" s="21"/>
    </row>
    <row r="58" s="1" customFormat="1" spans="1:4">
      <c r="A58" s="8" t="s">
        <v>490</v>
      </c>
      <c r="B58" s="9" t="s">
        <v>490</v>
      </c>
      <c r="D58" s="21"/>
    </row>
    <row r="59" spans="1:2">
      <c r="A59" s="8" t="s">
        <v>491</v>
      </c>
      <c r="B59" s="9" t="s">
        <v>491</v>
      </c>
    </row>
    <row r="60" s="1" customFormat="1" ht="14.55" spans="1:2">
      <c r="A60" s="13" t="s">
        <v>492</v>
      </c>
      <c r="B60" s="12" t="s">
        <v>492</v>
      </c>
    </row>
    <row r="61" ht="14.55"/>
    <row r="62" s="1" customFormat="1" ht="17.4" spans="1:2">
      <c r="A62" s="6" t="s">
        <v>493</v>
      </c>
      <c r="B62" s="14" t="s">
        <v>494</v>
      </c>
    </row>
    <row r="63" s="1" customFormat="1" spans="1:2">
      <c r="A63" s="8" t="s">
        <v>495</v>
      </c>
      <c r="B63" s="9" t="s">
        <v>495</v>
      </c>
    </row>
    <row r="64" s="1" customFormat="1" spans="1:2">
      <c r="A64" s="8" t="s">
        <v>496</v>
      </c>
      <c r="B64" s="9" t="s">
        <v>496</v>
      </c>
    </row>
    <row r="65" s="1" customFormat="1" spans="1:2">
      <c r="A65" s="8" t="s">
        <v>497</v>
      </c>
      <c r="B65" s="9" t="s">
        <v>497</v>
      </c>
    </row>
    <row r="66" s="1" customFormat="1" spans="1:2">
      <c r="A66" s="8" t="s">
        <v>498</v>
      </c>
      <c r="B66" s="9" t="s">
        <v>498</v>
      </c>
    </row>
    <row r="67" s="1" customFormat="1" ht="17.4" spans="1:4">
      <c r="A67" s="8" t="s">
        <v>499</v>
      </c>
      <c r="B67" s="9" t="s">
        <v>499</v>
      </c>
      <c r="D67" s="22"/>
    </row>
    <row r="68" s="1" customFormat="1" spans="1:2">
      <c r="A68" s="8" t="s">
        <v>500</v>
      </c>
      <c r="B68" s="9" t="s">
        <v>500</v>
      </c>
    </row>
    <row r="69" s="1" customFormat="1" spans="1:2">
      <c r="A69" s="8" t="s">
        <v>501</v>
      </c>
      <c r="B69" s="9" t="s">
        <v>501</v>
      </c>
    </row>
    <row r="70" s="1" customFormat="1" spans="1:2">
      <c r="A70" s="8" t="s">
        <v>502</v>
      </c>
      <c r="B70" s="9" t="s">
        <v>502</v>
      </c>
    </row>
    <row r="71" spans="1:2">
      <c r="A71" s="8" t="s">
        <v>503</v>
      </c>
      <c r="B71" s="9" t="s">
        <v>503</v>
      </c>
    </row>
    <row r="72" s="1" customFormat="1" spans="1:2">
      <c r="A72" s="23" t="s">
        <v>504</v>
      </c>
      <c r="B72" s="24" t="s">
        <v>504</v>
      </c>
    </row>
    <row r="73" spans="1:2">
      <c r="A73" s="23" t="s">
        <v>505</v>
      </c>
      <c r="B73" s="24"/>
    </row>
    <row r="74" s="1" customFormat="1" ht="14.55" spans="1:2">
      <c r="A74" s="25" t="s">
        <v>506</v>
      </c>
      <c r="B74" s="26"/>
    </row>
    <row r="75" ht="14.55"/>
    <row r="76" s="1" customFormat="1" ht="17.4" spans="1:4">
      <c r="A76" s="6" t="s">
        <v>507</v>
      </c>
      <c r="B76" s="14"/>
      <c r="D76" s="21"/>
    </row>
    <row r="77" s="1" customFormat="1" spans="1:2">
      <c r="A77" s="8" t="s">
        <v>508</v>
      </c>
      <c r="B77" s="9" t="s">
        <v>508</v>
      </c>
    </row>
    <row r="78" s="1" customFormat="1" spans="1:4">
      <c r="A78" s="8" t="s">
        <v>509</v>
      </c>
      <c r="B78" s="9" t="s">
        <v>509</v>
      </c>
      <c r="D78" s="21"/>
    </row>
    <row r="79" s="1" customFormat="1" ht="17.4" spans="1:4">
      <c r="A79" s="8" t="s">
        <v>510</v>
      </c>
      <c r="B79" s="9" t="s">
        <v>510</v>
      </c>
      <c r="D79" s="22"/>
    </row>
    <row r="80" s="1" customFormat="1" spans="1:2">
      <c r="A80" s="8" t="s">
        <v>511</v>
      </c>
      <c r="B80" s="9" t="s">
        <v>511</v>
      </c>
    </row>
    <row r="81" s="1" customFormat="1" spans="1:2">
      <c r="A81" s="8" t="s">
        <v>512</v>
      </c>
      <c r="B81" s="9" t="s">
        <v>512</v>
      </c>
    </row>
    <row r="82" s="1" customFormat="1" spans="1:2">
      <c r="A82" s="8" t="s">
        <v>513</v>
      </c>
      <c r="B82" s="9" t="s">
        <v>513</v>
      </c>
    </row>
    <row r="83" s="1" customFormat="1" spans="1:2">
      <c r="A83" s="23" t="s">
        <v>514</v>
      </c>
      <c r="B83" s="24" t="s">
        <v>514</v>
      </c>
    </row>
    <row r="84" s="1" customFormat="1" spans="1:2">
      <c r="A84" s="23" t="s">
        <v>515</v>
      </c>
      <c r="B84" s="24" t="s">
        <v>515</v>
      </c>
    </row>
    <row r="85" ht="14.55" spans="1:2">
      <c r="A85" s="25" t="s">
        <v>516</v>
      </c>
      <c r="B85" s="26" t="s">
        <v>516</v>
      </c>
    </row>
    <row r="86" s="1" customFormat="1" ht="14.55" spans="2:2">
      <c r="B86" s="1" t="s">
        <v>388</v>
      </c>
    </row>
    <row r="87" s="1" customFormat="1" ht="17.4" spans="1:2">
      <c r="A87" s="6" t="s">
        <v>517</v>
      </c>
      <c r="B87" s="14"/>
    </row>
    <row r="88" s="1" customFormat="1" spans="1:4">
      <c r="A88" s="8" t="s">
        <v>518</v>
      </c>
      <c r="B88" s="9" t="s">
        <v>518</v>
      </c>
      <c r="D88" s="21"/>
    </row>
    <row r="89" s="1" customFormat="1" spans="1:4">
      <c r="A89" s="8" t="s">
        <v>519</v>
      </c>
      <c r="B89" s="9" t="s">
        <v>519</v>
      </c>
      <c r="D89" s="21"/>
    </row>
    <row r="90" s="1" customFormat="1" spans="1:4">
      <c r="A90" s="8" t="s">
        <v>520</v>
      </c>
      <c r="B90" s="9"/>
      <c r="D90" s="21"/>
    </row>
    <row r="91" s="1" customFormat="1" ht="14.55" spans="1:4">
      <c r="A91" s="13" t="s">
        <v>521</v>
      </c>
      <c r="B91" s="12"/>
      <c r="D91" s="21"/>
    </row>
    <row r="92" s="1" customFormat="1" ht="14.55" spans="4:4">
      <c r="D92" s="21"/>
    </row>
    <row r="93" s="1" customFormat="1" ht="17.4" spans="1:2">
      <c r="A93" s="6" t="s">
        <v>522</v>
      </c>
      <c r="B93" s="14" t="s">
        <v>522</v>
      </c>
    </row>
    <row r="94" s="1" customFormat="1" spans="1:2">
      <c r="A94" s="8" t="s">
        <v>177</v>
      </c>
      <c r="B94" s="9" t="s">
        <v>177</v>
      </c>
    </row>
    <row r="95" s="1" customFormat="1" spans="1:2">
      <c r="A95" s="8" t="s">
        <v>523</v>
      </c>
      <c r="B95" s="9" t="s">
        <v>523</v>
      </c>
    </row>
    <row r="96" s="1" customFormat="1" spans="1:2">
      <c r="A96" s="8" t="s">
        <v>524</v>
      </c>
      <c r="B96" s="9" t="s">
        <v>524</v>
      </c>
    </row>
    <row r="97" s="1" customFormat="1" spans="1:2">
      <c r="A97" s="8" t="s">
        <v>525</v>
      </c>
      <c r="B97" s="9" t="s">
        <v>525</v>
      </c>
    </row>
    <row r="98" s="1" customFormat="1" spans="1:2">
      <c r="A98" s="8" t="s">
        <v>526</v>
      </c>
      <c r="B98" s="9" t="s">
        <v>526</v>
      </c>
    </row>
    <row r="99" s="1" customFormat="1" spans="1:2">
      <c r="A99" s="8" t="s">
        <v>527</v>
      </c>
      <c r="B99" s="9" t="s">
        <v>527</v>
      </c>
    </row>
    <row r="100" s="1" customFormat="1" ht="17.4" spans="1:4">
      <c r="A100" s="8" t="s">
        <v>246</v>
      </c>
      <c r="B100" s="9" t="s">
        <v>246</v>
      </c>
      <c r="D100" s="22"/>
    </row>
    <row r="101" s="1" customFormat="1" spans="1:2">
      <c r="A101" s="8" t="s">
        <v>528</v>
      </c>
      <c r="B101" s="9" t="s">
        <v>528</v>
      </c>
    </row>
    <row r="102" s="1" customFormat="1" spans="1:2">
      <c r="A102" s="8" t="s">
        <v>529</v>
      </c>
      <c r="B102" s="9" t="s">
        <v>529</v>
      </c>
    </row>
    <row r="103" s="1" customFormat="1" spans="1:2">
      <c r="A103" s="8" t="s">
        <v>530</v>
      </c>
      <c r="B103" s="9" t="s">
        <v>530</v>
      </c>
    </row>
    <row r="104" spans="1:2">
      <c r="A104" s="8" t="s">
        <v>531</v>
      </c>
      <c r="B104" s="9" t="s">
        <v>531</v>
      </c>
    </row>
    <row r="105" s="1" customFormat="1" spans="1:2">
      <c r="A105" s="27" t="s">
        <v>532</v>
      </c>
      <c r="B105" s="28" t="s">
        <v>532</v>
      </c>
    </row>
    <row r="106" spans="1:2">
      <c r="A106" s="27" t="s">
        <v>533</v>
      </c>
      <c r="B106" s="28" t="s">
        <v>533</v>
      </c>
    </row>
    <row r="107" s="1" customFormat="1" ht="14.55" spans="1:2">
      <c r="A107" s="29" t="s">
        <v>534</v>
      </c>
      <c r="B107" s="30" t="s">
        <v>534</v>
      </c>
    </row>
    <row r="108" s="1" customFormat="1" ht="18.15" spans="4:4">
      <c r="D108" s="22"/>
    </row>
    <row r="109" ht="17.4" spans="1:2">
      <c r="A109" s="6" t="s">
        <v>535</v>
      </c>
      <c r="B109" s="14" t="s">
        <v>535</v>
      </c>
    </row>
    <row r="110" spans="1:2">
      <c r="A110" s="8" t="s">
        <v>536</v>
      </c>
      <c r="B110" s="9" t="s">
        <v>537</v>
      </c>
    </row>
    <row r="111" s="1" customFormat="1" spans="1:2">
      <c r="A111" s="8" t="s">
        <v>538</v>
      </c>
      <c r="B111" s="9" t="s">
        <v>539</v>
      </c>
    </row>
    <row r="112" ht="14.55" spans="1:2">
      <c r="A112" s="13" t="s">
        <v>540</v>
      </c>
      <c r="B112" s="12" t="s">
        <v>541</v>
      </c>
    </row>
    <row r="114" s="1" customFormat="1" ht="17.4" spans="1:2">
      <c r="A114" s="22" t="s">
        <v>542</v>
      </c>
      <c r="B114" s="22" t="s">
        <v>542</v>
      </c>
    </row>
    <row r="115" s="1" customFormat="1" spans="1:5">
      <c r="A115" s="1" t="s">
        <v>543</v>
      </c>
      <c r="B115" s="1" t="s">
        <v>543</v>
      </c>
      <c r="C115" s="171" t="s">
        <v>544</v>
      </c>
      <c r="D115" s="21"/>
      <c r="E115" s="21"/>
    </row>
    <row r="116" s="1" customFormat="1" ht="17.4" spans="1:4">
      <c r="A116" s="1" t="s">
        <v>545</v>
      </c>
      <c r="B116" s="1" t="s">
        <v>545</v>
      </c>
      <c r="C116" s="171" t="s">
        <v>544</v>
      </c>
      <c r="D116" s="22"/>
    </row>
    <row r="118" s="1" customFormat="1" ht="17.4" spans="1:2">
      <c r="A118" s="22" t="s">
        <v>546</v>
      </c>
      <c r="B118" s="22" t="s">
        <v>546</v>
      </c>
    </row>
    <row r="119" s="1" customFormat="1" spans="1:2">
      <c r="A119" s="1" t="s">
        <v>547</v>
      </c>
      <c r="B119" s="21" t="s">
        <v>547</v>
      </c>
    </row>
    <row r="120" s="1" customFormat="1" spans="1:2">
      <c r="A120" s="1" t="s">
        <v>548</v>
      </c>
      <c r="B120" s="21" t="s">
        <v>548</v>
      </c>
    </row>
    <row r="121" spans="1:2">
      <c r="A121" s="1" t="s">
        <v>549</v>
      </c>
      <c r="B121" s="21" t="s">
        <v>549</v>
      </c>
    </row>
    <row r="122" s="1" customFormat="1" spans="1:2">
      <c r="A122" s="1" t="s">
        <v>550</v>
      </c>
      <c r="B122" s="21" t="s">
        <v>550</v>
      </c>
    </row>
    <row r="123" s="1" customFormat="1" spans="1:1">
      <c r="A123" s="21"/>
    </row>
    <row r="124" s="1" customFormat="1" ht="17.4" spans="1:2">
      <c r="A124" s="22" t="s">
        <v>551</v>
      </c>
      <c r="B124" s="22" t="s">
        <v>551</v>
      </c>
    </row>
    <row r="125" s="1" customFormat="1" spans="1:2">
      <c r="A125" s="1" t="s">
        <v>552</v>
      </c>
      <c r="B125" s="1" t="s">
        <v>552</v>
      </c>
    </row>
    <row r="126" s="1" customFormat="1" spans="1:2">
      <c r="A126" s="1" t="s">
        <v>553</v>
      </c>
      <c r="B126" s="1" t="s">
        <v>553</v>
      </c>
    </row>
    <row r="127" s="1" customFormat="1" spans="1:2">
      <c r="A127" s="1" t="s">
        <v>554</v>
      </c>
      <c r="B127" s="1" t="s">
        <v>554</v>
      </c>
    </row>
    <row r="128" s="1" customFormat="1" spans="1:2">
      <c r="A128" s="1" t="s">
        <v>555</v>
      </c>
      <c r="B128" s="1" t="s">
        <v>555</v>
      </c>
    </row>
    <row r="129" spans="1:2">
      <c r="A129" s="1" t="s">
        <v>556</v>
      </c>
      <c r="B129" s="1" t="s">
        <v>556</v>
      </c>
    </row>
    <row r="130" s="1" customFormat="1" spans="1:2">
      <c r="A130" s="1" t="s">
        <v>557</v>
      </c>
      <c r="B130" s="1" t="s">
        <v>557</v>
      </c>
    </row>
    <row r="131" s="1" customFormat="1" spans="1:2">
      <c r="A131" s="1" t="s">
        <v>558</v>
      </c>
      <c r="B131" s="1" t="s">
        <v>558</v>
      </c>
    </row>
    <row r="134" s="1" customFormat="1" ht="17.4" spans="1:2">
      <c r="A134" s="22" t="s">
        <v>559</v>
      </c>
      <c r="B134" s="22" t="s">
        <v>559</v>
      </c>
    </row>
    <row r="135" s="1" customFormat="1" spans="1:2">
      <c r="A135" s="1" t="s">
        <v>560</v>
      </c>
      <c r="B135" s="1" t="s">
        <v>560</v>
      </c>
    </row>
    <row r="136" s="1" customFormat="1" spans="1:2">
      <c r="A136" s="1" t="s">
        <v>561</v>
      </c>
      <c r="B136" s="1" t="s">
        <v>561</v>
      </c>
    </row>
    <row r="137" s="1" customFormat="1" spans="1:2">
      <c r="A137" s="1" t="s">
        <v>562</v>
      </c>
      <c r="B137" s="1" t="s">
        <v>562</v>
      </c>
    </row>
    <row r="138" s="1" customFormat="1" spans="1:2">
      <c r="A138" s="1" t="s">
        <v>563</v>
      </c>
      <c r="B138" s="1" t="s">
        <v>563</v>
      </c>
    </row>
    <row r="139" s="1" customFormat="1" spans="1:4">
      <c r="A139" s="1" t="s">
        <v>564</v>
      </c>
      <c r="B139" s="1" t="s">
        <v>564</v>
      </c>
      <c r="D139" s="21"/>
    </row>
    <row r="140" s="1" customFormat="1" spans="1:2">
      <c r="A140" s="1" t="s">
        <v>565</v>
      </c>
      <c r="B140" s="1" t="s">
        <v>565</v>
      </c>
    </row>
    <row r="141" s="1" customFormat="1" spans="1:2">
      <c r="A141" s="1" t="s">
        <v>566</v>
      </c>
      <c r="B141" s="1" t="s">
        <v>566</v>
      </c>
    </row>
    <row r="142" s="1" customFormat="1" spans="1:2">
      <c r="A142" s="1" t="s">
        <v>567</v>
      </c>
      <c r="B142" s="1" t="s">
        <v>567</v>
      </c>
    </row>
    <row r="143" s="1" customFormat="1" spans="1:2">
      <c r="A143" s="1" t="s">
        <v>568</v>
      </c>
      <c r="B143" s="1" t="s">
        <v>568</v>
      </c>
    </row>
    <row r="144" s="1" customFormat="1" spans="1:2">
      <c r="A144" s="1" t="s">
        <v>569</v>
      </c>
      <c r="B144" s="1" t="s">
        <v>569</v>
      </c>
    </row>
    <row r="145" s="1" customFormat="1" spans="1:2">
      <c r="A145" s="1" t="s">
        <v>570</v>
      </c>
      <c r="B145" s="1" t="s">
        <v>570</v>
      </c>
    </row>
    <row r="146" s="1" customFormat="1" spans="1:2">
      <c r="A146" s="1" t="s">
        <v>571</v>
      </c>
      <c r="B146" s="1" t="s">
        <v>571</v>
      </c>
    </row>
    <row r="147" spans="1:2">
      <c r="A147" s="1" t="s">
        <v>572</v>
      </c>
      <c r="B147" s="1" t="s">
        <v>572</v>
      </c>
    </row>
    <row r="148" spans="1:2">
      <c r="A148" s="1" t="s">
        <v>573</v>
      </c>
      <c r="B148" s="21" t="s">
        <v>573</v>
      </c>
    </row>
    <row r="149" spans="1:2">
      <c r="A149" s="1" t="s">
        <v>574</v>
      </c>
      <c r="B149" s="1" t="s">
        <v>574</v>
      </c>
    </row>
    <row r="150" spans="1:2">
      <c r="A150" s="1" t="s">
        <v>575</v>
      </c>
      <c r="B150" s="1" t="s">
        <v>575</v>
      </c>
    </row>
  </sheetData>
  <mergeCells count="1">
    <mergeCell ref="D2:E2"/>
  </mergeCells>
  <conditionalFormatting sqref="B9">
    <cfRule type="duplicateValues" dxfId="2" priority="135"/>
    <cfRule type="duplicateValues" dxfId="3" priority="137"/>
  </conditionalFormatting>
  <conditionalFormatting sqref="D9:E9">
    <cfRule type="duplicateValues" dxfId="3" priority="133"/>
  </conditionalFormatting>
  <conditionalFormatting sqref="B16">
    <cfRule type="duplicateValues" dxfId="2" priority="142"/>
    <cfRule type="duplicateValues" dxfId="3" priority="143"/>
  </conditionalFormatting>
  <conditionalFormatting sqref="D16:E16">
    <cfRule type="duplicateValues" dxfId="3" priority="141"/>
  </conditionalFormatting>
  <conditionalFormatting sqref="B17">
    <cfRule type="duplicateValues" dxfId="3" priority="295"/>
    <cfRule type="duplicateValues" dxfId="0" priority="296"/>
  </conditionalFormatting>
  <conditionalFormatting sqref="B27">
    <cfRule type="duplicateValues" dxfId="3" priority="166"/>
    <cfRule type="duplicateValues" dxfId="0" priority="167"/>
  </conditionalFormatting>
  <conditionalFormatting sqref="B28">
    <cfRule type="duplicateValues" dxfId="3" priority="165"/>
  </conditionalFormatting>
  <conditionalFormatting sqref="B29">
    <cfRule type="duplicateValues" dxfId="2" priority="160"/>
    <cfRule type="duplicateValues" dxfId="3" priority="161"/>
  </conditionalFormatting>
  <conditionalFormatting sqref="D29:E29">
    <cfRule type="duplicateValues" dxfId="3" priority="163"/>
  </conditionalFormatting>
  <conditionalFormatting sqref="B31">
    <cfRule type="duplicateValues" dxfId="2" priority="155"/>
    <cfRule type="duplicateValues" dxfId="3" priority="156"/>
    <cfRule type="duplicateValues" dxfId="0" priority="157"/>
  </conditionalFormatting>
  <conditionalFormatting sqref="D31:E31">
    <cfRule type="duplicateValues" dxfId="3" priority="159"/>
  </conditionalFormatting>
  <conditionalFormatting sqref="B32">
    <cfRule type="duplicateValues" dxfId="2" priority="260"/>
    <cfRule type="duplicateValues" dxfId="3" priority="261"/>
  </conditionalFormatting>
  <conditionalFormatting sqref="D32:E32">
    <cfRule type="duplicateValues" dxfId="3" priority="259"/>
  </conditionalFormatting>
  <conditionalFormatting sqref="B33">
    <cfRule type="duplicateValues" dxfId="2" priority="257"/>
    <cfRule type="duplicateValues" dxfId="3" priority="258"/>
  </conditionalFormatting>
  <conditionalFormatting sqref="B34">
    <cfRule type="duplicateValues" dxfId="2" priority="255"/>
    <cfRule type="duplicateValues" dxfId="3" priority="256"/>
  </conditionalFormatting>
  <conditionalFormatting sqref="B35">
    <cfRule type="duplicateValues" dxfId="2" priority="253"/>
    <cfRule type="duplicateValues" dxfId="3" priority="254"/>
  </conditionalFormatting>
  <conditionalFormatting sqref="B37">
    <cfRule type="duplicateValues" dxfId="2" priority="150"/>
    <cfRule type="duplicateValues" dxfId="3" priority="151"/>
    <cfRule type="duplicateValues" dxfId="0" priority="152"/>
  </conditionalFormatting>
  <conditionalFormatting sqref="D37:E37">
    <cfRule type="duplicateValues" dxfId="3" priority="154"/>
  </conditionalFormatting>
  <conditionalFormatting sqref="B38">
    <cfRule type="duplicateValues" dxfId="2" priority="217"/>
    <cfRule type="duplicateValues" dxfId="3" priority="225"/>
  </conditionalFormatting>
  <conditionalFormatting sqref="B39">
    <cfRule type="duplicateValues" dxfId="2" priority="216"/>
    <cfRule type="duplicateValues" dxfId="3" priority="224"/>
  </conditionalFormatting>
  <conditionalFormatting sqref="B40">
    <cfRule type="duplicateValues" dxfId="2" priority="215"/>
    <cfRule type="duplicateValues" dxfId="3" priority="223"/>
  </conditionalFormatting>
  <conditionalFormatting sqref="B41">
    <cfRule type="duplicateValues" dxfId="2" priority="214"/>
    <cfRule type="duplicateValues" dxfId="3" priority="222"/>
  </conditionalFormatting>
  <conditionalFormatting sqref="B42">
    <cfRule type="duplicateValues" dxfId="2" priority="213"/>
    <cfRule type="duplicateValues" dxfId="3" priority="221"/>
  </conditionalFormatting>
  <conditionalFormatting sqref="B43">
    <cfRule type="duplicateValues" dxfId="2" priority="212"/>
    <cfRule type="duplicateValues" dxfId="3" priority="220"/>
  </conditionalFormatting>
  <conditionalFormatting sqref="B44">
    <cfRule type="duplicateValues" dxfId="2" priority="211"/>
    <cfRule type="duplicateValues" dxfId="3" priority="219"/>
  </conditionalFormatting>
  <conditionalFormatting sqref="B45">
    <cfRule type="duplicateValues" dxfId="2" priority="210"/>
    <cfRule type="duplicateValues" dxfId="3" priority="218"/>
  </conditionalFormatting>
  <conditionalFormatting sqref="D49">
    <cfRule type="duplicateValues" dxfId="0" priority="308"/>
  </conditionalFormatting>
  <conditionalFormatting sqref="B50">
    <cfRule type="duplicateValues" dxfId="2" priority="193"/>
    <cfRule type="duplicateValues" dxfId="3" priority="194"/>
  </conditionalFormatting>
  <conditionalFormatting sqref="B51">
    <cfRule type="duplicateValues" dxfId="2" priority="190"/>
    <cfRule type="duplicateValues" dxfId="3" priority="191"/>
  </conditionalFormatting>
  <conditionalFormatting sqref="B52">
    <cfRule type="duplicateValues" dxfId="2" priority="187"/>
    <cfRule type="duplicateValues" dxfId="3" priority="188"/>
  </conditionalFormatting>
  <conditionalFormatting sqref="B54">
    <cfRule type="duplicateValues" dxfId="2" priority="145"/>
    <cfRule type="duplicateValues" dxfId="3" priority="146"/>
    <cfRule type="duplicateValues" dxfId="0" priority="147"/>
  </conditionalFormatting>
  <conditionalFormatting sqref="D54:E54">
    <cfRule type="duplicateValues" dxfId="3" priority="149"/>
  </conditionalFormatting>
  <conditionalFormatting sqref="B55">
    <cfRule type="duplicateValues" dxfId="2" priority="174"/>
    <cfRule type="duplicateValues" dxfId="3" priority="180"/>
  </conditionalFormatting>
  <conditionalFormatting sqref="B56">
    <cfRule type="duplicateValues" dxfId="2" priority="173"/>
    <cfRule type="duplicateValues" dxfId="3" priority="179"/>
  </conditionalFormatting>
  <conditionalFormatting sqref="B57">
    <cfRule type="duplicateValues" dxfId="2" priority="172"/>
    <cfRule type="duplicateValues" dxfId="3" priority="178"/>
  </conditionalFormatting>
  <conditionalFormatting sqref="B58">
    <cfRule type="duplicateValues" dxfId="2" priority="171"/>
    <cfRule type="duplicateValues" dxfId="3" priority="177"/>
  </conditionalFormatting>
  <conditionalFormatting sqref="B59">
    <cfRule type="duplicateValues" dxfId="2" priority="170"/>
    <cfRule type="duplicateValues" dxfId="3" priority="176"/>
  </conditionalFormatting>
  <conditionalFormatting sqref="B60">
    <cfRule type="duplicateValues" dxfId="2" priority="169"/>
    <cfRule type="duplicateValues" dxfId="3" priority="175"/>
  </conditionalFormatting>
  <conditionalFormatting sqref="D60">
    <cfRule type="duplicateValues" dxfId="3" priority="270"/>
  </conditionalFormatting>
  <conditionalFormatting sqref="B62">
    <cfRule type="duplicateValues" dxfId="0" priority="122"/>
    <cfRule type="duplicateValues" dxfId="3" priority="121"/>
    <cfRule type="duplicateValues" dxfId="2" priority="120"/>
  </conditionalFormatting>
  <conditionalFormatting sqref="B63">
    <cfRule type="duplicateValues" dxfId="3" priority="129"/>
    <cfRule type="duplicateValues" dxfId="2" priority="126"/>
  </conditionalFormatting>
  <conditionalFormatting sqref="B64">
    <cfRule type="duplicateValues" dxfId="3" priority="128"/>
    <cfRule type="duplicateValues" dxfId="2" priority="125"/>
  </conditionalFormatting>
  <conditionalFormatting sqref="B65">
    <cfRule type="duplicateValues" dxfId="3" priority="127"/>
    <cfRule type="duplicateValues" dxfId="2" priority="124"/>
  </conditionalFormatting>
  <conditionalFormatting sqref="B66">
    <cfRule type="duplicateValues" dxfId="3" priority="110"/>
    <cfRule type="duplicateValues" dxfId="2" priority="101"/>
  </conditionalFormatting>
  <conditionalFormatting sqref="B67">
    <cfRule type="duplicateValues" dxfId="3" priority="109"/>
    <cfRule type="duplicateValues" dxfId="2" priority="100"/>
  </conditionalFormatting>
  <conditionalFormatting sqref="D67">
    <cfRule type="duplicateValues" dxfId="0" priority="303"/>
  </conditionalFormatting>
  <conditionalFormatting sqref="B68">
    <cfRule type="duplicateValues" dxfId="3" priority="108"/>
    <cfRule type="duplicateValues" dxfId="2" priority="99"/>
  </conditionalFormatting>
  <conditionalFormatting sqref="B69">
    <cfRule type="duplicateValues" dxfId="3" priority="107"/>
    <cfRule type="duplicateValues" dxfId="2" priority="98"/>
  </conditionalFormatting>
  <conditionalFormatting sqref="B70">
    <cfRule type="duplicateValues" dxfId="3" priority="106"/>
    <cfRule type="duplicateValues" dxfId="2" priority="97"/>
  </conditionalFormatting>
  <conditionalFormatting sqref="B71">
    <cfRule type="duplicateValues" dxfId="3" priority="105"/>
    <cfRule type="duplicateValues" dxfId="2" priority="96"/>
  </conditionalFormatting>
  <conditionalFormatting sqref="B72">
    <cfRule type="duplicateValues" dxfId="3" priority="104"/>
    <cfRule type="duplicateValues" dxfId="2" priority="95"/>
  </conditionalFormatting>
  <conditionalFormatting sqref="B73">
    <cfRule type="duplicateValues" dxfId="3" priority="103"/>
    <cfRule type="duplicateValues" dxfId="2" priority="94"/>
  </conditionalFormatting>
  <conditionalFormatting sqref="B74">
    <cfRule type="duplicateValues" dxfId="3" priority="102"/>
    <cfRule type="duplicateValues" dxfId="2" priority="93"/>
  </conditionalFormatting>
  <conditionalFormatting sqref="B76">
    <cfRule type="duplicateValues" dxfId="0" priority="76"/>
    <cfRule type="duplicateValues" dxfId="3" priority="75"/>
    <cfRule type="duplicateValues" dxfId="2" priority="74"/>
  </conditionalFormatting>
  <conditionalFormatting sqref="B77">
    <cfRule type="duplicateValues" dxfId="3" priority="83"/>
    <cfRule type="duplicateValues" dxfId="2" priority="80"/>
  </conditionalFormatting>
  <conditionalFormatting sqref="B78">
    <cfRule type="duplicateValues" dxfId="3" priority="82"/>
    <cfRule type="duplicateValues" dxfId="2" priority="79"/>
  </conditionalFormatting>
  <conditionalFormatting sqref="D78">
    <cfRule type="duplicateValues" dxfId="0" priority="305"/>
  </conditionalFormatting>
  <conditionalFormatting sqref="B79">
    <cfRule type="duplicateValues" dxfId="3" priority="81"/>
    <cfRule type="duplicateValues" dxfId="2" priority="78"/>
  </conditionalFormatting>
  <conditionalFormatting sqref="D79">
    <cfRule type="duplicateValues" dxfId="0" priority="304"/>
  </conditionalFormatting>
  <conditionalFormatting sqref="B80">
    <cfRule type="duplicateValues" dxfId="3" priority="71"/>
    <cfRule type="duplicateValues" dxfId="2" priority="69"/>
  </conditionalFormatting>
  <conditionalFormatting sqref="B81">
    <cfRule type="duplicateValues" dxfId="3" priority="70"/>
    <cfRule type="duplicateValues" dxfId="2" priority="68"/>
  </conditionalFormatting>
  <conditionalFormatting sqref="B82">
    <cfRule type="duplicateValues" dxfId="3" priority="67"/>
    <cfRule type="duplicateValues" dxfId="2" priority="66"/>
  </conditionalFormatting>
  <conditionalFormatting sqref="B83">
    <cfRule type="duplicateValues" dxfId="3" priority="92"/>
    <cfRule type="duplicateValues" dxfId="2" priority="89"/>
  </conditionalFormatting>
  <conditionalFormatting sqref="B84">
    <cfRule type="duplicateValues" dxfId="3" priority="91"/>
    <cfRule type="duplicateValues" dxfId="2" priority="88"/>
  </conditionalFormatting>
  <conditionalFormatting sqref="B85">
    <cfRule type="duplicateValues" dxfId="3" priority="90"/>
    <cfRule type="duplicateValues" dxfId="2" priority="87"/>
  </conditionalFormatting>
  <conditionalFormatting sqref="B87">
    <cfRule type="duplicateValues" dxfId="0" priority="55"/>
    <cfRule type="duplicateValues" dxfId="3" priority="54"/>
    <cfRule type="duplicateValues" dxfId="2" priority="53"/>
  </conditionalFormatting>
  <conditionalFormatting sqref="D87">
    <cfRule type="duplicateValues" dxfId="3" priority="264"/>
  </conditionalFormatting>
  <conditionalFormatting sqref="B88">
    <cfRule type="duplicateValues" dxfId="3" priority="62"/>
    <cfRule type="duplicateValues" dxfId="2" priority="59"/>
  </conditionalFormatting>
  <conditionalFormatting sqref="B89">
    <cfRule type="duplicateValues" dxfId="3" priority="61"/>
    <cfRule type="duplicateValues" dxfId="2" priority="58"/>
  </conditionalFormatting>
  <conditionalFormatting sqref="B90">
    <cfRule type="duplicateValues" dxfId="3" priority="60"/>
    <cfRule type="duplicateValues" dxfId="2" priority="57"/>
  </conditionalFormatting>
  <conditionalFormatting sqref="B91">
    <cfRule type="duplicateValues" dxfId="3" priority="51"/>
    <cfRule type="duplicateValues" dxfId="2" priority="50"/>
  </conditionalFormatting>
  <conditionalFormatting sqref="B93">
    <cfRule type="duplicateValues" dxfId="0" priority="42"/>
    <cfRule type="duplicateValues" dxfId="3" priority="41"/>
    <cfRule type="duplicateValues" dxfId="2" priority="40"/>
  </conditionalFormatting>
  <conditionalFormatting sqref="B94">
    <cfRule type="duplicateValues" dxfId="3" priority="48"/>
    <cfRule type="duplicateValues" dxfId="2" priority="45"/>
  </conditionalFormatting>
  <conditionalFormatting sqref="B95">
    <cfRule type="duplicateValues" dxfId="3" priority="47"/>
    <cfRule type="duplicateValues" dxfId="2" priority="44"/>
  </conditionalFormatting>
  <conditionalFormatting sqref="B96">
    <cfRule type="duplicateValues" dxfId="3" priority="46"/>
    <cfRule type="duplicateValues" dxfId="2" priority="43"/>
  </conditionalFormatting>
  <conditionalFormatting sqref="B97">
    <cfRule type="duplicateValues" dxfId="3" priority="35"/>
    <cfRule type="duplicateValues" dxfId="2" priority="32"/>
  </conditionalFormatting>
  <conditionalFormatting sqref="B98">
    <cfRule type="duplicateValues" dxfId="3" priority="34"/>
    <cfRule type="duplicateValues" dxfId="2" priority="31"/>
  </conditionalFormatting>
  <conditionalFormatting sqref="B99">
    <cfRule type="duplicateValues" dxfId="3" priority="33"/>
    <cfRule type="duplicateValues" dxfId="2" priority="30"/>
  </conditionalFormatting>
  <conditionalFormatting sqref="A100">
    <cfRule type="duplicateValues" dxfId="0" priority="11"/>
  </conditionalFormatting>
  <conditionalFormatting sqref="B100">
    <cfRule type="duplicateValues" dxfId="3" priority="13"/>
    <cfRule type="duplicateValues" dxfId="2" priority="12"/>
  </conditionalFormatting>
  <conditionalFormatting sqref="D100">
    <cfRule type="duplicateValues" dxfId="0" priority="302"/>
  </conditionalFormatting>
  <conditionalFormatting sqref="A101">
    <cfRule type="duplicateValues" dxfId="0" priority="20"/>
  </conditionalFormatting>
  <conditionalFormatting sqref="B101">
    <cfRule type="duplicateValues" dxfId="3" priority="28"/>
    <cfRule type="duplicateValues" dxfId="2" priority="24"/>
  </conditionalFormatting>
  <conditionalFormatting sqref="A102">
    <cfRule type="duplicateValues" dxfId="0" priority="19"/>
  </conditionalFormatting>
  <conditionalFormatting sqref="B102">
    <cfRule type="duplicateValues" dxfId="3" priority="27"/>
    <cfRule type="duplicateValues" dxfId="2" priority="23"/>
  </conditionalFormatting>
  <conditionalFormatting sqref="A103">
    <cfRule type="duplicateValues" dxfId="0" priority="18"/>
  </conditionalFormatting>
  <conditionalFormatting sqref="B103">
    <cfRule type="duplicateValues" dxfId="3" priority="26"/>
    <cfRule type="duplicateValues" dxfId="2" priority="22"/>
  </conditionalFormatting>
  <conditionalFormatting sqref="A104">
    <cfRule type="duplicateValues" dxfId="0" priority="17"/>
  </conditionalFormatting>
  <conditionalFormatting sqref="B104">
    <cfRule type="duplicateValues" dxfId="3" priority="25"/>
    <cfRule type="duplicateValues" dxfId="2" priority="21"/>
  </conditionalFormatting>
  <conditionalFormatting sqref="A107">
    <cfRule type="duplicateValues" dxfId="0" priority="14"/>
  </conditionalFormatting>
  <conditionalFormatting sqref="B107">
    <cfRule type="duplicateValues" dxfId="3" priority="16"/>
    <cfRule type="duplicateValues" dxfId="2" priority="15"/>
  </conditionalFormatting>
  <conditionalFormatting sqref="B109">
    <cfRule type="duplicateValues" dxfId="0" priority="4"/>
    <cfRule type="duplicateValues" dxfId="3" priority="3"/>
    <cfRule type="duplicateValues" dxfId="2" priority="2"/>
  </conditionalFormatting>
  <conditionalFormatting sqref="B110">
    <cfRule type="duplicateValues" dxfId="3" priority="10"/>
    <cfRule type="duplicateValues" dxfId="2" priority="7"/>
  </conditionalFormatting>
  <conditionalFormatting sqref="B111">
    <cfRule type="duplicateValues" dxfId="3" priority="9"/>
    <cfRule type="duplicateValues" dxfId="2" priority="6"/>
  </conditionalFormatting>
  <conditionalFormatting sqref="B112">
    <cfRule type="duplicateValues" dxfId="3" priority="8"/>
    <cfRule type="duplicateValues" dxfId="2" priority="5"/>
  </conditionalFormatting>
  <conditionalFormatting sqref="B114">
    <cfRule type="duplicateValues" dxfId="0" priority="236"/>
  </conditionalFormatting>
  <conditionalFormatting sqref="D116">
    <cfRule type="duplicateValues" dxfId="0" priority="300"/>
  </conditionalFormatting>
  <conditionalFormatting sqref="B124">
    <cfRule type="duplicateValues" dxfId="0" priority="276"/>
  </conditionalFormatting>
  <conditionalFormatting sqref="B134">
    <cfRule type="duplicateValues" dxfId="0" priority="274"/>
  </conditionalFormatting>
  <conditionalFormatting sqref="D139">
    <cfRule type="duplicateValues" dxfId="0" priority="298"/>
  </conditionalFormatting>
  <conditionalFormatting sqref="B148">
    <cfRule type="duplicateValues" dxfId="0" priority="273"/>
  </conditionalFormatting>
  <conditionalFormatting sqref="A93:A96">
    <cfRule type="duplicateValues" dxfId="0" priority="39"/>
  </conditionalFormatting>
  <conditionalFormatting sqref="A97:A99">
    <cfRule type="duplicateValues" dxfId="0" priority="29"/>
  </conditionalFormatting>
  <conditionalFormatting sqref="A109:A112">
    <cfRule type="duplicateValues" dxfId="0" priority="1"/>
  </conditionalFormatting>
  <conditionalFormatting sqref="B11:B14">
    <cfRule type="duplicateValues" dxfId="3" priority="297"/>
  </conditionalFormatting>
  <conditionalFormatting sqref="B18:B26">
    <cfRule type="duplicateValues" dxfId="3" priority="294"/>
  </conditionalFormatting>
  <conditionalFormatting sqref="B27:B28">
    <cfRule type="duplicateValues" dxfId="2" priority="164"/>
  </conditionalFormatting>
  <conditionalFormatting sqref="B46:B47">
    <cfRule type="duplicateValues" dxfId="2" priority="208"/>
    <cfRule type="duplicateValues" dxfId="3" priority="209"/>
  </conditionalFormatting>
  <conditionalFormatting sqref="B48:B49">
    <cfRule type="duplicateValues" dxfId="2" priority="196"/>
    <cfRule type="duplicateValues" dxfId="3" priority="197"/>
  </conditionalFormatting>
  <conditionalFormatting sqref="B105:B106">
    <cfRule type="duplicateValues" dxfId="3" priority="280"/>
  </conditionalFormatting>
  <conditionalFormatting sqref="B115:B117">
    <cfRule type="duplicateValues" dxfId="3" priority="278"/>
  </conditionalFormatting>
  <conditionalFormatting sqref="B118:B122">
    <cfRule type="duplicateValues" dxfId="0" priority="279"/>
  </conditionalFormatting>
  <conditionalFormatting sqref="B124:B131">
    <cfRule type="duplicateValues" dxfId="3" priority="277"/>
  </conditionalFormatting>
  <conditionalFormatting sqref="D55:D58">
    <cfRule type="duplicateValues" dxfId="0" priority="307"/>
  </conditionalFormatting>
  <conditionalFormatting sqref="A1:A92;A105:A106;A108;A113:A1048576">
    <cfRule type="duplicateValues" dxfId="0" priority="49"/>
  </conditionalFormatting>
  <conditionalFormatting sqref="B1:B8;B10:B15;B17:B26;B30;B36;B53;B61;B92;B86;B108;B113;B75;B123;B151:B1048576;B132:B133">
    <cfRule type="duplicateValues" dxfId="2" priority="284"/>
  </conditionalFormatting>
  <conditionalFormatting sqref="D3:E4">
    <cfRule type="duplicateValues" dxfId="3" priority="272"/>
  </conditionalFormatting>
  <conditionalFormatting sqref="D5:E8;D10:E15;D17:E28;D30:E30">
    <cfRule type="duplicateValues" dxfId="3" priority="271"/>
  </conditionalFormatting>
  <conditionalFormatting sqref="D33:D36;D38:D53;D55:D59;D61:D86;D88:D107;D109:D113;D116:D138">
    <cfRule type="duplicateValues" dxfId="3" priority="301"/>
  </conditionalFormatting>
  <conditionalFormatting sqref="D44:D47;D114:D115;D108">
    <cfRule type="duplicateValues" dxfId="0" priority="310"/>
  </conditionalFormatting>
  <conditionalFormatting sqref="B53;B113">
    <cfRule type="duplicateValues" dxfId="3" priority="292"/>
  </conditionalFormatting>
  <conditionalFormatting sqref="D76;D88:D92">
    <cfRule type="duplicateValues" dxfId="0" priority="306"/>
  </conditionalFormatting>
  <conditionalFormatting sqref="B149:B150;B135:B147">
    <cfRule type="duplicateValues" dxfId="3" priority="275"/>
  </conditionalFormatting>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 defaultRowHeight="13.8"/>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4" activePane="bottomRight" state="frozen"/>
      <selection/>
      <selection pane="topRight"/>
      <selection pane="bottomLeft"/>
      <selection pane="bottomRight" activeCell="B3" sqref="B3"/>
    </sheetView>
  </sheetViews>
  <sheetFormatPr defaultColWidth="11" defaultRowHeight="13.8"/>
  <cols>
    <col min="1" max="1" width="0.158333333333333" style="158" customWidth="1"/>
    <col min="2" max="2" width="61.1416666666667" style="158" customWidth="1"/>
    <col min="3" max="3" width="63.6416666666667" style="158" customWidth="1"/>
    <col min="4" max="4" width="35.2" style="158" customWidth="1"/>
    <col min="5" max="5" width="35" style="158" customWidth="1"/>
    <col min="6" max="16383" width="11" style="158"/>
    <col min="16384" max="16384" width="11" style="90"/>
  </cols>
  <sheetData>
    <row r="1" spans="2:5">
      <c r="B1" s="159" t="s">
        <v>0</v>
      </c>
      <c r="C1" s="160" t="s">
        <v>60</v>
      </c>
      <c r="D1" s="158" t="str">
        <f>C1</f>
        <v>Índice de HTML - Ing. Eduardo Herrera Forero.</v>
      </c>
      <c r="E1" s="158" t="str">
        <f>LEFT(C1,FIND("-",C1)-2)</f>
        <v>Índice de HTML</v>
      </c>
    </row>
    <row r="2" spans="1:4">
      <c r="A2" s="161" t="str">
        <f>CONCATENATE("https://eduardoherreraf.github.io/",C2)</f>
        <v>https://eduardoherreraf.github.io/html.html</v>
      </c>
      <c r="B2" s="159" t="s">
        <v>3</v>
      </c>
      <c r="C2" s="162" t="s">
        <v>61</v>
      </c>
      <c r="D2" s="161" t="s">
        <v>62</v>
      </c>
    </row>
    <row r="3" s="56" customFormat="1" spans="1:2575">
      <c r="A3" s="165"/>
      <c r="B3" s="166" t="s">
        <v>5</v>
      </c>
      <c r="C3" s="167" t="s">
        <v>63</v>
      </c>
      <c r="D3" s="165"/>
      <c r="F3" s="165"/>
      <c r="G3" s="165"/>
      <c r="H3" s="165"/>
      <c r="I3" s="165"/>
      <c r="J3" s="165"/>
      <c r="K3" s="165"/>
      <c r="L3" s="165"/>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5"/>
      <c r="AL3" s="165"/>
      <c r="AM3" s="165"/>
      <c r="AN3" s="165"/>
      <c r="AO3" s="165"/>
      <c r="AP3" s="165"/>
      <c r="AQ3" s="165"/>
      <c r="AR3" s="165"/>
      <c r="AS3" s="165"/>
      <c r="AT3" s="165"/>
      <c r="AU3" s="165"/>
      <c r="AV3" s="165"/>
      <c r="AW3" s="165"/>
      <c r="AX3" s="165"/>
      <c r="AY3" s="165"/>
      <c r="AZ3" s="165"/>
      <c r="BA3" s="165"/>
      <c r="BB3" s="165"/>
      <c r="BC3" s="165"/>
      <c r="BD3" s="165"/>
      <c r="BE3" s="165"/>
      <c r="BF3" s="165"/>
      <c r="BG3" s="165"/>
      <c r="BH3" s="165"/>
      <c r="BI3" s="165"/>
      <c r="BJ3" s="165"/>
      <c r="BK3" s="165"/>
      <c r="BL3" s="165"/>
      <c r="BM3" s="165"/>
      <c r="BN3" s="165"/>
      <c r="BO3" s="165"/>
      <c r="BP3" s="165"/>
      <c r="BQ3" s="165"/>
      <c r="BR3" s="165"/>
      <c r="BS3" s="165"/>
      <c r="BT3" s="165"/>
      <c r="BU3" s="165"/>
      <c r="BV3" s="165"/>
      <c r="BW3" s="165"/>
      <c r="BX3" s="165"/>
      <c r="BY3" s="165"/>
      <c r="BZ3" s="165"/>
      <c r="CA3" s="165"/>
      <c r="CB3" s="165"/>
      <c r="CC3" s="165"/>
      <c r="CD3" s="165"/>
      <c r="CE3" s="165"/>
      <c r="CF3" s="165"/>
      <c r="CG3" s="165"/>
      <c r="CH3" s="165"/>
      <c r="CI3" s="165"/>
      <c r="CJ3" s="165"/>
      <c r="CK3" s="165"/>
      <c r="CL3" s="165"/>
      <c r="CM3" s="165"/>
      <c r="CN3" s="165"/>
      <c r="CO3" s="165"/>
      <c r="CP3" s="165"/>
      <c r="CQ3" s="165"/>
      <c r="CR3" s="165"/>
      <c r="CS3" s="165"/>
      <c r="CT3" s="165"/>
      <c r="CU3" s="165"/>
      <c r="CV3" s="165"/>
      <c r="CW3" s="165"/>
      <c r="CX3" s="165"/>
      <c r="CY3" s="165"/>
      <c r="CZ3" s="165"/>
      <c r="DA3" s="165"/>
      <c r="DB3" s="165"/>
      <c r="DC3" s="165"/>
      <c r="DD3" s="165"/>
      <c r="DE3" s="165"/>
      <c r="DF3" s="165"/>
      <c r="DG3" s="165"/>
      <c r="DH3" s="165"/>
      <c r="DI3" s="165"/>
      <c r="DJ3" s="165"/>
      <c r="DK3" s="165"/>
      <c r="DL3" s="165"/>
      <c r="DM3" s="165"/>
      <c r="DN3" s="165"/>
      <c r="DO3" s="165"/>
      <c r="DP3" s="165"/>
      <c r="DQ3" s="165"/>
      <c r="DR3" s="165"/>
      <c r="DS3" s="165"/>
      <c r="DT3" s="165"/>
      <c r="DU3" s="165"/>
      <c r="DV3" s="165"/>
      <c r="DW3" s="165"/>
      <c r="DX3" s="165"/>
      <c r="DY3" s="165"/>
      <c r="DZ3" s="165"/>
      <c r="EA3" s="165"/>
      <c r="EB3" s="165"/>
      <c r="EC3" s="165"/>
      <c r="ED3" s="165"/>
      <c r="EE3" s="165"/>
      <c r="EF3" s="165"/>
      <c r="EG3" s="165"/>
      <c r="EH3" s="165"/>
      <c r="EI3" s="165"/>
      <c r="EJ3" s="165"/>
      <c r="EK3" s="165"/>
      <c r="EL3" s="165"/>
      <c r="EM3" s="165"/>
      <c r="EN3" s="165"/>
      <c r="EO3" s="165"/>
      <c r="EP3" s="165"/>
      <c r="EQ3" s="165"/>
      <c r="ER3" s="165"/>
      <c r="ES3" s="165"/>
      <c r="ET3" s="165"/>
      <c r="EU3" s="165"/>
      <c r="EV3" s="165"/>
      <c r="EW3" s="165"/>
      <c r="EX3" s="165"/>
      <c r="EY3" s="165"/>
      <c r="EZ3" s="165"/>
      <c r="FA3" s="165"/>
      <c r="FB3" s="165"/>
      <c r="FC3" s="165"/>
      <c r="FD3" s="165"/>
      <c r="FE3" s="165"/>
      <c r="FF3" s="165"/>
      <c r="FG3" s="165"/>
      <c r="FH3" s="165"/>
      <c r="FI3" s="165"/>
      <c r="FJ3" s="165"/>
      <c r="FK3" s="165"/>
      <c r="FL3" s="165"/>
      <c r="FM3" s="165"/>
      <c r="FN3" s="165"/>
      <c r="FO3" s="165"/>
      <c r="FP3" s="165"/>
      <c r="FQ3" s="165"/>
      <c r="FR3" s="165"/>
      <c r="FS3" s="165"/>
      <c r="FT3" s="165"/>
      <c r="FU3" s="165"/>
      <c r="FV3" s="165"/>
      <c r="FW3" s="165"/>
      <c r="FX3" s="165"/>
      <c r="FY3" s="165"/>
      <c r="FZ3" s="165"/>
      <c r="GA3" s="165"/>
      <c r="GB3" s="165"/>
      <c r="GC3" s="165"/>
      <c r="GD3" s="165"/>
      <c r="GE3" s="165"/>
      <c r="GF3" s="165"/>
      <c r="GG3" s="165"/>
      <c r="GH3" s="165"/>
      <c r="GI3" s="165"/>
      <c r="GJ3" s="165"/>
      <c r="GK3" s="165"/>
      <c r="GL3" s="165"/>
      <c r="GM3" s="165"/>
      <c r="GN3" s="165"/>
      <c r="GO3" s="165"/>
      <c r="GP3" s="165"/>
      <c r="GQ3" s="165"/>
      <c r="GR3" s="165"/>
      <c r="GS3" s="165"/>
      <c r="GT3" s="165"/>
      <c r="GU3" s="165"/>
      <c r="GV3" s="165"/>
      <c r="GW3" s="165"/>
      <c r="GX3" s="165"/>
      <c r="GY3" s="165"/>
      <c r="GZ3" s="165"/>
      <c r="HA3" s="165"/>
      <c r="HB3" s="165"/>
      <c r="HC3" s="165"/>
      <c r="HD3" s="165"/>
      <c r="HE3" s="165"/>
      <c r="HF3" s="165"/>
      <c r="HG3" s="165"/>
      <c r="HH3" s="165"/>
      <c r="HI3" s="165"/>
      <c r="HJ3" s="165"/>
      <c r="HK3" s="165"/>
      <c r="HL3" s="165"/>
      <c r="HM3" s="165"/>
      <c r="HN3" s="165"/>
      <c r="HO3" s="165"/>
      <c r="HP3" s="165"/>
      <c r="HQ3" s="165"/>
      <c r="HR3" s="165"/>
      <c r="HS3" s="165"/>
      <c r="HT3" s="165"/>
      <c r="HU3" s="165"/>
      <c r="HV3" s="165"/>
      <c r="HW3" s="165"/>
      <c r="HX3" s="165"/>
      <c r="HY3" s="165"/>
      <c r="HZ3" s="165"/>
      <c r="IA3" s="165"/>
      <c r="IB3" s="165"/>
      <c r="IC3" s="165"/>
      <c r="ID3" s="165"/>
      <c r="IE3" s="165"/>
      <c r="IF3" s="165"/>
      <c r="IG3" s="165"/>
      <c r="IH3" s="165"/>
      <c r="II3" s="165"/>
      <c r="IJ3" s="165"/>
      <c r="IK3" s="165"/>
      <c r="IL3" s="165"/>
      <c r="IM3" s="165"/>
      <c r="IN3" s="165"/>
      <c r="IO3" s="165"/>
      <c r="IP3" s="165"/>
      <c r="IQ3" s="165"/>
      <c r="IR3" s="165"/>
      <c r="IS3" s="165"/>
      <c r="IT3" s="165"/>
      <c r="IU3" s="165"/>
      <c r="IV3" s="165"/>
      <c r="IW3" s="165"/>
      <c r="IX3" s="165"/>
      <c r="IY3" s="165"/>
      <c r="IZ3" s="165"/>
      <c r="JA3" s="165"/>
      <c r="JB3" s="165"/>
      <c r="JC3" s="165"/>
      <c r="JD3" s="165"/>
      <c r="JE3" s="165"/>
      <c r="JF3" s="165"/>
      <c r="JG3" s="165"/>
      <c r="JH3" s="165"/>
      <c r="JI3" s="165"/>
      <c r="JJ3" s="165"/>
      <c r="JK3" s="165"/>
      <c r="JL3" s="165"/>
      <c r="JM3" s="165"/>
      <c r="JN3" s="165"/>
      <c r="JO3" s="165"/>
      <c r="JP3" s="165"/>
      <c r="JQ3" s="165"/>
      <c r="JR3" s="165"/>
      <c r="JS3" s="165"/>
      <c r="JT3" s="165"/>
      <c r="JU3" s="165"/>
      <c r="JV3" s="165"/>
      <c r="JW3" s="165"/>
      <c r="JX3" s="165"/>
      <c r="JY3" s="165"/>
      <c r="JZ3" s="165"/>
      <c r="KA3" s="165"/>
      <c r="KB3" s="165"/>
      <c r="KC3" s="165"/>
      <c r="KD3" s="165"/>
      <c r="KE3" s="165"/>
      <c r="KF3" s="165"/>
      <c r="KG3" s="165"/>
      <c r="KH3" s="165"/>
      <c r="KI3" s="165"/>
      <c r="KJ3" s="165"/>
      <c r="KK3" s="165"/>
      <c r="KL3" s="165"/>
      <c r="KM3" s="165"/>
      <c r="KN3" s="165"/>
      <c r="KO3" s="165"/>
      <c r="KP3" s="165"/>
      <c r="KQ3" s="165"/>
      <c r="KR3" s="165"/>
      <c r="KS3" s="165"/>
      <c r="KT3" s="165"/>
      <c r="KU3" s="165"/>
      <c r="KV3" s="165"/>
      <c r="KW3" s="165"/>
      <c r="KX3" s="165"/>
      <c r="KY3" s="165"/>
      <c r="KZ3" s="165"/>
      <c r="LA3" s="165"/>
      <c r="LB3" s="165"/>
      <c r="LC3" s="165"/>
      <c r="LD3" s="165"/>
      <c r="LE3" s="165"/>
      <c r="LF3" s="165"/>
      <c r="LG3" s="165"/>
      <c r="LH3" s="165"/>
      <c r="LI3" s="165"/>
      <c r="LJ3" s="165"/>
      <c r="LK3" s="165"/>
      <c r="LL3" s="165"/>
      <c r="LM3" s="165"/>
      <c r="LN3" s="165"/>
      <c r="LO3" s="165"/>
      <c r="LP3" s="165"/>
      <c r="LQ3" s="165"/>
      <c r="LR3" s="165"/>
      <c r="LS3" s="165"/>
      <c r="LT3" s="165"/>
      <c r="LU3" s="165"/>
      <c r="LV3" s="165"/>
      <c r="LW3" s="165"/>
      <c r="LX3" s="165"/>
      <c r="LY3" s="165"/>
      <c r="LZ3" s="165"/>
      <c r="MA3" s="165"/>
      <c r="MB3" s="165"/>
      <c r="MC3" s="165"/>
      <c r="MD3" s="165"/>
      <c r="ME3" s="165"/>
      <c r="MF3" s="165"/>
      <c r="MG3" s="165"/>
      <c r="MH3" s="165"/>
      <c r="MI3" s="165"/>
      <c r="MJ3" s="165"/>
      <c r="MK3" s="165"/>
      <c r="ML3" s="165"/>
      <c r="MM3" s="165"/>
      <c r="MN3" s="165"/>
      <c r="MO3" s="165"/>
      <c r="MP3" s="165"/>
      <c r="MQ3" s="165"/>
      <c r="MR3" s="165"/>
      <c r="MS3" s="165"/>
      <c r="MT3" s="165"/>
      <c r="MU3" s="165"/>
      <c r="MV3" s="165"/>
      <c r="MW3" s="165"/>
      <c r="MX3" s="165"/>
      <c r="MY3" s="165"/>
      <c r="MZ3" s="165"/>
      <c r="NA3" s="165"/>
      <c r="NB3" s="165"/>
      <c r="NC3" s="165"/>
      <c r="ND3" s="165"/>
      <c r="NE3" s="165"/>
      <c r="NF3" s="165"/>
      <c r="NG3" s="165"/>
      <c r="NH3" s="165"/>
      <c r="NI3" s="165"/>
      <c r="NJ3" s="165"/>
      <c r="NK3" s="165"/>
      <c r="NL3" s="165"/>
      <c r="NM3" s="165"/>
      <c r="NN3" s="165"/>
      <c r="NO3" s="165"/>
      <c r="NP3" s="165"/>
      <c r="NQ3" s="165"/>
      <c r="NR3" s="165"/>
      <c r="NS3" s="165"/>
      <c r="NT3" s="165"/>
      <c r="NU3" s="165"/>
      <c r="NV3" s="165"/>
      <c r="NW3" s="165"/>
      <c r="NX3" s="165"/>
      <c r="NY3" s="165"/>
      <c r="NZ3" s="165"/>
      <c r="OA3" s="165"/>
      <c r="OB3" s="165"/>
      <c r="OC3" s="165"/>
      <c r="OD3" s="165"/>
      <c r="OE3" s="165"/>
      <c r="OF3" s="165"/>
      <c r="OG3" s="165"/>
      <c r="OH3" s="165"/>
      <c r="OI3" s="165"/>
      <c r="OJ3" s="165"/>
      <c r="OK3" s="165"/>
      <c r="OL3" s="165"/>
      <c r="OM3" s="165"/>
      <c r="ON3" s="165"/>
      <c r="OO3" s="165"/>
      <c r="OP3" s="165"/>
      <c r="OQ3" s="165"/>
      <c r="OR3" s="165"/>
      <c r="OS3" s="165"/>
      <c r="OT3" s="165"/>
      <c r="OU3" s="165"/>
      <c r="OV3" s="165"/>
      <c r="OW3" s="165"/>
      <c r="OX3" s="165"/>
      <c r="OY3" s="165"/>
      <c r="OZ3" s="165"/>
      <c r="PA3" s="165"/>
      <c r="PB3" s="165"/>
      <c r="PC3" s="165"/>
      <c r="PD3" s="165"/>
      <c r="PE3" s="165"/>
      <c r="PF3" s="165"/>
      <c r="PG3" s="165"/>
      <c r="PH3" s="165"/>
      <c r="PI3" s="165"/>
      <c r="PJ3" s="165"/>
      <c r="PK3" s="165"/>
      <c r="PL3" s="165"/>
      <c r="PM3" s="165"/>
      <c r="PN3" s="165"/>
      <c r="PO3" s="165"/>
      <c r="PP3" s="165"/>
      <c r="PQ3" s="165"/>
      <c r="PR3" s="165"/>
      <c r="PS3" s="165"/>
      <c r="PT3" s="165"/>
      <c r="PU3" s="165"/>
      <c r="PV3" s="165"/>
      <c r="PW3" s="165"/>
      <c r="PX3" s="165"/>
      <c r="PY3" s="165"/>
      <c r="PZ3" s="165"/>
      <c r="QA3" s="165"/>
      <c r="QB3" s="165"/>
      <c r="QC3" s="165"/>
      <c r="QD3" s="165"/>
      <c r="QE3" s="165"/>
      <c r="QF3" s="165"/>
      <c r="QG3" s="165"/>
      <c r="QH3" s="165"/>
      <c r="QI3" s="165"/>
      <c r="QJ3" s="165"/>
      <c r="QK3" s="165"/>
      <c r="QL3" s="165"/>
      <c r="QM3" s="165"/>
      <c r="QN3" s="165"/>
      <c r="QO3" s="165"/>
      <c r="QP3" s="165"/>
      <c r="QQ3" s="165"/>
      <c r="QR3" s="165"/>
      <c r="QS3" s="165"/>
      <c r="QT3" s="165"/>
      <c r="QU3" s="165"/>
      <c r="QV3" s="165"/>
      <c r="QW3" s="165"/>
      <c r="QX3" s="165"/>
      <c r="QY3" s="165"/>
      <c r="QZ3" s="165"/>
      <c r="RA3" s="165"/>
      <c r="RB3" s="165"/>
      <c r="RC3" s="165"/>
      <c r="RD3" s="165"/>
      <c r="RE3" s="165"/>
      <c r="RF3" s="165"/>
      <c r="RG3" s="165"/>
      <c r="RH3" s="165"/>
      <c r="RI3" s="165"/>
      <c r="RJ3" s="165"/>
      <c r="RK3" s="165"/>
      <c r="RL3" s="165"/>
      <c r="RM3" s="165"/>
      <c r="RN3" s="165"/>
      <c r="RO3" s="165"/>
      <c r="RP3" s="165"/>
      <c r="RQ3" s="165"/>
      <c r="RR3" s="165"/>
      <c r="RS3" s="165"/>
      <c r="RT3" s="165"/>
      <c r="RU3" s="165"/>
      <c r="RV3" s="165"/>
      <c r="RW3" s="165"/>
      <c r="RX3" s="165"/>
      <c r="RY3" s="165"/>
      <c r="RZ3" s="165"/>
      <c r="SA3" s="165"/>
      <c r="SB3" s="165"/>
      <c r="SC3" s="165"/>
      <c r="SD3" s="165"/>
      <c r="SE3" s="165"/>
      <c r="SF3" s="165"/>
      <c r="SG3" s="165"/>
      <c r="SH3" s="165"/>
      <c r="SI3" s="165"/>
      <c r="SJ3" s="165"/>
      <c r="SK3" s="165"/>
      <c r="SL3" s="165"/>
      <c r="SM3" s="165"/>
      <c r="SN3" s="165"/>
      <c r="SO3" s="165"/>
      <c r="SP3" s="165"/>
      <c r="SQ3" s="165"/>
      <c r="SR3" s="165"/>
      <c r="SS3" s="165"/>
      <c r="ST3" s="165"/>
      <c r="SU3" s="165"/>
      <c r="SV3" s="165"/>
      <c r="SW3" s="165"/>
      <c r="SX3" s="165"/>
      <c r="SY3" s="165"/>
      <c r="SZ3" s="165"/>
      <c r="TA3" s="165"/>
      <c r="TB3" s="165"/>
      <c r="TC3" s="165"/>
      <c r="TD3" s="165"/>
      <c r="TE3" s="165"/>
      <c r="TF3" s="165"/>
      <c r="TG3" s="165"/>
      <c r="TH3" s="165"/>
      <c r="TI3" s="165"/>
      <c r="TJ3" s="165"/>
      <c r="TK3" s="165"/>
      <c r="TL3" s="165"/>
      <c r="TM3" s="165"/>
      <c r="TN3" s="165"/>
      <c r="TO3" s="165"/>
      <c r="TP3" s="165"/>
      <c r="TQ3" s="165"/>
      <c r="TR3" s="165"/>
      <c r="TS3" s="165"/>
      <c r="TT3" s="165"/>
      <c r="TU3" s="165"/>
      <c r="TV3" s="165"/>
      <c r="TW3" s="165"/>
      <c r="TX3" s="165"/>
      <c r="TY3" s="165"/>
      <c r="TZ3" s="165"/>
      <c r="UA3" s="165"/>
      <c r="UB3" s="165"/>
      <c r="UC3" s="165"/>
      <c r="UD3" s="165"/>
      <c r="UE3" s="165"/>
      <c r="UF3" s="165"/>
      <c r="UG3" s="165"/>
      <c r="UH3" s="165"/>
      <c r="UI3" s="165"/>
      <c r="UJ3" s="165"/>
      <c r="UK3" s="165"/>
      <c r="UL3" s="165"/>
      <c r="UM3" s="165"/>
      <c r="UN3" s="165"/>
      <c r="UO3" s="165"/>
      <c r="UP3" s="165"/>
      <c r="UQ3" s="165"/>
      <c r="UR3" s="165"/>
      <c r="US3" s="165"/>
      <c r="UT3" s="165"/>
      <c r="UU3" s="165"/>
      <c r="UV3" s="165"/>
      <c r="UW3" s="165"/>
      <c r="UX3" s="165"/>
      <c r="UY3" s="165"/>
      <c r="UZ3" s="165"/>
      <c r="VA3" s="165"/>
      <c r="VB3" s="165"/>
      <c r="VC3" s="165"/>
      <c r="VD3" s="165"/>
      <c r="VE3" s="165"/>
      <c r="VF3" s="165"/>
      <c r="VG3" s="165"/>
      <c r="VH3" s="165"/>
      <c r="VI3" s="165"/>
      <c r="VJ3" s="165"/>
      <c r="VK3" s="165"/>
      <c r="VL3" s="165"/>
      <c r="VM3" s="165"/>
      <c r="VN3" s="165"/>
      <c r="VO3" s="165"/>
      <c r="VP3" s="165"/>
      <c r="VQ3" s="165"/>
      <c r="VR3" s="165"/>
      <c r="VS3" s="165"/>
      <c r="VT3" s="165"/>
      <c r="VU3" s="165"/>
      <c r="VV3" s="165"/>
      <c r="VW3" s="165"/>
      <c r="VX3" s="165"/>
      <c r="VY3" s="165"/>
      <c r="VZ3" s="165"/>
      <c r="WA3" s="165"/>
      <c r="WB3" s="165"/>
      <c r="WC3" s="165"/>
      <c r="WD3" s="165"/>
      <c r="WE3" s="165"/>
      <c r="WF3" s="165"/>
      <c r="WG3" s="165"/>
      <c r="WH3" s="165"/>
      <c r="WI3" s="165"/>
      <c r="WJ3" s="165"/>
      <c r="WK3" s="165"/>
      <c r="WL3" s="165"/>
      <c r="WM3" s="165"/>
      <c r="WN3" s="165"/>
      <c r="WO3" s="165"/>
      <c r="WP3" s="165"/>
      <c r="WQ3" s="165"/>
      <c r="WR3" s="165"/>
      <c r="WS3" s="165"/>
      <c r="WT3" s="165"/>
      <c r="WU3" s="165"/>
      <c r="WV3" s="165"/>
      <c r="WW3" s="165"/>
      <c r="WX3" s="165"/>
      <c r="WY3" s="165"/>
      <c r="WZ3" s="165"/>
      <c r="XA3" s="165"/>
      <c r="XB3" s="165"/>
      <c r="XC3" s="165"/>
      <c r="XD3" s="165"/>
      <c r="XE3" s="165"/>
      <c r="XF3" s="165"/>
      <c r="XG3" s="165"/>
      <c r="XH3" s="165"/>
      <c r="XI3" s="165"/>
      <c r="XJ3" s="165"/>
      <c r="XK3" s="165"/>
      <c r="XL3" s="165"/>
      <c r="XM3" s="165"/>
      <c r="XN3" s="165"/>
      <c r="XO3" s="165"/>
      <c r="XP3" s="165"/>
      <c r="XQ3" s="165"/>
      <c r="XR3" s="165"/>
      <c r="XS3" s="165"/>
      <c r="XT3" s="165"/>
      <c r="XU3" s="165"/>
      <c r="XV3" s="165"/>
      <c r="XW3" s="165"/>
      <c r="XX3" s="165"/>
      <c r="XY3" s="165"/>
      <c r="XZ3" s="165"/>
      <c r="YA3" s="165"/>
      <c r="YB3" s="165"/>
      <c r="YC3" s="165"/>
      <c r="YD3" s="165"/>
      <c r="YE3" s="165"/>
      <c r="YF3" s="165"/>
      <c r="YG3" s="165"/>
      <c r="YH3" s="165"/>
      <c r="YI3" s="165"/>
      <c r="YJ3" s="165"/>
      <c r="YK3" s="165"/>
      <c r="YL3" s="165"/>
      <c r="YM3" s="165"/>
      <c r="YN3" s="165"/>
      <c r="YO3" s="165"/>
      <c r="YP3" s="165"/>
      <c r="YQ3" s="165"/>
      <c r="YR3" s="165"/>
      <c r="YS3" s="165"/>
      <c r="YT3" s="165"/>
      <c r="YU3" s="165"/>
      <c r="YV3" s="165"/>
      <c r="YW3" s="165"/>
      <c r="YX3" s="165"/>
      <c r="YY3" s="165"/>
      <c r="YZ3" s="165"/>
      <c r="ZA3" s="165"/>
      <c r="ZB3" s="165"/>
      <c r="ZC3" s="165"/>
      <c r="ZD3" s="165"/>
      <c r="ZE3" s="165"/>
      <c r="ZF3" s="165"/>
      <c r="ZG3" s="165"/>
      <c r="ZH3" s="165"/>
      <c r="ZI3" s="165"/>
      <c r="ZJ3" s="165"/>
      <c r="ZK3" s="165"/>
      <c r="ZL3" s="165"/>
      <c r="ZM3" s="165"/>
      <c r="ZN3" s="165"/>
      <c r="ZO3" s="165"/>
      <c r="ZP3" s="165"/>
      <c r="ZQ3" s="165"/>
      <c r="ZR3" s="165"/>
      <c r="ZS3" s="165"/>
      <c r="ZT3" s="165"/>
      <c r="ZU3" s="165"/>
      <c r="ZV3" s="165"/>
      <c r="ZW3" s="165"/>
      <c r="ZX3" s="165"/>
      <c r="ZY3" s="165"/>
      <c r="ZZ3" s="165"/>
      <c r="AAA3" s="165"/>
      <c r="AAB3" s="165"/>
      <c r="AAC3" s="165"/>
      <c r="AAD3" s="165"/>
      <c r="AAE3" s="165"/>
      <c r="AAF3" s="165"/>
      <c r="AAG3" s="165"/>
      <c r="AAH3" s="165"/>
      <c r="AAI3" s="165"/>
      <c r="AAJ3" s="165"/>
      <c r="AAK3" s="165"/>
      <c r="AAL3" s="165"/>
      <c r="AAM3" s="165"/>
      <c r="AAN3" s="165"/>
      <c r="AAO3" s="165"/>
      <c r="AAP3" s="165"/>
      <c r="AAQ3" s="165"/>
      <c r="AAR3" s="165"/>
      <c r="AAS3" s="165"/>
      <c r="AAT3" s="165"/>
      <c r="AAU3" s="165"/>
      <c r="AAV3" s="165"/>
      <c r="AAW3" s="165"/>
      <c r="AAX3" s="165"/>
      <c r="AAY3" s="165"/>
      <c r="AAZ3" s="165"/>
      <c r="ABA3" s="165"/>
      <c r="ABB3" s="165"/>
      <c r="ABC3" s="165"/>
      <c r="ABD3" s="165"/>
      <c r="ABE3" s="165"/>
      <c r="ABF3" s="165"/>
      <c r="ABG3" s="165"/>
      <c r="ABH3" s="165"/>
      <c r="ABI3" s="165"/>
      <c r="ABJ3" s="165"/>
      <c r="ABK3" s="165"/>
      <c r="ABL3" s="165"/>
      <c r="ABM3" s="165"/>
      <c r="ABN3" s="165"/>
      <c r="ABO3" s="165"/>
      <c r="ABP3" s="165"/>
      <c r="ABQ3" s="165"/>
      <c r="ABR3" s="165"/>
      <c r="ABS3" s="165"/>
      <c r="ABT3" s="165"/>
      <c r="ABU3" s="165"/>
      <c r="ABV3" s="165"/>
      <c r="ABW3" s="165"/>
      <c r="ABX3" s="165"/>
      <c r="ABY3" s="165"/>
      <c r="ABZ3" s="165"/>
      <c r="ACA3" s="165"/>
      <c r="ACB3" s="165"/>
      <c r="ACC3" s="165"/>
      <c r="ACD3" s="165"/>
      <c r="ACE3" s="165"/>
      <c r="ACF3" s="165"/>
      <c r="ACG3" s="165"/>
      <c r="ACH3" s="165"/>
      <c r="ACI3" s="165"/>
      <c r="ACJ3" s="165"/>
      <c r="ACK3" s="165"/>
      <c r="ACL3" s="165"/>
      <c r="ACM3" s="165"/>
      <c r="ACN3" s="165"/>
      <c r="ACO3" s="165"/>
      <c r="ACP3" s="165"/>
      <c r="ACQ3" s="165"/>
      <c r="ACR3" s="165"/>
      <c r="ACS3" s="165"/>
      <c r="ACT3" s="165"/>
      <c r="ACU3" s="165"/>
      <c r="ACV3" s="165"/>
      <c r="ACW3" s="165"/>
      <c r="ACX3" s="165"/>
      <c r="ACY3" s="165"/>
      <c r="ACZ3" s="165"/>
      <c r="ADA3" s="165"/>
      <c r="ADB3" s="165"/>
      <c r="ADC3" s="165"/>
      <c r="ADD3" s="165"/>
      <c r="ADE3" s="165"/>
      <c r="ADF3" s="165"/>
      <c r="ADG3" s="165"/>
      <c r="ADH3" s="165"/>
      <c r="ADI3" s="165"/>
      <c r="ADJ3" s="165"/>
      <c r="ADK3" s="165"/>
      <c r="ADL3" s="165"/>
      <c r="ADM3" s="165"/>
      <c r="ADN3" s="165"/>
      <c r="ADO3" s="165"/>
      <c r="ADP3" s="165"/>
      <c r="ADQ3" s="165"/>
      <c r="ADR3" s="165"/>
      <c r="ADS3" s="165"/>
      <c r="ADT3" s="165"/>
      <c r="ADU3" s="165"/>
      <c r="ADV3" s="165"/>
      <c r="ADW3" s="165"/>
      <c r="ADX3" s="165"/>
      <c r="ADY3" s="165"/>
      <c r="ADZ3" s="165"/>
      <c r="AEA3" s="165"/>
      <c r="AEB3" s="165"/>
      <c r="AEC3" s="165"/>
      <c r="AED3" s="165"/>
      <c r="AEE3" s="165"/>
      <c r="AEF3" s="165"/>
      <c r="AEG3" s="165"/>
      <c r="AEH3" s="165"/>
      <c r="AEI3" s="165"/>
      <c r="AEJ3" s="165"/>
      <c r="AEK3" s="165"/>
      <c r="AEL3" s="165"/>
      <c r="AEM3" s="165"/>
      <c r="AEN3" s="165"/>
      <c r="AEO3" s="165"/>
      <c r="AEP3" s="165"/>
      <c r="AEQ3" s="165"/>
      <c r="AER3" s="165"/>
      <c r="AES3" s="165"/>
      <c r="AET3" s="165"/>
      <c r="AEU3" s="165"/>
      <c r="AEV3" s="165"/>
      <c r="AEW3" s="165"/>
      <c r="AEX3" s="165"/>
      <c r="AEY3" s="165"/>
      <c r="AEZ3" s="165"/>
      <c r="AFA3" s="165"/>
      <c r="AFB3" s="165"/>
      <c r="AFC3" s="165"/>
      <c r="AFD3" s="165"/>
      <c r="AFE3" s="165"/>
      <c r="AFF3" s="165"/>
      <c r="AFG3" s="165"/>
      <c r="AFH3" s="165"/>
      <c r="AFI3" s="165"/>
      <c r="AFJ3" s="165"/>
      <c r="AFK3" s="165"/>
      <c r="AFL3" s="165"/>
      <c r="AFM3" s="165"/>
      <c r="AFN3" s="165"/>
      <c r="AFO3" s="165"/>
      <c r="AFP3" s="165"/>
      <c r="AFQ3" s="165"/>
      <c r="AFR3" s="165"/>
      <c r="AFS3" s="165"/>
      <c r="AFT3" s="165"/>
      <c r="AFU3" s="165"/>
      <c r="AFV3" s="165"/>
      <c r="AFW3" s="165"/>
      <c r="AFX3" s="165"/>
      <c r="AFY3" s="165"/>
      <c r="AFZ3" s="165"/>
      <c r="AGA3" s="165"/>
      <c r="AGB3" s="165"/>
      <c r="AGC3" s="165"/>
      <c r="AGD3" s="165"/>
      <c r="AGE3" s="165"/>
      <c r="AGF3" s="165"/>
      <c r="AGG3" s="165"/>
      <c r="AGH3" s="165"/>
      <c r="AGI3" s="165"/>
      <c r="AGJ3" s="165"/>
      <c r="AGK3" s="165"/>
      <c r="AGL3" s="165"/>
      <c r="AGM3" s="165"/>
      <c r="AGN3" s="165"/>
      <c r="AGO3" s="165"/>
      <c r="AGP3" s="165"/>
      <c r="AGQ3" s="165"/>
      <c r="AGR3" s="165"/>
      <c r="AGS3" s="165"/>
      <c r="AGT3" s="165"/>
      <c r="AGU3" s="165"/>
      <c r="AGV3" s="165"/>
      <c r="AGW3" s="165"/>
      <c r="AGX3" s="165"/>
      <c r="AGY3" s="165"/>
      <c r="AGZ3" s="165"/>
      <c r="AHA3" s="165"/>
      <c r="AHB3" s="165"/>
      <c r="AHC3" s="165"/>
      <c r="AHD3" s="165"/>
      <c r="AHE3" s="165"/>
      <c r="AHF3" s="165"/>
      <c r="AHG3" s="165"/>
      <c r="AHH3" s="165"/>
      <c r="AHI3" s="165"/>
      <c r="AHJ3" s="165"/>
      <c r="AHK3" s="165"/>
      <c r="AHL3" s="165"/>
      <c r="AHM3" s="165"/>
      <c r="AHN3" s="165"/>
      <c r="AHO3" s="165"/>
      <c r="AHP3" s="165"/>
      <c r="AHQ3" s="165"/>
      <c r="AHR3" s="165"/>
      <c r="AHS3" s="165"/>
      <c r="AHT3" s="165"/>
      <c r="AHU3" s="165"/>
      <c r="AHV3" s="165"/>
      <c r="AHW3" s="165"/>
      <c r="AHX3" s="165"/>
      <c r="AHY3" s="165"/>
      <c r="AHZ3" s="165"/>
      <c r="AIA3" s="165"/>
      <c r="AIB3" s="165"/>
      <c r="AIC3" s="165"/>
      <c r="AID3" s="165"/>
      <c r="AIE3" s="165"/>
      <c r="AIF3" s="165"/>
      <c r="AIG3" s="165"/>
      <c r="AIH3" s="165"/>
      <c r="AII3" s="165"/>
      <c r="AIJ3" s="165"/>
      <c r="AIK3" s="165"/>
      <c r="AIL3" s="165"/>
      <c r="AIM3" s="165"/>
      <c r="AIN3" s="165"/>
      <c r="AIO3" s="165"/>
      <c r="AIP3" s="165"/>
      <c r="AIQ3" s="165"/>
      <c r="AIR3" s="165"/>
      <c r="AIS3" s="165"/>
      <c r="AIT3" s="165"/>
      <c r="AIU3" s="165"/>
      <c r="AIV3" s="165"/>
      <c r="AIW3" s="165"/>
      <c r="AIX3" s="165"/>
      <c r="AIY3" s="165"/>
      <c r="AIZ3" s="165"/>
      <c r="AJA3" s="165"/>
      <c r="AJB3" s="165"/>
      <c r="AJC3" s="165"/>
      <c r="AJD3" s="165"/>
      <c r="AJE3" s="165"/>
      <c r="AJF3" s="165"/>
      <c r="AJG3" s="165"/>
      <c r="AJH3" s="165"/>
      <c r="AJI3" s="165"/>
      <c r="AJJ3" s="165"/>
      <c r="AJK3" s="165"/>
      <c r="AJL3" s="165"/>
      <c r="AJM3" s="165"/>
      <c r="AJN3" s="165"/>
      <c r="AJO3" s="165"/>
      <c r="AJP3" s="165"/>
      <c r="AJQ3" s="165"/>
      <c r="AJR3" s="165"/>
      <c r="AJS3" s="165"/>
      <c r="AJT3" s="165"/>
      <c r="AJU3" s="165"/>
      <c r="AJV3" s="165"/>
      <c r="AJW3" s="165"/>
      <c r="AJX3" s="165"/>
      <c r="AJY3" s="165"/>
      <c r="AJZ3" s="165"/>
      <c r="AKA3" s="165"/>
      <c r="AKB3" s="165"/>
      <c r="AKC3" s="165"/>
      <c r="AKD3" s="165"/>
      <c r="AKE3" s="165"/>
      <c r="AKF3" s="165"/>
      <c r="AKG3" s="165"/>
      <c r="AKH3" s="165"/>
      <c r="AKI3" s="165"/>
      <c r="AKJ3" s="165"/>
      <c r="AKK3" s="165"/>
      <c r="AKL3" s="165"/>
      <c r="AKM3" s="165"/>
      <c r="AKN3" s="165"/>
      <c r="AKO3" s="165"/>
      <c r="AKP3" s="165"/>
      <c r="AKQ3" s="165"/>
      <c r="AKR3" s="165"/>
      <c r="AKS3" s="165"/>
      <c r="AKT3" s="165"/>
      <c r="AKU3" s="165"/>
      <c r="AKV3" s="165"/>
      <c r="AKW3" s="165"/>
      <c r="AKX3" s="165"/>
      <c r="AKY3" s="165"/>
      <c r="AKZ3" s="165"/>
      <c r="ALA3" s="165"/>
      <c r="ALB3" s="165"/>
      <c r="ALC3" s="165"/>
      <c r="ALD3" s="165"/>
      <c r="ALE3" s="165"/>
      <c r="ALF3" s="165"/>
      <c r="ALG3" s="165"/>
      <c r="ALH3" s="165"/>
      <c r="ALI3" s="165"/>
      <c r="ALJ3" s="165"/>
      <c r="ALK3" s="165"/>
      <c r="ALL3" s="165"/>
      <c r="ALM3" s="165"/>
      <c r="ALN3" s="165"/>
      <c r="ALO3" s="165"/>
      <c r="ALP3" s="165"/>
      <c r="ALQ3" s="165"/>
      <c r="ALR3" s="165"/>
      <c r="ALS3" s="165"/>
      <c r="ALT3" s="165"/>
      <c r="ALU3" s="165"/>
      <c r="ALV3" s="165"/>
      <c r="ALW3" s="165"/>
      <c r="ALX3" s="165"/>
      <c r="ALY3" s="165"/>
      <c r="ALZ3" s="165"/>
      <c r="AMA3" s="165"/>
      <c r="AMB3" s="165"/>
      <c r="AMC3" s="165"/>
      <c r="AMD3" s="165"/>
      <c r="AME3" s="165"/>
      <c r="AMF3" s="165"/>
      <c r="AMG3" s="165"/>
      <c r="AMH3" s="165"/>
      <c r="AMI3" s="165"/>
      <c r="AMJ3" s="165"/>
      <c r="AMK3" s="165"/>
      <c r="AML3" s="165"/>
      <c r="AMM3" s="165"/>
      <c r="AMN3" s="165"/>
      <c r="AMO3" s="165"/>
      <c r="AMP3" s="165"/>
      <c r="AMQ3" s="165"/>
      <c r="AMR3" s="165"/>
      <c r="AMS3" s="165"/>
      <c r="AMT3" s="165"/>
      <c r="AMU3" s="165"/>
      <c r="AMV3" s="165"/>
      <c r="AMW3" s="165"/>
      <c r="AMX3" s="165"/>
      <c r="AMY3" s="165"/>
      <c r="AMZ3" s="165"/>
      <c r="ANA3" s="165"/>
      <c r="ANB3" s="165"/>
      <c r="ANC3" s="165"/>
      <c r="AND3" s="165"/>
      <c r="ANE3" s="165"/>
      <c r="ANF3" s="165"/>
      <c r="ANG3" s="165"/>
      <c r="ANH3" s="165"/>
      <c r="ANI3" s="165"/>
      <c r="ANJ3" s="165"/>
      <c r="ANK3" s="165"/>
      <c r="ANL3" s="165"/>
      <c r="ANM3" s="165"/>
      <c r="ANN3" s="165"/>
      <c r="ANO3" s="165"/>
      <c r="ANP3" s="165"/>
      <c r="ANQ3" s="165"/>
      <c r="ANR3" s="165"/>
      <c r="ANS3" s="165"/>
      <c r="ANT3" s="165"/>
      <c r="ANU3" s="165"/>
      <c r="ANV3" s="165"/>
      <c r="ANW3" s="165"/>
      <c r="ANX3" s="165"/>
      <c r="ANY3" s="165"/>
      <c r="ANZ3" s="165"/>
      <c r="AOA3" s="165"/>
      <c r="AOB3" s="165"/>
      <c r="AOC3" s="165"/>
      <c r="AOD3" s="165"/>
      <c r="AOE3" s="165"/>
      <c r="AOF3" s="165"/>
      <c r="AOG3" s="165"/>
      <c r="AOH3" s="165"/>
      <c r="AOI3" s="165"/>
      <c r="AOJ3" s="165"/>
      <c r="AOK3" s="165"/>
      <c r="AOL3" s="165"/>
      <c r="AOM3" s="165"/>
      <c r="AON3" s="165"/>
      <c r="AOO3" s="165"/>
      <c r="AOP3" s="165"/>
      <c r="AOQ3" s="165"/>
      <c r="AOR3" s="165"/>
      <c r="AOS3" s="165"/>
      <c r="AOT3" s="165"/>
      <c r="AOU3" s="165"/>
      <c r="AOV3" s="165"/>
      <c r="AOW3" s="165"/>
      <c r="AOX3" s="165"/>
      <c r="AOY3" s="165"/>
      <c r="AOZ3" s="165"/>
      <c r="APA3" s="165"/>
      <c r="APB3" s="165"/>
      <c r="APC3" s="165"/>
      <c r="APD3" s="165"/>
      <c r="APE3" s="165"/>
      <c r="APF3" s="165"/>
      <c r="APG3" s="165"/>
      <c r="APH3" s="165"/>
      <c r="API3" s="165"/>
      <c r="APJ3" s="165"/>
      <c r="APK3" s="165"/>
      <c r="APL3" s="165"/>
      <c r="APM3" s="165"/>
      <c r="APN3" s="165"/>
      <c r="APO3" s="165"/>
      <c r="APP3" s="165"/>
      <c r="APQ3" s="165"/>
      <c r="APR3" s="165"/>
      <c r="APS3" s="165"/>
      <c r="APT3" s="165"/>
      <c r="APU3" s="165"/>
      <c r="APV3" s="165"/>
      <c r="APW3" s="165"/>
      <c r="APX3" s="165"/>
      <c r="APY3" s="165"/>
      <c r="APZ3" s="165"/>
      <c r="AQA3" s="165"/>
      <c r="AQB3" s="165"/>
      <c r="AQC3" s="165"/>
      <c r="AQD3" s="165"/>
      <c r="AQE3" s="165"/>
      <c r="AQF3" s="165"/>
      <c r="AQG3" s="165"/>
      <c r="AQH3" s="165"/>
      <c r="AQI3" s="165"/>
      <c r="AQJ3" s="165"/>
      <c r="AQK3" s="165"/>
      <c r="AQL3" s="165"/>
      <c r="AQM3" s="165"/>
      <c r="AQN3" s="165"/>
      <c r="AQO3" s="165"/>
      <c r="AQP3" s="165"/>
      <c r="AQQ3" s="165"/>
      <c r="AQR3" s="165"/>
      <c r="AQS3" s="165"/>
      <c r="AQT3" s="165"/>
      <c r="AQU3" s="165"/>
      <c r="AQV3" s="165"/>
      <c r="AQW3" s="165"/>
      <c r="AQX3" s="165"/>
      <c r="AQY3" s="165"/>
      <c r="AQZ3" s="165"/>
      <c r="ARA3" s="165"/>
      <c r="ARB3" s="165"/>
      <c r="ARC3" s="165"/>
      <c r="ARD3" s="165"/>
      <c r="ARE3" s="165"/>
      <c r="ARF3" s="165"/>
      <c r="ARG3" s="165"/>
      <c r="ARH3" s="165"/>
      <c r="ARI3" s="165"/>
      <c r="ARJ3" s="165"/>
      <c r="ARK3" s="165"/>
      <c r="ARL3" s="165"/>
      <c r="ARM3" s="165"/>
      <c r="ARN3" s="165"/>
      <c r="ARO3" s="165"/>
      <c r="ARP3" s="165"/>
      <c r="ARQ3" s="165"/>
      <c r="ARR3" s="165"/>
      <c r="ARS3" s="165"/>
      <c r="ART3" s="165"/>
      <c r="ARU3" s="165"/>
      <c r="ARV3" s="165"/>
      <c r="ARW3" s="165"/>
      <c r="ARX3" s="165"/>
      <c r="ARY3" s="165"/>
      <c r="ARZ3" s="165"/>
      <c r="ASA3" s="165"/>
      <c r="ASB3" s="165"/>
      <c r="ASC3" s="165"/>
      <c r="ASD3" s="165"/>
      <c r="ASE3" s="165"/>
      <c r="ASF3" s="165"/>
      <c r="ASG3" s="165"/>
      <c r="ASH3" s="165"/>
      <c r="ASI3" s="165"/>
      <c r="ASJ3" s="165"/>
      <c r="ASK3" s="165"/>
      <c r="ASL3" s="165"/>
      <c r="ASM3" s="165"/>
      <c r="ASN3" s="165"/>
      <c r="ASO3" s="165"/>
      <c r="ASP3" s="165"/>
      <c r="ASQ3" s="165"/>
      <c r="ASR3" s="165"/>
      <c r="ASS3" s="165"/>
      <c r="AST3" s="165"/>
      <c r="ASU3" s="165"/>
      <c r="ASV3" s="165"/>
      <c r="ASW3" s="165"/>
      <c r="ASX3" s="165"/>
      <c r="ASY3" s="165"/>
      <c r="ASZ3" s="165"/>
      <c r="ATA3" s="165"/>
      <c r="ATB3" s="165"/>
      <c r="ATC3" s="165"/>
      <c r="ATD3" s="165"/>
      <c r="ATE3" s="165"/>
      <c r="ATF3" s="165"/>
      <c r="ATG3" s="165"/>
      <c r="ATH3" s="165"/>
      <c r="ATI3" s="165"/>
      <c r="ATJ3" s="165"/>
      <c r="ATK3" s="165"/>
      <c r="ATL3" s="165"/>
      <c r="ATM3" s="165"/>
      <c r="ATN3" s="165"/>
      <c r="ATO3" s="165"/>
      <c r="ATP3" s="165"/>
      <c r="ATQ3" s="165"/>
      <c r="ATR3" s="165"/>
      <c r="ATS3" s="165"/>
      <c r="ATT3" s="165"/>
      <c r="ATU3" s="165"/>
      <c r="ATV3" s="165"/>
      <c r="ATW3" s="165"/>
      <c r="ATX3" s="165"/>
      <c r="ATY3" s="165"/>
      <c r="ATZ3" s="165"/>
      <c r="AUA3" s="165"/>
      <c r="AUB3" s="165"/>
      <c r="AUC3" s="165"/>
      <c r="AUD3" s="165"/>
      <c r="AUE3" s="165"/>
      <c r="AUF3" s="165"/>
      <c r="AUG3" s="165"/>
      <c r="AUH3" s="165"/>
      <c r="AUI3" s="165"/>
      <c r="AUJ3" s="165"/>
      <c r="AUK3" s="165"/>
      <c r="AUL3" s="165"/>
      <c r="AUM3" s="165"/>
      <c r="AUN3" s="165"/>
      <c r="AUO3" s="165"/>
      <c r="AUP3" s="165"/>
      <c r="AUQ3" s="165"/>
      <c r="AUR3" s="165"/>
      <c r="AUS3" s="165"/>
      <c r="AUT3" s="165"/>
      <c r="AUU3" s="165"/>
      <c r="AUV3" s="165"/>
      <c r="AUW3" s="165"/>
      <c r="AUX3" s="165"/>
      <c r="AUY3" s="165"/>
      <c r="AUZ3" s="165"/>
      <c r="AVA3" s="165"/>
      <c r="AVB3" s="165"/>
      <c r="AVC3" s="165"/>
      <c r="AVD3" s="165"/>
      <c r="AVE3" s="165"/>
      <c r="AVF3" s="165"/>
      <c r="AVG3" s="165"/>
      <c r="AVH3" s="165"/>
      <c r="AVI3" s="165"/>
      <c r="AVJ3" s="165"/>
      <c r="AVK3" s="165"/>
      <c r="AVL3" s="165"/>
      <c r="AVM3" s="165"/>
      <c r="AVN3" s="165"/>
      <c r="AVO3" s="165"/>
      <c r="AVP3" s="165"/>
      <c r="AVQ3" s="165"/>
      <c r="AVR3" s="165"/>
      <c r="AVS3" s="165"/>
      <c r="AVT3" s="165"/>
      <c r="AVU3" s="165"/>
      <c r="AVV3" s="165"/>
      <c r="AVW3" s="165"/>
      <c r="AVX3" s="165"/>
      <c r="AVY3" s="165"/>
      <c r="AVZ3" s="165"/>
      <c r="AWA3" s="165"/>
      <c r="AWB3" s="165"/>
      <c r="AWC3" s="165"/>
      <c r="AWD3" s="165"/>
      <c r="AWE3" s="165"/>
      <c r="AWF3" s="165"/>
      <c r="AWG3" s="165"/>
      <c r="AWH3" s="165"/>
      <c r="AWI3" s="165"/>
      <c r="AWJ3" s="165"/>
      <c r="AWK3" s="165"/>
      <c r="AWL3" s="165"/>
      <c r="AWM3" s="165"/>
      <c r="AWN3" s="165"/>
      <c r="AWO3" s="165"/>
      <c r="AWP3" s="165"/>
      <c r="AWQ3" s="165"/>
      <c r="AWR3" s="165"/>
      <c r="AWS3" s="165"/>
      <c r="AWT3" s="165"/>
      <c r="AWU3" s="165"/>
      <c r="AWV3" s="165"/>
      <c r="AWW3" s="165"/>
      <c r="AWX3" s="165"/>
      <c r="AWY3" s="165"/>
      <c r="AWZ3" s="165"/>
      <c r="AXA3" s="165"/>
      <c r="AXB3" s="165"/>
      <c r="AXC3" s="165"/>
      <c r="AXD3" s="165"/>
      <c r="AXE3" s="165"/>
      <c r="AXF3" s="165"/>
      <c r="AXG3" s="165"/>
      <c r="AXH3" s="165"/>
      <c r="AXI3" s="165"/>
      <c r="AXJ3" s="165"/>
      <c r="AXK3" s="165"/>
      <c r="AXL3" s="165"/>
      <c r="AXM3" s="165"/>
      <c r="AXN3" s="165"/>
      <c r="AXO3" s="165"/>
      <c r="AXP3" s="165"/>
      <c r="AXQ3" s="165"/>
      <c r="AXR3" s="165"/>
      <c r="AXS3" s="165"/>
      <c r="AXT3" s="165"/>
      <c r="AXU3" s="165"/>
      <c r="AXV3" s="165"/>
      <c r="AXW3" s="165"/>
      <c r="AXX3" s="165"/>
      <c r="AXY3" s="165"/>
      <c r="AXZ3" s="165"/>
      <c r="AYA3" s="165"/>
      <c r="AYB3" s="165"/>
      <c r="AYC3" s="165"/>
      <c r="AYD3" s="165"/>
      <c r="AYE3" s="165"/>
      <c r="AYF3" s="165"/>
      <c r="AYG3" s="165"/>
      <c r="AYH3" s="165"/>
      <c r="AYI3" s="165"/>
      <c r="AYJ3" s="165"/>
      <c r="AYK3" s="165"/>
      <c r="AYL3" s="165"/>
      <c r="AYM3" s="165"/>
      <c r="AYN3" s="165"/>
      <c r="AYO3" s="165"/>
      <c r="AYP3" s="165"/>
      <c r="AYQ3" s="165"/>
      <c r="AYR3" s="165"/>
      <c r="AYS3" s="165"/>
      <c r="AYT3" s="165"/>
      <c r="AYU3" s="165"/>
      <c r="AYV3" s="165"/>
      <c r="AYW3" s="165"/>
      <c r="AYX3" s="165"/>
      <c r="AYY3" s="165"/>
      <c r="AYZ3" s="165"/>
      <c r="AZA3" s="165"/>
      <c r="AZB3" s="165"/>
      <c r="AZC3" s="165"/>
      <c r="AZD3" s="165"/>
      <c r="AZE3" s="165"/>
      <c r="AZF3" s="165"/>
      <c r="AZG3" s="165"/>
      <c r="AZH3" s="165"/>
      <c r="AZI3" s="165"/>
      <c r="AZJ3" s="165"/>
      <c r="AZK3" s="165"/>
      <c r="AZL3" s="165"/>
      <c r="AZM3" s="165"/>
      <c r="AZN3" s="165"/>
      <c r="AZO3" s="165"/>
      <c r="AZP3" s="165"/>
      <c r="AZQ3" s="165"/>
      <c r="AZR3" s="165"/>
      <c r="AZS3" s="165"/>
      <c r="AZT3" s="165"/>
      <c r="AZU3" s="165"/>
      <c r="AZV3" s="165"/>
      <c r="AZW3" s="165"/>
      <c r="AZX3" s="165"/>
      <c r="AZY3" s="165"/>
      <c r="AZZ3" s="165"/>
      <c r="BAA3" s="165"/>
      <c r="BAB3" s="165"/>
      <c r="BAC3" s="165"/>
      <c r="BAD3" s="165"/>
      <c r="BAE3" s="165"/>
      <c r="BAF3" s="165"/>
      <c r="BAG3" s="165"/>
      <c r="BAH3" s="165"/>
      <c r="BAI3" s="165"/>
      <c r="BAJ3" s="165"/>
      <c r="BAK3" s="165"/>
      <c r="BAL3" s="165"/>
      <c r="BAM3" s="165"/>
      <c r="BAN3" s="165"/>
      <c r="BAO3" s="165"/>
      <c r="BAP3" s="165"/>
      <c r="BAQ3" s="165"/>
      <c r="BAR3" s="165"/>
      <c r="BAS3" s="165"/>
      <c r="BAT3" s="165"/>
      <c r="BAU3" s="165"/>
      <c r="BAV3" s="165"/>
      <c r="BAW3" s="165"/>
      <c r="BAX3" s="165"/>
      <c r="BAY3" s="165"/>
      <c r="BAZ3" s="165"/>
      <c r="BBA3" s="165"/>
      <c r="BBB3" s="165"/>
      <c r="BBC3" s="165"/>
      <c r="BBD3" s="165"/>
      <c r="BBE3" s="165"/>
      <c r="BBF3" s="165"/>
      <c r="BBG3" s="165"/>
      <c r="BBH3" s="165"/>
      <c r="BBI3" s="165"/>
      <c r="BBJ3" s="165"/>
      <c r="BBK3" s="165"/>
      <c r="BBL3" s="165"/>
      <c r="BBM3" s="165"/>
      <c r="BBN3" s="165"/>
      <c r="BBO3" s="165"/>
      <c r="BBP3" s="165"/>
      <c r="BBQ3" s="165"/>
      <c r="BBR3" s="165"/>
      <c r="BBS3" s="165"/>
      <c r="BBT3" s="165"/>
      <c r="BBU3" s="165"/>
      <c r="BBV3" s="165"/>
      <c r="BBW3" s="165"/>
      <c r="BBX3" s="165"/>
      <c r="BBY3" s="165"/>
      <c r="BBZ3" s="165"/>
      <c r="BCA3" s="165"/>
      <c r="BCB3" s="165"/>
      <c r="BCC3" s="165"/>
      <c r="BCD3" s="165"/>
      <c r="BCE3" s="165"/>
      <c r="BCF3" s="165"/>
      <c r="BCG3" s="165"/>
      <c r="BCH3" s="165"/>
      <c r="BCI3" s="165"/>
      <c r="BCJ3" s="165"/>
      <c r="BCK3" s="165"/>
      <c r="BCL3" s="165"/>
      <c r="BCM3" s="165"/>
      <c r="BCN3" s="165"/>
      <c r="BCO3" s="165"/>
      <c r="BCP3" s="165"/>
      <c r="BCQ3" s="165"/>
      <c r="BCR3" s="165"/>
      <c r="BCS3" s="165"/>
      <c r="BCT3" s="165"/>
      <c r="BCU3" s="165"/>
      <c r="BCV3" s="165"/>
      <c r="BCW3" s="165"/>
      <c r="BCX3" s="165"/>
      <c r="BCY3" s="165"/>
      <c r="BCZ3" s="165"/>
      <c r="BDA3" s="165"/>
      <c r="BDB3" s="165"/>
      <c r="BDC3" s="165"/>
      <c r="BDD3" s="165"/>
      <c r="BDE3" s="165"/>
      <c r="BDF3" s="165"/>
      <c r="BDG3" s="165"/>
      <c r="BDH3" s="165"/>
      <c r="BDI3" s="165"/>
      <c r="BDJ3" s="165"/>
      <c r="BDK3" s="165"/>
      <c r="BDL3" s="165"/>
      <c r="BDM3" s="165"/>
      <c r="BDN3" s="165"/>
      <c r="BDO3" s="165"/>
      <c r="BDP3" s="165"/>
      <c r="BDQ3" s="165"/>
      <c r="BDR3" s="165"/>
      <c r="BDS3" s="165"/>
      <c r="BDT3" s="165"/>
      <c r="BDU3" s="165"/>
      <c r="BDV3" s="165"/>
      <c r="BDW3" s="165"/>
      <c r="BDX3" s="165"/>
      <c r="BDY3" s="165"/>
      <c r="BDZ3" s="165"/>
      <c r="BEA3" s="165"/>
      <c r="BEB3" s="165"/>
      <c r="BEC3" s="165"/>
      <c r="BED3" s="165"/>
      <c r="BEE3" s="165"/>
      <c r="BEF3" s="165"/>
      <c r="BEG3" s="165"/>
      <c r="BEH3" s="165"/>
      <c r="BEI3" s="165"/>
      <c r="BEJ3" s="165"/>
      <c r="BEK3" s="165"/>
      <c r="BEL3" s="165"/>
      <c r="BEM3" s="165"/>
      <c r="BEN3" s="165"/>
      <c r="BEO3" s="165"/>
      <c r="BEP3" s="165"/>
      <c r="BEQ3" s="165"/>
      <c r="BER3" s="165"/>
      <c r="BES3" s="165"/>
      <c r="BET3" s="165"/>
      <c r="BEU3" s="165"/>
      <c r="BEV3" s="165"/>
      <c r="BEW3" s="165"/>
      <c r="BEX3" s="165"/>
      <c r="BEY3" s="165"/>
      <c r="BEZ3" s="165"/>
      <c r="BFA3" s="165"/>
      <c r="BFB3" s="165"/>
      <c r="BFC3" s="165"/>
      <c r="BFD3" s="165"/>
      <c r="BFE3" s="165"/>
      <c r="BFF3" s="165"/>
      <c r="BFG3" s="165"/>
      <c r="BFH3" s="165"/>
      <c r="BFI3" s="165"/>
      <c r="BFJ3" s="165"/>
      <c r="BFK3" s="165"/>
      <c r="BFL3" s="165"/>
      <c r="BFM3" s="165"/>
      <c r="BFN3" s="165"/>
      <c r="BFO3" s="165"/>
      <c r="BFP3" s="165"/>
      <c r="BFQ3" s="165"/>
      <c r="BFR3" s="165"/>
      <c r="BFS3" s="165"/>
      <c r="BFT3" s="165"/>
      <c r="BFU3" s="165"/>
      <c r="BFV3" s="165"/>
      <c r="BFW3" s="165"/>
      <c r="BFX3" s="165"/>
      <c r="BFY3" s="165"/>
      <c r="BFZ3" s="165"/>
      <c r="BGA3" s="165"/>
      <c r="BGB3" s="165"/>
      <c r="BGC3" s="165"/>
      <c r="BGD3" s="165"/>
      <c r="BGE3" s="165"/>
      <c r="BGF3" s="165"/>
      <c r="BGG3" s="165"/>
      <c r="BGH3" s="165"/>
      <c r="BGI3" s="165"/>
      <c r="BGJ3" s="165"/>
      <c r="BGK3" s="165"/>
      <c r="BGL3" s="165"/>
      <c r="BGM3" s="165"/>
      <c r="BGN3" s="165"/>
      <c r="BGO3" s="165"/>
      <c r="BGP3" s="165"/>
      <c r="BGQ3" s="165"/>
      <c r="BGR3" s="165"/>
      <c r="BGS3" s="165"/>
      <c r="BGT3" s="165"/>
      <c r="BGU3" s="165"/>
      <c r="BGV3" s="165"/>
      <c r="BGW3" s="165"/>
      <c r="BGX3" s="165"/>
      <c r="BGY3" s="165"/>
      <c r="BGZ3" s="165"/>
      <c r="BHA3" s="165"/>
      <c r="BHB3" s="165"/>
      <c r="BHC3" s="165"/>
      <c r="BHD3" s="165"/>
      <c r="BHE3" s="165"/>
      <c r="BHF3" s="165"/>
      <c r="BHG3" s="165"/>
      <c r="BHH3" s="165"/>
      <c r="BHI3" s="165"/>
      <c r="BHJ3" s="165"/>
      <c r="BHK3" s="165"/>
      <c r="BHL3" s="165"/>
      <c r="BHM3" s="165"/>
      <c r="BHN3" s="165"/>
      <c r="BHO3" s="165"/>
      <c r="BHP3" s="165"/>
      <c r="BHQ3" s="165"/>
      <c r="BHR3" s="165"/>
      <c r="BHS3" s="165"/>
      <c r="BHT3" s="165"/>
      <c r="BHU3" s="165"/>
      <c r="BHV3" s="165"/>
      <c r="BHW3" s="165"/>
      <c r="BHX3" s="165"/>
      <c r="BHY3" s="165"/>
      <c r="BHZ3" s="165"/>
      <c r="BIA3" s="165"/>
      <c r="BIB3" s="165"/>
      <c r="BIC3" s="165"/>
      <c r="BID3" s="165"/>
      <c r="BIE3" s="165"/>
      <c r="BIF3" s="165"/>
      <c r="BIG3" s="165"/>
      <c r="BIH3" s="165"/>
      <c r="BII3" s="165"/>
      <c r="BIJ3" s="165"/>
      <c r="BIK3" s="165"/>
      <c r="BIL3" s="165"/>
      <c r="BIM3" s="165"/>
      <c r="BIN3" s="165"/>
      <c r="BIO3" s="165"/>
      <c r="BIP3" s="165"/>
      <c r="BIQ3" s="165"/>
      <c r="BIR3" s="165"/>
      <c r="BIS3" s="165"/>
      <c r="BIT3" s="165"/>
      <c r="BIU3" s="165"/>
      <c r="BIV3" s="165"/>
      <c r="BIW3" s="165"/>
      <c r="BIX3" s="165"/>
      <c r="BIY3" s="165"/>
      <c r="BIZ3" s="165"/>
      <c r="BJA3" s="165"/>
      <c r="BJB3" s="165"/>
      <c r="BJC3" s="165"/>
      <c r="BJD3" s="165"/>
      <c r="BJE3" s="165"/>
      <c r="BJF3" s="165"/>
      <c r="BJG3" s="165"/>
      <c r="BJH3" s="165"/>
      <c r="BJI3" s="165"/>
      <c r="BJJ3" s="165"/>
      <c r="BJK3" s="165"/>
      <c r="BJL3" s="165"/>
      <c r="BJM3" s="165"/>
      <c r="BJN3" s="165"/>
      <c r="BJO3" s="165"/>
      <c r="BJP3" s="165"/>
      <c r="BJQ3" s="165"/>
      <c r="BJR3" s="165"/>
      <c r="BJS3" s="165"/>
      <c r="BJT3" s="165"/>
      <c r="BJU3" s="165"/>
      <c r="BJV3" s="165"/>
      <c r="BJW3" s="165"/>
      <c r="BJX3" s="165"/>
      <c r="BJY3" s="165"/>
      <c r="BJZ3" s="165"/>
      <c r="BKA3" s="165"/>
      <c r="BKB3" s="165"/>
      <c r="BKC3" s="165"/>
      <c r="BKD3" s="165"/>
      <c r="BKE3" s="165"/>
      <c r="BKF3" s="165"/>
      <c r="BKG3" s="165"/>
      <c r="BKH3" s="165"/>
      <c r="BKI3" s="165"/>
      <c r="BKJ3" s="165"/>
      <c r="BKK3" s="165"/>
      <c r="BKL3" s="165"/>
      <c r="BKM3" s="165"/>
      <c r="BKN3" s="165"/>
      <c r="BKO3" s="165"/>
      <c r="BKP3" s="165"/>
      <c r="BKQ3" s="165"/>
      <c r="BKR3" s="165"/>
      <c r="BKS3" s="165"/>
      <c r="BKT3" s="165"/>
      <c r="BKU3" s="165"/>
      <c r="BKV3" s="165"/>
      <c r="BKW3" s="165"/>
      <c r="BKX3" s="165"/>
      <c r="BKY3" s="165"/>
      <c r="BKZ3" s="165"/>
      <c r="BLA3" s="165"/>
      <c r="BLB3" s="165"/>
      <c r="BLC3" s="165"/>
      <c r="BLD3" s="165"/>
      <c r="BLE3" s="165"/>
      <c r="BLF3" s="165"/>
      <c r="BLG3" s="165"/>
      <c r="BLH3" s="165"/>
      <c r="BLI3" s="165"/>
      <c r="BLJ3" s="165"/>
      <c r="BLK3" s="165"/>
      <c r="BLL3" s="165"/>
      <c r="BLM3" s="165"/>
      <c r="BLN3" s="165"/>
      <c r="BLO3" s="165"/>
      <c r="BLP3" s="165"/>
      <c r="BLQ3" s="165"/>
      <c r="BLR3" s="165"/>
      <c r="BLS3" s="165"/>
      <c r="BLT3" s="165"/>
      <c r="BLU3" s="165"/>
      <c r="BLV3" s="165"/>
      <c r="BLW3" s="165"/>
      <c r="BLX3" s="165"/>
      <c r="BLY3" s="165"/>
      <c r="BLZ3" s="165"/>
      <c r="BMA3" s="165"/>
      <c r="BMB3" s="165"/>
      <c r="BMC3" s="165"/>
      <c r="BMD3" s="165"/>
      <c r="BME3" s="165"/>
      <c r="BMF3" s="165"/>
      <c r="BMG3" s="165"/>
      <c r="BMH3" s="165"/>
      <c r="BMI3" s="165"/>
      <c r="BMJ3" s="165"/>
      <c r="BMK3" s="165"/>
      <c r="BML3" s="165"/>
      <c r="BMM3" s="165"/>
      <c r="BMN3" s="165"/>
      <c r="BMO3" s="165"/>
      <c r="BMP3" s="165"/>
      <c r="BMQ3" s="165"/>
      <c r="BMR3" s="165"/>
      <c r="BMS3" s="165"/>
      <c r="BMT3" s="165"/>
      <c r="BMU3" s="165"/>
      <c r="BMV3" s="165"/>
      <c r="BMW3" s="165"/>
      <c r="BMX3" s="165"/>
      <c r="BMY3" s="165"/>
      <c r="BMZ3" s="165"/>
      <c r="BNA3" s="165"/>
      <c r="BNB3" s="165"/>
      <c r="BNC3" s="165"/>
      <c r="BND3" s="165"/>
      <c r="BNE3" s="165"/>
      <c r="BNF3" s="165"/>
      <c r="BNG3" s="165"/>
      <c r="BNH3" s="165"/>
      <c r="BNI3" s="165"/>
      <c r="BNJ3" s="165"/>
      <c r="BNK3" s="165"/>
      <c r="BNL3" s="165"/>
      <c r="BNM3" s="165"/>
      <c r="BNN3" s="165"/>
      <c r="BNO3" s="165"/>
      <c r="BNP3" s="165"/>
      <c r="BNQ3" s="165"/>
      <c r="BNR3" s="165"/>
      <c r="BNS3" s="165"/>
      <c r="BNT3" s="165"/>
      <c r="BNU3" s="165"/>
      <c r="BNV3" s="165"/>
      <c r="BNW3" s="165"/>
      <c r="BNX3" s="165"/>
      <c r="BNY3" s="165"/>
      <c r="BNZ3" s="165"/>
      <c r="BOA3" s="165"/>
      <c r="BOB3" s="165"/>
      <c r="BOC3" s="165"/>
      <c r="BOD3" s="165"/>
      <c r="BOE3" s="165"/>
      <c r="BOF3" s="165"/>
      <c r="BOG3" s="165"/>
      <c r="BOH3" s="165"/>
      <c r="BOI3" s="165"/>
      <c r="BOJ3" s="165"/>
      <c r="BOK3" s="165"/>
      <c r="BOL3" s="165"/>
      <c r="BOM3" s="165"/>
      <c r="BON3" s="165"/>
      <c r="BOO3" s="165"/>
      <c r="BOP3" s="165"/>
      <c r="BOQ3" s="165"/>
      <c r="BOR3" s="165"/>
      <c r="BOS3" s="165"/>
      <c r="BOT3" s="165"/>
      <c r="BOU3" s="165"/>
      <c r="BOV3" s="165"/>
      <c r="BOW3" s="165"/>
      <c r="BOX3" s="165"/>
      <c r="BOY3" s="165"/>
      <c r="BOZ3" s="165"/>
      <c r="BPA3" s="165"/>
      <c r="BPB3" s="165"/>
      <c r="BPC3" s="165"/>
      <c r="BPD3" s="165"/>
      <c r="BPE3" s="165"/>
      <c r="BPF3" s="165"/>
      <c r="BPG3" s="165"/>
      <c r="BPH3" s="165"/>
      <c r="BPI3" s="165"/>
      <c r="BPJ3" s="165"/>
      <c r="BPK3" s="165"/>
      <c r="BPL3" s="165"/>
      <c r="BPM3" s="165"/>
      <c r="BPN3" s="165"/>
      <c r="BPO3" s="165"/>
      <c r="BPP3" s="165"/>
      <c r="BPQ3" s="165"/>
      <c r="BPR3" s="165"/>
      <c r="BPS3" s="165"/>
      <c r="BPT3" s="165"/>
      <c r="BPU3" s="165"/>
      <c r="BPV3" s="165"/>
      <c r="BPW3" s="165"/>
      <c r="BPX3" s="165"/>
      <c r="BPY3" s="165"/>
      <c r="BPZ3" s="165"/>
      <c r="BQA3" s="165"/>
      <c r="BQB3" s="165"/>
      <c r="BQC3" s="165"/>
      <c r="BQD3" s="165"/>
      <c r="BQE3" s="165"/>
      <c r="BQF3" s="165"/>
      <c r="BQG3" s="165"/>
      <c r="BQH3" s="165"/>
      <c r="BQI3" s="165"/>
      <c r="BQJ3" s="165"/>
      <c r="BQK3" s="165"/>
      <c r="BQL3" s="165"/>
      <c r="BQM3" s="165"/>
      <c r="BQN3" s="165"/>
      <c r="BQO3" s="165"/>
      <c r="BQP3" s="165"/>
      <c r="BQQ3" s="165"/>
      <c r="BQR3" s="165"/>
      <c r="BQS3" s="165"/>
      <c r="BQT3" s="165"/>
      <c r="BQU3" s="165"/>
      <c r="BQV3" s="165"/>
      <c r="BQW3" s="165"/>
      <c r="BQX3" s="165"/>
      <c r="BQY3" s="165"/>
      <c r="BQZ3" s="165"/>
      <c r="BRA3" s="165"/>
      <c r="BRB3" s="165"/>
      <c r="BRC3" s="165"/>
      <c r="BRD3" s="165"/>
      <c r="BRE3" s="165"/>
      <c r="BRF3" s="165"/>
      <c r="BRG3" s="165"/>
      <c r="BRH3" s="165"/>
      <c r="BRI3" s="165"/>
      <c r="BRJ3" s="165"/>
      <c r="BRK3" s="165"/>
      <c r="BRL3" s="165"/>
      <c r="BRM3" s="165"/>
      <c r="BRN3" s="165"/>
      <c r="BRO3" s="165"/>
      <c r="BRP3" s="165"/>
      <c r="BRQ3" s="165"/>
      <c r="BRR3" s="165"/>
      <c r="BRS3" s="165"/>
      <c r="BRT3" s="165"/>
      <c r="BRU3" s="165"/>
      <c r="BRV3" s="165"/>
      <c r="BRW3" s="165"/>
      <c r="BRX3" s="165"/>
      <c r="BRY3" s="165"/>
      <c r="BRZ3" s="165"/>
      <c r="BSA3" s="165"/>
      <c r="BSB3" s="165"/>
      <c r="BSC3" s="165"/>
      <c r="BSD3" s="165"/>
      <c r="BSE3" s="165"/>
      <c r="BSF3" s="165"/>
      <c r="BSG3" s="165"/>
      <c r="BSH3" s="165"/>
      <c r="BSI3" s="165"/>
      <c r="BSJ3" s="165"/>
      <c r="BSK3" s="165"/>
      <c r="BSL3" s="165"/>
      <c r="BSM3" s="165"/>
      <c r="BSN3" s="165"/>
      <c r="BSO3" s="165"/>
      <c r="BSP3" s="165"/>
      <c r="BSQ3" s="165"/>
      <c r="BSR3" s="165"/>
      <c r="BSS3" s="165"/>
      <c r="BST3" s="165"/>
      <c r="BSU3" s="165"/>
      <c r="BSV3" s="165"/>
      <c r="BSW3" s="165"/>
      <c r="BSX3" s="165"/>
      <c r="BSY3" s="165"/>
      <c r="BSZ3" s="165"/>
      <c r="BTA3" s="165"/>
      <c r="BTB3" s="165"/>
      <c r="BTC3" s="165"/>
      <c r="BTD3" s="165"/>
      <c r="BTE3" s="165"/>
      <c r="BTF3" s="165"/>
      <c r="BTG3" s="165"/>
      <c r="BTH3" s="165"/>
      <c r="BTI3" s="165"/>
      <c r="BTJ3" s="165"/>
      <c r="BTK3" s="165"/>
      <c r="BTL3" s="165"/>
      <c r="BTM3" s="165"/>
      <c r="BTN3" s="165"/>
      <c r="BTO3" s="165"/>
      <c r="BTP3" s="165"/>
      <c r="BTQ3" s="165"/>
      <c r="BTR3" s="165"/>
      <c r="BTS3" s="165"/>
      <c r="BTT3" s="165"/>
      <c r="BTU3" s="165"/>
      <c r="BTV3" s="165"/>
      <c r="BTW3" s="165"/>
      <c r="BTX3" s="165"/>
      <c r="BTY3" s="165"/>
      <c r="BTZ3" s="165"/>
      <c r="BUA3" s="165"/>
      <c r="BUB3" s="165"/>
      <c r="BUC3" s="165"/>
      <c r="BUD3" s="165"/>
      <c r="BUE3" s="165"/>
      <c r="BUF3" s="165"/>
      <c r="BUG3" s="165"/>
      <c r="BUH3" s="165"/>
      <c r="BUI3" s="165"/>
      <c r="BUJ3" s="165"/>
      <c r="BUK3" s="165"/>
      <c r="BUL3" s="165"/>
      <c r="BUM3" s="165"/>
      <c r="BUN3" s="165"/>
      <c r="BUO3" s="165"/>
      <c r="BUP3" s="165"/>
      <c r="BUQ3" s="165"/>
      <c r="BUR3" s="165"/>
      <c r="BUS3" s="165"/>
      <c r="BUT3" s="165"/>
      <c r="BUU3" s="165"/>
      <c r="BUV3" s="165"/>
      <c r="BUW3" s="165"/>
      <c r="BUX3" s="165"/>
      <c r="BUY3" s="165"/>
      <c r="BUZ3" s="165"/>
      <c r="BVA3" s="165"/>
      <c r="BVB3" s="165"/>
      <c r="BVC3" s="165"/>
      <c r="BVD3" s="165"/>
      <c r="BVE3" s="165"/>
      <c r="BVF3" s="165"/>
      <c r="BVG3" s="165"/>
      <c r="BVH3" s="165"/>
      <c r="BVI3" s="165"/>
      <c r="BVJ3" s="165"/>
      <c r="BVK3" s="165"/>
      <c r="BVL3" s="165"/>
      <c r="BVM3" s="165"/>
      <c r="BVN3" s="165"/>
      <c r="BVO3" s="165"/>
      <c r="BVP3" s="165"/>
      <c r="BVQ3" s="165"/>
      <c r="BVR3" s="165"/>
      <c r="BVS3" s="165"/>
      <c r="BVT3" s="165"/>
      <c r="BVU3" s="165"/>
      <c r="BVV3" s="165"/>
      <c r="BVW3" s="165"/>
      <c r="BVX3" s="165"/>
      <c r="BVY3" s="165"/>
      <c r="BVZ3" s="165"/>
      <c r="BWA3" s="165"/>
      <c r="BWB3" s="165"/>
      <c r="BWC3" s="165"/>
      <c r="BWD3" s="165"/>
      <c r="BWE3" s="165"/>
      <c r="BWF3" s="165"/>
      <c r="BWG3" s="165"/>
      <c r="BWH3" s="165"/>
      <c r="BWI3" s="165"/>
      <c r="BWJ3" s="165"/>
      <c r="BWK3" s="165"/>
      <c r="BWL3" s="165"/>
      <c r="BWM3" s="165"/>
      <c r="BWN3" s="165"/>
      <c r="BWO3" s="165"/>
      <c r="BWP3" s="165"/>
      <c r="BWQ3" s="165"/>
      <c r="BWR3" s="165"/>
      <c r="BWS3" s="165"/>
      <c r="BWT3" s="165"/>
      <c r="BWU3" s="165"/>
      <c r="BWV3" s="165"/>
      <c r="BWW3" s="165"/>
      <c r="BWX3" s="165"/>
      <c r="BWY3" s="165"/>
      <c r="BWZ3" s="165"/>
      <c r="BXA3" s="165"/>
      <c r="BXB3" s="165"/>
      <c r="BXC3" s="165"/>
      <c r="BXD3" s="165"/>
      <c r="BXE3" s="165"/>
      <c r="BXF3" s="165"/>
      <c r="BXG3" s="165"/>
      <c r="BXH3" s="165"/>
      <c r="BXI3" s="165"/>
      <c r="BXJ3" s="165"/>
      <c r="BXK3" s="165"/>
      <c r="BXL3" s="165"/>
      <c r="BXM3" s="165"/>
      <c r="BXN3" s="165"/>
      <c r="BXO3" s="165"/>
      <c r="BXP3" s="165"/>
      <c r="BXQ3" s="165"/>
      <c r="BXR3" s="165"/>
      <c r="BXS3" s="165"/>
      <c r="BXT3" s="165"/>
      <c r="BXU3" s="165"/>
      <c r="BXV3" s="165"/>
      <c r="BXW3" s="165"/>
      <c r="BXX3" s="165"/>
      <c r="BXY3" s="165"/>
      <c r="BXZ3" s="165"/>
      <c r="BYA3" s="165"/>
      <c r="BYB3" s="165"/>
      <c r="BYC3" s="165"/>
      <c r="BYD3" s="165"/>
      <c r="BYE3" s="165"/>
      <c r="BYF3" s="165"/>
      <c r="BYG3" s="165"/>
      <c r="BYH3" s="165"/>
      <c r="BYI3" s="165"/>
      <c r="BYJ3" s="165"/>
      <c r="BYK3" s="165"/>
      <c r="BYL3" s="165"/>
      <c r="BYM3" s="165"/>
      <c r="BYN3" s="165"/>
      <c r="BYO3" s="165"/>
      <c r="BYP3" s="165"/>
      <c r="BYQ3" s="165"/>
      <c r="BYR3" s="165"/>
      <c r="BYS3" s="165"/>
      <c r="BYT3" s="165"/>
      <c r="BYU3" s="165"/>
      <c r="BYV3" s="165"/>
      <c r="BYW3" s="165"/>
      <c r="BYX3" s="165"/>
      <c r="BYY3" s="165"/>
      <c r="BYZ3" s="165"/>
      <c r="BZA3" s="165"/>
      <c r="BZB3" s="165"/>
      <c r="BZC3" s="165"/>
      <c r="BZD3" s="165"/>
      <c r="BZE3" s="165"/>
      <c r="BZF3" s="165"/>
      <c r="BZG3" s="165"/>
      <c r="BZH3" s="165"/>
      <c r="BZI3" s="165"/>
      <c r="BZJ3" s="165"/>
      <c r="BZK3" s="165"/>
      <c r="BZL3" s="165"/>
      <c r="BZM3" s="165"/>
      <c r="BZN3" s="165"/>
      <c r="BZO3" s="165"/>
      <c r="BZP3" s="165"/>
      <c r="BZQ3" s="165"/>
      <c r="BZR3" s="165"/>
      <c r="BZS3" s="165"/>
      <c r="BZT3" s="165"/>
      <c r="BZU3" s="165"/>
      <c r="BZV3" s="165"/>
      <c r="BZW3" s="165"/>
      <c r="BZX3" s="165"/>
      <c r="BZY3" s="165"/>
      <c r="BZZ3" s="165"/>
      <c r="CAA3" s="165"/>
      <c r="CAB3" s="165"/>
      <c r="CAC3" s="165"/>
      <c r="CAD3" s="165"/>
      <c r="CAE3" s="165"/>
      <c r="CAF3" s="165"/>
      <c r="CAG3" s="165"/>
      <c r="CAH3" s="165"/>
      <c r="CAI3" s="165"/>
      <c r="CAJ3" s="165"/>
      <c r="CAK3" s="165"/>
      <c r="CAL3" s="165"/>
      <c r="CAM3" s="165"/>
      <c r="CAN3" s="165"/>
      <c r="CAO3" s="165"/>
      <c r="CAP3" s="165"/>
      <c r="CAQ3" s="165"/>
      <c r="CAR3" s="165"/>
      <c r="CAS3" s="165"/>
      <c r="CAT3" s="165"/>
      <c r="CAU3" s="165"/>
      <c r="CAV3" s="165"/>
      <c r="CAW3" s="165"/>
      <c r="CAX3" s="165"/>
      <c r="CAY3" s="165"/>
      <c r="CAZ3" s="165"/>
      <c r="CBA3" s="165"/>
      <c r="CBB3" s="165"/>
      <c r="CBC3" s="165"/>
      <c r="CBD3" s="165"/>
      <c r="CBE3" s="165"/>
      <c r="CBF3" s="165"/>
      <c r="CBG3" s="165"/>
      <c r="CBH3" s="165"/>
      <c r="CBI3" s="165"/>
      <c r="CBJ3" s="165"/>
      <c r="CBK3" s="165"/>
      <c r="CBL3" s="165"/>
      <c r="CBM3" s="165"/>
      <c r="CBN3" s="165"/>
      <c r="CBO3" s="165"/>
      <c r="CBP3" s="165"/>
      <c r="CBQ3" s="165"/>
      <c r="CBR3" s="165"/>
      <c r="CBS3" s="165"/>
      <c r="CBT3" s="165"/>
      <c r="CBU3" s="165"/>
      <c r="CBV3" s="165"/>
      <c r="CBW3" s="165"/>
      <c r="CBX3" s="165"/>
      <c r="CBY3" s="165"/>
      <c r="CBZ3" s="165"/>
      <c r="CCA3" s="165"/>
      <c r="CCB3" s="165"/>
      <c r="CCC3" s="165"/>
      <c r="CCD3" s="165"/>
      <c r="CCE3" s="165"/>
      <c r="CCF3" s="165"/>
      <c r="CCG3" s="165"/>
      <c r="CCH3" s="165"/>
      <c r="CCI3" s="165"/>
      <c r="CCJ3" s="165"/>
      <c r="CCK3" s="165"/>
      <c r="CCL3" s="165"/>
      <c r="CCM3" s="165"/>
      <c r="CCN3" s="165"/>
      <c r="CCO3" s="165"/>
      <c r="CCP3" s="165"/>
      <c r="CCQ3" s="165"/>
      <c r="CCR3" s="165"/>
      <c r="CCS3" s="165"/>
      <c r="CCT3" s="165"/>
      <c r="CCU3" s="165"/>
      <c r="CCV3" s="165"/>
      <c r="CCW3" s="165"/>
      <c r="CCX3" s="165"/>
      <c r="CCY3" s="165"/>
      <c r="CCZ3" s="165"/>
      <c r="CDA3" s="165"/>
      <c r="CDB3" s="165"/>
      <c r="CDC3" s="165"/>
      <c r="CDD3" s="165"/>
      <c r="CDE3" s="165"/>
      <c r="CDF3" s="165"/>
      <c r="CDG3" s="165"/>
      <c r="CDH3" s="165"/>
      <c r="CDI3" s="165"/>
      <c r="CDJ3" s="165"/>
      <c r="CDK3" s="165"/>
      <c r="CDL3" s="165"/>
      <c r="CDM3" s="165"/>
      <c r="CDN3" s="165"/>
      <c r="CDO3" s="165"/>
      <c r="CDP3" s="165"/>
      <c r="CDQ3" s="165"/>
      <c r="CDR3" s="165"/>
      <c r="CDS3" s="165"/>
      <c r="CDT3" s="165"/>
      <c r="CDU3" s="165"/>
      <c r="CDV3" s="165"/>
      <c r="CDW3" s="165"/>
      <c r="CDX3" s="165"/>
      <c r="CDY3" s="165"/>
      <c r="CDZ3" s="165"/>
      <c r="CEA3" s="165"/>
      <c r="CEB3" s="165"/>
      <c r="CEC3" s="165"/>
      <c r="CED3" s="165"/>
      <c r="CEE3" s="165"/>
      <c r="CEF3" s="165"/>
      <c r="CEG3" s="165"/>
      <c r="CEH3" s="165"/>
      <c r="CEI3" s="165"/>
      <c r="CEJ3" s="165"/>
      <c r="CEK3" s="165"/>
      <c r="CEL3" s="165"/>
      <c r="CEM3" s="165"/>
      <c r="CEN3" s="165"/>
      <c r="CEO3" s="165"/>
      <c r="CEP3" s="165"/>
      <c r="CEQ3" s="165"/>
      <c r="CER3" s="165"/>
      <c r="CES3" s="165"/>
      <c r="CET3" s="165"/>
      <c r="CEU3" s="165"/>
      <c r="CEV3" s="165"/>
      <c r="CEW3" s="165"/>
      <c r="CEX3" s="165"/>
      <c r="CEY3" s="165"/>
      <c r="CEZ3" s="165"/>
      <c r="CFA3" s="165"/>
      <c r="CFB3" s="165"/>
      <c r="CFC3" s="165"/>
      <c r="CFD3" s="165"/>
      <c r="CFE3" s="165"/>
      <c r="CFF3" s="165"/>
      <c r="CFG3" s="165"/>
      <c r="CFH3" s="165"/>
      <c r="CFI3" s="165"/>
      <c r="CFJ3" s="165"/>
      <c r="CFK3" s="165"/>
      <c r="CFL3" s="165"/>
      <c r="CFM3" s="165"/>
      <c r="CFN3" s="165"/>
      <c r="CFO3" s="165"/>
      <c r="CFP3" s="165"/>
      <c r="CFQ3" s="165"/>
      <c r="CFR3" s="165"/>
      <c r="CFS3" s="165"/>
      <c r="CFT3" s="165"/>
      <c r="CFU3" s="165"/>
      <c r="CFV3" s="165"/>
      <c r="CFW3" s="165"/>
      <c r="CFX3" s="165"/>
      <c r="CFY3" s="165"/>
      <c r="CFZ3" s="165"/>
      <c r="CGA3" s="165"/>
      <c r="CGB3" s="165"/>
      <c r="CGC3" s="165"/>
      <c r="CGD3" s="165"/>
      <c r="CGE3" s="165"/>
      <c r="CGF3" s="165"/>
      <c r="CGG3" s="165"/>
      <c r="CGH3" s="165"/>
      <c r="CGI3" s="165"/>
      <c r="CGJ3" s="165"/>
      <c r="CGK3" s="165"/>
      <c r="CGL3" s="165"/>
      <c r="CGM3" s="165"/>
      <c r="CGN3" s="165"/>
      <c r="CGO3" s="165"/>
      <c r="CGP3" s="165"/>
      <c r="CGQ3" s="165"/>
      <c r="CGR3" s="165"/>
      <c r="CGS3" s="165"/>
      <c r="CGT3" s="165"/>
      <c r="CGU3" s="165"/>
      <c r="CGV3" s="165"/>
      <c r="CGW3" s="165"/>
      <c r="CGX3" s="165"/>
      <c r="CGY3" s="165"/>
      <c r="CGZ3" s="165"/>
      <c r="CHA3" s="165"/>
      <c r="CHB3" s="165"/>
      <c r="CHC3" s="165"/>
      <c r="CHD3" s="165"/>
      <c r="CHE3" s="165"/>
      <c r="CHF3" s="165"/>
      <c r="CHG3" s="165"/>
      <c r="CHH3" s="165"/>
      <c r="CHI3" s="165"/>
      <c r="CHJ3" s="165"/>
      <c r="CHK3" s="165"/>
      <c r="CHL3" s="165"/>
      <c r="CHM3" s="165"/>
      <c r="CHN3" s="165"/>
      <c r="CHO3" s="165"/>
      <c r="CHP3" s="165"/>
      <c r="CHQ3" s="165"/>
      <c r="CHR3" s="165"/>
      <c r="CHS3" s="165"/>
      <c r="CHT3" s="165"/>
      <c r="CHU3" s="165"/>
      <c r="CHV3" s="165"/>
      <c r="CHW3" s="165"/>
      <c r="CHX3" s="165"/>
      <c r="CHY3" s="165"/>
      <c r="CHZ3" s="165"/>
      <c r="CIA3" s="165"/>
      <c r="CIB3" s="165"/>
      <c r="CIC3" s="165"/>
      <c r="CID3" s="165"/>
      <c r="CIE3" s="165"/>
      <c r="CIF3" s="165"/>
      <c r="CIG3" s="165"/>
      <c r="CIH3" s="165"/>
      <c r="CII3" s="165"/>
      <c r="CIJ3" s="165"/>
      <c r="CIK3" s="165"/>
      <c r="CIL3" s="165"/>
      <c r="CIM3" s="165"/>
      <c r="CIN3" s="165"/>
      <c r="CIO3" s="165"/>
      <c r="CIP3" s="165"/>
      <c r="CIQ3" s="165"/>
      <c r="CIR3" s="165"/>
      <c r="CIS3" s="165"/>
      <c r="CIT3" s="165"/>
      <c r="CIU3" s="165"/>
      <c r="CIV3" s="165"/>
      <c r="CIW3" s="165"/>
      <c r="CIX3" s="165"/>
      <c r="CIY3" s="165"/>
      <c r="CIZ3" s="165"/>
      <c r="CJA3" s="165"/>
      <c r="CJB3" s="165"/>
      <c r="CJC3" s="165"/>
      <c r="CJD3" s="165"/>
      <c r="CJE3" s="165"/>
      <c r="CJF3" s="165"/>
      <c r="CJG3" s="165"/>
      <c r="CJH3" s="165"/>
      <c r="CJI3" s="165"/>
      <c r="CJJ3" s="165"/>
      <c r="CJK3" s="165"/>
      <c r="CJL3" s="165"/>
      <c r="CJM3" s="165"/>
      <c r="CJN3" s="165"/>
      <c r="CJO3" s="165"/>
      <c r="CJP3" s="165"/>
      <c r="CJQ3" s="165"/>
      <c r="CJR3" s="165"/>
      <c r="CJS3" s="165"/>
      <c r="CJT3" s="165"/>
      <c r="CJU3" s="165"/>
      <c r="CJV3" s="165"/>
      <c r="CJW3" s="165"/>
      <c r="CJX3" s="165"/>
      <c r="CJY3" s="165"/>
      <c r="CJZ3" s="165"/>
      <c r="CKA3" s="165"/>
      <c r="CKB3" s="165"/>
      <c r="CKC3" s="165"/>
      <c r="CKD3" s="165"/>
      <c r="CKE3" s="165"/>
      <c r="CKF3" s="165"/>
      <c r="CKG3" s="165"/>
      <c r="CKH3" s="165"/>
      <c r="CKI3" s="165"/>
      <c r="CKJ3" s="165"/>
      <c r="CKK3" s="165"/>
      <c r="CKL3" s="165"/>
      <c r="CKM3" s="165"/>
      <c r="CKN3" s="165"/>
      <c r="CKO3" s="165"/>
      <c r="CKP3" s="165"/>
      <c r="CKQ3" s="165"/>
      <c r="CKR3" s="165"/>
      <c r="CKS3" s="165"/>
      <c r="CKT3" s="165"/>
      <c r="CKU3" s="165"/>
      <c r="CKV3" s="165"/>
      <c r="CKW3" s="165"/>
      <c r="CKX3" s="165"/>
      <c r="CKY3" s="165"/>
      <c r="CKZ3" s="165"/>
      <c r="CLA3" s="165"/>
      <c r="CLB3" s="165"/>
      <c r="CLC3" s="165"/>
      <c r="CLD3" s="165"/>
      <c r="CLE3" s="165"/>
      <c r="CLF3" s="165"/>
      <c r="CLG3" s="165"/>
      <c r="CLH3" s="165"/>
      <c r="CLI3" s="165"/>
      <c r="CLJ3" s="165"/>
      <c r="CLK3" s="165"/>
      <c r="CLL3" s="165"/>
      <c r="CLM3" s="165"/>
      <c r="CLN3" s="165"/>
      <c r="CLO3" s="165"/>
      <c r="CLP3" s="165"/>
      <c r="CLQ3" s="165"/>
      <c r="CLR3" s="165"/>
      <c r="CLS3" s="165"/>
      <c r="CLT3" s="165"/>
      <c r="CLU3" s="165"/>
      <c r="CLV3" s="165"/>
      <c r="CLW3" s="165"/>
      <c r="CLX3" s="165"/>
      <c r="CLY3" s="165"/>
      <c r="CLZ3" s="165"/>
      <c r="CMA3" s="165"/>
      <c r="CMB3" s="165"/>
      <c r="CMC3" s="165"/>
      <c r="CMD3" s="165"/>
      <c r="CME3" s="165"/>
      <c r="CMF3" s="165"/>
      <c r="CMG3" s="165"/>
      <c r="CMH3" s="165"/>
      <c r="CMI3" s="165"/>
      <c r="CMJ3" s="165"/>
      <c r="CMK3" s="165"/>
      <c r="CML3" s="165"/>
      <c r="CMM3" s="165"/>
      <c r="CMN3" s="165"/>
      <c r="CMO3" s="165"/>
      <c r="CMP3" s="165"/>
      <c r="CMQ3" s="165"/>
      <c r="CMR3" s="165"/>
      <c r="CMS3" s="165"/>
      <c r="CMT3" s="165"/>
      <c r="CMU3" s="165"/>
      <c r="CMV3" s="165"/>
      <c r="CMW3" s="165"/>
      <c r="CMX3" s="165"/>
      <c r="CMY3" s="165"/>
      <c r="CMZ3" s="165"/>
      <c r="CNA3" s="165"/>
      <c r="CNB3" s="165"/>
      <c r="CNC3" s="165"/>
      <c r="CND3" s="165"/>
      <c r="CNE3" s="165"/>
      <c r="CNF3" s="165"/>
      <c r="CNG3" s="165"/>
      <c r="CNH3" s="165"/>
      <c r="CNI3" s="165"/>
      <c r="CNJ3" s="165"/>
      <c r="CNK3" s="165"/>
      <c r="CNL3" s="165"/>
      <c r="CNM3" s="165"/>
      <c r="CNN3" s="165"/>
      <c r="CNO3" s="165"/>
      <c r="CNP3" s="165"/>
      <c r="CNQ3" s="165"/>
      <c r="CNR3" s="165"/>
      <c r="CNS3" s="165"/>
      <c r="CNT3" s="165"/>
      <c r="CNU3" s="165"/>
      <c r="CNV3" s="165"/>
      <c r="CNW3" s="165"/>
      <c r="CNX3" s="165"/>
      <c r="CNY3" s="165"/>
      <c r="CNZ3" s="165"/>
      <c r="COA3" s="165"/>
      <c r="COB3" s="165"/>
      <c r="COC3" s="165"/>
      <c r="COD3" s="165"/>
      <c r="COE3" s="165"/>
      <c r="COF3" s="165"/>
      <c r="COG3" s="165"/>
      <c r="COH3" s="165"/>
      <c r="COI3" s="165"/>
      <c r="COJ3" s="165"/>
      <c r="COK3" s="165"/>
      <c r="COL3" s="165"/>
      <c r="COM3" s="165"/>
      <c r="CON3" s="165"/>
      <c r="COO3" s="165"/>
      <c r="COP3" s="165"/>
      <c r="COQ3" s="165"/>
      <c r="COR3" s="165"/>
      <c r="COS3" s="165"/>
      <c r="COT3" s="165"/>
      <c r="COU3" s="165"/>
      <c r="COV3" s="165"/>
      <c r="COW3" s="165"/>
      <c r="COX3" s="165"/>
      <c r="COY3" s="165"/>
      <c r="COZ3" s="165"/>
      <c r="CPA3" s="165"/>
      <c r="CPB3" s="165"/>
      <c r="CPC3" s="165"/>
      <c r="CPD3" s="165"/>
      <c r="CPE3" s="165"/>
      <c r="CPF3" s="165"/>
      <c r="CPG3" s="165"/>
      <c r="CPH3" s="165"/>
      <c r="CPI3" s="165"/>
      <c r="CPJ3" s="165"/>
      <c r="CPK3" s="165"/>
      <c r="CPL3" s="165"/>
      <c r="CPM3" s="165"/>
      <c r="CPN3" s="165"/>
      <c r="CPO3" s="165"/>
      <c r="CPP3" s="165"/>
      <c r="CPQ3" s="165"/>
      <c r="CPR3" s="165"/>
      <c r="CPS3" s="165"/>
      <c r="CPT3" s="165"/>
      <c r="CPU3" s="165"/>
      <c r="CPV3" s="165"/>
      <c r="CPW3" s="165"/>
      <c r="CPX3" s="165"/>
      <c r="CPY3" s="165"/>
      <c r="CPZ3" s="165"/>
      <c r="CQA3" s="165"/>
      <c r="CQB3" s="165"/>
      <c r="CQC3" s="165"/>
      <c r="CQD3" s="165"/>
      <c r="CQE3" s="165"/>
      <c r="CQF3" s="165"/>
      <c r="CQG3" s="165"/>
      <c r="CQH3" s="165"/>
      <c r="CQI3" s="165"/>
      <c r="CQJ3" s="165"/>
      <c r="CQK3" s="165"/>
      <c r="CQL3" s="165"/>
      <c r="CQM3" s="165"/>
      <c r="CQN3" s="165"/>
      <c r="CQO3" s="165"/>
      <c r="CQP3" s="165"/>
      <c r="CQQ3" s="165"/>
      <c r="CQR3" s="165"/>
      <c r="CQS3" s="165"/>
      <c r="CQT3" s="165"/>
      <c r="CQU3" s="165"/>
      <c r="CQV3" s="165"/>
      <c r="CQW3" s="165"/>
      <c r="CQX3" s="165"/>
      <c r="CQY3" s="165"/>
      <c r="CQZ3" s="165"/>
      <c r="CRA3" s="165"/>
      <c r="CRB3" s="165"/>
      <c r="CRC3" s="165"/>
      <c r="CRD3" s="165"/>
      <c r="CRE3" s="165"/>
      <c r="CRF3" s="165"/>
      <c r="CRG3" s="165"/>
      <c r="CRH3" s="165"/>
      <c r="CRI3" s="165"/>
      <c r="CRJ3" s="165"/>
      <c r="CRK3" s="165"/>
      <c r="CRL3" s="165"/>
      <c r="CRM3" s="165"/>
      <c r="CRN3" s="165"/>
      <c r="CRO3" s="165"/>
      <c r="CRP3" s="165"/>
      <c r="CRQ3" s="165"/>
      <c r="CRR3" s="165"/>
      <c r="CRS3" s="165"/>
      <c r="CRT3" s="165"/>
      <c r="CRU3" s="165"/>
      <c r="CRV3" s="165"/>
      <c r="CRW3" s="165"/>
      <c r="CRX3" s="165"/>
      <c r="CRY3" s="165"/>
      <c r="CRZ3" s="165"/>
      <c r="CSA3" s="165"/>
      <c r="CSB3" s="165"/>
      <c r="CSC3" s="165"/>
      <c r="CSD3" s="165"/>
      <c r="CSE3" s="165"/>
      <c r="CSF3" s="165"/>
      <c r="CSG3" s="165"/>
      <c r="CSH3" s="165"/>
      <c r="CSI3" s="165"/>
      <c r="CSJ3" s="165"/>
      <c r="CSK3" s="165"/>
      <c r="CSL3" s="165"/>
      <c r="CSM3" s="165"/>
      <c r="CSN3" s="165"/>
      <c r="CSO3" s="165"/>
      <c r="CSP3" s="165"/>
      <c r="CSQ3" s="165"/>
      <c r="CSR3" s="165"/>
      <c r="CSS3" s="165"/>
      <c r="CST3" s="165"/>
      <c r="CSU3" s="165"/>
      <c r="CSV3" s="165"/>
      <c r="CSW3" s="165"/>
      <c r="CSX3" s="165"/>
      <c r="CSY3" s="165"/>
      <c r="CSZ3" s="165"/>
      <c r="CTA3" s="165"/>
      <c r="CTB3" s="165"/>
      <c r="CTC3" s="165"/>
      <c r="CTD3" s="165"/>
      <c r="CTE3" s="165"/>
      <c r="CTF3" s="165"/>
      <c r="CTG3" s="165"/>
      <c r="CTH3" s="165"/>
      <c r="CTI3" s="165"/>
      <c r="CTJ3" s="165"/>
      <c r="CTK3" s="165"/>
      <c r="CTL3" s="165"/>
      <c r="CTM3" s="165"/>
      <c r="CTN3" s="165"/>
      <c r="CTO3" s="165"/>
      <c r="CTP3" s="165"/>
      <c r="CTQ3" s="165"/>
      <c r="CTR3" s="165"/>
      <c r="CTS3" s="165"/>
      <c r="CTT3" s="165"/>
      <c r="CTU3" s="165"/>
      <c r="CTV3" s="165"/>
      <c r="CTW3" s="165"/>
      <c r="CTX3" s="165"/>
      <c r="CTY3" s="165"/>
      <c r="CTZ3" s="165"/>
      <c r="CUA3" s="165"/>
    </row>
    <row r="4" ht="6" customHeight="1" spans="2:2">
      <c r="B4" s="159"/>
    </row>
    <row r="5" spans="1:4">
      <c r="A5" s="158" t="s">
        <v>7</v>
      </c>
      <c r="B5" s="166" t="str">
        <f t="shared" ref="B5:B8" si="0">A5</f>
        <v>&lt;head&gt;</v>
      </c>
      <c r="C5" s="166"/>
      <c r="D5" s="166" t="s">
        <v>2</v>
      </c>
    </row>
    <row r="6" spans="1:4">
      <c r="A6" s="158" t="s">
        <v>8</v>
      </c>
      <c r="B6" s="166" t="str">
        <f t="shared" si="0"/>
        <v>&lt;!-- Metaetiquetas --&gt;</v>
      </c>
      <c r="C6" s="166"/>
      <c r="D6" s="166" t="s">
        <v>2</v>
      </c>
    </row>
    <row r="7" spans="1:4">
      <c r="A7" s="158" t="s">
        <v>9</v>
      </c>
      <c r="B7" s="166" t="str">
        <f t="shared" si="0"/>
        <v>&lt;meta charset="utf-8" /&gt;</v>
      </c>
      <c r="C7" s="166"/>
      <c r="D7" s="166" t="s">
        <v>2</v>
      </c>
    </row>
    <row r="8" spans="1:4">
      <c r="A8" s="158" t="s">
        <v>10</v>
      </c>
      <c r="B8" s="166" t="str">
        <f t="shared" si="0"/>
        <v>&lt;meta name="viewport" content="width=device-width, initial-scale=1" /&gt;</v>
      </c>
      <c r="C8" s="166"/>
      <c r="D8" s="166" t="s">
        <v>2</v>
      </c>
    </row>
    <row r="9" spans="1:6">
      <c r="A9" s="160" t="s">
        <v>11</v>
      </c>
      <c r="B9" s="166" t="str">
        <f>CONCATENATE(E9,$C$3,F9)</f>
        <v>&lt;meta name="description" content="Índice de todos los artículos publicados en este sitio web sobre HTML, que estructura y organiza el contenido de las páginas web" /&gt;</v>
      </c>
      <c r="C9" s="166"/>
      <c r="D9" s="166" t="s">
        <v>2</v>
      </c>
      <c r="E9" s="158" t="s">
        <v>12</v>
      </c>
      <c r="F9" s="158" t="s">
        <v>13</v>
      </c>
    </row>
    <row r="10" spans="1:6">
      <c r="A10" s="160" t="s">
        <v>11</v>
      </c>
      <c r="B10" s="166" t="str">
        <f>CONCATENATE(E10,$C$1,F10)</f>
        <v>&lt;meta name="tittle" content="Índice de HTML - Ing. Eduardo Herrera Forero." /&gt;</v>
      </c>
      <c r="C10" s="166"/>
      <c r="D10" s="166" t="s">
        <v>2</v>
      </c>
      <c r="E10" s="158" t="s">
        <v>64</v>
      </c>
      <c r="F10" s="158" t="s">
        <v>13</v>
      </c>
    </row>
    <row r="11" spans="1:4">
      <c r="A11" s="158" t="s">
        <v>14</v>
      </c>
      <c r="B11" s="166" t="str">
        <f t="shared" ref="B11:B13" si="1">A11</f>
        <v>&lt;meta name="author" content="Ing. Eduardo Herrera Forero" /&gt;</v>
      </c>
      <c r="C11" s="166"/>
      <c r="D11" s="166" t="s">
        <v>2</v>
      </c>
    </row>
    <row r="12" spans="1:4">
      <c r="A12" s="158" t="s">
        <v>15</v>
      </c>
      <c r="B12" s="166" t="str">
        <f t="shared" si="1"/>
        <v>&lt;meta name="application-name" content="EHF" /&gt;</v>
      </c>
      <c r="C12" s="166"/>
      <c r="D12" s="166" t="s">
        <v>2</v>
      </c>
    </row>
    <row r="13" spans="1:4">
      <c r="A13" s="158" t="s">
        <v>16</v>
      </c>
      <c r="B13" s="166" t="str">
        <f t="shared" si="1"/>
        <v>&lt;meta name="robots" content="index, follow" /&gt;</v>
      </c>
      <c r="C13" s="166"/>
      <c r="D13" s="166" t="s">
        <v>2</v>
      </c>
    </row>
    <row r="14" spans="1:5">
      <c r="A14" s="162" t="s">
        <v>17</v>
      </c>
      <c r="B14" s="166" t="str">
        <f>CONCATENATE(E14,$A$2,$F$9)</f>
        <v>&lt;link rel="canonical" href="https://eduardoherreraf.github.io/html.html" /&gt;</v>
      </c>
      <c r="C14" s="166"/>
      <c r="D14" s="166" t="s">
        <v>2</v>
      </c>
      <c r="E14" s="158" t="s">
        <v>18</v>
      </c>
    </row>
    <row r="15" spans="1:4">
      <c r="A15" s="158" t="s">
        <v>19</v>
      </c>
      <c r="B15" s="166" t="str">
        <f t="shared" ref="B15:B18" si="2">A15</f>
        <v>&lt;!-- Fin Metaetiquetas --&gt;</v>
      </c>
      <c r="C15" s="166"/>
      <c r="D15" s="166" t="s">
        <v>2</v>
      </c>
    </row>
    <row r="16" spans="2:4">
      <c r="B16" s="166" t="s">
        <v>20</v>
      </c>
      <c r="C16" s="166"/>
      <c r="D16" s="166" t="s">
        <v>2</v>
      </c>
    </row>
    <row r="17" spans="1:3">
      <c r="A17" s="158" t="s">
        <v>21</v>
      </c>
      <c r="B17" s="166" t="str">
        <f t="shared" si="2"/>
        <v>&lt;!-- Open Graph data --&gt;</v>
      </c>
      <c r="C17" s="166"/>
    </row>
    <row r="18" spans="1:4">
      <c r="A18" s="158" t="s">
        <v>22</v>
      </c>
      <c r="B18" s="166" t="str">
        <f t="shared" si="2"/>
        <v>&lt;meta property="og:type" content="website" /&gt;</v>
      </c>
      <c r="C18" s="166"/>
      <c r="D18" s="166"/>
    </row>
    <row r="19" spans="1:5">
      <c r="A19" s="160" t="s">
        <v>23</v>
      </c>
      <c r="B19" s="166" t="str">
        <f>CONCATENATE(E19,$C$1,F9)</f>
        <v>&lt;meta property="og:title" content="Índice de HTML - Ing. Eduardo Herrera Forero." /&gt;</v>
      </c>
      <c r="C19" s="166"/>
      <c r="D19" s="166"/>
      <c r="E19" s="158" t="s">
        <v>24</v>
      </c>
    </row>
    <row r="20" spans="1:5">
      <c r="A20" s="168" t="s">
        <v>25</v>
      </c>
      <c r="B20" s="166" t="str">
        <f>CONCATENATE(E20,$C$3,$F$9)</f>
        <v>&lt;meta property="og:description" content="Índice de todos los artículos publicados en este sitio web sobre HTML, que estructura y organiza el contenido de las páginas web" /&gt;</v>
      </c>
      <c r="C20" s="166"/>
      <c r="D20" s="166"/>
      <c r="E20" s="158" t="s">
        <v>26</v>
      </c>
    </row>
    <row r="21" spans="2:6">
      <c r="B21" s="158" t="str">
        <f>CONCATENATE(E21,$D$2,F21)</f>
        <v>&lt;meta property="og:image" content="https://img12.pixhost.to/images/857/575188671_png-transparent-html5-plain-logo-icon-wbg.png" /&gt;</v>
      </c>
      <c r="C21" s="166"/>
      <c r="D21" s="166"/>
      <c r="E21" s="158" t="s">
        <v>65</v>
      </c>
      <c r="F21" s="158" t="s">
        <v>13</v>
      </c>
    </row>
    <row r="22" spans="1:6">
      <c r="A22" s="158" t="s">
        <v>28</v>
      </c>
      <c r="B22" s="158" t="str">
        <f>CONCATENATE(E22,$D$1,F22)</f>
        <v>&lt;meta property="og:image:alt" content="Índice de HTML - Ing. Eduardo Herrera Forero."/&gt;</v>
      </c>
      <c r="C22" s="166"/>
      <c r="D22" s="166"/>
      <c r="E22" s="158" t="s">
        <v>66</v>
      </c>
      <c r="F22" s="158" t="s">
        <v>67</v>
      </c>
    </row>
    <row r="23" spans="1:5">
      <c r="A23" s="162" t="s">
        <v>29</v>
      </c>
      <c r="B23" s="166" t="str">
        <f>CONCATENATE(E23,$A$2,$F$9)</f>
        <v>&lt;meta property="og:url" content="https://eduardoherreraf.github.io/html.html" /&gt;</v>
      </c>
      <c r="C23" s="166"/>
      <c r="D23" s="166"/>
      <c r="E23" s="158" t="s">
        <v>30</v>
      </c>
    </row>
    <row r="24" spans="1:4">
      <c r="A24" s="158" t="s">
        <v>31</v>
      </c>
      <c r="B24" s="166" t="str">
        <f t="shared" ref="B24:B27" si="3">A24</f>
        <v>&lt;meta property="og:locale" content="es_CO" /&gt;</v>
      </c>
      <c r="C24" s="166"/>
      <c r="D24" s="166"/>
    </row>
    <row r="25" spans="1:4">
      <c r="A25" s="158" t="s">
        <v>32</v>
      </c>
      <c r="B25" s="166" t="str">
        <f t="shared" si="3"/>
        <v>&lt;!-- fin Open Graph data --&gt;</v>
      </c>
      <c r="C25" s="166"/>
      <c r="D25" s="169"/>
    </row>
    <row r="26" spans="2:4">
      <c r="B26" s="166" t="s">
        <v>33</v>
      </c>
      <c r="C26" s="166"/>
      <c r="D26" s="166" t="s">
        <v>2</v>
      </c>
    </row>
    <row r="27" spans="1:4">
      <c r="A27" s="158" t="s">
        <v>34</v>
      </c>
      <c r="B27" s="166" t="str">
        <f t="shared" si="3"/>
        <v>&lt;!-- Twitter cards --&gt;</v>
      </c>
      <c r="C27" s="166"/>
      <c r="D27" s="166" t="s">
        <v>2</v>
      </c>
    </row>
    <row r="28" spans="2:4">
      <c r="B28" s="166" t="s">
        <v>68</v>
      </c>
      <c r="C28" s="166"/>
      <c r="D28" s="166" t="s">
        <v>2</v>
      </c>
    </row>
    <row r="29" spans="1:7">
      <c r="A29" s="160" t="s">
        <v>37</v>
      </c>
      <c r="B29" s="166" t="str">
        <f>CONCATENATE(E29,$C$1,$F$9)</f>
        <v>&lt;meta name="twitter:title" content="Índice de HTML - Ing. Eduardo Herrera Forero." /&gt;</v>
      </c>
      <c r="C29" s="166"/>
      <c r="D29" s="166" t="s">
        <v>2</v>
      </c>
      <c r="E29" s="158" t="s">
        <v>38</v>
      </c>
      <c r="G29"/>
    </row>
    <row r="30" spans="1:5">
      <c r="A30" s="168" t="s">
        <v>39</v>
      </c>
      <c r="B30" s="166" t="str">
        <f>CONCATENATE(E30,$C$3,$F$9)</f>
        <v>&lt;meta name="twitter:description" content="Índice de todos los artículos publicados en este sitio web sobre HTML, que estructura y organiza el contenido de las páginas web" /&gt;</v>
      </c>
      <c r="C30" s="166"/>
      <c r="E30" s="158" t="s">
        <v>40</v>
      </c>
    </row>
    <row r="31" spans="2:6">
      <c r="B31" s="158" t="str">
        <f>CONCATENATE(E31,$D$2,F31)</f>
        <v>&lt;meta name="twitter:image" content="https://img12.pixhost.to/images/857/575188671_png-transparent-html5-plain-logo-icon-wbg.png" /&gt;</v>
      </c>
      <c r="C31" s="166"/>
      <c r="E31" s="170" t="s">
        <v>69</v>
      </c>
      <c r="F31" s="170" t="s">
        <v>13</v>
      </c>
    </row>
    <row r="32" spans="1:6">
      <c r="A32" s="158" t="s">
        <v>42</v>
      </c>
      <c r="B32" s="158" t="str">
        <f>CONCATENATE(E32,$D$1,F32)</f>
        <v>&lt;meta name="twitter:image:alt" content="Índice de HTML - Ing. Eduardo Herrera Forero."&gt;</v>
      </c>
      <c r="C32" s="166"/>
      <c r="E32" s="166" t="s">
        <v>70</v>
      </c>
      <c r="F32" s="158" t="s">
        <v>71</v>
      </c>
    </row>
    <row r="33" spans="1:5">
      <c r="A33" s="160"/>
      <c r="B33" s="166" t="str">
        <f>CONCATENATE(E33,$A$2,$F$9)</f>
        <v>&lt;meta name="twitter:url" content="https://eduardoherreraf.github.io/html.html" /&gt;</v>
      </c>
      <c r="C33" s="166"/>
      <c r="D33" s="166" t="s">
        <v>2</v>
      </c>
      <c r="E33" s="158" t="s">
        <v>72</v>
      </c>
    </row>
    <row r="34" spans="2:3">
      <c r="B34" s="166" t="s">
        <v>36</v>
      </c>
      <c r="C34" s="166"/>
    </row>
    <row r="35" spans="1:12">
      <c r="A35" s="158" t="s">
        <v>43</v>
      </c>
      <c r="B35" s="166" t="str">
        <f t="shared" ref="B35:B46" si="4">A35</f>
        <v>&lt;!-- Fin Twitter cards --&gt;</v>
      </c>
      <c r="C35" s="166"/>
      <c r="L35" s="166"/>
    </row>
    <row r="36" spans="2:4">
      <c r="B36" s="166" t="s">
        <v>33</v>
      </c>
      <c r="C36" s="166"/>
      <c r="D36" s="166" t="s">
        <v>2</v>
      </c>
    </row>
    <row r="37" spans="1:4">
      <c r="A37" s="158" t="s">
        <v>44</v>
      </c>
      <c r="B37" s="166" t="str">
        <f t="shared" si="4"/>
        <v>&lt;!-- iconos --&gt;</v>
      </c>
      <c r="C37" s="166"/>
      <c r="D37" s="166" t="s">
        <v>2</v>
      </c>
    </row>
    <row r="38" spans="1:4">
      <c r="A38" s="158" t="s">
        <v>45</v>
      </c>
      <c r="B38" s="166" t="str">
        <f t="shared" si="4"/>
        <v>&lt;link rel="apple-touch-icon" sizes="180x180" href="apple-touch-icon.png" /&gt;</v>
      </c>
      <c r="C38" s="166"/>
      <c r="D38" s="166" t="s">
        <v>2</v>
      </c>
    </row>
    <row r="39" spans="1:4">
      <c r="A39" s="158" t="s">
        <v>46</v>
      </c>
      <c r="B39" s="166" t="str">
        <f t="shared" si="4"/>
        <v>&lt;link rel="icon" type="image/png" sizes="32x32" href="favicon-32x32.png" /&gt;</v>
      </c>
      <c r="C39" s="166"/>
      <c r="D39" s="166" t="s">
        <v>2</v>
      </c>
    </row>
    <row r="40" spans="1:4">
      <c r="A40" s="158" t="s">
        <v>47</v>
      </c>
      <c r="B40" s="166" t="str">
        <f t="shared" si="4"/>
        <v>&lt;link rel="icon" type="image/png" sizes="192x192" href="android-chrome-192x192.png"/&gt;</v>
      </c>
      <c r="C40" s="166"/>
      <c r="D40" s="166" t="s">
        <v>2</v>
      </c>
    </row>
    <row r="41" spans="1:4">
      <c r="A41" s="158" t="s">
        <v>48</v>
      </c>
      <c r="B41" s="166" t="str">
        <f t="shared" si="4"/>
        <v>&lt;link rel="icon" type="image/png" sizes="16x16" href="favicon-16x16.png" /&gt;</v>
      </c>
      <c r="C41" s="166"/>
      <c r="D41" s="166" t="s">
        <v>2</v>
      </c>
    </row>
    <row r="42" spans="1:4">
      <c r="A42" s="158" t="s">
        <v>49</v>
      </c>
      <c r="B42" s="166" t="str">
        <f t="shared" si="4"/>
        <v>&lt;link rel="manifest" href="site.webmanifest" /&gt;</v>
      </c>
      <c r="C42" s="166"/>
      <c r="D42" s="166" t="s">
        <v>2</v>
      </c>
    </row>
    <row r="43" spans="1:4">
      <c r="A43" s="158" t="s">
        <v>50</v>
      </c>
      <c r="B43" s="166" t="str">
        <f t="shared" si="4"/>
        <v>&lt;link rel="mask-icon" href="safari-pinned-tab.svg" color="#5bbad5" /&gt;</v>
      </c>
      <c r="C43" s="166"/>
      <c r="D43" s="166" t="s">
        <v>2</v>
      </c>
    </row>
    <row r="44" spans="1:4">
      <c r="A44" s="158" t="s">
        <v>51</v>
      </c>
      <c r="B44" s="166" t="str">
        <f t="shared" si="4"/>
        <v>&lt;meta name="msapplication-TileColor" content="#da532c" /&gt;</v>
      </c>
      <c r="C44" s="166"/>
      <c r="D44" s="166" t="s">
        <v>2</v>
      </c>
    </row>
    <row r="45" spans="1:4">
      <c r="A45" s="158" t="s">
        <v>52</v>
      </c>
      <c r="B45" s="166" t="str">
        <f t="shared" si="4"/>
        <v>&lt;meta name="theme-color" content="#ffffff" /&gt;</v>
      </c>
      <c r="C45" s="166"/>
      <c r="D45" s="166" t="s">
        <v>2</v>
      </c>
    </row>
    <row r="46" spans="1:4">
      <c r="A46" s="158" t="s">
        <v>53</v>
      </c>
      <c r="B46" s="166" t="str">
        <f t="shared" si="4"/>
        <v>&lt;!-- fin iconos --&gt;</v>
      </c>
      <c r="C46" s="166"/>
      <c r="D46" s="166" t="s">
        <v>2</v>
      </c>
    </row>
    <row r="47" spans="2:4">
      <c r="B47" s="166" t="s">
        <v>33</v>
      </c>
      <c r="C47" s="166"/>
      <c r="D47" s="166" t="s">
        <v>2</v>
      </c>
    </row>
    <row r="48" spans="1:4">
      <c r="A48" s="158" t="s">
        <v>54</v>
      </c>
      <c r="B48" s="166" t="str">
        <f t="shared" ref="B48:B52" si="5">A48</f>
        <v>&lt;title&gt;</v>
      </c>
      <c r="C48" s="166"/>
      <c r="D48" s="166" t="s">
        <v>2</v>
      </c>
    </row>
    <row r="49" spans="1:4">
      <c r="A49" s="160" t="s">
        <v>55</v>
      </c>
      <c r="B49" s="166" t="str">
        <f>C1</f>
        <v>Índice de HTML - Ing. Eduardo Herrera Forero.</v>
      </c>
      <c r="C49" s="166"/>
      <c r="D49" s="166" t="s">
        <v>2</v>
      </c>
    </row>
    <row r="50" spans="1:4">
      <c r="A50" s="158" t="s">
        <v>56</v>
      </c>
      <c r="B50" s="166" t="str">
        <f t="shared" si="5"/>
        <v>&lt;/title&gt;</v>
      </c>
      <c r="C50" s="166"/>
      <c r="D50" s="166" t="s">
        <v>2</v>
      </c>
    </row>
    <row r="51" spans="2:4">
      <c r="B51" s="166" t="s">
        <v>33</v>
      </c>
      <c r="C51" s="166"/>
      <c r="D51" s="166" t="s">
        <v>2</v>
      </c>
    </row>
    <row r="52" spans="1:4">
      <c r="A52" s="158" t="s">
        <v>57</v>
      </c>
      <c r="B52" s="166" t="str">
        <f t="shared" si="5"/>
        <v>&lt;script type="module" defer src="./js/main.js"&gt;&lt;/script&gt;</v>
      </c>
      <c r="C52" s="166"/>
      <c r="D52" s="166" t="s">
        <v>2</v>
      </c>
    </row>
    <row r="53" spans="2:4">
      <c r="B53" s="166" t="s">
        <v>33</v>
      </c>
      <c r="C53" s="166"/>
      <c r="D53" s="166" t="s">
        <v>2</v>
      </c>
    </row>
    <row r="54" spans="1:4">
      <c r="A54" s="158" t="s">
        <v>58</v>
      </c>
      <c r="B54" s="166" t="str">
        <f>A54</f>
        <v>&lt;meta name="google-site-verification" content="2H5ZMCD1_xl7oxaiqnopfdQBnIXVIOfmW0UBSa5sQJc"/&gt;</v>
      </c>
      <c r="C54" s="166"/>
      <c r="D54" s="166" t="s">
        <v>2</v>
      </c>
    </row>
    <row r="55" spans="1:4">
      <c r="A55" s="158" t="s">
        <v>59</v>
      </c>
      <c r="B55" s="166" t="str">
        <f>A55</f>
        <v>&lt;/head&gt;</v>
      </c>
      <c r="C55" s="166"/>
      <c r="D55" s="166" t="s">
        <v>2</v>
      </c>
    </row>
    <row r="56" spans="4:4">
      <c r="D56" s="166" t="s">
        <v>2</v>
      </c>
    </row>
  </sheetData>
  <hyperlinks>
    <hyperlink ref="A2" r:id="rId1" display="=CONCATENAR(&quot;https://eduardoherreraf.github.io/&quot;;C2)" tooltip="https://git-introduccion_de_git_para_windows.html"/>
    <hyperlink ref="D2" r:id="rId2" display="https://img12.pixhost.to/images/857/575188671_png-transparent-html5-plain-logo-icon-wbg.png" tooltip="https://img12.pixhost.to/images/857/575188671_png-transparent-html5-plain-logo-icon-wbg.png"/>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60"/>
  <sheetViews>
    <sheetView zoomScale="120" zoomScaleNormal="120" workbookViewId="0">
      <pane xSplit="1" ySplit="6" topLeftCell="B76" activePane="bottomRight" state="frozen"/>
      <selection/>
      <selection pane="topRight"/>
      <selection pane="bottomLeft"/>
      <selection pane="bottomRight" activeCell="C5" sqref="C5"/>
    </sheetView>
  </sheetViews>
  <sheetFormatPr defaultColWidth="11" defaultRowHeight="13.8"/>
  <cols>
    <col min="1" max="1" width="0.158333333333333" style="158" customWidth="1"/>
    <col min="2" max="2" width="61.1416666666667" style="158" customWidth="1"/>
    <col min="3" max="3" width="63.6416666666667" style="158" customWidth="1"/>
    <col min="4" max="4" width="35.2" style="158" customWidth="1"/>
    <col min="5" max="5" width="35" style="158" customWidth="1"/>
    <col min="6" max="16383" width="11" style="158"/>
    <col min="16384" max="16384" width="11" style="90"/>
  </cols>
  <sheetData>
    <row r="1" spans="2:3">
      <c r="B1" s="159" t="s">
        <v>0</v>
      </c>
      <c r="C1" s="160" t="s">
        <v>73</v>
      </c>
    </row>
    <row r="2" spans="1:3">
      <c r="A2" s="161" t="str">
        <f>CONCATENATE("https://eduardoherreraf.github.io/",C2)</f>
        <v>https://eduardoherreraf.github.io/html-12_formularios.html</v>
      </c>
      <c r="B2" s="159" t="s">
        <v>3</v>
      </c>
      <c r="C2" s="162" t="s">
        <v>74</v>
      </c>
    </row>
    <row r="3" customFormat="1" spans="1:2575">
      <c r="A3" s="161"/>
      <c r="B3" s="159" t="s">
        <v>75</v>
      </c>
      <c r="C3" s="163" t="s">
        <v>76</v>
      </c>
      <c r="D3" s="158" t="s">
        <v>77</v>
      </c>
      <c r="E3" s="164" t="s">
        <v>78</v>
      </c>
      <c r="F3" s="158"/>
      <c r="G3" s="158"/>
      <c r="H3" s="158"/>
      <c r="I3" s="158"/>
      <c r="J3" s="158"/>
      <c r="K3" s="158"/>
      <c r="L3" s="158"/>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58"/>
      <c r="AL3" s="158"/>
      <c r="AM3" s="158"/>
      <c r="AN3" s="158"/>
      <c r="AO3" s="158"/>
      <c r="AP3" s="158"/>
      <c r="AQ3" s="158"/>
      <c r="AR3" s="158"/>
      <c r="AS3" s="158"/>
      <c r="AT3" s="158"/>
      <c r="AU3" s="158"/>
      <c r="AV3" s="158"/>
      <c r="AW3" s="158"/>
      <c r="AX3" s="158"/>
      <c r="AY3" s="158"/>
      <c r="AZ3" s="158"/>
      <c r="BA3" s="158"/>
      <c r="BB3" s="158"/>
      <c r="BC3" s="158"/>
      <c r="BD3" s="158"/>
      <c r="BE3" s="158"/>
      <c r="BF3" s="158"/>
      <c r="BG3" s="158"/>
      <c r="BH3" s="158"/>
      <c r="BI3" s="158"/>
      <c r="BJ3" s="158"/>
      <c r="BK3" s="158"/>
      <c r="BL3" s="158"/>
      <c r="BM3" s="158"/>
      <c r="BN3" s="158"/>
      <c r="BO3" s="158"/>
      <c r="BP3" s="158"/>
      <c r="BQ3" s="158"/>
      <c r="BR3" s="158"/>
      <c r="BS3" s="158"/>
      <c r="BT3" s="158"/>
      <c r="BU3" s="158"/>
      <c r="BV3" s="158"/>
      <c r="BW3" s="158"/>
      <c r="BX3" s="158"/>
      <c r="BY3" s="158"/>
      <c r="BZ3" s="158"/>
      <c r="CA3" s="158"/>
      <c r="CB3" s="158"/>
      <c r="CC3" s="158"/>
      <c r="CD3" s="158"/>
      <c r="CE3" s="158"/>
      <c r="CF3" s="158"/>
      <c r="CG3" s="158"/>
      <c r="CH3" s="158"/>
      <c r="CI3" s="158"/>
      <c r="CJ3" s="158"/>
      <c r="CK3" s="158"/>
      <c r="CL3" s="158"/>
      <c r="CM3" s="158"/>
      <c r="CN3" s="158"/>
      <c r="CO3" s="158"/>
      <c r="CP3" s="158"/>
      <c r="CQ3" s="158"/>
      <c r="CR3" s="158"/>
      <c r="CS3" s="158"/>
      <c r="CT3" s="158"/>
      <c r="CU3" s="158"/>
      <c r="CV3" s="158"/>
      <c r="CW3" s="158"/>
      <c r="CX3" s="158"/>
      <c r="CY3" s="158"/>
      <c r="CZ3" s="158"/>
      <c r="DA3" s="158"/>
      <c r="DB3" s="158"/>
      <c r="DC3" s="158"/>
      <c r="DD3" s="158"/>
      <c r="DE3" s="158"/>
      <c r="DF3" s="158"/>
      <c r="DG3" s="158"/>
      <c r="DH3" s="158"/>
      <c r="DI3" s="158"/>
      <c r="DJ3" s="158"/>
      <c r="DK3" s="158"/>
      <c r="DL3" s="158"/>
      <c r="DM3" s="158"/>
      <c r="DN3" s="158"/>
      <c r="DO3" s="158"/>
      <c r="DP3" s="158"/>
      <c r="DQ3" s="158"/>
      <c r="DR3" s="158"/>
      <c r="DS3" s="158"/>
      <c r="DT3" s="158"/>
      <c r="DU3" s="158"/>
      <c r="DV3" s="158"/>
      <c r="DW3" s="158"/>
      <c r="DX3" s="158"/>
      <c r="DY3" s="158"/>
      <c r="DZ3" s="158"/>
      <c r="EA3" s="158"/>
      <c r="EB3" s="158"/>
      <c r="EC3" s="158"/>
      <c r="ED3" s="158"/>
      <c r="EE3" s="158"/>
      <c r="EF3" s="158"/>
      <c r="EG3" s="158"/>
      <c r="EH3" s="158"/>
      <c r="EI3" s="158"/>
      <c r="EJ3" s="158"/>
      <c r="EK3" s="158"/>
      <c r="EL3" s="158"/>
      <c r="EM3" s="158"/>
      <c r="EN3" s="158"/>
      <c r="EO3" s="158"/>
      <c r="EP3" s="158"/>
      <c r="EQ3" s="158"/>
      <c r="ER3" s="158"/>
      <c r="ES3" s="158"/>
      <c r="ET3" s="158"/>
      <c r="EU3" s="158"/>
      <c r="EV3" s="158"/>
      <c r="EW3" s="158"/>
      <c r="EX3" s="158"/>
      <c r="EY3" s="158"/>
      <c r="EZ3" s="158"/>
      <c r="FA3" s="158"/>
      <c r="FB3" s="158"/>
      <c r="FC3" s="158"/>
      <c r="FD3" s="158"/>
      <c r="FE3" s="158"/>
      <c r="FF3" s="158"/>
      <c r="FG3" s="158"/>
      <c r="FH3" s="158"/>
      <c r="FI3" s="158"/>
      <c r="FJ3" s="158"/>
      <c r="FK3" s="158"/>
      <c r="FL3" s="158"/>
      <c r="FM3" s="158"/>
      <c r="FN3" s="158"/>
      <c r="FO3" s="158"/>
      <c r="FP3" s="158"/>
      <c r="FQ3" s="158"/>
      <c r="FR3" s="158"/>
      <c r="FS3" s="158"/>
      <c r="FT3" s="158"/>
      <c r="FU3" s="158"/>
      <c r="FV3" s="158"/>
      <c r="FW3" s="158"/>
      <c r="FX3" s="158"/>
      <c r="FY3" s="158"/>
      <c r="FZ3" s="158"/>
      <c r="GA3" s="158"/>
      <c r="GB3" s="158"/>
      <c r="GC3" s="158"/>
      <c r="GD3" s="158"/>
      <c r="GE3" s="158"/>
      <c r="GF3" s="158"/>
      <c r="GG3" s="158"/>
      <c r="GH3" s="158"/>
      <c r="GI3" s="158"/>
      <c r="GJ3" s="158"/>
      <c r="GK3" s="158"/>
      <c r="GL3" s="158"/>
      <c r="GM3" s="158"/>
      <c r="GN3" s="158"/>
      <c r="GO3" s="158"/>
      <c r="GP3" s="158"/>
      <c r="GQ3" s="158"/>
      <c r="GR3" s="158"/>
      <c r="GS3" s="158"/>
      <c r="GT3" s="158"/>
      <c r="GU3" s="158"/>
      <c r="GV3" s="158"/>
      <c r="GW3" s="158"/>
      <c r="GX3" s="158"/>
      <c r="GY3" s="158"/>
      <c r="GZ3" s="158"/>
      <c r="HA3" s="158"/>
      <c r="HB3" s="158"/>
      <c r="HC3" s="158"/>
      <c r="HD3" s="158"/>
      <c r="HE3" s="158"/>
      <c r="HF3" s="158"/>
      <c r="HG3" s="158"/>
      <c r="HH3" s="158"/>
      <c r="HI3" s="158"/>
      <c r="HJ3" s="158"/>
      <c r="HK3" s="158"/>
      <c r="HL3" s="158"/>
      <c r="HM3" s="158"/>
      <c r="HN3" s="158"/>
      <c r="HO3" s="158"/>
      <c r="HP3" s="158"/>
      <c r="HQ3" s="158"/>
      <c r="HR3" s="158"/>
      <c r="HS3" s="158"/>
      <c r="HT3" s="158"/>
      <c r="HU3" s="158"/>
      <c r="HV3" s="158"/>
      <c r="HW3" s="158"/>
      <c r="HX3" s="158"/>
      <c r="HY3" s="158"/>
      <c r="HZ3" s="158"/>
      <c r="IA3" s="158"/>
      <c r="IB3" s="158"/>
      <c r="IC3" s="158"/>
      <c r="ID3" s="158"/>
      <c r="IE3" s="158"/>
      <c r="IF3" s="158"/>
      <c r="IG3" s="158"/>
      <c r="IH3" s="158"/>
      <c r="II3" s="158"/>
      <c r="IJ3" s="158"/>
      <c r="IK3" s="158"/>
      <c r="IL3" s="158"/>
      <c r="IM3" s="158"/>
      <c r="IN3" s="158"/>
      <c r="IO3" s="158"/>
      <c r="IP3" s="158"/>
      <c r="IQ3" s="158"/>
      <c r="IR3" s="158"/>
      <c r="IS3" s="158"/>
      <c r="IT3" s="158"/>
      <c r="IU3" s="158"/>
      <c r="IV3" s="158"/>
      <c r="IW3" s="158"/>
      <c r="IX3" s="158"/>
      <c r="IY3" s="158"/>
      <c r="IZ3" s="158"/>
      <c r="JA3" s="158"/>
      <c r="JB3" s="158"/>
      <c r="JC3" s="158"/>
      <c r="JD3" s="158"/>
      <c r="JE3" s="158"/>
      <c r="JF3" s="158"/>
      <c r="JG3" s="158"/>
      <c r="JH3" s="158"/>
      <c r="JI3" s="158"/>
      <c r="JJ3" s="158"/>
      <c r="JK3" s="158"/>
      <c r="JL3" s="158"/>
      <c r="JM3" s="158"/>
      <c r="JN3" s="158"/>
      <c r="JO3" s="158"/>
      <c r="JP3" s="158"/>
      <c r="JQ3" s="158"/>
      <c r="JR3" s="158"/>
      <c r="JS3" s="158"/>
      <c r="JT3" s="158"/>
      <c r="JU3" s="158"/>
      <c r="JV3" s="158"/>
      <c r="JW3" s="158"/>
      <c r="JX3" s="158"/>
      <c r="JY3" s="158"/>
      <c r="JZ3" s="158"/>
      <c r="KA3" s="158"/>
      <c r="KB3" s="158"/>
      <c r="KC3" s="158"/>
      <c r="KD3" s="158"/>
      <c r="KE3" s="158"/>
      <c r="KF3" s="158"/>
      <c r="KG3" s="158"/>
      <c r="KH3" s="158"/>
      <c r="KI3" s="158"/>
      <c r="KJ3" s="158"/>
      <c r="KK3" s="158"/>
      <c r="KL3" s="158"/>
      <c r="KM3" s="158"/>
      <c r="KN3" s="158"/>
      <c r="KO3" s="158"/>
      <c r="KP3" s="158"/>
      <c r="KQ3" s="158"/>
      <c r="KR3" s="158"/>
      <c r="KS3" s="158"/>
      <c r="KT3" s="158"/>
      <c r="KU3" s="158"/>
      <c r="KV3" s="158"/>
      <c r="KW3" s="158"/>
      <c r="KX3" s="158"/>
      <c r="KY3" s="158"/>
      <c r="KZ3" s="158"/>
      <c r="LA3" s="158"/>
      <c r="LB3" s="158"/>
      <c r="LC3" s="158"/>
      <c r="LD3" s="158"/>
      <c r="LE3" s="158"/>
      <c r="LF3" s="158"/>
      <c r="LG3" s="158"/>
      <c r="LH3" s="158"/>
      <c r="LI3" s="158"/>
      <c r="LJ3" s="158"/>
      <c r="LK3" s="158"/>
      <c r="LL3" s="158"/>
      <c r="LM3" s="158"/>
      <c r="LN3" s="158"/>
      <c r="LO3" s="158"/>
      <c r="LP3" s="158"/>
      <c r="LQ3" s="158"/>
      <c r="LR3" s="158"/>
      <c r="LS3" s="158"/>
      <c r="LT3" s="158"/>
      <c r="LU3" s="158"/>
      <c r="LV3" s="158"/>
      <c r="LW3" s="158"/>
      <c r="LX3" s="158"/>
      <c r="LY3" s="158"/>
      <c r="LZ3" s="158"/>
      <c r="MA3" s="158"/>
      <c r="MB3" s="158"/>
      <c r="MC3" s="158"/>
      <c r="MD3" s="158"/>
      <c r="ME3" s="158"/>
      <c r="MF3" s="158"/>
      <c r="MG3" s="158"/>
      <c r="MH3" s="158"/>
      <c r="MI3" s="158"/>
      <c r="MJ3" s="158"/>
      <c r="MK3" s="158"/>
      <c r="ML3" s="158"/>
      <c r="MM3" s="158"/>
      <c r="MN3" s="158"/>
      <c r="MO3" s="158"/>
      <c r="MP3" s="158"/>
      <c r="MQ3" s="158"/>
      <c r="MR3" s="158"/>
      <c r="MS3" s="158"/>
      <c r="MT3" s="158"/>
      <c r="MU3" s="158"/>
      <c r="MV3" s="158"/>
      <c r="MW3" s="158"/>
      <c r="MX3" s="158"/>
      <c r="MY3" s="158"/>
      <c r="MZ3" s="158"/>
      <c r="NA3" s="158"/>
      <c r="NB3" s="158"/>
      <c r="NC3" s="158"/>
      <c r="ND3" s="158"/>
      <c r="NE3" s="158"/>
      <c r="NF3" s="158"/>
      <c r="NG3" s="158"/>
      <c r="NH3" s="158"/>
      <c r="NI3" s="158"/>
      <c r="NJ3" s="158"/>
      <c r="NK3" s="158"/>
      <c r="NL3" s="158"/>
      <c r="NM3" s="158"/>
      <c r="NN3" s="158"/>
      <c r="NO3" s="158"/>
      <c r="NP3" s="158"/>
      <c r="NQ3" s="158"/>
      <c r="NR3" s="158"/>
      <c r="NS3" s="158"/>
      <c r="NT3" s="158"/>
      <c r="NU3" s="158"/>
      <c r="NV3" s="158"/>
      <c r="NW3" s="158"/>
      <c r="NX3" s="158"/>
      <c r="NY3" s="158"/>
      <c r="NZ3" s="158"/>
      <c r="OA3" s="158"/>
      <c r="OB3" s="158"/>
      <c r="OC3" s="158"/>
      <c r="OD3" s="158"/>
      <c r="OE3" s="158"/>
      <c r="OF3" s="158"/>
      <c r="OG3" s="158"/>
      <c r="OH3" s="158"/>
      <c r="OI3" s="158"/>
      <c r="OJ3" s="158"/>
      <c r="OK3" s="158"/>
      <c r="OL3" s="158"/>
      <c r="OM3" s="158"/>
      <c r="ON3" s="158"/>
      <c r="OO3" s="158"/>
      <c r="OP3" s="158"/>
      <c r="OQ3" s="158"/>
      <c r="OR3" s="158"/>
      <c r="OS3" s="158"/>
      <c r="OT3" s="158"/>
      <c r="OU3" s="158"/>
      <c r="OV3" s="158"/>
      <c r="OW3" s="158"/>
      <c r="OX3" s="158"/>
      <c r="OY3" s="158"/>
      <c r="OZ3" s="158"/>
      <c r="PA3" s="158"/>
      <c r="PB3" s="158"/>
      <c r="PC3" s="158"/>
      <c r="PD3" s="158"/>
      <c r="PE3" s="158"/>
      <c r="PF3" s="158"/>
      <c r="PG3" s="158"/>
      <c r="PH3" s="158"/>
      <c r="PI3" s="158"/>
      <c r="PJ3" s="158"/>
      <c r="PK3" s="158"/>
      <c r="PL3" s="158"/>
      <c r="PM3" s="158"/>
      <c r="PN3" s="158"/>
      <c r="PO3" s="158"/>
      <c r="PP3" s="158"/>
      <c r="PQ3" s="158"/>
      <c r="PR3" s="158"/>
      <c r="PS3" s="158"/>
      <c r="PT3" s="158"/>
      <c r="PU3" s="158"/>
      <c r="PV3" s="158"/>
      <c r="PW3" s="158"/>
      <c r="PX3" s="158"/>
      <c r="PY3" s="158"/>
      <c r="PZ3" s="158"/>
      <c r="QA3" s="158"/>
      <c r="QB3" s="158"/>
      <c r="QC3" s="158"/>
      <c r="QD3" s="158"/>
      <c r="QE3" s="158"/>
      <c r="QF3" s="158"/>
      <c r="QG3" s="158"/>
      <c r="QH3" s="158"/>
      <c r="QI3" s="158"/>
      <c r="QJ3" s="158"/>
      <c r="QK3" s="158"/>
      <c r="QL3" s="158"/>
      <c r="QM3" s="158"/>
      <c r="QN3" s="158"/>
      <c r="QO3" s="158"/>
      <c r="QP3" s="158"/>
      <c r="QQ3" s="158"/>
      <c r="QR3" s="158"/>
      <c r="QS3" s="158"/>
      <c r="QT3" s="158"/>
      <c r="QU3" s="158"/>
      <c r="QV3" s="158"/>
      <c r="QW3" s="158"/>
      <c r="QX3" s="158"/>
      <c r="QY3" s="158"/>
      <c r="QZ3" s="158"/>
      <c r="RA3" s="158"/>
      <c r="RB3" s="158"/>
      <c r="RC3" s="158"/>
      <c r="RD3" s="158"/>
      <c r="RE3" s="158"/>
      <c r="RF3" s="158"/>
      <c r="RG3" s="158"/>
      <c r="RH3" s="158"/>
      <c r="RI3" s="158"/>
      <c r="RJ3" s="158"/>
      <c r="RK3" s="158"/>
      <c r="RL3" s="158"/>
      <c r="RM3" s="158"/>
      <c r="RN3" s="158"/>
      <c r="RO3" s="158"/>
      <c r="RP3" s="158"/>
      <c r="RQ3" s="158"/>
      <c r="RR3" s="158"/>
      <c r="RS3" s="158"/>
      <c r="RT3" s="158"/>
      <c r="RU3" s="158"/>
      <c r="RV3" s="158"/>
      <c r="RW3" s="158"/>
      <c r="RX3" s="158"/>
      <c r="RY3" s="158"/>
      <c r="RZ3" s="158"/>
      <c r="SA3" s="158"/>
      <c r="SB3" s="158"/>
      <c r="SC3" s="158"/>
      <c r="SD3" s="158"/>
      <c r="SE3" s="158"/>
      <c r="SF3" s="158"/>
      <c r="SG3" s="158"/>
      <c r="SH3" s="158"/>
      <c r="SI3" s="158"/>
      <c r="SJ3" s="158"/>
      <c r="SK3" s="158"/>
      <c r="SL3" s="158"/>
      <c r="SM3" s="158"/>
      <c r="SN3" s="158"/>
      <c r="SO3" s="158"/>
      <c r="SP3" s="158"/>
      <c r="SQ3" s="158"/>
      <c r="SR3" s="158"/>
      <c r="SS3" s="158"/>
      <c r="ST3" s="158"/>
      <c r="SU3" s="158"/>
      <c r="SV3" s="158"/>
      <c r="SW3" s="158"/>
      <c r="SX3" s="158"/>
      <c r="SY3" s="158"/>
      <c r="SZ3" s="158"/>
      <c r="TA3" s="158"/>
      <c r="TB3" s="158"/>
      <c r="TC3" s="158"/>
      <c r="TD3" s="158"/>
      <c r="TE3" s="158"/>
      <c r="TF3" s="158"/>
      <c r="TG3" s="158"/>
      <c r="TH3" s="158"/>
      <c r="TI3" s="158"/>
      <c r="TJ3" s="158"/>
      <c r="TK3" s="158"/>
      <c r="TL3" s="158"/>
      <c r="TM3" s="158"/>
      <c r="TN3" s="158"/>
      <c r="TO3" s="158"/>
      <c r="TP3" s="158"/>
      <c r="TQ3" s="158"/>
      <c r="TR3" s="158"/>
      <c r="TS3" s="158"/>
      <c r="TT3" s="158"/>
      <c r="TU3" s="158"/>
      <c r="TV3" s="158"/>
      <c r="TW3" s="158"/>
      <c r="TX3" s="158"/>
      <c r="TY3" s="158"/>
      <c r="TZ3" s="158"/>
      <c r="UA3" s="158"/>
      <c r="UB3" s="158"/>
      <c r="UC3" s="158"/>
      <c r="UD3" s="158"/>
      <c r="UE3" s="158"/>
      <c r="UF3" s="158"/>
      <c r="UG3" s="158"/>
      <c r="UH3" s="158"/>
      <c r="UI3" s="158"/>
      <c r="UJ3" s="158"/>
      <c r="UK3" s="158"/>
      <c r="UL3" s="158"/>
      <c r="UM3" s="158"/>
      <c r="UN3" s="158"/>
      <c r="UO3" s="158"/>
      <c r="UP3" s="158"/>
      <c r="UQ3" s="158"/>
      <c r="UR3" s="158"/>
      <c r="US3" s="158"/>
      <c r="UT3" s="158"/>
      <c r="UU3" s="158"/>
      <c r="UV3" s="158"/>
      <c r="UW3" s="158"/>
      <c r="UX3" s="158"/>
      <c r="UY3" s="158"/>
      <c r="UZ3" s="158"/>
      <c r="VA3" s="158"/>
      <c r="VB3" s="158"/>
      <c r="VC3" s="158"/>
      <c r="VD3" s="158"/>
      <c r="VE3" s="158"/>
      <c r="VF3" s="158"/>
      <c r="VG3" s="158"/>
      <c r="VH3" s="158"/>
      <c r="VI3" s="158"/>
      <c r="VJ3" s="158"/>
      <c r="VK3" s="158"/>
      <c r="VL3" s="158"/>
      <c r="VM3" s="158"/>
      <c r="VN3" s="158"/>
      <c r="VO3" s="158"/>
      <c r="VP3" s="158"/>
      <c r="VQ3" s="158"/>
      <c r="VR3" s="158"/>
      <c r="VS3" s="158"/>
      <c r="VT3" s="158"/>
      <c r="VU3" s="158"/>
      <c r="VV3" s="158"/>
      <c r="VW3" s="158"/>
      <c r="VX3" s="158"/>
      <c r="VY3" s="158"/>
      <c r="VZ3" s="158"/>
      <c r="WA3" s="158"/>
      <c r="WB3" s="158"/>
      <c r="WC3" s="158"/>
      <c r="WD3" s="158"/>
      <c r="WE3" s="158"/>
      <c r="WF3" s="158"/>
      <c r="WG3" s="158"/>
      <c r="WH3" s="158"/>
      <c r="WI3" s="158"/>
      <c r="WJ3" s="158"/>
      <c r="WK3" s="158"/>
      <c r="WL3" s="158"/>
      <c r="WM3" s="158"/>
      <c r="WN3" s="158"/>
      <c r="WO3" s="158"/>
      <c r="WP3" s="158"/>
      <c r="WQ3" s="158"/>
      <c r="WR3" s="158"/>
      <c r="WS3" s="158"/>
      <c r="WT3" s="158"/>
      <c r="WU3" s="158"/>
      <c r="WV3" s="158"/>
      <c r="WW3" s="158"/>
      <c r="WX3" s="158"/>
      <c r="WY3" s="158"/>
      <c r="WZ3" s="158"/>
      <c r="XA3" s="158"/>
      <c r="XB3" s="158"/>
      <c r="XC3" s="158"/>
      <c r="XD3" s="158"/>
      <c r="XE3" s="158"/>
      <c r="XF3" s="158"/>
      <c r="XG3" s="158"/>
      <c r="XH3" s="158"/>
      <c r="XI3" s="158"/>
      <c r="XJ3" s="158"/>
      <c r="XK3" s="158"/>
      <c r="XL3" s="158"/>
      <c r="XM3" s="158"/>
      <c r="XN3" s="158"/>
      <c r="XO3" s="158"/>
      <c r="XP3" s="158"/>
      <c r="XQ3" s="158"/>
      <c r="XR3" s="158"/>
      <c r="XS3" s="158"/>
      <c r="XT3" s="158"/>
      <c r="XU3" s="158"/>
      <c r="XV3" s="158"/>
      <c r="XW3" s="158"/>
      <c r="XX3" s="158"/>
      <c r="XY3" s="158"/>
      <c r="XZ3" s="158"/>
      <c r="YA3" s="158"/>
      <c r="YB3" s="158"/>
      <c r="YC3" s="158"/>
      <c r="YD3" s="158"/>
      <c r="YE3" s="158"/>
      <c r="YF3" s="158"/>
      <c r="YG3" s="158"/>
      <c r="YH3" s="158"/>
      <c r="YI3" s="158"/>
      <c r="YJ3" s="158"/>
      <c r="YK3" s="158"/>
      <c r="YL3" s="158"/>
      <c r="YM3" s="158"/>
      <c r="YN3" s="158"/>
      <c r="YO3" s="158"/>
      <c r="YP3" s="158"/>
      <c r="YQ3" s="158"/>
      <c r="YR3" s="158"/>
      <c r="YS3" s="158"/>
      <c r="YT3" s="158"/>
      <c r="YU3" s="158"/>
      <c r="YV3" s="158"/>
      <c r="YW3" s="158"/>
      <c r="YX3" s="158"/>
      <c r="YY3" s="158"/>
      <c r="YZ3" s="158"/>
      <c r="ZA3" s="158"/>
      <c r="ZB3" s="158"/>
      <c r="ZC3" s="158"/>
      <c r="ZD3" s="158"/>
      <c r="ZE3" s="158"/>
      <c r="ZF3" s="158"/>
      <c r="ZG3" s="158"/>
      <c r="ZH3" s="158"/>
      <c r="ZI3" s="158"/>
      <c r="ZJ3" s="158"/>
      <c r="ZK3" s="158"/>
      <c r="ZL3" s="158"/>
      <c r="ZM3" s="158"/>
      <c r="ZN3" s="158"/>
      <c r="ZO3" s="158"/>
      <c r="ZP3" s="158"/>
      <c r="ZQ3" s="158"/>
      <c r="ZR3" s="158"/>
      <c r="ZS3" s="158"/>
      <c r="ZT3" s="158"/>
      <c r="ZU3" s="158"/>
      <c r="ZV3" s="158"/>
      <c r="ZW3" s="158"/>
      <c r="ZX3" s="158"/>
      <c r="ZY3" s="158"/>
      <c r="ZZ3" s="158"/>
      <c r="AAA3" s="158"/>
      <c r="AAB3" s="158"/>
      <c r="AAC3" s="158"/>
      <c r="AAD3" s="158"/>
      <c r="AAE3" s="158"/>
      <c r="AAF3" s="158"/>
      <c r="AAG3" s="158"/>
      <c r="AAH3" s="158"/>
      <c r="AAI3" s="158"/>
      <c r="AAJ3" s="158"/>
      <c r="AAK3" s="158"/>
      <c r="AAL3" s="158"/>
      <c r="AAM3" s="158"/>
      <c r="AAN3" s="158"/>
      <c r="AAO3" s="158"/>
      <c r="AAP3" s="158"/>
      <c r="AAQ3" s="158"/>
      <c r="AAR3" s="158"/>
      <c r="AAS3" s="158"/>
      <c r="AAT3" s="158"/>
      <c r="AAU3" s="158"/>
      <c r="AAV3" s="158"/>
      <c r="AAW3" s="158"/>
      <c r="AAX3" s="158"/>
      <c r="AAY3" s="158"/>
      <c r="AAZ3" s="158"/>
      <c r="ABA3" s="158"/>
      <c r="ABB3" s="158"/>
      <c r="ABC3" s="158"/>
      <c r="ABD3" s="158"/>
      <c r="ABE3" s="158"/>
      <c r="ABF3" s="158"/>
      <c r="ABG3" s="158"/>
      <c r="ABH3" s="158"/>
      <c r="ABI3" s="158"/>
      <c r="ABJ3" s="158"/>
      <c r="ABK3" s="158"/>
      <c r="ABL3" s="158"/>
      <c r="ABM3" s="158"/>
      <c r="ABN3" s="158"/>
      <c r="ABO3" s="158"/>
      <c r="ABP3" s="158"/>
      <c r="ABQ3" s="158"/>
      <c r="ABR3" s="158"/>
      <c r="ABS3" s="158"/>
      <c r="ABT3" s="158"/>
      <c r="ABU3" s="158"/>
      <c r="ABV3" s="158"/>
      <c r="ABW3" s="158"/>
      <c r="ABX3" s="158"/>
      <c r="ABY3" s="158"/>
      <c r="ABZ3" s="158"/>
      <c r="ACA3" s="158"/>
      <c r="ACB3" s="158"/>
      <c r="ACC3" s="158"/>
      <c r="ACD3" s="158"/>
      <c r="ACE3" s="158"/>
      <c r="ACF3" s="158"/>
      <c r="ACG3" s="158"/>
      <c r="ACH3" s="158"/>
      <c r="ACI3" s="158"/>
      <c r="ACJ3" s="158"/>
      <c r="ACK3" s="158"/>
      <c r="ACL3" s="158"/>
      <c r="ACM3" s="158"/>
      <c r="ACN3" s="158"/>
      <c r="ACO3" s="158"/>
      <c r="ACP3" s="158"/>
      <c r="ACQ3" s="158"/>
      <c r="ACR3" s="158"/>
      <c r="ACS3" s="158"/>
      <c r="ACT3" s="158"/>
      <c r="ACU3" s="158"/>
      <c r="ACV3" s="158"/>
      <c r="ACW3" s="158"/>
      <c r="ACX3" s="158"/>
      <c r="ACY3" s="158"/>
      <c r="ACZ3" s="158"/>
      <c r="ADA3" s="158"/>
      <c r="ADB3" s="158"/>
      <c r="ADC3" s="158"/>
      <c r="ADD3" s="158"/>
      <c r="ADE3" s="158"/>
      <c r="ADF3" s="158"/>
      <c r="ADG3" s="158"/>
      <c r="ADH3" s="158"/>
      <c r="ADI3" s="158"/>
      <c r="ADJ3" s="158"/>
      <c r="ADK3" s="158"/>
      <c r="ADL3" s="158"/>
      <c r="ADM3" s="158"/>
      <c r="ADN3" s="158"/>
      <c r="ADO3" s="158"/>
      <c r="ADP3" s="158"/>
      <c r="ADQ3" s="158"/>
      <c r="ADR3" s="158"/>
      <c r="ADS3" s="158"/>
      <c r="ADT3" s="158"/>
      <c r="ADU3" s="158"/>
      <c r="ADV3" s="158"/>
      <c r="ADW3" s="158"/>
      <c r="ADX3" s="158"/>
      <c r="ADY3" s="158"/>
      <c r="ADZ3" s="158"/>
      <c r="AEA3" s="158"/>
      <c r="AEB3" s="158"/>
      <c r="AEC3" s="158"/>
      <c r="AED3" s="158"/>
      <c r="AEE3" s="158"/>
      <c r="AEF3" s="158"/>
      <c r="AEG3" s="158"/>
      <c r="AEH3" s="158"/>
      <c r="AEI3" s="158"/>
      <c r="AEJ3" s="158"/>
      <c r="AEK3" s="158"/>
      <c r="AEL3" s="158"/>
      <c r="AEM3" s="158"/>
      <c r="AEN3" s="158"/>
      <c r="AEO3" s="158"/>
      <c r="AEP3" s="158"/>
      <c r="AEQ3" s="158"/>
      <c r="AER3" s="158"/>
      <c r="AES3" s="158"/>
      <c r="AET3" s="158"/>
      <c r="AEU3" s="158"/>
      <c r="AEV3" s="158"/>
      <c r="AEW3" s="158"/>
      <c r="AEX3" s="158"/>
      <c r="AEY3" s="158"/>
      <c r="AEZ3" s="158"/>
      <c r="AFA3" s="158"/>
      <c r="AFB3" s="158"/>
      <c r="AFC3" s="158"/>
      <c r="AFD3" s="158"/>
      <c r="AFE3" s="158"/>
      <c r="AFF3" s="158"/>
      <c r="AFG3" s="158"/>
      <c r="AFH3" s="158"/>
      <c r="AFI3" s="158"/>
      <c r="AFJ3" s="158"/>
      <c r="AFK3" s="158"/>
      <c r="AFL3" s="158"/>
      <c r="AFM3" s="158"/>
      <c r="AFN3" s="158"/>
      <c r="AFO3" s="158"/>
      <c r="AFP3" s="158"/>
      <c r="AFQ3" s="158"/>
      <c r="AFR3" s="158"/>
      <c r="AFS3" s="158"/>
      <c r="AFT3" s="158"/>
      <c r="AFU3" s="158"/>
      <c r="AFV3" s="158"/>
      <c r="AFW3" s="158"/>
      <c r="AFX3" s="158"/>
      <c r="AFY3" s="158"/>
      <c r="AFZ3" s="158"/>
      <c r="AGA3" s="158"/>
      <c r="AGB3" s="158"/>
      <c r="AGC3" s="158"/>
      <c r="AGD3" s="158"/>
      <c r="AGE3" s="158"/>
      <c r="AGF3" s="158"/>
      <c r="AGG3" s="158"/>
      <c r="AGH3" s="158"/>
      <c r="AGI3" s="158"/>
      <c r="AGJ3" s="158"/>
      <c r="AGK3" s="158"/>
      <c r="AGL3" s="158"/>
      <c r="AGM3" s="158"/>
      <c r="AGN3" s="158"/>
      <c r="AGO3" s="158"/>
      <c r="AGP3" s="158"/>
      <c r="AGQ3" s="158"/>
      <c r="AGR3" s="158"/>
      <c r="AGS3" s="158"/>
      <c r="AGT3" s="158"/>
      <c r="AGU3" s="158"/>
      <c r="AGV3" s="158"/>
      <c r="AGW3" s="158"/>
      <c r="AGX3" s="158"/>
      <c r="AGY3" s="158"/>
      <c r="AGZ3" s="158"/>
      <c r="AHA3" s="158"/>
      <c r="AHB3" s="158"/>
      <c r="AHC3" s="158"/>
      <c r="AHD3" s="158"/>
      <c r="AHE3" s="158"/>
      <c r="AHF3" s="158"/>
      <c r="AHG3" s="158"/>
      <c r="AHH3" s="158"/>
      <c r="AHI3" s="158"/>
      <c r="AHJ3" s="158"/>
      <c r="AHK3" s="158"/>
      <c r="AHL3" s="158"/>
      <c r="AHM3" s="158"/>
      <c r="AHN3" s="158"/>
      <c r="AHO3" s="158"/>
      <c r="AHP3" s="158"/>
      <c r="AHQ3" s="158"/>
      <c r="AHR3" s="158"/>
      <c r="AHS3" s="158"/>
      <c r="AHT3" s="158"/>
      <c r="AHU3" s="158"/>
      <c r="AHV3" s="158"/>
      <c r="AHW3" s="158"/>
      <c r="AHX3" s="158"/>
      <c r="AHY3" s="158"/>
      <c r="AHZ3" s="158"/>
      <c r="AIA3" s="158"/>
      <c r="AIB3" s="158"/>
      <c r="AIC3" s="158"/>
      <c r="AID3" s="158"/>
      <c r="AIE3" s="158"/>
      <c r="AIF3" s="158"/>
      <c r="AIG3" s="158"/>
      <c r="AIH3" s="158"/>
      <c r="AII3" s="158"/>
      <c r="AIJ3" s="158"/>
      <c r="AIK3" s="158"/>
      <c r="AIL3" s="158"/>
      <c r="AIM3" s="158"/>
      <c r="AIN3" s="158"/>
      <c r="AIO3" s="158"/>
      <c r="AIP3" s="158"/>
      <c r="AIQ3" s="158"/>
      <c r="AIR3" s="158"/>
      <c r="AIS3" s="158"/>
      <c r="AIT3" s="158"/>
      <c r="AIU3" s="158"/>
      <c r="AIV3" s="158"/>
      <c r="AIW3" s="158"/>
      <c r="AIX3" s="158"/>
      <c r="AIY3" s="158"/>
      <c r="AIZ3" s="158"/>
      <c r="AJA3" s="158"/>
      <c r="AJB3" s="158"/>
      <c r="AJC3" s="158"/>
      <c r="AJD3" s="158"/>
      <c r="AJE3" s="158"/>
      <c r="AJF3" s="158"/>
      <c r="AJG3" s="158"/>
      <c r="AJH3" s="158"/>
      <c r="AJI3" s="158"/>
      <c r="AJJ3" s="158"/>
      <c r="AJK3" s="158"/>
      <c r="AJL3" s="158"/>
      <c r="AJM3" s="158"/>
      <c r="AJN3" s="158"/>
      <c r="AJO3" s="158"/>
      <c r="AJP3" s="158"/>
      <c r="AJQ3" s="158"/>
      <c r="AJR3" s="158"/>
      <c r="AJS3" s="158"/>
      <c r="AJT3" s="158"/>
      <c r="AJU3" s="158"/>
      <c r="AJV3" s="158"/>
      <c r="AJW3" s="158"/>
      <c r="AJX3" s="158"/>
      <c r="AJY3" s="158"/>
      <c r="AJZ3" s="158"/>
      <c r="AKA3" s="158"/>
      <c r="AKB3" s="158"/>
      <c r="AKC3" s="158"/>
      <c r="AKD3" s="158"/>
      <c r="AKE3" s="158"/>
      <c r="AKF3" s="158"/>
      <c r="AKG3" s="158"/>
      <c r="AKH3" s="158"/>
      <c r="AKI3" s="158"/>
      <c r="AKJ3" s="158"/>
      <c r="AKK3" s="158"/>
      <c r="AKL3" s="158"/>
      <c r="AKM3" s="158"/>
      <c r="AKN3" s="158"/>
      <c r="AKO3" s="158"/>
      <c r="AKP3" s="158"/>
      <c r="AKQ3" s="158"/>
      <c r="AKR3" s="158"/>
      <c r="AKS3" s="158"/>
      <c r="AKT3" s="158"/>
      <c r="AKU3" s="158"/>
      <c r="AKV3" s="158"/>
      <c r="AKW3" s="158"/>
      <c r="AKX3" s="158"/>
      <c r="AKY3" s="158"/>
      <c r="AKZ3" s="158"/>
      <c r="ALA3" s="158"/>
      <c r="ALB3" s="158"/>
      <c r="ALC3" s="158"/>
      <c r="ALD3" s="158"/>
      <c r="ALE3" s="158"/>
      <c r="ALF3" s="158"/>
      <c r="ALG3" s="158"/>
      <c r="ALH3" s="158"/>
      <c r="ALI3" s="158"/>
      <c r="ALJ3" s="158"/>
      <c r="ALK3" s="158"/>
      <c r="ALL3" s="158"/>
      <c r="ALM3" s="158"/>
      <c r="ALN3" s="158"/>
      <c r="ALO3" s="158"/>
      <c r="ALP3" s="158"/>
      <c r="ALQ3" s="158"/>
      <c r="ALR3" s="158"/>
      <c r="ALS3" s="158"/>
      <c r="ALT3" s="158"/>
      <c r="ALU3" s="158"/>
      <c r="ALV3" s="158"/>
      <c r="ALW3" s="158"/>
      <c r="ALX3" s="158"/>
      <c r="ALY3" s="158"/>
      <c r="ALZ3" s="158"/>
      <c r="AMA3" s="158"/>
      <c r="AMB3" s="158"/>
      <c r="AMC3" s="158"/>
      <c r="AMD3" s="158"/>
      <c r="AME3" s="158"/>
      <c r="AMF3" s="158"/>
      <c r="AMG3" s="158"/>
      <c r="AMH3" s="158"/>
      <c r="AMI3" s="158"/>
      <c r="AMJ3" s="158"/>
      <c r="AMK3" s="158"/>
      <c r="AML3" s="158"/>
      <c r="AMM3" s="158"/>
      <c r="AMN3" s="158"/>
      <c r="AMO3" s="158"/>
      <c r="AMP3" s="158"/>
      <c r="AMQ3" s="158"/>
      <c r="AMR3" s="158"/>
      <c r="AMS3" s="158"/>
      <c r="AMT3" s="158"/>
      <c r="AMU3" s="158"/>
      <c r="AMV3" s="158"/>
      <c r="AMW3" s="158"/>
      <c r="AMX3" s="158"/>
      <c r="AMY3" s="158"/>
      <c r="AMZ3" s="158"/>
      <c r="ANA3" s="158"/>
      <c r="ANB3" s="158"/>
      <c r="ANC3" s="158"/>
      <c r="AND3" s="158"/>
      <c r="ANE3" s="158"/>
      <c r="ANF3" s="158"/>
      <c r="ANG3" s="158"/>
      <c r="ANH3" s="158"/>
      <c r="ANI3" s="158"/>
      <c r="ANJ3" s="158"/>
      <c r="ANK3" s="158"/>
      <c r="ANL3" s="158"/>
      <c r="ANM3" s="158"/>
      <c r="ANN3" s="158"/>
      <c r="ANO3" s="158"/>
      <c r="ANP3" s="158"/>
      <c r="ANQ3" s="158"/>
      <c r="ANR3" s="158"/>
      <c r="ANS3" s="158"/>
      <c r="ANT3" s="158"/>
      <c r="ANU3" s="158"/>
      <c r="ANV3" s="158"/>
      <c r="ANW3" s="158"/>
      <c r="ANX3" s="158"/>
      <c r="ANY3" s="158"/>
      <c r="ANZ3" s="158"/>
      <c r="AOA3" s="158"/>
      <c r="AOB3" s="158"/>
      <c r="AOC3" s="158"/>
      <c r="AOD3" s="158"/>
      <c r="AOE3" s="158"/>
      <c r="AOF3" s="158"/>
      <c r="AOG3" s="158"/>
      <c r="AOH3" s="158"/>
      <c r="AOI3" s="158"/>
      <c r="AOJ3" s="158"/>
      <c r="AOK3" s="158"/>
      <c r="AOL3" s="158"/>
      <c r="AOM3" s="158"/>
      <c r="AON3" s="158"/>
      <c r="AOO3" s="158"/>
      <c r="AOP3" s="158"/>
      <c r="AOQ3" s="158"/>
      <c r="AOR3" s="158"/>
      <c r="AOS3" s="158"/>
      <c r="AOT3" s="158"/>
      <c r="AOU3" s="158"/>
      <c r="AOV3" s="158"/>
      <c r="AOW3" s="158"/>
      <c r="AOX3" s="158"/>
      <c r="AOY3" s="158"/>
      <c r="AOZ3" s="158"/>
      <c r="APA3" s="158"/>
      <c r="APB3" s="158"/>
      <c r="APC3" s="158"/>
      <c r="APD3" s="158"/>
      <c r="APE3" s="158"/>
      <c r="APF3" s="158"/>
      <c r="APG3" s="158"/>
      <c r="APH3" s="158"/>
      <c r="API3" s="158"/>
      <c r="APJ3" s="158"/>
      <c r="APK3" s="158"/>
      <c r="APL3" s="158"/>
      <c r="APM3" s="158"/>
      <c r="APN3" s="158"/>
      <c r="APO3" s="158"/>
      <c r="APP3" s="158"/>
      <c r="APQ3" s="158"/>
      <c r="APR3" s="158"/>
      <c r="APS3" s="158"/>
      <c r="APT3" s="158"/>
      <c r="APU3" s="158"/>
      <c r="APV3" s="158"/>
      <c r="APW3" s="158"/>
      <c r="APX3" s="158"/>
      <c r="APY3" s="158"/>
      <c r="APZ3" s="158"/>
      <c r="AQA3" s="158"/>
      <c r="AQB3" s="158"/>
      <c r="AQC3" s="158"/>
      <c r="AQD3" s="158"/>
      <c r="AQE3" s="158"/>
      <c r="AQF3" s="158"/>
      <c r="AQG3" s="158"/>
      <c r="AQH3" s="158"/>
      <c r="AQI3" s="158"/>
      <c r="AQJ3" s="158"/>
      <c r="AQK3" s="158"/>
      <c r="AQL3" s="158"/>
      <c r="AQM3" s="158"/>
      <c r="AQN3" s="158"/>
      <c r="AQO3" s="158"/>
      <c r="AQP3" s="158"/>
      <c r="AQQ3" s="158"/>
      <c r="AQR3" s="158"/>
      <c r="AQS3" s="158"/>
      <c r="AQT3" s="158"/>
      <c r="AQU3" s="158"/>
      <c r="AQV3" s="158"/>
      <c r="AQW3" s="158"/>
      <c r="AQX3" s="158"/>
      <c r="AQY3" s="158"/>
      <c r="AQZ3" s="158"/>
      <c r="ARA3" s="158"/>
      <c r="ARB3" s="158"/>
      <c r="ARC3" s="158"/>
      <c r="ARD3" s="158"/>
      <c r="ARE3" s="158"/>
      <c r="ARF3" s="158"/>
      <c r="ARG3" s="158"/>
      <c r="ARH3" s="158"/>
      <c r="ARI3" s="158"/>
      <c r="ARJ3" s="158"/>
      <c r="ARK3" s="158"/>
      <c r="ARL3" s="158"/>
      <c r="ARM3" s="158"/>
      <c r="ARN3" s="158"/>
      <c r="ARO3" s="158"/>
      <c r="ARP3" s="158"/>
      <c r="ARQ3" s="158"/>
      <c r="ARR3" s="158"/>
      <c r="ARS3" s="158"/>
      <c r="ART3" s="158"/>
      <c r="ARU3" s="158"/>
      <c r="ARV3" s="158"/>
      <c r="ARW3" s="158"/>
      <c r="ARX3" s="158"/>
      <c r="ARY3" s="158"/>
      <c r="ARZ3" s="158"/>
      <c r="ASA3" s="158"/>
      <c r="ASB3" s="158"/>
      <c r="ASC3" s="158"/>
      <c r="ASD3" s="158"/>
      <c r="ASE3" s="158"/>
      <c r="ASF3" s="158"/>
      <c r="ASG3" s="158"/>
      <c r="ASH3" s="158"/>
      <c r="ASI3" s="158"/>
      <c r="ASJ3" s="158"/>
      <c r="ASK3" s="158"/>
      <c r="ASL3" s="158"/>
      <c r="ASM3" s="158"/>
      <c r="ASN3" s="158"/>
      <c r="ASO3" s="158"/>
      <c r="ASP3" s="158"/>
      <c r="ASQ3" s="158"/>
      <c r="ASR3" s="158"/>
      <c r="ASS3" s="158"/>
      <c r="AST3" s="158"/>
      <c r="ASU3" s="158"/>
      <c r="ASV3" s="158"/>
      <c r="ASW3" s="158"/>
      <c r="ASX3" s="158"/>
      <c r="ASY3" s="158"/>
      <c r="ASZ3" s="158"/>
      <c r="ATA3" s="158"/>
      <c r="ATB3" s="158"/>
      <c r="ATC3" s="158"/>
      <c r="ATD3" s="158"/>
      <c r="ATE3" s="158"/>
      <c r="ATF3" s="158"/>
      <c r="ATG3" s="158"/>
      <c r="ATH3" s="158"/>
      <c r="ATI3" s="158"/>
      <c r="ATJ3" s="158"/>
      <c r="ATK3" s="158"/>
      <c r="ATL3" s="158"/>
      <c r="ATM3" s="158"/>
      <c r="ATN3" s="158"/>
      <c r="ATO3" s="158"/>
      <c r="ATP3" s="158"/>
      <c r="ATQ3" s="158"/>
      <c r="ATR3" s="158"/>
      <c r="ATS3" s="158"/>
      <c r="ATT3" s="158"/>
      <c r="ATU3" s="158"/>
      <c r="ATV3" s="158"/>
      <c r="ATW3" s="158"/>
      <c r="ATX3" s="158"/>
      <c r="ATY3" s="158"/>
      <c r="ATZ3" s="158"/>
      <c r="AUA3" s="158"/>
      <c r="AUB3" s="158"/>
      <c r="AUC3" s="158"/>
      <c r="AUD3" s="158"/>
      <c r="AUE3" s="158"/>
      <c r="AUF3" s="158"/>
      <c r="AUG3" s="158"/>
      <c r="AUH3" s="158"/>
      <c r="AUI3" s="158"/>
      <c r="AUJ3" s="158"/>
      <c r="AUK3" s="158"/>
      <c r="AUL3" s="158"/>
      <c r="AUM3" s="158"/>
      <c r="AUN3" s="158"/>
      <c r="AUO3" s="158"/>
      <c r="AUP3" s="158"/>
      <c r="AUQ3" s="158"/>
      <c r="AUR3" s="158"/>
      <c r="AUS3" s="158"/>
      <c r="AUT3" s="158"/>
      <c r="AUU3" s="158"/>
      <c r="AUV3" s="158"/>
      <c r="AUW3" s="158"/>
      <c r="AUX3" s="158"/>
      <c r="AUY3" s="158"/>
      <c r="AUZ3" s="158"/>
      <c r="AVA3" s="158"/>
      <c r="AVB3" s="158"/>
      <c r="AVC3" s="158"/>
      <c r="AVD3" s="158"/>
      <c r="AVE3" s="158"/>
      <c r="AVF3" s="158"/>
      <c r="AVG3" s="158"/>
      <c r="AVH3" s="158"/>
      <c r="AVI3" s="158"/>
      <c r="AVJ3" s="158"/>
      <c r="AVK3" s="158"/>
      <c r="AVL3" s="158"/>
      <c r="AVM3" s="158"/>
      <c r="AVN3" s="158"/>
      <c r="AVO3" s="158"/>
      <c r="AVP3" s="158"/>
      <c r="AVQ3" s="158"/>
      <c r="AVR3" s="158"/>
      <c r="AVS3" s="158"/>
      <c r="AVT3" s="158"/>
      <c r="AVU3" s="158"/>
      <c r="AVV3" s="158"/>
      <c r="AVW3" s="158"/>
      <c r="AVX3" s="158"/>
      <c r="AVY3" s="158"/>
      <c r="AVZ3" s="158"/>
      <c r="AWA3" s="158"/>
      <c r="AWB3" s="158"/>
      <c r="AWC3" s="158"/>
      <c r="AWD3" s="158"/>
      <c r="AWE3" s="158"/>
      <c r="AWF3" s="158"/>
      <c r="AWG3" s="158"/>
      <c r="AWH3" s="158"/>
      <c r="AWI3" s="158"/>
      <c r="AWJ3" s="158"/>
      <c r="AWK3" s="158"/>
      <c r="AWL3" s="158"/>
      <c r="AWM3" s="158"/>
      <c r="AWN3" s="158"/>
      <c r="AWO3" s="158"/>
      <c r="AWP3" s="158"/>
      <c r="AWQ3" s="158"/>
      <c r="AWR3" s="158"/>
      <c r="AWS3" s="158"/>
      <c r="AWT3" s="158"/>
      <c r="AWU3" s="158"/>
      <c r="AWV3" s="158"/>
      <c r="AWW3" s="158"/>
      <c r="AWX3" s="158"/>
      <c r="AWY3" s="158"/>
      <c r="AWZ3" s="158"/>
      <c r="AXA3" s="158"/>
      <c r="AXB3" s="158"/>
      <c r="AXC3" s="158"/>
      <c r="AXD3" s="158"/>
      <c r="AXE3" s="158"/>
      <c r="AXF3" s="158"/>
      <c r="AXG3" s="158"/>
      <c r="AXH3" s="158"/>
      <c r="AXI3" s="158"/>
      <c r="AXJ3" s="158"/>
      <c r="AXK3" s="158"/>
      <c r="AXL3" s="158"/>
      <c r="AXM3" s="158"/>
      <c r="AXN3" s="158"/>
      <c r="AXO3" s="158"/>
      <c r="AXP3" s="158"/>
      <c r="AXQ3" s="158"/>
      <c r="AXR3" s="158"/>
      <c r="AXS3" s="158"/>
      <c r="AXT3" s="158"/>
      <c r="AXU3" s="158"/>
      <c r="AXV3" s="158"/>
      <c r="AXW3" s="158"/>
      <c r="AXX3" s="158"/>
      <c r="AXY3" s="158"/>
      <c r="AXZ3" s="158"/>
      <c r="AYA3" s="158"/>
      <c r="AYB3" s="158"/>
      <c r="AYC3" s="158"/>
      <c r="AYD3" s="158"/>
      <c r="AYE3" s="158"/>
      <c r="AYF3" s="158"/>
      <c r="AYG3" s="158"/>
      <c r="AYH3" s="158"/>
      <c r="AYI3" s="158"/>
      <c r="AYJ3" s="158"/>
      <c r="AYK3" s="158"/>
      <c r="AYL3" s="158"/>
      <c r="AYM3" s="158"/>
      <c r="AYN3" s="158"/>
      <c r="AYO3" s="158"/>
      <c r="AYP3" s="158"/>
      <c r="AYQ3" s="158"/>
      <c r="AYR3" s="158"/>
      <c r="AYS3" s="158"/>
      <c r="AYT3" s="158"/>
      <c r="AYU3" s="158"/>
      <c r="AYV3" s="158"/>
      <c r="AYW3" s="158"/>
      <c r="AYX3" s="158"/>
      <c r="AYY3" s="158"/>
      <c r="AYZ3" s="158"/>
      <c r="AZA3" s="158"/>
      <c r="AZB3" s="158"/>
      <c r="AZC3" s="158"/>
      <c r="AZD3" s="158"/>
      <c r="AZE3" s="158"/>
      <c r="AZF3" s="158"/>
      <c r="AZG3" s="158"/>
      <c r="AZH3" s="158"/>
      <c r="AZI3" s="158"/>
      <c r="AZJ3" s="158"/>
      <c r="AZK3" s="158"/>
      <c r="AZL3" s="158"/>
      <c r="AZM3" s="158"/>
      <c r="AZN3" s="158"/>
      <c r="AZO3" s="158"/>
      <c r="AZP3" s="158"/>
      <c r="AZQ3" s="158"/>
      <c r="AZR3" s="158"/>
      <c r="AZS3" s="158"/>
      <c r="AZT3" s="158"/>
      <c r="AZU3" s="158"/>
      <c r="AZV3" s="158"/>
      <c r="AZW3" s="158"/>
      <c r="AZX3" s="158"/>
      <c r="AZY3" s="158"/>
      <c r="AZZ3" s="158"/>
      <c r="BAA3" s="158"/>
      <c r="BAB3" s="158"/>
      <c r="BAC3" s="158"/>
      <c r="BAD3" s="158"/>
      <c r="BAE3" s="158"/>
      <c r="BAF3" s="158"/>
      <c r="BAG3" s="158"/>
      <c r="BAH3" s="158"/>
      <c r="BAI3" s="158"/>
      <c r="BAJ3" s="158"/>
      <c r="BAK3" s="158"/>
      <c r="BAL3" s="158"/>
      <c r="BAM3" s="158"/>
      <c r="BAN3" s="158"/>
      <c r="BAO3" s="158"/>
      <c r="BAP3" s="158"/>
      <c r="BAQ3" s="158"/>
      <c r="BAR3" s="158"/>
      <c r="BAS3" s="158"/>
      <c r="BAT3" s="158"/>
      <c r="BAU3" s="158"/>
      <c r="BAV3" s="158"/>
      <c r="BAW3" s="158"/>
      <c r="BAX3" s="158"/>
      <c r="BAY3" s="158"/>
      <c r="BAZ3" s="158"/>
      <c r="BBA3" s="158"/>
      <c r="BBB3" s="158"/>
      <c r="BBC3" s="158"/>
      <c r="BBD3" s="158"/>
      <c r="BBE3" s="158"/>
      <c r="BBF3" s="158"/>
      <c r="BBG3" s="158"/>
      <c r="BBH3" s="158"/>
      <c r="BBI3" s="158"/>
      <c r="BBJ3" s="158"/>
      <c r="BBK3" s="158"/>
      <c r="BBL3" s="158"/>
      <c r="BBM3" s="158"/>
      <c r="BBN3" s="158"/>
      <c r="BBO3" s="158"/>
      <c r="BBP3" s="158"/>
      <c r="BBQ3" s="158"/>
      <c r="BBR3" s="158"/>
      <c r="BBS3" s="158"/>
      <c r="BBT3" s="158"/>
      <c r="BBU3" s="158"/>
      <c r="BBV3" s="158"/>
      <c r="BBW3" s="158"/>
      <c r="BBX3" s="158"/>
      <c r="BBY3" s="158"/>
      <c r="BBZ3" s="158"/>
      <c r="BCA3" s="158"/>
      <c r="BCB3" s="158"/>
      <c r="BCC3" s="158"/>
      <c r="BCD3" s="158"/>
      <c r="BCE3" s="158"/>
      <c r="BCF3" s="158"/>
      <c r="BCG3" s="158"/>
      <c r="BCH3" s="158"/>
      <c r="BCI3" s="158"/>
      <c r="BCJ3" s="158"/>
      <c r="BCK3" s="158"/>
      <c r="BCL3" s="158"/>
      <c r="BCM3" s="158"/>
      <c r="BCN3" s="158"/>
      <c r="BCO3" s="158"/>
      <c r="BCP3" s="158"/>
      <c r="BCQ3" s="158"/>
      <c r="BCR3" s="158"/>
      <c r="BCS3" s="158"/>
      <c r="BCT3" s="158"/>
      <c r="BCU3" s="158"/>
      <c r="BCV3" s="158"/>
      <c r="BCW3" s="158"/>
      <c r="BCX3" s="158"/>
      <c r="BCY3" s="158"/>
      <c r="BCZ3" s="158"/>
      <c r="BDA3" s="158"/>
      <c r="BDB3" s="158"/>
      <c r="BDC3" s="158"/>
      <c r="BDD3" s="158"/>
      <c r="BDE3" s="158"/>
      <c r="BDF3" s="158"/>
      <c r="BDG3" s="158"/>
      <c r="BDH3" s="158"/>
      <c r="BDI3" s="158"/>
      <c r="BDJ3" s="158"/>
      <c r="BDK3" s="158"/>
      <c r="BDL3" s="158"/>
      <c r="BDM3" s="158"/>
      <c r="BDN3" s="158"/>
      <c r="BDO3" s="158"/>
      <c r="BDP3" s="158"/>
      <c r="BDQ3" s="158"/>
      <c r="BDR3" s="158"/>
      <c r="BDS3" s="158"/>
      <c r="BDT3" s="158"/>
      <c r="BDU3" s="158"/>
      <c r="BDV3" s="158"/>
      <c r="BDW3" s="158"/>
      <c r="BDX3" s="158"/>
      <c r="BDY3" s="158"/>
      <c r="BDZ3" s="158"/>
      <c r="BEA3" s="158"/>
      <c r="BEB3" s="158"/>
      <c r="BEC3" s="158"/>
      <c r="BED3" s="158"/>
      <c r="BEE3" s="158"/>
      <c r="BEF3" s="158"/>
      <c r="BEG3" s="158"/>
      <c r="BEH3" s="158"/>
      <c r="BEI3" s="158"/>
      <c r="BEJ3" s="158"/>
      <c r="BEK3" s="158"/>
      <c r="BEL3" s="158"/>
      <c r="BEM3" s="158"/>
      <c r="BEN3" s="158"/>
      <c r="BEO3" s="158"/>
      <c r="BEP3" s="158"/>
      <c r="BEQ3" s="158"/>
      <c r="BER3" s="158"/>
      <c r="BES3" s="158"/>
      <c r="BET3" s="158"/>
      <c r="BEU3" s="158"/>
      <c r="BEV3" s="158"/>
      <c r="BEW3" s="158"/>
      <c r="BEX3" s="158"/>
      <c r="BEY3" s="158"/>
      <c r="BEZ3" s="158"/>
      <c r="BFA3" s="158"/>
      <c r="BFB3" s="158"/>
      <c r="BFC3" s="158"/>
      <c r="BFD3" s="158"/>
      <c r="BFE3" s="158"/>
      <c r="BFF3" s="158"/>
      <c r="BFG3" s="158"/>
      <c r="BFH3" s="158"/>
      <c r="BFI3" s="158"/>
      <c r="BFJ3" s="158"/>
      <c r="BFK3" s="158"/>
      <c r="BFL3" s="158"/>
      <c r="BFM3" s="158"/>
      <c r="BFN3" s="158"/>
      <c r="BFO3" s="158"/>
      <c r="BFP3" s="158"/>
      <c r="BFQ3" s="158"/>
      <c r="BFR3" s="158"/>
      <c r="BFS3" s="158"/>
      <c r="BFT3" s="158"/>
      <c r="BFU3" s="158"/>
      <c r="BFV3" s="158"/>
      <c r="BFW3" s="158"/>
      <c r="BFX3" s="158"/>
      <c r="BFY3" s="158"/>
      <c r="BFZ3" s="158"/>
      <c r="BGA3" s="158"/>
      <c r="BGB3" s="158"/>
      <c r="BGC3" s="158"/>
      <c r="BGD3" s="158"/>
      <c r="BGE3" s="158"/>
      <c r="BGF3" s="158"/>
      <c r="BGG3" s="158"/>
      <c r="BGH3" s="158"/>
      <c r="BGI3" s="158"/>
      <c r="BGJ3" s="158"/>
      <c r="BGK3" s="158"/>
      <c r="BGL3" s="158"/>
      <c r="BGM3" s="158"/>
      <c r="BGN3" s="158"/>
      <c r="BGO3" s="158"/>
      <c r="BGP3" s="158"/>
      <c r="BGQ3" s="158"/>
      <c r="BGR3" s="158"/>
      <c r="BGS3" s="158"/>
      <c r="BGT3" s="158"/>
      <c r="BGU3" s="158"/>
      <c r="BGV3" s="158"/>
      <c r="BGW3" s="158"/>
      <c r="BGX3" s="158"/>
      <c r="BGY3" s="158"/>
      <c r="BGZ3" s="158"/>
      <c r="BHA3" s="158"/>
      <c r="BHB3" s="158"/>
      <c r="BHC3" s="158"/>
      <c r="BHD3" s="158"/>
      <c r="BHE3" s="158"/>
      <c r="BHF3" s="158"/>
      <c r="BHG3" s="158"/>
      <c r="BHH3" s="158"/>
      <c r="BHI3" s="158"/>
      <c r="BHJ3" s="158"/>
      <c r="BHK3" s="158"/>
      <c r="BHL3" s="158"/>
      <c r="BHM3" s="158"/>
      <c r="BHN3" s="158"/>
      <c r="BHO3" s="158"/>
      <c r="BHP3" s="158"/>
      <c r="BHQ3" s="158"/>
      <c r="BHR3" s="158"/>
      <c r="BHS3" s="158"/>
      <c r="BHT3" s="158"/>
      <c r="BHU3" s="158"/>
      <c r="BHV3" s="158"/>
      <c r="BHW3" s="158"/>
      <c r="BHX3" s="158"/>
      <c r="BHY3" s="158"/>
      <c r="BHZ3" s="158"/>
      <c r="BIA3" s="158"/>
      <c r="BIB3" s="158"/>
      <c r="BIC3" s="158"/>
      <c r="BID3" s="158"/>
      <c r="BIE3" s="158"/>
      <c r="BIF3" s="158"/>
      <c r="BIG3" s="158"/>
      <c r="BIH3" s="158"/>
      <c r="BII3" s="158"/>
      <c r="BIJ3" s="158"/>
      <c r="BIK3" s="158"/>
      <c r="BIL3" s="158"/>
      <c r="BIM3" s="158"/>
      <c r="BIN3" s="158"/>
      <c r="BIO3" s="158"/>
      <c r="BIP3" s="158"/>
      <c r="BIQ3" s="158"/>
      <c r="BIR3" s="158"/>
      <c r="BIS3" s="158"/>
      <c r="BIT3" s="158"/>
      <c r="BIU3" s="158"/>
      <c r="BIV3" s="158"/>
      <c r="BIW3" s="158"/>
      <c r="BIX3" s="158"/>
      <c r="BIY3" s="158"/>
      <c r="BIZ3" s="158"/>
      <c r="BJA3" s="158"/>
      <c r="BJB3" s="158"/>
      <c r="BJC3" s="158"/>
      <c r="BJD3" s="158"/>
      <c r="BJE3" s="158"/>
      <c r="BJF3" s="158"/>
      <c r="BJG3" s="158"/>
      <c r="BJH3" s="158"/>
      <c r="BJI3" s="158"/>
      <c r="BJJ3" s="158"/>
      <c r="BJK3" s="158"/>
      <c r="BJL3" s="158"/>
      <c r="BJM3" s="158"/>
      <c r="BJN3" s="158"/>
      <c r="BJO3" s="158"/>
      <c r="BJP3" s="158"/>
      <c r="BJQ3" s="158"/>
      <c r="BJR3" s="158"/>
      <c r="BJS3" s="158"/>
      <c r="BJT3" s="158"/>
      <c r="BJU3" s="158"/>
      <c r="BJV3" s="158"/>
      <c r="BJW3" s="158"/>
      <c r="BJX3" s="158"/>
      <c r="BJY3" s="158"/>
      <c r="BJZ3" s="158"/>
      <c r="BKA3" s="158"/>
      <c r="BKB3" s="158"/>
      <c r="BKC3" s="158"/>
      <c r="BKD3" s="158"/>
      <c r="BKE3" s="158"/>
      <c r="BKF3" s="158"/>
      <c r="BKG3" s="158"/>
      <c r="BKH3" s="158"/>
      <c r="BKI3" s="158"/>
      <c r="BKJ3" s="158"/>
      <c r="BKK3" s="158"/>
      <c r="BKL3" s="158"/>
      <c r="BKM3" s="158"/>
      <c r="BKN3" s="158"/>
      <c r="BKO3" s="158"/>
      <c r="BKP3" s="158"/>
      <c r="BKQ3" s="158"/>
      <c r="BKR3" s="158"/>
      <c r="BKS3" s="158"/>
      <c r="BKT3" s="158"/>
      <c r="BKU3" s="158"/>
      <c r="BKV3" s="158"/>
      <c r="BKW3" s="158"/>
      <c r="BKX3" s="158"/>
      <c r="BKY3" s="158"/>
      <c r="BKZ3" s="158"/>
      <c r="BLA3" s="158"/>
      <c r="BLB3" s="158"/>
      <c r="BLC3" s="158"/>
      <c r="BLD3" s="158"/>
      <c r="BLE3" s="158"/>
      <c r="BLF3" s="158"/>
      <c r="BLG3" s="158"/>
      <c r="BLH3" s="158"/>
      <c r="BLI3" s="158"/>
      <c r="BLJ3" s="158"/>
      <c r="BLK3" s="158"/>
      <c r="BLL3" s="158"/>
      <c r="BLM3" s="158"/>
      <c r="BLN3" s="158"/>
      <c r="BLO3" s="158"/>
      <c r="BLP3" s="158"/>
      <c r="BLQ3" s="158"/>
      <c r="BLR3" s="158"/>
      <c r="BLS3" s="158"/>
      <c r="BLT3" s="158"/>
      <c r="BLU3" s="158"/>
      <c r="BLV3" s="158"/>
      <c r="BLW3" s="158"/>
      <c r="BLX3" s="158"/>
      <c r="BLY3" s="158"/>
      <c r="BLZ3" s="158"/>
      <c r="BMA3" s="158"/>
      <c r="BMB3" s="158"/>
      <c r="BMC3" s="158"/>
      <c r="BMD3" s="158"/>
      <c r="BME3" s="158"/>
      <c r="BMF3" s="158"/>
      <c r="BMG3" s="158"/>
      <c r="BMH3" s="158"/>
      <c r="BMI3" s="158"/>
      <c r="BMJ3" s="158"/>
      <c r="BMK3" s="158"/>
      <c r="BML3" s="158"/>
      <c r="BMM3" s="158"/>
      <c r="BMN3" s="158"/>
      <c r="BMO3" s="158"/>
      <c r="BMP3" s="158"/>
      <c r="BMQ3" s="158"/>
      <c r="BMR3" s="158"/>
      <c r="BMS3" s="158"/>
      <c r="BMT3" s="158"/>
      <c r="BMU3" s="158"/>
      <c r="BMV3" s="158"/>
      <c r="BMW3" s="158"/>
      <c r="BMX3" s="158"/>
      <c r="BMY3" s="158"/>
      <c r="BMZ3" s="158"/>
      <c r="BNA3" s="158"/>
      <c r="BNB3" s="158"/>
      <c r="BNC3" s="158"/>
      <c r="BND3" s="158"/>
      <c r="BNE3" s="158"/>
      <c r="BNF3" s="158"/>
      <c r="BNG3" s="158"/>
      <c r="BNH3" s="158"/>
      <c r="BNI3" s="158"/>
      <c r="BNJ3" s="158"/>
      <c r="BNK3" s="158"/>
      <c r="BNL3" s="158"/>
      <c r="BNM3" s="158"/>
      <c r="BNN3" s="158"/>
      <c r="BNO3" s="158"/>
      <c r="BNP3" s="158"/>
      <c r="BNQ3" s="158"/>
      <c r="BNR3" s="158"/>
      <c r="BNS3" s="158"/>
      <c r="BNT3" s="158"/>
      <c r="BNU3" s="158"/>
      <c r="BNV3" s="158"/>
      <c r="BNW3" s="158"/>
      <c r="BNX3" s="158"/>
      <c r="BNY3" s="158"/>
      <c r="BNZ3" s="158"/>
      <c r="BOA3" s="158"/>
      <c r="BOB3" s="158"/>
      <c r="BOC3" s="158"/>
      <c r="BOD3" s="158"/>
      <c r="BOE3" s="158"/>
      <c r="BOF3" s="158"/>
      <c r="BOG3" s="158"/>
      <c r="BOH3" s="158"/>
      <c r="BOI3" s="158"/>
      <c r="BOJ3" s="158"/>
      <c r="BOK3" s="158"/>
      <c r="BOL3" s="158"/>
      <c r="BOM3" s="158"/>
      <c r="BON3" s="158"/>
      <c r="BOO3" s="158"/>
      <c r="BOP3" s="158"/>
      <c r="BOQ3" s="158"/>
      <c r="BOR3" s="158"/>
      <c r="BOS3" s="158"/>
      <c r="BOT3" s="158"/>
      <c r="BOU3" s="158"/>
      <c r="BOV3" s="158"/>
      <c r="BOW3" s="158"/>
      <c r="BOX3" s="158"/>
      <c r="BOY3" s="158"/>
      <c r="BOZ3" s="158"/>
      <c r="BPA3" s="158"/>
      <c r="BPB3" s="158"/>
      <c r="BPC3" s="158"/>
      <c r="BPD3" s="158"/>
      <c r="BPE3" s="158"/>
      <c r="BPF3" s="158"/>
      <c r="BPG3" s="158"/>
      <c r="BPH3" s="158"/>
      <c r="BPI3" s="158"/>
      <c r="BPJ3" s="158"/>
      <c r="BPK3" s="158"/>
      <c r="BPL3" s="158"/>
      <c r="BPM3" s="158"/>
      <c r="BPN3" s="158"/>
      <c r="BPO3" s="158"/>
      <c r="BPP3" s="158"/>
      <c r="BPQ3" s="158"/>
      <c r="BPR3" s="158"/>
      <c r="BPS3" s="158"/>
      <c r="BPT3" s="158"/>
      <c r="BPU3" s="158"/>
      <c r="BPV3" s="158"/>
      <c r="BPW3" s="158"/>
      <c r="BPX3" s="158"/>
      <c r="BPY3" s="158"/>
      <c r="BPZ3" s="158"/>
      <c r="BQA3" s="158"/>
      <c r="BQB3" s="158"/>
      <c r="BQC3" s="158"/>
      <c r="BQD3" s="158"/>
      <c r="BQE3" s="158"/>
      <c r="BQF3" s="158"/>
      <c r="BQG3" s="158"/>
      <c r="BQH3" s="158"/>
      <c r="BQI3" s="158"/>
      <c r="BQJ3" s="158"/>
      <c r="BQK3" s="158"/>
      <c r="BQL3" s="158"/>
      <c r="BQM3" s="158"/>
      <c r="BQN3" s="158"/>
      <c r="BQO3" s="158"/>
      <c r="BQP3" s="158"/>
      <c r="BQQ3" s="158"/>
      <c r="BQR3" s="158"/>
      <c r="BQS3" s="158"/>
      <c r="BQT3" s="158"/>
      <c r="BQU3" s="158"/>
      <c r="BQV3" s="158"/>
      <c r="BQW3" s="158"/>
      <c r="BQX3" s="158"/>
      <c r="BQY3" s="158"/>
      <c r="BQZ3" s="158"/>
      <c r="BRA3" s="158"/>
      <c r="BRB3" s="158"/>
      <c r="BRC3" s="158"/>
      <c r="BRD3" s="158"/>
      <c r="BRE3" s="158"/>
      <c r="BRF3" s="158"/>
      <c r="BRG3" s="158"/>
      <c r="BRH3" s="158"/>
      <c r="BRI3" s="158"/>
      <c r="BRJ3" s="158"/>
      <c r="BRK3" s="158"/>
      <c r="BRL3" s="158"/>
      <c r="BRM3" s="158"/>
      <c r="BRN3" s="158"/>
      <c r="BRO3" s="158"/>
      <c r="BRP3" s="158"/>
      <c r="BRQ3" s="158"/>
      <c r="BRR3" s="158"/>
      <c r="BRS3" s="158"/>
      <c r="BRT3" s="158"/>
      <c r="BRU3" s="158"/>
      <c r="BRV3" s="158"/>
      <c r="BRW3" s="158"/>
      <c r="BRX3" s="158"/>
      <c r="BRY3" s="158"/>
      <c r="BRZ3" s="158"/>
      <c r="BSA3" s="158"/>
      <c r="BSB3" s="158"/>
      <c r="BSC3" s="158"/>
      <c r="BSD3" s="158"/>
      <c r="BSE3" s="158"/>
      <c r="BSF3" s="158"/>
      <c r="BSG3" s="158"/>
      <c r="BSH3" s="158"/>
      <c r="BSI3" s="158"/>
      <c r="BSJ3" s="158"/>
      <c r="BSK3" s="158"/>
      <c r="BSL3" s="158"/>
      <c r="BSM3" s="158"/>
      <c r="BSN3" s="158"/>
      <c r="BSO3" s="158"/>
      <c r="BSP3" s="158"/>
      <c r="BSQ3" s="158"/>
      <c r="BSR3" s="158"/>
      <c r="BSS3" s="158"/>
      <c r="BST3" s="158"/>
      <c r="BSU3" s="158"/>
      <c r="BSV3" s="158"/>
      <c r="BSW3" s="158"/>
      <c r="BSX3" s="158"/>
      <c r="BSY3" s="158"/>
      <c r="BSZ3" s="158"/>
      <c r="BTA3" s="158"/>
      <c r="BTB3" s="158"/>
      <c r="BTC3" s="158"/>
      <c r="BTD3" s="158"/>
      <c r="BTE3" s="158"/>
      <c r="BTF3" s="158"/>
      <c r="BTG3" s="158"/>
      <c r="BTH3" s="158"/>
      <c r="BTI3" s="158"/>
      <c r="BTJ3" s="158"/>
      <c r="BTK3" s="158"/>
      <c r="BTL3" s="158"/>
      <c r="BTM3" s="158"/>
      <c r="BTN3" s="158"/>
      <c r="BTO3" s="158"/>
      <c r="BTP3" s="158"/>
      <c r="BTQ3" s="158"/>
      <c r="BTR3" s="158"/>
      <c r="BTS3" s="158"/>
      <c r="BTT3" s="158"/>
      <c r="BTU3" s="158"/>
      <c r="BTV3" s="158"/>
      <c r="BTW3" s="158"/>
      <c r="BTX3" s="158"/>
      <c r="BTY3" s="158"/>
      <c r="BTZ3" s="158"/>
      <c r="BUA3" s="158"/>
      <c r="BUB3" s="158"/>
      <c r="BUC3" s="158"/>
      <c r="BUD3" s="158"/>
      <c r="BUE3" s="158"/>
      <c r="BUF3" s="158"/>
      <c r="BUG3" s="158"/>
      <c r="BUH3" s="158"/>
      <c r="BUI3" s="158"/>
      <c r="BUJ3" s="158"/>
      <c r="BUK3" s="158"/>
      <c r="BUL3" s="158"/>
      <c r="BUM3" s="158"/>
      <c r="BUN3" s="158"/>
      <c r="BUO3" s="158"/>
      <c r="BUP3" s="158"/>
      <c r="BUQ3" s="158"/>
      <c r="BUR3" s="158"/>
      <c r="BUS3" s="158"/>
      <c r="BUT3" s="158"/>
      <c r="BUU3" s="158"/>
      <c r="BUV3" s="158"/>
      <c r="BUW3" s="158"/>
      <c r="BUX3" s="158"/>
      <c r="BUY3" s="158"/>
      <c r="BUZ3" s="158"/>
      <c r="BVA3" s="158"/>
      <c r="BVB3" s="158"/>
      <c r="BVC3" s="158"/>
      <c r="BVD3" s="158"/>
      <c r="BVE3" s="158"/>
      <c r="BVF3" s="158"/>
      <c r="BVG3" s="158"/>
      <c r="BVH3" s="158"/>
      <c r="BVI3" s="158"/>
      <c r="BVJ3" s="158"/>
      <c r="BVK3" s="158"/>
      <c r="BVL3" s="158"/>
      <c r="BVM3" s="158"/>
      <c r="BVN3" s="158"/>
      <c r="BVO3" s="158"/>
      <c r="BVP3" s="158"/>
      <c r="BVQ3" s="158"/>
      <c r="BVR3" s="158"/>
      <c r="BVS3" s="158"/>
      <c r="BVT3" s="158"/>
      <c r="BVU3" s="158"/>
      <c r="BVV3" s="158"/>
      <c r="BVW3" s="158"/>
      <c r="BVX3" s="158"/>
      <c r="BVY3" s="158"/>
      <c r="BVZ3" s="158"/>
      <c r="BWA3" s="158"/>
      <c r="BWB3" s="158"/>
      <c r="BWC3" s="158"/>
      <c r="BWD3" s="158"/>
      <c r="BWE3" s="158"/>
      <c r="BWF3" s="158"/>
      <c r="BWG3" s="158"/>
      <c r="BWH3" s="158"/>
      <c r="BWI3" s="158"/>
      <c r="BWJ3" s="158"/>
      <c r="BWK3" s="158"/>
      <c r="BWL3" s="158"/>
      <c r="BWM3" s="158"/>
      <c r="BWN3" s="158"/>
      <c r="BWO3" s="158"/>
      <c r="BWP3" s="158"/>
      <c r="BWQ3" s="158"/>
      <c r="BWR3" s="158"/>
      <c r="BWS3" s="158"/>
      <c r="BWT3" s="158"/>
      <c r="BWU3" s="158"/>
      <c r="BWV3" s="158"/>
      <c r="BWW3" s="158"/>
      <c r="BWX3" s="158"/>
      <c r="BWY3" s="158"/>
      <c r="BWZ3" s="158"/>
      <c r="BXA3" s="158"/>
      <c r="BXB3" s="158"/>
      <c r="BXC3" s="158"/>
      <c r="BXD3" s="158"/>
      <c r="BXE3" s="158"/>
      <c r="BXF3" s="158"/>
      <c r="BXG3" s="158"/>
      <c r="BXH3" s="158"/>
      <c r="BXI3" s="158"/>
      <c r="BXJ3" s="158"/>
      <c r="BXK3" s="158"/>
      <c r="BXL3" s="158"/>
      <c r="BXM3" s="158"/>
      <c r="BXN3" s="158"/>
      <c r="BXO3" s="158"/>
      <c r="BXP3" s="158"/>
      <c r="BXQ3" s="158"/>
      <c r="BXR3" s="158"/>
      <c r="BXS3" s="158"/>
      <c r="BXT3" s="158"/>
      <c r="BXU3" s="158"/>
      <c r="BXV3" s="158"/>
      <c r="BXW3" s="158"/>
      <c r="BXX3" s="158"/>
      <c r="BXY3" s="158"/>
      <c r="BXZ3" s="158"/>
      <c r="BYA3" s="158"/>
      <c r="BYB3" s="158"/>
      <c r="BYC3" s="158"/>
      <c r="BYD3" s="158"/>
      <c r="BYE3" s="158"/>
      <c r="BYF3" s="158"/>
      <c r="BYG3" s="158"/>
      <c r="BYH3" s="158"/>
      <c r="BYI3" s="158"/>
      <c r="BYJ3" s="158"/>
      <c r="BYK3" s="158"/>
      <c r="BYL3" s="158"/>
      <c r="BYM3" s="158"/>
      <c r="BYN3" s="158"/>
      <c r="BYO3" s="158"/>
      <c r="BYP3" s="158"/>
      <c r="BYQ3" s="158"/>
      <c r="BYR3" s="158"/>
      <c r="BYS3" s="158"/>
      <c r="BYT3" s="158"/>
      <c r="BYU3" s="158"/>
      <c r="BYV3" s="158"/>
      <c r="BYW3" s="158"/>
      <c r="BYX3" s="158"/>
      <c r="BYY3" s="158"/>
      <c r="BYZ3" s="158"/>
      <c r="BZA3" s="158"/>
      <c r="BZB3" s="158"/>
      <c r="BZC3" s="158"/>
      <c r="BZD3" s="158"/>
      <c r="BZE3" s="158"/>
      <c r="BZF3" s="158"/>
      <c r="BZG3" s="158"/>
      <c r="BZH3" s="158"/>
      <c r="BZI3" s="158"/>
      <c r="BZJ3" s="158"/>
      <c r="BZK3" s="158"/>
      <c r="BZL3" s="158"/>
      <c r="BZM3" s="158"/>
      <c r="BZN3" s="158"/>
      <c r="BZO3" s="158"/>
      <c r="BZP3" s="158"/>
      <c r="BZQ3" s="158"/>
      <c r="BZR3" s="158"/>
      <c r="BZS3" s="158"/>
      <c r="BZT3" s="158"/>
      <c r="BZU3" s="158"/>
      <c r="BZV3" s="158"/>
      <c r="BZW3" s="158"/>
      <c r="BZX3" s="158"/>
      <c r="BZY3" s="158"/>
      <c r="BZZ3" s="158"/>
      <c r="CAA3" s="158"/>
      <c r="CAB3" s="158"/>
      <c r="CAC3" s="158"/>
      <c r="CAD3" s="158"/>
      <c r="CAE3" s="158"/>
      <c r="CAF3" s="158"/>
      <c r="CAG3" s="158"/>
      <c r="CAH3" s="158"/>
      <c r="CAI3" s="158"/>
      <c r="CAJ3" s="158"/>
      <c r="CAK3" s="158"/>
      <c r="CAL3" s="158"/>
      <c r="CAM3" s="158"/>
      <c r="CAN3" s="158"/>
      <c r="CAO3" s="158"/>
      <c r="CAP3" s="158"/>
      <c r="CAQ3" s="158"/>
      <c r="CAR3" s="158"/>
      <c r="CAS3" s="158"/>
      <c r="CAT3" s="158"/>
      <c r="CAU3" s="158"/>
      <c r="CAV3" s="158"/>
      <c r="CAW3" s="158"/>
      <c r="CAX3" s="158"/>
      <c r="CAY3" s="158"/>
      <c r="CAZ3" s="158"/>
      <c r="CBA3" s="158"/>
      <c r="CBB3" s="158"/>
      <c r="CBC3" s="158"/>
      <c r="CBD3" s="158"/>
      <c r="CBE3" s="158"/>
      <c r="CBF3" s="158"/>
      <c r="CBG3" s="158"/>
      <c r="CBH3" s="158"/>
      <c r="CBI3" s="158"/>
      <c r="CBJ3" s="158"/>
      <c r="CBK3" s="158"/>
      <c r="CBL3" s="158"/>
      <c r="CBM3" s="158"/>
      <c r="CBN3" s="158"/>
      <c r="CBO3" s="158"/>
      <c r="CBP3" s="158"/>
      <c r="CBQ3" s="158"/>
      <c r="CBR3" s="158"/>
      <c r="CBS3" s="158"/>
      <c r="CBT3" s="158"/>
      <c r="CBU3" s="158"/>
      <c r="CBV3" s="158"/>
      <c r="CBW3" s="158"/>
      <c r="CBX3" s="158"/>
      <c r="CBY3" s="158"/>
      <c r="CBZ3" s="158"/>
      <c r="CCA3" s="158"/>
      <c r="CCB3" s="158"/>
      <c r="CCC3" s="158"/>
      <c r="CCD3" s="158"/>
      <c r="CCE3" s="158"/>
      <c r="CCF3" s="158"/>
      <c r="CCG3" s="158"/>
      <c r="CCH3" s="158"/>
      <c r="CCI3" s="158"/>
      <c r="CCJ3" s="158"/>
      <c r="CCK3" s="158"/>
      <c r="CCL3" s="158"/>
      <c r="CCM3" s="158"/>
      <c r="CCN3" s="158"/>
      <c r="CCO3" s="158"/>
      <c r="CCP3" s="158"/>
      <c r="CCQ3" s="158"/>
      <c r="CCR3" s="158"/>
      <c r="CCS3" s="158"/>
      <c r="CCT3" s="158"/>
      <c r="CCU3" s="158"/>
      <c r="CCV3" s="158"/>
      <c r="CCW3" s="158"/>
      <c r="CCX3" s="158"/>
      <c r="CCY3" s="158"/>
      <c r="CCZ3" s="158"/>
      <c r="CDA3" s="158"/>
      <c r="CDB3" s="158"/>
      <c r="CDC3" s="158"/>
      <c r="CDD3" s="158"/>
      <c r="CDE3" s="158"/>
      <c r="CDF3" s="158"/>
      <c r="CDG3" s="158"/>
      <c r="CDH3" s="158"/>
      <c r="CDI3" s="158"/>
      <c r="CDJ3" s="158"/>
      <c r="CDK3" s="158"/>
      <c r="CDL3" s="158"/>
      <c r="CDM3" s="158"/>
      <c r="CDN3" s="158"/>
      <c r="CDO3" s="158"/>
      <c r="CDP3" s="158"/>
      <c r="CDQ3" s="158"/>
      <c r="CDR3" s="158"/>
      <c r="CDS3" s="158"/>
      <c r="CDT3" s="158"/>
      <c r="CDU3" s="158"/>
      <c r="CDV3" s="158"/>
      <c r="CDW3" s="158"/>
      <c r="CDX3" s="158"/>
      <c r="CDY3" s="158"/>
      <c r="CDZ3" s="158"/>
      <c r="CEA3" s="158"/>
      <c r="CEB3" s="158"/>
      <c r="CEC3" s="158"/>
      <c r="CED3" s="158"/>
      <c r="CEE3" s="158"/>
      <c r="CEF3" s="158"/>
      <c r="CEG3" s="158"/>
      <c r="CEH3" s="158"/>
      <c r="CEI3" s="158"/>
      <c r="CEJ3" s="158"/>
      <c r="CEK3" s="158"/>
      <c r="CEL3" s="158"/>
      <c r="CEM3" s="158"/>
      <c r="CEN3" s="158"/>
      <c r="CEO3" s="158"/>
      <c r="CEP3" s="158"/>
      <c r="CEQ3" s="158"/>
      <c r="CER3" s="158"/>
      <c r="CES3" s="158"/>
      <c r="CET3" s="158"/>
      <c r="CEU3" s="158"/>
      <c r="CEV3" s="158"/>
      <c r="CEW3" s="158"/>
      <c r="CEX3" s="158"/>
      <c r="CEY3" s="158"/>
      <c r="CEZ3" s="158"/>
      <c r="CFA3" s="158"/>
      <c r="CFB3" s="158"/>
      <c r="CFC3" s="158"/>
      <c r="CFD3" s="158"/>
      <c r="CFE3" s="158"/>
      <c r="CFF3" s="158"/>
      <c r="CFG3" s="158"/>
      <c r="CFH3" s="158"/>
      <c r="CFI3" s="158"/>
      <c r="CFJ3" s="158"/>
      <c r="CFK3" s="158"/>
      <c r="CFL3" s="158"/>
      <c r="CFM3" s="158"/>
      <c r="CFN3" s="158"/>
      <c r="CFO3" s="158"/>
      <c r="CFP3" s="158"/>
      <c r="CFQ3" s="158"/>
      <c r="CFR3" s="158"/>
      <c r="CFS3" s="158"/>
      <c r="CFT3" s="158"/>
      <c r="CFU3" s="158"/>
      <c r="CFV3" s="158"/>
      <c r="CFW3" s="158"/>
      <c r="CFX3" s="158"/>
      <c r="CFY3" s="158"/>
      <c r="CFZ3" s="158"/>
      <c r="CGA3" s="158"/>
      <c r="CGB3" s="158"/>
      <c r="CGC3" s="158"/>
      <c r="CGD3" s="158"/>
      <c r="CGE3" s="158"/>
      <c r="CGF3" s="158"/>
      <c r="CGG3" s="158"/>
      <c r="CGH3" s="158"/>
      <c r="CGI3" s="158"/>
      <c r="CGJ3" s="158"/>
      <c r="CGK3" s="158"/>
      <c r="CGL3" s="158"/>
      <c r="CGM3" s="158"/>
      <c r="CGN3" s="158"/>
      <c r="CGO3" s="158"/>
      <c r="CGP3" s="158"/>
      <c r="CGQ3" s="158"/>
      <c r="CGR3" s="158"/>
      <c r="CGS3" s="158"/>
      <c r="CGT3" s="158"/>
      <c r="CGU3" s="158"/>
      <c r="CGV3" s="158"/>
      <c r="CGW3" s="158"/>
      <c r="CGX3" s="158"/>
      <c r="CGY3" s="158"/>
      <c r="CGZ3" s="158"/>
      <c r="CHA3" s="158"/>
      <c r="CHB3" s="158"/>
      <c r="CHC3" s="158"/>
      <c r="CHD3" s="158"/>
      <c r="CHE3" s="158"/>
      <c r="CHF3" s="158"/>
      <c r="CHG3" s="158"/>
      <c r="CHH3" s="158"/>
      <c r="CHI3" s="158"/>
      <c r="CHJ3" s="158"/>
      <c r="CHK3" s="158"/>
      <c r="CHL3" s="158"/>
      <c r="CHM3" s="158"/>
      <c r="CHN3" s="158"/>
      <c r="CHO3" s="158"/>
      <c r="CHP3" s="158"/>
      <c r="CHQ3" s="158"/>
      <c r="CHR3" s="158"/>
      <c r="CHS3" s="158"/>
      <c r="CHT3" s="158"/>
      <c r="CHU3" s="158"/>
      <c r="CHV3" s="158"/>
      <c r="CHW3" s="158"/>
      <c r="CHX3" s="158"/>
      <c r="CHY3" s="158"/>
      <c r="CHZ3" s="158"/>
      <c r="CIA3" s="158"/>
      <c r="CIB3" s="158"/>
      <c r="CIC3" s="158"/>
      <c r="CID3" s="158"/>
      <c r="CIE3" s="158"/>
      <c r="CIF3" s="158"/>
      <c r="CIG3" s="158"/>
      <c r="CIH3" s="158"/>
      <c r="CII3" s="158"/>
      <c r="CIJ3" s="158"/>
      <c r="CIK3" s="158"/>
      <c r="CIL3" s="158"/>
      <c r="CIM3" s="158"/>
      <c r="CIN3" s="158"/>
      <c r="CIO3" s="158"/>
      <c r="CIP3" s="158"/>
      <c r="CIQ3" s="158"/>
      <c r="CIR3" s="158"/>
      <c r="CIS3" s="158"/>
      <c r="CIT3" s="158"/>
      <c r="CIU3" s="158"/>
      <c r="CIV3" s="158"/>
      <c r="CIW3" s="158"/>
      <c r="CIX3" s="158"/>
      <c r="CIY3" s="158"/>
      <c r="CIZ3" s="158"/>
      <c r="CJA3" s="158"/>
      <c r="CJB3" s="158"/>
      <c r="CJC3" s="158"/>
      <c r="CJD3" s="158"/>
      <c r="CJE3" s="158"/>
      <c r="CJF3" s="158"/>
      <c r="CJG3" s="158"/>
      <c r="CJH3" s="158"/>
      <c r="CJI3" s="158"/>
      <c r="CJJ3" s="158"/>
      <c r="CJK3" s="158"/>
      <c r="CJL3" s="158"/>
      <c r="CJM3" s="158"/>
      <c r="CJN3" s="158"/>
      <c r="CJO3" s="158"/>
      <c r="CJP3" s="158"/>
      <c r="CJQ3" s="158"/>
      <c r="CJR3" s="158"/>
      <c r="CJS3" s="158"/>
      <c r="CJT3" s="158"/>
      <c r="CJU3" s="158"/>
      <c r="CJV3" s="158"/>
      <c r="CJW3" s="158"/>
      <c r="CJX3" s="158"/>
      <c r="CJY3" s="158"/>
      <c r="CJZ3" s="158"/>
      <c r="CKA3" s="158"/>
      <c r="CKB3" s="158"/>
      <c r="CKC3" s="158"/>
      <c r="CKD3" s="158"/>
      <c r="CKE3" s="158"/>
      <c r="CKF3" s="158"/>
      <c r="CKG3" s="158"/>
      <c r="CKH3" s="158"/>
      <c r="CKI3" s="158"/>
      <c r="CKJ3" s="158"/>
      <c r="CKK3" s="158"/>
      <c r="CKL3" s="158"/>
      <c r="CKM3" s="158"/>
      <c r="CKN3" s="158"/>
      <c r="CKO3" s="158"/>
      <c r="CKP3" s="158"/>
      <c r="CKQ3" s="158"/>
      <c r="CKR3" s="158"/>
      <c r="CKS3" s="158"/>
      <c r="CKT3" s="158"/>
      <c r="CKU3" s="158"/>
      <c r="CKV3" s="158"/>
      <c r="CKW3" s="158"/>
      <c r="CKX3" s="158"/>
      <c r="CKY3" s="158"/>
      <c r="CKZ3" s="158"/>
      <c r="CLA3" s="158"/>
      <c r="CLB3" s="158"/>
      <c r="CLC3" s="158"/>
      <c r="CLD3" s="158"/>
      <c r="CLE3" s="158"/>
      <c r="CLF3" s="158"/>
      <c r="CLG3" s="158"/>
      <c r="CLH3" s="158"/>
      <c r="CLI3" s="158"/>
      <c r="CLJ3" s="158"/>
      <c r="CLK3" s="158"/>
      <c r="CLL3" s="158"/>
      <c r="CLM3" s="158"/>
      <c r="CLN3" s="158"/>
      <c r="CLO3" s="158"/>
      <c r="CLP3" s="158"/>
      <c r="CLQ3" s="158"/>
      <c r="CLR3" s="158"/>
      <c r="CLS3" s="158"/>
      <c r="CLT3" s="158"/>
      <c r="CLU3" s="158"/>
      <c r="CLV3" s="158"/>
      <c r="CLW3" s="158"/>
      <c r="CLX3" s="158"/>
      <c r="CLY3" s="158"/>
      <c r="CLZ3" s="158"/>
      <c r="CMA3" s="158"/>
      <c r="CMB3" s="158"/>
      <c r="CMC3" s="158"/>
      <c r="CMD3" s="158"/>
      <c r="CME3" s="158"/>
      <c r="CMF3" s="158"/>
      <c r="CMG3" s="158"/>
      <c r="CMH3" s="158"/>
      <c r="CMI3" s="158"/>
      <c r="CMJ3" s="158"/>
      <c r="CMK3" s="158"/>
      <c r="CML3" s="158"/>
      <c r="CMM3" s="158"/>
      <c r="CMN3" s="158"/>
      <c r="CMO3" s="158"/>
      <c r="CMP3" s="158"/>
      <c r="CMQ3" s="158"/>
      <c r="CMR3" s="158"/>
      <c r="CMS3" s="158"/>
      <c r="CMT3" s="158"/>
      <c r="CMU3" s="158"/>
      <c r="CMV3" s="158"/>
      <c r="CMW3" s="158"/>
      <c r="CMX3" s="158"/>
      <c r="CMY3" s="158"/>
      <c r="CMZ3" s="158"/>
      <c r="CNA3" s="158"/>
      <c r="CNB3" s="158"/>
      <c r="CNC3" s="158"/>
      <c r="CND3" s="158"/>
      <c r="CNE3" s="158"/>
      <c r="CNF3" s="158"/>
      <c r="CNG3" s="158"/>
      <c r="CNH3" s="158"/>
      <c r="CNI3" s="158"/>
      <c r="CNJ3" s="158"/>
      <c r="CNK3" s="158"/>
      <c r="CNL3" s="158"/>
      <c r="CNM3" s="158"/>
      <c r="CNN3" s="158"/>
      <c r="CNO3" s="158"/>
      <c r="CNP3" s="158"/>
      <c r="CNQ3" s="158"/>
      <c r="CNR3" s="158"/>
      <c r="CNS3" s="158"/>
      <c r="CNT3" s="158"/>
      <c r="CNU3" s="158"/>
      <c r="CNV3" s="158"/>
      <c r="CNW3" s="158"/>
      <c r="CNX3" s="158"/>
      <c r="CNY3" s="158"/>
      <c r="CNZ3" s="158"/>
      <c r="COA3" s="158"/>
      <c r="COB3" s="158"/>
      <c r="COC3" s="158"/>
      <c r="COD3" s="158"/>
      <c r="COE3" s="158"/>
      <c r="COF3" s="158"/>
      <c r="COG3" s="158"/>
      <c r="COH3" s="158"/>
      <c r="COI3" s="158"/>
      <c r="COJ3" s="158"/>
      <c r="COK3" s="158"/>
      <c r="COL3" s="158"/>
      <c r="COM3" s="158"/>
      <c r="CON3" s="158"/>
      <c r="COO3" s="158"/>
      <c r="COP3" s="158"/>
      <c r="COQ3" s="158"/>
      <c r="COR3" s="158"/>
      <c r="COS3" s="158"/>
      <c r="COT3" s="158"/>
      <c r="COU3" s="158"/>
      <c r="COV3" s="158"/>
      <c r="COW3" s="158"/>
      <c r="COX3" s="158"/>
      <c r="COY3" s="158"/>
      <c r="COZ3" s="158"/>
      <c r="CPA3" s="158"/>
      <c r="CPB3" s="158"/>
      <c r="CPC3" s="158"/>
      <c r="CPD3" s="158"/>
      <c r="CPE3" s="158"/>
      <c r="CPF3" s="158"/>
      <c r="CPG3" s="158"/>
      <c r="CPH3" s="158"/>
      <c r="CPI3" s="158"/>
      <c r="CPJ3" s="158"/>
      <c r="CPK3" s="158"/>
      <c r="CPL3" s="158"/>
      <c r="CPM3" s="158"/>
      <c r="CPN3" s="158"/>
      <c r="CPO3" s="158"/>
      <c r="CPP3" s="158"/>
      <c r="CPQ3" s="158"/>
      <c r="CPR3" s="158"/>
      <c r="CPS3" s="158"/>
      <c r="CPT3" s="158"/>
      <c r="CPU3" s="158"/>
      <c r="CPV3" s="158"/>
      <c r="CPW3" s="158"/>
      <c r="CPX3" s="158"/>
      <c r="CPY3" s="158"/>
      <c r="CPZ3" s="158"/>
      <c r="CQA3" s="158"/>
      <c r="CQB3" s="158"/>
      <c r="CQC3" s="158"/>
      <c r="CQD3" s="158"/>
      <c r="CQE3" s="158"/>
      <c r="CQF3" s="158"/>
      <c r="CQG3" s="158"/>
      <c r="CQH3" s="158"/>
      <c r="CQI3" s="158"/>
      <c r="CQJ3" s="158"/>
      <c r="CQK3" s="158"/>
      <c r="CQL3" s="158"/>
      <c r="CQM3" s="158"/>
      <c r="CQN3" s="158"/>
      <c r="CQO3" s="158"/>
      <c r="CQP3" s="158"/>
      <c r="CQQ3" s="158"/>
      <c r="CQR3" s="158"/>
      <c r="CQS3" s="158"/>
      <c r="CQT3" s="158"/>
      <c r="CQU3" s="158"/>
      <c r="CQV3" s="158"/>
      <c r="CQW3" s="158"/>
      <c r="CQX3" s="158"/>
      <c r="CQY3" s="158"/>
      <c r="CQZ3" s="158"/>
      <c r="CRA3" s="158"/>
      <c r="CRB3" s="158"/>
      <c r="CRC3" s="158"/>
      <c r="CRD3" s="158"/>
      <c r="CRE3" s="158"/>
      <c r="CRF3" s="158"/>
      <c r="CRG3" s="158"/>
      <c r="CRH3" s="158"/>
      <c r="CRI3" s="158"/>
      <c r="CRJ3" s="158"/>
      <c r="CRK3" s="158"/>
      <c r="CRL3" s="158"/>
      <c r="CRM3" s="158"/>
      <c r="CRN3" s="158"/>
      <c r="CRO3" s="158"/>
      <c r="CRP3" s="158"/>
      <c r="CRQ3" s="158"/>
      <c r="CRR3" s="158"/>
      <c r="CRS3" s="158"/>
      <c r="CRT3" s="158"/>
      <c r="CRU3" s="158"/>
      <c r="CRV3" s="158"/>
      <c r="CRW3" s="158"/>
      <c r="CRX3" s="158"/>
      <c r="CRY3" s="158"/>
      <c r="CRZ3" s="158"/>
      <c r="CSA3" s="158"/>
      <c r="CSB3" s="158"/>
      <c r="CSC3" s="158"/>
      <c r="CSD3" s="158"/>
      <c r="CSE3" s="158"/>
      <c r="CSF3" s="158"/>
      <c r="CSG3" s="158"/>
      <c r="CSH3" s="158"/>
      <c r="CSI3" s="158"/>
      <c r="CSJ3" s="158"/>
      <c r="CSK3" s="158"/>
      <c r="CSL3" s="158"/>
      <c r="CSM3" s="158"/>
      <c r="CSN3" s="158"/>
      <c r="CSO3" s="158"/>
      <c r="CSP3" s="158"/>
      <c r="CSQ3" s="158"/>
      <c r="CSR3" s="158"/>
      <c r="CSS3" s="158"/>
      <c r="CST3" s="158"/>
      <c r="CSU3" s="158"/>
      <c r="CSV3" s="158"/>
      <c r="CSW3" s="158"/>
      <c r="CSX3" s="158"/>
      <c r="CSY3" s="158"/>
      <c r="CSZ3" s="158"/>
      <c r="CTA3" s="158"/>
      <c r="CTB3" s="158"/>
      <c r="CTC3" s="158"/>
      <c r="CTD3" s="158"/>
      <c r="CTE3" s="158"/>
      <c r="CTF3" s="158"/>
      <c r="CTG3" s="158"/>
      <c r="CTH3" s="158"/>
      <c r="CTI3" s="158"/>
      <c r="CTJ3" s="158"/>
      <c r="CTK3" s="158"/>
      <c r="CTL3" s="158"/>
      <c r="CTM3" s="158"/>
      <c r="CTN3" s="158"/>
      <c r="CTO3" s="158"/>
      <c r="CTP3" s="158"/>
      <c r="CTQ3" s="158"/>
      <c r="CTR3" s="158"/>
      <c r="CTS3" s="158"/>
      <c r="CTT3" s="158"/>
      <c r="CTU3" s="158"/>
      <c r="CTV3" s="158"/>
      <c r="CTW3" s="158"/>
      <c r="CTX3" s="158"/>
      <c r="CTY3" s="158"/>
      <c r="CTZ3" s="158"/>
      <c r="CUA3" s="158"/>
    </row>
    <row r="4" s="56" customFormat="1" spans="1:2575">
      <c r="A4" s="165"/>
      <c r="B4" s="166" t="s">
        <v>79</v>
      </c>
      <c r="C4" s="167" t="s">
        <v>80</v>
      </c>
      <c r="D4" s="165"/>
      <c r="F4" s="165"/>
      <c r="G4" s="165"/>
      <c r="H4" s="165"/>
      <c r="I4" s="165"/>
      <c r="J4" s="165"/>
      <c r="K4" s="165"/>
      <c r="L4" s="165"/>
      <c r="M4" s="165"/>
      <c r="N4" s="165"/>
      <c r="O4" s="165"/>
      <c r="P4" s="165"/>
      <c r="Q4" s="165"/>
      <c r="R4" s="165"/>
      <c r="S4" s="165"/>
      <c r="T4" s="165"/>
      <c r="U4" s="165"/>
      <c r="V4" s="165"/>
      <c r="W4" s="165"/>
      <c r="X4" s="165"/>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5"/>
      <c r="BG4" s="165"/>
      <c r="BH4" s="165"/>
      <c r="BI4" s="165"/>
      <c r="BJ4" s="165"/>
      <c r="BK4" s="165"/>
      <c r="BL4" s="165"/>
      <c r="BM4" s="165"/>
      <c r="BN4" s="165"/>
      <c r="BO4" s="165"/>
      <c r="BP4" s="165"/>
      <c r="BQ4" s="165"/>
      <c r="BR4" s="165"/>
      <c r="BS4" s="165"/>
      <c r="BT4" s="165"/>
      <c r="BU4" s="165"/>
      <c r="BV4" s="165"/>
      <c r="BW4" s="165"/>
      <c r="BX4" s="165"/>
      <c r="BY4" s="165"/>
      <c r="BZ4" s="165"/>
      <c r="CA4" s="165"/>
      <c r="CB4" s="165"/>
      <c r="CC4" s="165"/>
      <c r="CD4" s="165"/>
      <c r="CE4" s="165"/>
      <c r="CF4" s="165"/>
      <c r="CG4" s="165"/>
      <c r="CH4" s="165"/>
      <c r="CI4" s="165"/>
      <c r="CJ4" s="165"/>
      <c r="CK4" s="165"/>
      <c r="CL4" s="165"/>
      <c r="CM4" s="165"/>
      <c r="CN4" s="165"/>
      <c r="CO4" s="165"/>
      <c r="CP4" s="165"/>
      <c r="CQ4" s="165"/>
      <c r="CR4" s="165"/>
      <c r="CS4" s="165"/>
      <c r="CT4" s="165"/>
      <c r="CU4" s="165"/>
      <c r="CV4" s="165"/>
      <c r="CW4" s="165"/>
      <c r="CX4" s="165"/>
      <c r="CY4" s="165"/>
      <c r="CZ4" s="165"/>
      <c r="DA4" s="165"/>
      <c r="DB4" s="165"/>
      <c r="DC4" s="165"/>
      <c r="DD4" s="165"/>
      <c r="DE4" s="165"/>
      <c r="DF4" s="165"/>
      <c r="DG4" s="165"/>
      <c r="DH4" s="165"/>
      <c r="DI4" s="165"/>
      <c r="DJ4" s="165"/>
      <c r="DK4" s="165"/>
      <c r="DL4" s="165"/>
      <c r="DM4" s="165"/>
      <c r="DN4" s="165"/>
      <c r="DO4" s="165"/>
      <c r="DP4" s="165"/>
      <c r="DQ4" s="165"/>
      <c r="DR4" s="165"/>
      <c r="DS4" s="165"/>
      <c r="DT4" s="165"/>
      <c r="DU4" s="165"/>
      <c r="DV4" s="165"/>
      <c r="DW4" s="165"/>
      <c r="DX4" s="165"/>
      <c r="DY4" s="165"/>
      <c r="DZ4" s="165"/>
      <c r="EA4" s="165"/>
      <c r="EB4" s="165"/>
      <c r="EC4" s="165"/>
      <c r="ED4" s="165"/>
      <c r="EE4" s="165"/>
      <c r="EF4" s="165"/>
      <c r="EG4" s="165"/>
      <c r="EH4" s="165"/>
      <c r="EI4" s="165"/>
      <c r="EJ4" s="165"/>
      <c r="EK4" s="165"/>
      <c r="EL4" s="165"/>
      <c r="EM4" s="165"/>
      <c r="EN4" s="165"/>
      <c r="EO4" s="165"/>
      <c r="EP4" s="165"/>
      <c r="EQ4" s="165"/>
      <c r="ER4" s="165"/>
      <c r="ES4" s="165"/>
      <c r="ET4" s="165"/>
      <c r="EU4" s="165"/>
      <c r="EV4" s="165"/>
      <c r="EW4" s="165"/>
      <c r="EX4" s="165"/>
      <c r="EY4" s="165"/>
      <c r="EZ4" s="165"/>
      <c r="FA4" s="165"/>
      <c r="FB4" s="165"/>
      <c r="FC4" s="165"/>
      <c r="FD4" s="165"/>
      <c r="FE4" s="165"/>
      <c r="FF4" s="165"/>
      <c r="FG4" s="165"/>
      <c r="FH4" s="165"/>
      <c r="FI4" s="165"/>
      <c r="FJ4" s="165"/>
      <c r="FK4" s="165"/>
      <c r="FL4" s="165"/>
      <c r="FM4" s="165"/>
      <c r="FN4" s="165"/>
      <c r="FO4" s="165"/>
      <c r="FP4" s="165"/>
      <c r="FQ4" s="165"/>
      <c r="FR4" s="165"/>
      <c r="FS4" s="165"/>
      <c r="FT4" s="165"/>
      <c r="FU4" s="165"/>
      <c r="FV4" s="165"/>
      <c r="FW4" s="165"/>
      <c r="FX4" s="165"/>
      <c r="FY4" s="165"/>
      <c r="FZ4" s="165"/>
      <c r="GA4" s="165"/>
      <c r="GB4" s="165"/>
      <c r="GC4" s="165"/>
      <c r="GD4" s="165"/>
      <c r="GE4" s="165"/>
      <c r="GF4" s="165"/>
      <c r="GG4" s="165"/>
      <c r="GH4" s="165"/>
      <c r="GI4" s="165"/>
      <c r="GJ4" s="165"/>
      <c r="GK4" s="165"/>
      <c r="GL4" s="165"/>
      <c r="GM4" s="165"/>
      <c r="GN4" s="165"/>
      <c r="GO4" s="165"/>
      <c r="GP4" s="165"/>
      <c r="GQ4" s="165"/>
      <c r="GR4" s="165"/>
      <c r="GS4" s="165"/>
      <c r="GT4" s="165"/>
      <c r="GU4" s="165"/>
      <c r="GV4" s="165"/>
      <c r="GW4" s="165"/>
      <c r="GX4" s="165"/>
      <c r="GY4" s="165"/>
      <c r="GZ4" s="165"/>
      <c r="HA4" s="165"/>
      <c r="HB4" s="165"/>
      <c r="HC4" s="165"/>
      <c r="HD4" s="165"/>
      <c r="HE4" s="165"/>
      <c r="HF4" s="165"/>
      <c r="HG4" s="165"/>
      <c r="HH4" s="165"/>
      <c r="HI4" s="165"/>
      <c r="HJ4" s="165"/>
      <c r="HK4" s="165"/>
      <c r="HL4" s="165"/>
      <c r="HM4" s="165"/>
      <c r="HN4" s="165"/>
      <c r="HO4" s="165"/>
      <c r="HP4" s="165"/>
      <c r="HQ4" s="165"/>
      <c r="HR4" s="165"/>
      <c r="HS4" s="165"/>
      <c r="HT4" s="165"/>
      <c r="HU4" s="165"/>
      <c r="HV4" s="165"/>
      <c r="HW4" s="165"/>
      <c r="HX4" s="165"/>
      <c r="HY4" s="165"/>
      <c r="HZ4" s="165"/>
      <c r="IA4" s="165"/>
      <c r="IB4" s="165"/>
      <c r="IC4" s="165"/>
      <c r="ID4" s="165"/>
      <c r="IE4" s="165"/>
      <c r="IF4" s="165"/>
      <c r="IG4" s="165"/>
      <c r="IH4" s="165"/>
      <c r="II4" s="165"/>
      <c r="IJ4" s="165"/>
      <c r="IK4" s="165"/>
      <c r="IL4" s="165"/>
      <c r="IM4" s="165"/>
      <c r="IN4" s="165"/>
      <c r="IO4" s="165"/>
      <c r="IP4" s="165"/>
      <c r="IQ4" s="165"/>
      <c r="IR4" s="165"/>
      <c r="IS4" s="165"/>
      <c r="IT4" s="165"/>
      <c r="IU4" s="165"/>
      <c r="IV4" s="165"/>
      <c r="IW4" s="165"/>
      <c r="IX4" s="165"/>
      <c r="IY4" s="165"/>
      <c r="IZ4" s="165"/>
      <c r="JA4" s="165"/>
      <c r="JB4" s="165"/>
      <c r="JC4" s="165"/>
      <c r="JD4" s="165"/>
      <c r="JE4" s="165"/>
      <c r="JF4" s="165"/>
      <c r="JG4" s="165"/>
      <c r="JH4" s="165"/>
      <c r="JI4" s="165"/>
      <c r="JJ4" s="165"/>
      <c r="JK4" s="165"/>
      <c r="JL4" s="165"/>
      <c r="JM4" s="165"/>
      <c r="JN4" s="165"/>
      <c r="JO4" s="165"/>
      <c r="JP4" s="165"/>
      <c r="JQ4" s="165"/>
      <c r="JR4" s="165"/>
      <c r="JS4" s="165"/>
      <c r="JT4" s="165"/>
      <c r="JU4" s="165"/>
      <c r="JV4" s="165"/>
      <c r="JW4" s="165"/>
      <c r="JX4" s="165"/>
      <c r="JY4" s="165"/>
      <c r="JZ4" s="165"/>
      <c r="KA4" s="165"/>
      <c r="KB4" s="165"/>
      <c r="KC4" s="165"/>
      <c r="KD4" s="165"/>
      <c r="KE4" s="165"/>
      <c r="KF4" s="165"/>
      <c r="KG4" s="165"/>
      <c r="KH4" s="165"/>
      <c r="KI4" s="165"/>
      <c r="KJ4" s="165"/>
      <c r="KK4" s="165"/>
      <c r="KL4" s="165"/>
      <c r="KM4" s="165"/>
      <c r="KN4" s="165"/>
      <c r="KO4" s="165"/>
      <c r="KP4" s="165"/>
      <c r="KQ4" s="165"/>
      <c r="KR4" s="165"/>
      <c r="KS4" s="165"/>
      <c r="KT4" s="165"/>
      <c r="KU4" s="165"/>
      <c r="KV4" s="165"/>
      <c r="KW4" s="165"/>
      <c r="KX4" s="165"/>
      <c r="KY4" s="165"/>
      <c r="KZ4" s="165"/>
      <c r="LA4" s="165"/>
      <c r="LB4" s="165"/>
      <c r="LC4" s="165"/>
      <c r="LD4" s="165"/>
      <c r="LE4" s="165"/>
      <c r="LF4" s="165"/>
      <c r="LG4" s="165"/>
      <c r="LH4" s="165"/>
      <c r="LI4" s="165"/>
      <c r="LJ4" s="165"/>
      <c r="LK4" s="165"/>
      <c r="LL4" s="165"/>
      <c r="LM4" s="165"/>
      <c r="LN4" s="165"/>
      <c r="LO4" s="165"/>
      <c r="LP4" s="165"/>
      <c r="LQ4" s="165"/>
      <c r="LR4" s="165"/>
      <c r="LS4" s="165"/>
      <c r="LT4" s="165"/>
      <c r="LU4" s="165"/>
      <c r="LV4" s="165"/>
      <c r="LW4" s="165"/>
      <c r="LX4" s="165"/>
      <c r="LY4" s="165"/>
      <c r="LZ4" s="165"/>
      <c r="MA4" s="165"/>
      <c r="MB4" s="165"/>
      <c r="MC4" s="165"/>
      <c r="MD4" s="165"/>
      <c r="ME4" s="165"/>
      <c r="MF4" s="165"/>
      <c r="MG4" s="165"/>
      <c r="MH4" s="165"/>
      <c r="MI4" s="165"/>
      <c r="MJ4" s="165"/>
      <c r="MK4" s="165"/>
      <c r="ML4" s="165"/>
      <c r="MM4" s="165"/>
      <c r="MN4" s="165"/>
      <c r="MO4" s="165"/>
      <c r="MP4" s="165"/>
      <c r="MQ4" s="165"/>
      <c r="MR4" s="165"/>
      <c r="MS4" s="165"/>
      <c r="MT4" s="165"/>
      <c r="MU4" s="165"/>
      <c r="MV4" s="165"/>
      <c r="MW4" s="165"/>
      <c r="MX4" s="165"/>
      <c r="MY4" s="165"/>
      <c r="MZ4" s="165"/>
      <c r="NA4" s="165"/>
      <c r="NB4" s="165"/>
      <c r="NC4" s="165"/>
      <c r="ND4" s="165"/>
      <c r="NE4" s="165"/>
      <c r="NF4" s="165"/>
      <c r="NG4" s="165"/>
      <c r="NH4" s="165"/>
      <c r="NI4" s="165"/>
      <c r="NJ4" s="165"/>
      <c r="NK4" s="165"/>
      <c r="NL4" s="165"/>
      <c r="NM4" s="165"/>
      <c r="NN4" s="165"/>
      <c r="NO4" s="165"/>
      <c r="NP4" s="165"/>
      <c r="NQ4" s="165"/>
      <c r="NR4" s="165"/>
      <c r="NS4" s="165"/>
      <c r="NT4" s="165"/>
      <c r="NU4" s="165"/>
      <c r="NV4" s="165"/>
      <c r="NW4" s="165"/>
      <c r="NX4" s="165"/>
      <c r="NY4" s="165"/>
      <c r="NZ4" s="165"/>
      <c r="OA4" s="165"/>
      <c r="OB4" s="165"/>
      <c r="OC4" s="165"/>
      <c r="OD4" s="165"/>
      <c r="OE4" s="165"/>
      <c r="OF4" s="165"/>
      <c r="OG4" s="165"/>
      <c r="OH4" s="165"/>
      <c r="OI4" s="165"/>
      <c r="OJ4" s="165"/>
      <c r="OK4" s="165"/>
      <c r="OL4" s="165"/>
      <c r="OM4" s="165"/>
      <c r="ON4" s="165"/>
      <c r="OO4" s="165"/>
      <c r="OP4" s="165"/>
      <c r="OQ4" s="165"/>
      <c r="OR4" s="165"/>
      <c r="OS4" s="165"/>
      <c r="OT4" s="165"/>
      <c r="OU4" s="165"/>
      <c r="OV4" s="165"/>
      <c r="OW4" s="165"/>
      <c r="OX4" s="165"/>
      <c r="OY4" s="165"/>
      <c r="OZ4" s="165"/>
      <c r="PA4" s="165"/>
      <c r="PB4" s="165"/>
      <c r="PC4" s="165"/>
      <c r="PD4" s="165"/>
      <c r="PE4" s="165"/>
      <c r="PF4" s="165"/>
      <c r="PG4" s="165"/>
      <c r="PH4" s="165"/>
      <c r="PI4" s="165"/>
      <c r="PJ4" s="165"/>
      <c r="PK4" s="165"/>
      <c r="PL4" s="165"/>
      <c r="PM4" s="165"/>
      <c r="PN4" s="165"/>
      <c r="PO4" s="165"/>
      <c r="PP4" s="165"/>
      <c r="PQ4" s="165"/>
      <c r="PR4" s="165"/>
      <c r="PS4" s="165"/>
      <c r="PT4" s="165"/>
      <c r="PU4" s="165"/>
      <c r="PV4" s="165"/>
      <c r="PW4" s="165"/>
      <c r="PX4" s="165"/>
      <c r="PY4" s="165"/>
      <c r="PZ4" s="165"/>
      <c r="QA4" s="165"/>
      <c r="QB4" s="165"/>
      <c r="QC4" s="165"/>
      <c r="QD4" s="165"/>
      <c r="QE4" s="165"/>
      <c r="QF4" s="165"/>
      <c r="QG4" s="165"/>
      <c r="QH4" s="165"/>
      <c r="QI4" s="165"/>
      <c r="QJ4" s="165"/>
      <c r="QK4" s="165"/>
      <c r="QL4" s="165"/>
      <c r="QM4" s="165"/>
      <c r="QN4" s="165"/>
      <c r="QO4" s="165"/>
      <c r="QP4" s="165"/>
      <c r="QQ4" s="165"/>
      <c r="QR4" s="165"/>
      <c r="QS4" s="165"/>
      <c r="QT4" s="165"/>
      <c r="QU4" s="165"/>
      <c r="QV4" s="165"/>
      <c r="QW4" s="165"/>
      <c r="QX4" s="165"/>
      <c r="QY4" s="165"/>
      <c r="QZ4" s="165"/>
      <c r="RA4" s="165"/>
      <c r="RB4" s="165"/>
      <c r="RC4" s="165"/>
      <c r="RD4" s="165"/>
      <c r="RE4" s="165"/>
      <c r="RF4" s="165"/>
      <c r="RG4" s="165"/>
      <c r="RH4" s="165"/>
      <c r="RI4" s="165"/>
      <c r="RJ4" s="165"/>
      <c r="RK4" s="165"/>
      <c r="RL4" s="165"/>
      <c r="RM4" s="165"/>
      <c r="RN4" s="165"/>
      <c r="RO4" s="165"/>
      <c r="RP4" s="165"/>
      <c r="RQ4" s="165"/>
      <c r="RR4" s="165"/>
      <c r="RS4" s="165"/>
      <c r="RT4" s="165"/>
      <c r="RU4" s="165"/>
      <c r="RV4" s="165"/>
      <c r="RW4" s="165"/>
      <c r="RX4" s="165"/>
      <c r="RY4" s="165"/>
      <c r="RZ4" s="165"/>
      <c r="SA4" s="165"/>
      <c r="SB4" s="165"/>
      <c r="SC4" s="165"/>
      <c r="SD4" s="165"/>
      <c r="SE4" s="165"/>
      <c r="SF4" s="165"/>
      <c r="SG4" s="165"/>
      <c r="SH4" s="165"/>
      <c r="SI4" s="165"/>
      <c r="SJ4" s="165"/>
      <c r="SK4" s="165"/>
      <c r="SL4" s="165"/>
      <c r="SM4" s="165"/>
      <c r="SN4" s="165"/>
      <c r="SO4" s="165"/>
      <c r="SP4" s="165"/>
      <c r="SQ4" s="165"/>
      <c r="SR4" s="165"/>
      <c r="SS4" s="165"/>
      <c r="ST4" s="165"/>
      <c r="SU4" s="165"/>
      <c r="SV4" s="165"/>
      <c r="SW4" s="165"/>
      <c r="SX4" s="165"/>
      <c r="SY4" s="165"/>
      <c r="SZ4" s="165"/>
      <c r="TA4" s="165"/>
      <c r="TB4" s="165"/>
      <c r="TC4" s="165"/>
      <c r="TD4" s="165"/>
      <c r="TE4" s="165"/>
      <c r="TF4" s="165"/>
      <c r="TG4" s="165"/>
      <c r="TH4" s="165"/>
      <c r="TI4" s="165"/>
      <c r="TJ4" s="165"/>
      <c r="TK4" s="165"/>
      <c r="TL4" s="165"/>
      <c r="TM4" s="165"/>
      <c r="TN4" s="165"/>
      <c r="TO4" s="165"/>
      <c r="TP4" s="165"/>
      <c r="TQ4" s="165"/>
      <c r="TR4" s="165"/>
      <c r="TS4" s="165"/>
      <c r="TT4" s="165"/>
      <c r="TU4" s="165"/>
      <c r="TV4" s="165"/>
      <c r="TW4" s="165"/>
      <c r="TX4" s="165"/>
      <c r="TY4" s="165"/>
      <c r="TZ4" s="165"/>
      <c r="UA4" s="165"/>
      <c r="UB4" s="165"/>
      <c r="UC4" s="165"/>
      <c r="UD4" s="165"/>
      <c r="UE4" s="165"/>
      <c r="UF4" s="165"/>
      <c r="UG4" s="165"/>
      <c r="UH4" s="165"/>
      <c r="UI4" s="165"/>
      <c r="UJ4" s="165"/>
      <c r="UK4" s="165"/>
      <c r="UL4" s="165"/>
      <c r="UM4" s="165"/>
      <c r="UN4" s="165"/>
      <c r="UO4" s="165"/>
      <c r="UP4" s="165"/>
      <c r="UQ4" s="165"/>
      <c r="UR4" s="165"/>
      <c r="US4" s="165"/>
      <c r="UT4" s="165"/>
      <c r="UU4" s="165"/>
      <c r="UV4" s="165"/>
      <c r="UW4" s="165"/>
      <c r="UX4" s="165"/>
      <c r="UY4" s="165"/>
      <c r="UZ4" s="165"/>
      <c r="VA4" s="165"/>
      <c r="VB4" s="165"/>
      <c r="VC4" s="165"/>
      <c r="VD4" s="165"/>
      <c r="VE4" s="165"/>
      <c r="VF4" s="165"/>
      <c r="VG4" s="165"/>
      <c r="VH4" s="165"/>
      <c r="VI4" s="165"/>
      <c r="VJ4" s="165"/>
      <c r="VK4" s="165"/>
      <c r="VL4" s="165"/>
      <c r="VM4" s="165"/>
      <c r="VN4" s="165"/>
      <c r="VO4" s="165"/>
      <c r="VP4" s="165"/>
      <c r="VQ4" s="165"/>
      <c r="VR4" s="165"/>
      <c r="VS4" s="165"/>
      <c r="VT4" s="165"/>
      <c r="VU4" s="165"/>
      <c r="VV4" s="165"/>
      <c r="VW4" s="165"/>
      <c r="VX4" s="165"/>
      <c r="VY4" s="165"/>
      <c r="VZ4" s="165"/>
      <c r="WA4" s="165"/>
      <c r="WB4" s="165"/>
      <c r="WC4" s="165"/>
      <c r="WD4" s="165"/>
      <c r="WE4" s="165"/>
      <c r="WF4" s="165"/>
      <c r="WG4" s="165"/>
      <c r="WH4" s="165"/>
      <c r="WI4" s="165"/>
      <c r="WJ4" s="165"/>
      <c r="WK4" s="165"/>
      <c r="WL4" s="165"/>
      <c r="WM4" s="165"/>
      <c r="WN4" s="165"/>
      <c r="WO4" s="165"/>
      <c r="WP4" s="165"/>
      <c r="WQ4" s="165"/>
      <c r="WR4" s="165"/>
      <c r="WS4" s="165"/>
      <c r="WT4" s="165"/>
      <c r="WU4" s="165"/>
      <c r="WV4" s="165"/>
      <c r="WW4" s="165"/>
      <c r="WX4" s="165"/>
      <c r="WY4" s="165"/>
      <c r="WZ4" s="165"/>
      <c r="XA4" s="165"/>
      <c r="XB4" s="165"/>
      <c r="XC4" s="165"/>
      <c r="XD4" s="165"/>
      <c r="XE4" s="165"/>
      <c r="XF4" s="165"/>
      <c r="XG4" s="165"/>
      <c r="XH4" s="165"/>
      <c r="XI4" s="165"/>
      <c r="XJ4" s="165"/>
      <c r="XK4" s="165"/>
      <c r="XL4" s="165"/>
      <c r="XM4" s="165"/>
      <c r="XN4" s="165"/>
      <c r="XO4" s="165"/>
      <c r="XP4" s="165"/>
      <c r="XQ4" s="165"/>
      <c r="XR4" s="165"/>
      <c r="XS4" s="165"/>
      <c r="XT4" s="165"/>
      <c r="XU4" s="165"/>
      <c r="XV4" s="165"/>
      <c r="XW4" s="165"/>
      <c r="XX4" s="165"/>
      <c r="XY4" s="165"/>
      <c r="XZ4" s="165"/>
      <c r="YA4" s="165"/>
      <c r="YB4" s="165"/>
      <c r="YC4" s="165"/>
      <c r="YD4" s="165"/>
      <c r="YE4" s="165"/>
      <c r="YF4" s="165"/>
      <c r="YG4" s="165"/>
      <c r="YH4" s="165"/>
      <c r="YI4" s="165"/>
      <c r="YJ4" s="165"/>
      <c r="YK4" s="165"/>
      <c r="YL4" s="165"/>
      <c r="YM4" s="165"/>
      <c r="YN4" s="165"/>
      <c r="YO4" s="165"/>
      <c r="YP4" s="165"/>
      <c r="YQ4" s="165"/>
      <c r="YR4" s="165"/>
      <c r="YS4" s="165"/>
      <c r="YT4" s="165"/>
      <c r="YU4" s="165"/>
      <c r="YV4" s="165"/>
      <c r="YW4" s="165"/>
      <c r="YX4" s="165"/>
      <c r="YY4" s="165"/>
      <c r="YZ4" s="165"/>
      <c r="ZA4" s="165"/>
      <c r="ZB4" s="165"/>
      <c r="ZC4" s="165"/>
      <c r="ZD4" s="165"/>
      <c r="ZE4" s="165"/>
      <c r="ZF4" s="165"/>
      <c r="ZG4" s="165"/>
      <c r="ZH4" s="165"/>
      <c r="ZI4" s="165"/>
      <c r="ZJ4" s="165"/>
      <c r="ZK4" s="165"/>
      <c r="ZL4" s="165"/>
      <c r="ZM4" s="165"/>
      <c r="ZN4" s="165"/>
      <c r="ZO4" s="165"/>
      <c r="ZP4" s="165"/>
      <c r="ZQ4" s="165"/>
      <c r="ZR4" s="165"/>
      <c r="ZS4" s="165"/>
      <c r="ZT4" s="165"/>
      <c r="ZU4" s="165"/>
      <c r="ZV4" s="165"/>
      <c r="ZW4" s="165"/>
      <c r="ZX4" s="165"/>
      <c r="ZY4" s="165"/>
      <c r="ZZ4" s="165"/>
      <c r="AAA4" s="165"/>
      <c r="AAB4" s="165"/>
      <c r="AAC4" s="165"/>
      <c r="AAD4" s="165"/>
      <c r="AAE4" s="165"/>
      <c r="AAF4" s="165"/>
      <c r="AAG4" s="165"/>
      <c r="AAH4" s="165"/>
      <c r="AAI4" s="165"/>
      <c r="AAJ4" s="165"/>
      <c r="AAK4" s="165"/>
      <c r="AAL4" s="165"/>
      <c r="AAM4" s="165"/>
      <c r="AAN4" s="165"/>
      <c r="AAO4" s="165"/>
      <c r="AAP4" s="165"/>
      <c r="AAQ4" s="165"/>
      <c r="AAR4" s="165"/>
      <c r="AAS4" s="165"/>
      <c r="AAT4" s="165"/>
      <c r="AAU4" s="165"/>
      <c r="AAV4" s="165"/>
      <c r="AAW4" s="165"/>
      <c r="AAX4" s="165"/>
      <c r="AAY4" s="165"/>
      <c r="AAZ4" s="165"/>
      <c r="ABA4" s="165"/>
      <c r="ABB4" s="165"/>
      <c r="ABC4" s="165"/>
      <c r="ABD4" s="165"/>
      <c r="ABE4" s="165"/>
      <c r="ABF4" s="165"/>
      <c r="ABG4" s="165"/>
      <c r="ABH4" s="165"/>
      <c r="ABI4" s="165"/>
      <c r="ABJ4" s="165"/>
      <c r="ABK4" s="165"/>
      <c r="ABL4" s="165"/>
      <c r="ABM4" s="165"/>
      <c r="ABN4" s="165"/>
      <c r="ABO4" s="165"/>
      <c r="ABP4" s="165"/>
      <c r="ABQ4" s="165"/>
      <c r="ABR4" s="165"/>
      <c r="ABS4" s="165"/>
      <c r="ABT4" s="165"/>
      <c r="ABU4" s="165"/>
      <c r="ABV4" s="165"/>
      <c r="ABW4" s="165"/>
      <c r="ABX4" s="165"/>
      <c r="ABY4" s="165"/>
      <c r="ABZ4" s="165"/>
      <c r="ACA4" s="165"/>
      <c r="ACB4" s="165"/>
      <c r="ACC4" s="165"/>
      <c r="ACD4" s="165"/>
      <c r="ACE4" s="165"/>
      <c r="ACF4" s="165"/>
      <c r="ACG4" s="165"/>
      <c r="ACH4" s="165"/>
      <c r="ACI4" s="165"/>
      <c r="ACJ4" s="165"/>
      <c r="ACK4" s="165"/>
      <c r="ACL4" s="165"/>
      <c r="ACM4" s="165"/>
      <c r="ACN4" s="165"/>
      <c r="ACO4" s="165"/>
      <c r="ACP4" s="165"/>
      <c r="ACQ4" s="165"/>
      <c r="ACR4" s="165"/>
      <c r="ACS4" s="165"/>
      <c r="ACT4" s="165"/>
      <c r="ACU4" s="165"/>
      <c r="ACV4" s="165"/>
      <c r="ACW4" s="165"/>
      <c r="ACX4" s="165"/>
      <c r="ACY4" s="165"/>
      <c r="ACZ4" s="165"/>
      <c r="ADA4" s="165"/>
      <c r="ADB4" s="165"/>
      <c r="ADC4" s="165"/>
      <c r="ADD4" s="165"/>
      <c r="ADE4" s="165"/>
      <c r="ADF4" s="165"/>
      <c r="ADG4" s="165"/>
      <c r="ADH4" s="165"/>
      <c r="ADI4" s="165"/>
      <c r="ADJ4" s="165"/>
      <c r="ADK4" s="165"/>
      <c r="ADL4" s="165"/>
      <c r="ADM4" s="165"/>
      <c r="ADN4" s="165"/>
      <c r="ADO4" s="165"/>
      <c r="ADP4" s="165"/>
      <c r="ADQ4" s="165"/>
      <c r="ADR4" s="165"/>
      <c r="ADS4" s="165"/>
      <c r="ADT4" s="165"/>
      <c r="ADU4" s="165"/>
      <c r="ADV4" s="165"/>
      <c r="ADW4" s="165"/>
      <c r="ADX4" s="165"/>
      <c r="ADY4" s="165"/>
      <c r="ADZ4" s="165"/>
      <c r="AEA4" s="165"/>
      <c r="AEB4" s="165"/>
      <c r="AEC4" s="165"/>
      <c r="AED4" s="165"/>
      <c r="AEE4" s="165"/>
      <c r="AEF4" s="165"/>
      <c r="AEG4" s="165"/>
      <c r="AEH4" s="165"/>
      <c r="AEI4" s="165"/>
      <c r="AEJ4" s="165"/>
      <c r="AEK4" s="165"/>
      <c r="AEL4" s="165"/>
      <c r="AEM4" s="165"/>
      <c r="AEN4" s="165"/>
      <c r="AEO4" s="165"/>
      <c r="AEP4" s="165"/>
      <c r="AEQ4" s="165"/>
      <c r="AER4" s="165"/>
      <c r="AES4" s="165"/>
      <c r="AET4" s="165"/>
      <c r="AEU4" s="165"/>
      <c r="AEV4" s="165"/>
      <c r="AEW4" s="165"/>
      <c r="AEX4" s="165"/>
      <c r="AEY4" s="165"/>
      <c r="AEZ4" s="165"/>
      <c r="AFA4" s="165"/>
      <c r="AFB4" s="165"/>
      <c r="AFC4" s="165"/>
      <c r="AFD4" s="165"/>
      <c r="AFE4" s="165"/>
      <c r="AFF4" s="165"/>
      <c r="AFG4" s="165"/>
      <c r="AFH4" s="165"/>
      <c r="AFI4" s="165"/>
      <c r="AFJ4" s="165"/>
      <c r="AFK4" s="165"/>
      <c r="AFL4" s="165"/>
      <c r="AFM4" s="165"/>
      <c r="AFN4" s="165"/>
      <c r="AFO4" s="165"/>
      <c r="AFP4" s="165"/>
      <c r="AFQ4" s="165"/>
      <c r="AFR4" s="165"/>
      <c r="AFS4" s="165"/>
      <c r="AFT4" s="165"/>
      <c r="AFU4" s="165"/>
      <c r="AFV4" s="165"/>
      <c r="AFW4" s="165"/>
      <c r="AFX4" s="165"/>
      <c r="AFY4" s="165"/>
      <c r="AFZ4" s="165"/>
      <c r="AGA4" s="165"/>
      <c r="AGB4" s="165"/>
      <c r="AGC4" s="165"/>
      <c r="AGD4" s="165"/>
      <c r="AGE4" s="165"/>
      <c r="AGF4" s="165"/>
      <c r="AGG4" s="165"/>
      <c r="AGH4" s="165"/>
      <c r="AGI4" s="165"/>
      <c r="AGJ4" s="165"/>
      <c r="AGK4" s="165"/>
      <c r="AGL4" s="165"/>
      <c r="AGM4" s="165"/>
      <c r="AGN4" s="165"/>
      <c r="AGO4" s="165"/>
      <c r="AGP4" s="165"/>
      <c r="AGQ4" s="165"/>
      <c r="AGR4" s="165"/>
      <c r="AGS4" s="165"/>
      <c r="AGT4" s="165"/>
      <c r="AGU4" s="165"/>
      <c r="AGV4" s="165"/>
      <c r="AGW4" s="165"/>
      <c r="AGX4" s="165"/>
      <c r="AGY4" s="165"/>
      <c r="AGZ4" s="165"/>
      <c r="AHA4" s="165"/>
      <c r="AHB4" s="165"/>
      <c r="AHC4" s="165"/>
      <c r="AHD4" s="165"/>
      <c r="AHE4" s="165"/>
      <c r="AHF4" s="165"/>
      <c r="AHG4" s="165"/>
      <c r="AHH4" s="165"/>
      <c r="AHI4" s="165"/>
      <c r="AHJ4" s="165"/>
      <c r="AHK4" s="165"/>
      <c r="AHL4" s="165"/>
      <c r="AHM4" s="165"/>
      <c r="AHN4" s="165"/>
      <c r="AHO4" s="165"/>
      <c r="AHP4" s="165"/>
      <c r="AHQ4" s="165"/>
      <c r="AHR4" s="165"/>
      <c r="AHS4" s="165"/>
      <c r="AHT4" s="165"/>
      <c r="AHU4" s="165"/>
      <c r="AHV4" s="165"/>
      <c r="AHW4" s="165"/>
      <c r="AHX4" s="165"/>
      <c r="AHY4" s="165"/>
      <c r="AHZ4" s="165"/>
      <c r="AIA4" s="165"/>
      <c r="AIB4" s="165"/>
      <c r="AIC4" s="165"/>
      <c r="AID4" s="165"/>
      <c r="AIE4" s="165"/>
      <c r="AIF4" s="165"/>
      <c r="AIG4" s="165"/>
      <c r="AIH4" s="165"/>
      <c r="AII4" s="165"/>
      <c r="AIJ4" s="165"/>
      <c r="AIK4" s="165"/>
      <c r="AIL4" s="165"/>
      <c r="AIM4" s="165"/>
      <c r="AIN4" s="165"/>
      <c r="AIO4" s="165"/>
      <c r="AIP4" s="165"/>
      <c r="AIQ4" s="165"/>
      <c r="AIR4" s="165"/>
      <c r="AIS4" s="165"/>
      <c r="AIT4" s="165"/>
      <c r="AIU4" s="165"/>
      <c r="AIV4" s="165"/>
      <c r="AIW4" s="165"/>
      <c r="AIX4" s="165"/>
      <c r="AIY4" s="165"/>
      <c r="AIZ4" s="165"/>
      <c r="AJA4" s="165"/>
      <c r="AJB4" s="165"/>
      <c r="AJC4" s="165"/>
      <c r="AJD4" s="165"/>
      <c r="AJE4" s="165"/>
      <c r="AJF4" s="165"/>
      <c r="AJG4" s="165"/>
      <c r="AJH4" s="165"/>
      <c r="AJI4" s="165"/>
      <c r="AJJ4" s="165"/>
      <c r="AJK4" s="165"/>
      <c r="AJL4" s="165"/>
      <c r="AJM4" s="165"/>
      <c r="AJN4" s="165"/>
      <c r="AJO4" s="165"/>
      <c r="AJP4" s="165"/>
      <c r="AJQ4" s="165"/>
      <c r="AJR4" s="165"/>
      <c r="AJS4" s="165"/>
      <c r="AJT4" s="165"/>
      <c r="AJU4" s="165"/>
      <c r="AJV4" s="165"/>
      <c r="AJW4" s="165"/>
      <c r="AJX4" s="165"/>
      <c r="AJY4" s="165"/>
      <c r="AJZ4" s="165"/>
      <c r="AKA4" s="165"/>
      <c r="AKB4" s="165"/>
      <c r="AKC4" s="165"/>
      <c r="AKD4" s="165"/>
      <c r="AKE4" s="165"/>
      <c r="AKF4" s="165"/>
      <c r="AKG4" s="165"/>
      <c r="AKH4" s="165"/>
      <c r="AKI4" s="165"/>
      <c r="AKJ4" s="165"/>
      <c r="AKK4" s="165"/>
      <c r="AKL4" s="165"/>
      <c r="AKM4" s="165"/>
      <c r="AKN4" s="165"/>
      <c r="AKO4" s="165"/>
      <c r="AKP4" s="165"/>
      <c r="AKQ4" s="165"/>
      <c r="AKR4" s="165"/>
      <c r="AKS4" s="165"/>
      <c r="AKT4" s="165"/>
      <c r="AKU4" s="165"/>
      <c r="AKV4" s="165"/>
      <c r="AKW4" s="165"/>
      <c r="AKX4" s="165"/>
      <c r="AKY4" s="165"/>
      <c r="AKZ4" s="165"/>
      <c r="ALA4" s="165"/>
      <c r="ALB4" s="165"/>
      <c r="ALC4" s="165"/>
      <c r="ALD4" s="165"/>
      <c r="ALE4" s="165"/>
      <c r="ALF4" s="165"/>
      <c r="ALG4" s="165"/>
      <c r="ALH4" s="165"/>
      <c r="ALI4" s="165"/>
      <c r="ALJ4" s="165"/>
      <c r="ALK4" s="165"/>
      <c r="ALL4" s="165"/>
      <c r="ALM4" s="165"/>
      <c r="ALN4" s="165"/>
      <c r="ALO4" s="165"/>
      <c r="ALP4" s="165"/>
      <c r="ALQ4" s="165"/>
      <c r="ALR4" s="165"/>
      <c r="ALS4" s="165"/>
      <c r="ALT4" s="165"/>
      <c r="ALU4" s="165"/>
      <c r="ALV4" s="165"/>
      <c r="ALW4" s="165"/>
      <c r="ALX4" s="165"/>
      <c r="ALY4" s="165"/>
      <c r="ALZ4" s="165"/>
      <c r="AMA4" s="165"/>
      <c r="AMB4" s="165"/>
      <c r="AMC4" s="165"/>
      <c r="AMD4" s="165"/>
      <c r="AME4" s="165"/>
      <c r="AMF4" s="165"/>
      <c r="AMG4" s="165"/>
      <c r="AMH4" s="165"/>
      <c r="AMI4" s="165"/>
      <c r="AMJ4" s="165"/>
      <c r="AMK4" s="165"/>
      <c r="AML4" s="165"/>
      <c r="AMM4" s="165"/>
      <c r="AMN4" s="165"/>
      <c r="AMO4" s="165"/>
      <c r="AMP4" s="165"/>
      <c r="AMQ4" s="165"/>
      <c r="AMR4" s="165"/>
      <c r="AMS4" s="165"/>
      <c r="AMT4" s="165"/>
      <c r="AMU4" s="165"/>
      <c r="AMV4" s="165"/>
      <c r="AMW4" s="165"/>
      <c r="AMX4" s="165"/>
      <c r="AMY4" s="165"/>
      <c r="AMZ4" s="165"/>
      <c r="ANA4" s="165"/>
      <c r="ANB4" s="165"/>
      <c r="ANC4" s="165"/>
      <c r="AND4" s="165"/>
      <c r="ANE4" s="165"/>
      <c r="ANF4" s="165"/>
      <c r="ANG4" s="165"/>
      <c r="ANH4" s="165"/>
      <c r="ANI4" s="165"/>
      <c r="ANJ4" s="165"/>
      <c r="ANK4" s="165"/>
      <c r="ANL4" s="165"/>
      <c r="ANM4" s="165"/>
      <c r="ANN4" s="165"/>
      <c r="ANO4" s="165"/>
      <c r="ANP4" s="165"/>
      <c r="ANQ4" s="165"/>
      <c r="ANR4" s="165"/>
      <c r="ANS4" s="165"/>
      <c r="ANT4" s="165"/>
      <c r="ANU4" s="165"/>
      <c r="ANV4" s="165"/>
      <c r="ANW4" s="165"/>
      <c r="ANX4" s="165"/>
      <c r="ANY4" s="165"/>
      <c r="ANZ4" s="165"/>
      <c r="AOA4" s="165"/>
      <c r="AOB4" s="165"/>
      <c r="AOC4" s="165"/>
      <c r="AOD4" s="165"/>
      <c r="AOE4" s="165"/>
      <c r="AOF4" s="165"/>
      <c r="AOG4" s="165"/>
      <c r="AOH4" s="165"/>
      <c r="AOI4" s="165"/>
      <c r="AOJ4" s="165"/>
      <c r="AOK4" s="165"/>
      <c r="AOL4" s="165"/>
      <c r="AOM4" s="165"/>
      <c r="AON4" s="165"/>
      <c r="AOO4" s="165"/>
      <c r="AOP4" s="165"/>
      <c r="AOQ4" s="165"/>
      <c r="AOR4" s="165"/>
      <c r="AOS4" s="165"/>
      <c r="AOT4" s="165"/>
      <c r="AOU4" s="165"/>
      <c r="AOV4" s="165"/>
      <c r="AOW4" s="165"/>
      <c r="AOX4" s="165"/>
      <c r="AOY4" s="165"/>
      <c r="AOZ4" s="165"/>
      <c r="APA4" s="165"/>
      <c r="APB4" s="165"/>
      <c r="APC4" s="165"/>
      <c r="APD4" s="165"/>
      <c r="APE4" s="165"/>
      <c r="APF4" s="165"/>
      <c r="APG4" s="165"/>
      <c r="APH4" s="165"/>
      <c r="API4" s="165"/>
      <c r="APJ4" s="165"/>
      <c r="APK4" s="165"/>
      <c r="APL4" s="165"/>
      <c r="APM4" s="165"/>
      <c r="APN4" s="165"/>
      <c r="APO4" s="165"/>
      <c r="APP4" s="165"/>
      <c r="APQ4" s="165"/>
      <c r="APR4" s="165"/>
      <c r="APS4" s="165"/>
      <c r="APT4" s="165"/>
      <c r="APU4" s="165"/>
      <c r="APV4" s="165"/>
      <c r="APW4" s="165"/>
      <c r="APX4" s="165"/>
      <c r="APY4" s="165"/>
      <c r="APZ4" s="165"/>
      <c r="AQA4" s="165"/>
      <c r="AQB4" s="165"/>
      <c r="AQC4" s="165"/>
      <c r="AQD4" s="165"/>
      <c r="AQE4" s="165"/>
      <c r="AQF4" s="165"/>
      <c r="AQG4" s="165"/>
      <c r="AQH4" s="165"/>
      <c r="AQI4" s="165"/>
      <c r="AQJ4" s="165"/>
      <c r="AQK4" s="165"/>
      <c r="AQL4" s="165"/>
      <c r="AQM4" s="165"/>
      <c r="AQN4" s="165"/>
      <c r="AQO4" s="165"/>
      <c r="AQP4" s="165"/>
      <c r="AQQ4" s="165"/>
      <c r="AQR4" s="165"/>
      <c r="AQS4" s="165"/>
      <c r="AQT4" s="165"/>
      <c r="AQU4" s="165"/>
      <c r="AQV4" s="165"/>
      <c r="AQW4" s="165"/>
      <c r="AQX4" s="165"/>
      <c r="AQY4" s="165"/>
      <c r="AQZ4" s="165"/>
      <c r="ARA4" s="165"/>
      <c r="ARB4" s="165"/>
      <c r="ARC4" s="165"/>
      <c r="ARD4" s="165"/>
      <c r="ARE4" s="165"/>
      <c r="ARF4" s="165"/>
      <c r="ARG4" s="165"/>
      <c r="ARH4" s="165"/>
      <c r="ARI4" s="165"/>
      <c r="ARJ4" s="165"/>
      <c r="ARK4" s="165"/>
      <c r="ARL4" s="165"/>
      <c r="ARM4" s="165"/>
      <c r="ARN4" s="165"/>
      <c r="ARO4" s="165"/>
      <c r="ARP4" s="165"/>
      <c r="ARQ4" s="165"/>
      <c r="ARR4" s="165"/>
      <c r="ARS4" s="165"/>
      <c r="ART4" s="165"/>
      <c r="ARU4" s="165"/>
      <c r="ARV4" s="165"/>
      <c r="ARW4" s="165"/>
      <c r="ARX4" s="165"/>
      <c r="ARY4" s="165"/>
      <c r="ARZ4" s="165"/>
      <c r="ASA4" s="165"/>
      <c r="ASB4" s="165"/>
      <c r="ASC4" s="165"/>
      <c r="ASD4" s="165"/>
      <c r="ASE4" s="165"/>
      <c r="ASF4" s="165"/>
      <c r="ASG4" s="165"/>
      <c r="ASH4" s="165"/>
      <c r="ASI4" s="165"/>
      <c r="ASJ4" s="165"/>
      <c r="ASK4" s="165"/>
      <c r="ASL4" s="165"/>
      <c r="ASM4" s="165"/>
      <c r="ASN4" s="165"/>
      <c r="ASO4" s="165"/>
      <c r="ASP4" s="165"/>
      <c r="ASQ4" s="165"/>
      <c r="ASR4" s="165"/>
      <c r="ASS4" s="165"/>
      <c r="AST4" s="165"/>
      <c r="ASU4" s="165"/>
      <c r="ASV4" s="165"/>
      <c r="ASW4" s="165"/>
      <c r="ASX4" s="165"/>
      <c r="ASY4" s="165"/>
      <c r="ASZ4" s="165"/>
      <c r="ATA4" s="165"/>
      <c r="ATB4" s="165"/>
      <c r="ATC4" s="165"/>
      <c r="ATD4" s="165"/>
      <c r="ATE4" s="165"/>
      <c r="ATF4" s="165"/>
      <c r="ATG4" s="165"/>
      <c r="ATH4" s="165"/>
      <c r="ATI4" s="165"/>
      <c r="ATJ4" s="165"/>
      <c r="ATK4" s="165"/>
      <c r="ATL4" s="165"/>
      <c r="ATM4" s="165"/>
      <c r="ATN4" s="165"/>
      <c r="ATO4" s="165"/>
      <c r="ATP4" s="165"/>
      <c r="ATQ4" s="165"/>
      <c r="ATR4" s="165"/>
      <c r="ATS4" s="165"/>
      <c r="ATT4" s="165"/>
      <c r="ATU4" s="165"/>
      <c r="ATV4" s="165"/>
      <c r="ATW4" s="165"/>
      <c r="ATX4" s="165"/>
      <c r="ATY4" s="165"/>
      <c r="ATZ4" s="165"/>
      <c r="AUA4" s="165"/>
      <c r="AUB4" s="165"/>
      <c r="AUC4" s="165"/>
      <c r="AUD4" s="165"/>
      <c r="AUE4" s="165"/>
      <c r="AUF4" s="165"/>
      <c r="AUG4" s="165"/>
      <c r="AUH4" s="165"/>
      <c r="AUI4" s="165"/>
      <c r="AUJ4" s="165"/>
      <c r="AUK4" s="165"/>
      <c r="AUL4" s="165"/>
      <c r="AUM4" s="165"/>
      <c r="AUN4" s="165"/>
      <c r="AUO4" s="165"/>
      <c r="AUP4" s="165"/>
      <c r="AUQ4" s="165"/>
      <c r="AUR4" s="165"/>
      <c r="AUS4" s="165"/>
      <c r="AUT4" s="165"/>
      <c r="AUU4" s="165"/>
      <c r="AUV4" s="165"/>
      <c r="AUW4" s="165"/>
      <c r="AUX4" s="165"/>
      <c r="AUY4" s="165"/>
      <c r="AUZ4" s="165"/>
      <c r="AVA4" s="165"/>
      <c r="AVB4" s="165"/>
      <c r="AVC4" s="165"/>
      <c r="AVD4" s="165"/>
      <c r="AVE4" s="165"/>
      <c r="AVF4" s="165"/>
      <c r="AVG4" s="165"/>
      <c r="AVH4" s="165"/>
      <c r="AVI4" s="165"/>
      <c r="AVJ4" s="165"/>
      <c r="AVK4" s="165"/>
      <c r="AVL4" s="165"/>
      <c r="AVM4" s="165"/>
      <c r="AVN4" s="165"/>
      <c r="AVO4" s="165"/>
      <c r="AVP4" s="165"/>
      <c r="AVQ4" s="165"/>
      <c r="AVR4" s="165"/>
      <c r="AVS4" s="165"/>
      <c r="AVT4" s="165"/>
      <c r="AVU4" s="165"/>
      <c r="AVV4" s="165"/>
      <c r="AVW4" s="165"/>
      <c r="AVX4" s="165"/>
      <c r="AVY4" s="165"/>
      <c r="AVZ4" s="165"/>
      <c r="AWA4" s="165"/>
      <c r="AWB4" s="165"/>
      <c r="AWC4" s="165"/>
      <c r="AWD4" s="165"/>
      <c r="AWE4" s="165"/>
      <c r="AWF4" s="165"/>
      <c r="AWG4" s="165"/>
      <c r="AWH4" s="165"/>
      <c r="AWI4" s="165"/>
      <c r="AWJ4" s="165"/>
      <c r="AWK4" s="165"/>
      <c r="AWL4" s="165"/>
      <c r="AWM4" s="165"/>
      <c r="AWN4" s="165"/>
      <c r="AWO4" s="165"/>
      <c r="AWP4" s="165"/>
      <c r="AWQ4" s="165"/>
      <c r="AWR4" s="165"/>
      <c r="AWS4" s="165"/>
      <c r="AWT4" s="165"/>
      <c r="AWU4" s="165"/>
      <c r="AWV4" s="165"/>
      <c r="AWW4" s="165"/>
      <c r="AWX4" s="165"/>
      <c r="AWY4" s="165"/>
      <c r="AWZ4" s="165"/>
      <c r="AXA4" s="165"/>
      <c r="AXB4" s="165"/>
      <c r="AXC4" s="165"/>
      <c r="AXD4" s="165"/>
      <c r="AXE4" s="165"/>
      <c r="AXF4" s="165"/>
      <c r="AXG4" s="165"/>
      <c r="AXH4" s="165"/>
      <c r="AXI4" s="165"/>
      <c r="AXJ4" s="165"/>
      <c r="AXK4" s="165"/>
      <c r="AXL4" s="165"/>
      <c r="AXM4" s="165"/>
      <c r="AXN4" s="165"/>
      <c r="AXO4" s="165"/>
      <c r="AXP4" s="165"/>
      <c r="AXQ4" s="165"/>
      <c r="AXR4" s="165"/>
      <c r="AXS4" s="165"/>
      <c r="AXT4" s="165"/>
      <c r="AXU4" s="165"/>
      <c r="AXV4" s="165"/>
      <c r="AXW4" s="165"/>
      <c r="AXX4" s="165"/>
      <c r="AXY4" s="165"/>
      <c r="AXZ4" s="165"/>
      <c r="AYA4" s="165"/>
      <c r="AYB4" s="165"/>
      <c r="AYC4" s="165"/>
      <c r="AYD4" s="165"/>
      <c r="AYE4" s="165"/>
      <c r="AYF4" s="165"/>
      <c r="AYG4" s="165"/>
      <c r="AYH4" s="165"/>
      <c r="AYI4" s="165"/>
      <c r="AYJ4" s="165"/>
      <c r="AYK4" s="165"/>
      <c r="AYL4" s="165"/>
      <c r="AYM4" s="165"/>
      <c r="AYN4" s="165"/>
      <c r="AYO4" s="165"/>
      <c r="AYP4" s="165"/>
      <c r="AYQ4" s="165"/>
      <c r="AYR4" s="165"/>
      <c r="AYS4" s="165"/>
      <c r="AYT4" s="165"/>
      <c r="AYU4" s="165"/>
      <c r="AYV4" s="165"/>
      <c r="AYW4" s="165"/>
      <c r="AYX4" s="165"/>
      <c r="AYY4" s="165"/>
      <c r="AYZ4" s="165"/>
      <c r="AZA4" s="165"/>
      <c r="AZB4" s="165"/>
      <c r="AZC4" s="165"/>
      <c r="AZD4" s="165"/>
      <c r="AZE4" s="165"/>
      <c r="AZF4" s="165"/>
      <c r="AZG4" s="165"/>
      <c r="AZH4" s="165"/>
      <c r="AZI4" s="165"/>
      <c r="AZJ4" s="165"/>
      <c r="AZK4" s="165"/>
      <c r="AZL4" s="165"/>
      <c r="AZM4" s="165"/>
      <c r="AZN4" s="165"/>
      <c r="AZO4" s="165"/>
      <c r="AZP4" s="165"/>
      <c r="AZQ4" s="165"/>
      <c r="AZR4" s="165"/>
      <c r="AZS4" s="165"/>
      <c r="AZT4" s="165"/>
      <c r="AZU4" s="165"/>
      <c r="AZV4" s="165"/>
      <c r="AZW4" s="165"/>
      <c r="AZX4" s="165"/>
      <c r="AZY4" s="165"/>
      <c r="AZZ4" s="165"/>
      <c r="BAA4" s="165"/>
      <c r="BAB4" s="165"/>
      <c r="BAC4" s="165"/>
      <c r="BAD4" s="165"/>
      <c r="BAE4" s="165"/>
      <c r="BAF4" s="165"/>
      <c r="BAG4" s="165"/>
      <c r="BAH4" s="165"/>
      <c r="BAI4" s="165"/>
      <c r="BAJ4" s="165"/>
      <c r="BAK4" s="165"/>
      <c r="BAL4" s="165"/>
      <c r="BAM4" s="165"/>
      <c r="BAN4" s="165"/>
      <c r="BAO4" s="165"/>
      <c r="BAP4" s="165"/>
      <c r="BAQ4" s="165"/>
      <c r="BAR4" s="165"/>
      <c r="BAS4" s="165"/>
      <c r="BAT4" s="165"/>
      <c r="BAU4" s="165"/>
      <c r="BAV4" s="165"/>
      <c r="BAW4" s="165"/>
      <c r="BAX4" s="165"/>
      <c r="BAY4" s="165"/>
      <c r="BAZ4" s="165"/>
      <c r="BBA4" s="165"/>
      <c r="BBB4" s="165"/>
      <c r="BBC4" s="165"/>
      <c r="BBD4" s="165"/>
      <c r="BBE4" s="165"/>
      <c r="BBF4" s="165"/>
      <c r="BBG4" s="165"/>
      <c r="BBH4" s="165"/>
      <c r="BBI4" s="165"/>
      <c r="BBJ4" s="165"/>
      <c r="BBK4" s="165"/>
      <c r="BBL4" s="165"/>
      <c r="BBM4" s="165"/>
      <c r="BBN4" s="165"/>
      <c r="BBO4" s="165"/>
      <c r="BBP4" s="165"/>
      <c r="BBQ4" s="165"/>
      <c r="BBR4" s="165"/>
      <c r="BBS4" s="165"/>
      <c r="BBT4" s="165"/>
      <c r="BBU4" s="165"/>
      <c r="BBV4" s="165"/>
      <c r="BBW4" s="165"/>
      <c r="BBX4" s="165"/>
      <c r="BBY4" s="165"/>
      <c r="BBZ4" s="165"/>
      <c r="BCA4" s="165"/>
      <c r="BCB4" s="165"/>
      <c r="BCC4" s="165"/>
      <c r="BCD4" s="165"/>
      <c r="BCE4" s="165"/>
      <c r="BCF4" s="165"/>
      <c r="BCG4" s="165"/>
      <c r="BCH4" s="165"/>
      <c r="BCI4" s="165"/>
      <c r="BCJ4" s="165"/>
      <c r="BCK4" s="165"/>
      <c r="BCL4" s="165"/>
      <c r="BCM4" s="165"/>
      <c r="BCN4" s="165"/>
      <c r="BCO4" s="165"/>
      <c r="BCP4" s="165"/>
      <c r="BCQ4" s="165"/>
      <c r="BCR4" s="165"/>
      <c r="BCS4" s="165"/>
      <c r="BCT4" s="165"/>
      <c r="BCU4" s="165"/>
      <c r="BCV4" s="165"/>
      <c r="BCW4" s="165"/>
      <c r="BCX4" s="165"/>
      <c r="BCY4" s="165"/>
      <c r="BCZ4" s="165"/>
      <c r="BDA4" s="165"/>
      <c r="BDB4" s="165"/>
      <c r="BDC4" s="165"/>
      <c r="BDD4" s="165"/>
      <c r="BDE4" s="165"/>
      <c r="BDF4" s="165"/>
      <c r="BDG4" s="165"/>
      <c r="BDH4" s="165"/>
      <c r="BDI4" s="165"/>
      <c r="BDJ4" s="165"/>
      <c r="BDK4" s="165"/>
      <c r="BDL4" s="165"/>
      <c r="BDM4" s="165"/>
      <c r="BDN4" s="165"/>
      <c r="BDO4" s="165"/>
      <c r="BDP4" s="165"/>
      <c r="BDQ4" s="165"/>
      <c r="BDR4" s="165"/>
      <c r="BDS4" s="165"/>
      <c r="BDT4" s="165"/>
      <c r="BDU4" s="165"/>
      <c r="BDV4" s="165"/>
      <c r="BDW4" s="165"/>
      <c r="BDX4" s="165"/>
      <c r="BDY4" s="165"/>
      <c r="BDZ4" s="165"/>
      <c r="BEA4" s="165"/>
      <c r="BEB4" s="165"/>
      <c r="BEC4" s="165"/>
      <c r="BED4" s="165"/>
      <c r="BEE4" s="165"/>
      <c r="BEF4" s="165"/>
      <c r="BEG4" s="165"/>
      <c r="BEH4" s="165"/>
      <c r="BEI4" s="165"/>
      <c r="BEJ4" s="165"/>
      <c r="BEK4" s="165"/>
      <c r="BEL4" s="165"/>
      <c r="BEM4" s="165"/>
      <c r="BEN4" s="165"/>
      <c r="BEO4" s="165"/>
      <c r="BEP4" s="165"/>
      <c r="BEQ4" s="165"/>
      <c r="BER4" s="165"/>
      <c r="BES4" s="165"/>
      <c r="BET4" s="165"/>
      <c r="BEU4" s="165"/>
      <c r="BEV4" s="165"/>
      <c r="BEW4" s="165"/>
      <c r="BEX4" s="165"/>
      <c r="BEY4" s="165"/>
      <c r="BEZ4" s="165"/>
      <c r="BFA4" s="165"/>
      <c r="BFB4" s="165"/>
      <c r="BFC4" s="165"/>
      <c r="BFD4" s="165"/>
      <c r="BFE4" s="165"/>
      <c r="BFF4" s="165"/>
      <c r="BFG4" s="165"/>
      <c r="BFH4" s="165"/>
      <c r="BFI4" s="165"/>
      <c r="BFJ4" s="165"/>
      <c r="BFK4" s="165"/>
      <c r="BFL4" s="165"/>
      <c r="BFM4" s="165"/>
      <c r="BFN4" s="165"/>
      <c r="BFO4" s="165"/>
      <c r="BFP4" s="165"/>
      <c r="BFQ4" s="165"/>
      <c r="BFR4" s="165"/>
      <c r="BFS4" s="165"/>
      <c r="BFT4" s="165"/>
      <c r="BFU4" s="165"/>
      <c r="BFV4" s="165"/>
      <c r="BFW4" s="165"/>
      <c r="BFX4" s="165"/>
      <c r="BFY4" s="165"/>
      <c r="BFZ4" s="165"/>
      <c r="BGA4" s="165"/>
      <c r="BGB4" s="165"/>
      <c r="BGC4" s="165"/>
      <c r="BGD4" s="165"/>
      <c r="BGE4" s="165"/>
      <c r="BGF4" s="165"/>
      <c r="BGG4" s="165"/>
      <c r="BGH4" s="165"/>
      <c r="BGI4" s="165"/>
      <c r="BGJ4" s="165"/>
      <c r="BGK4" s="165"/>
      <c r="BGL4" s="165"/>
      <c r="BGM4" s="165"/>
      <c r="BGN4" s="165"/>
      <c r="BGO4" s="165"/>
      <c r="BGP4" s="165"/>
      <c r="BGQ4" s="165"/>
      <c r="BGR4" s="165"/>
      <c r="BGS4" s="165"/>
      <c r="BGT4" s="165"/>
      <c r="BGU4" s="165"/>
      <c r="BGV4" s="165"/>
      <c r="BGW4" s="165"/>
      <c r="BGX4" s="165"/>
      <c r="BGY4" s="165"/>
      <c r="BGZ4" s="165"/>
      <c r="BHA4" s="165"/>
      <c r="BHB4" s="165"/>
      <c r="BHC4" s="165"/>
      <c r="BHD4" s="165"/>
      <c r="BHE4" s="165"/>
      <c r="BHF4" s="165"/>
      <c r="BHG4" s="165"/>
      <c r="BHH4" s="165"/>
      <c r="BHI4" s="165"/>
      <c r="BHJ4" s="165"/>
      <c r="BHK4" s="165"/>
      <c r="BHL4" s="165"/>
      <c r="BHM4" s="165"/>
      <c r="BHN4" s="165"/>
      <c r="BHO4" s="165"/>
      <c r="BHP4" s="165"/>
      <c r="BHQ4" s="165"/>
      <c r="BHR4" s="165"/>
      <c r="BHS4" s="165"/>
      <c r="BHT4" s="165"/>
      <c r="BHU4" s="165"/>
      <c r="BHV4" s="165"/>
      <c r="BHW4" s="165"/>
      <c r="BHX4" s="165"/>
      <c r="BHY4" s="165"/>
      <c r="BHZ4" s="165"/>
      <c r="BIA4" s="165"/>
      <c r="BIB4" s="165"/>
      <c r="BIC4" s="165"/>
      <c r="BID4" s="165"/>
      <c r="BIE4" s="165"/>
      <c r="BIF4" s="165"/>
      <c r="BIG4" s="165"/>
      <c r="BIH4" s="165"/>
      <c r="BII4" s="165"/>
      <c r="BIJ4" s="165"/>
      <c r="BIK4" s="165"/>
      <c r="BIL4" s="165"/>
      <c r="BIM4" s="165"/>
      <c r="BIN4" s="165"/>
      <c r="BIO4" s="165"/>
      <c r="BIP4" s="165"/>
      <c r="BIQ4" s="165"/>
      <c r="BIR4" s="165"/>
      <c r="BIS4" s="165"/>
      <c r="BIT4" s="165"/>
      <c r="BIU4" s="165"/>
      <c r="BIV4" s="165"/>
      <c r="BIW4" s="165"/>
      <c r="BIX4" s="165"/>
      <c r="BIY4" s="165"/>
      <c r="BIZ4" s="165"/>
      <c r="BJA4" s="165"/>
      <c r="BJB4" s="165"/>
      <c r="BJC4" s="165"/>
      <c r="BJD4" s="165"/>
      <c r="BJE4" s="165"/>
      <c r="BJF4" s="165"/>
      <c r="BJG4" s="165"/>
      <c r="BJH4" s="165"/>
      <c r="BJI4" s="165"/>
      <c r="BJJ4" s="165"/>
      <c r="BJK4" s="165"/>
      <c r="BJL4" s="165"/>
      <c r="BJM4" s="165"/>
      <c r="BJN4" s="165"/>
      <c r="BJO4" s="165"/>
      <c r="BJP4" s="165"/>
      <c r="BJQ4" s="165"/>
      <c r="BJR4" s="165"/>
      <c r="BJS4" s="165"/>
      <c r="BJT4" s="165"/>
      <c r="BJU4" s="165"/>
      <c r="BJV4" s="165"/>
      <c r="BJW4" s="165"/>
      <c r="BJX4" s="165"/>
      <c r="BJY4" s="165"/>
      <c r="BJZ4" s="165"/>
      <c r="BKA4" s="165"/>
      <c r="BKB4" s="165"/>
      <c r="BKC4" s="165"/>
      <c r="BKD4" s="165"/>
      <c r="BKE4" s="165"/>
      <c r="BKF4" s="165"/>
      <c r="BKG4" s="165"/>
      <c r="BKH4" s="165"/>
      <c r="BKI4" s="165"/>
      <c r="BKJ4" s="165"/>
      <c r="BKK4" s="165"/>
      <c r="BKL4" s="165"/>
      <c r="BKM4" s="165"/>
      <c r="BKN4" s="165"/>
      <c r="BKO4" s="165"/>
      <c r="BKP4" s="165"/>
      <c r="BKQ4" s="165"/>
      <c r="BKR4" s="165"/>
      <c r="BKS4" s="165"/>
      <c r="BKT4" s="165"/>
      <c r="BKU4" s="165"/>
      <c r="BKV4" s="165"/>
      <c r="BKW4" s="165"/>
      <c r="BKX4" s="165"/>
      <c r="BKY4" s="165"/>
      <c r="BKZ4" s="165"/>
      <c r="BLA4" s="165"/>
      <c r="BLB4" s="165"/>
      <c r="BLC4" s="165"/>
      <c r="BLD4" s="165"/>
      <c r="BLE4" s="165"/>
      <c r="BLF4" s="165"/>
      <c r="BLG4" s="165"/>
      <c r="BLH4" s="165"/>
      <c r="BLI4" s="165"/>
      <c r="BLJ4" s="165"/>
      <c r="BLK4" s="165"/>
      <c r="BLL4" s="165"/>
      <c r="BLM4" s="165"/>
      <c r="BLN4" s="165"/>
      <c r="BLO4" s="165"/>
      <c r="BLP4" s="165"/>
      <c r="BLQ4" s="165"/>
      <c r="BLR4" s="165"/>
      <c r="BLS4" s="165"/>
      <c r="BLT4" s="165"/>
      <c r="BLU4" s="165"/>
      <c r="BLV4" s="165"/>
      <c r="BLW4" s="165"/>
      <c r="BLX4" s="165"/>
      <c r="BLY4" s="165"/>
      <c r="BLZ4" s="165"/>
      <c r="BMA4" s="165"/>
      <c r="BMB4" s="165"/>
      <c r="BMC4" s="165"/>
      <c r="BMD4" s="165"/>
      <c r="BME4" s="165"/>
      <c r="BMF4" s="165"/>
      <c r="BMG4" s="165"/>
      <c r="BMH4" s="165"/>
      <c r="BMI4" s="165"/>
      <c r="BMJ4" s="165"/>
      <c r="BMK4" s="165"/>
      <c r="BML4" s="165"/>
      <c r="BMM4" s="165"/>
      <c r="BMN4" s="165"/>
      <c r="BMO4" s="165"/>
      <c r="BMP4" s="165"/>
      <c r="BMQ4" s="165"/>
      <c r="BMR4" s="165"/>
      <c r="BMS4" s="165"/>
      <c r="BMT4" s="165"/>
      <c r="BMU4" s="165"/>
      <c r="BMV4" s="165"/>
      <c r="BMW4" s="165"/>
      <c r="BMX4" s="165"/>
      <c r="BMY4" s="165"/>
      <c r="BMZ4" s="165"/>
      <c r="BNA4" s="165"/>
      <c r="BNB4" s="165"/>
      <c r="BNC4" s="165"/>
      <c r="BND4" s="165"/>
      <c r="BNE4" s="165"/>
      <c r="BNF4" s="165"/>
      <c r="BNG4" s="165"/>
      <c r="BNH4" s="165"/>
      <c r="BNI4" s="165"/>
      <c r="BNJ4" s="165"/>
      <c r="BNK4" s="165"/>
      <c r="BNL4" s="165"/>
      <c r="BNM4" s="165"/>
      <c r="BNN4" s="165"/>
      <c r="BNO4" s="165"/>
      <c r="BNP4" s="165"/>
      <c r="BNQ4" s="165"/>
      <c r="BNR4" s="165"/>
      <c r="BNS4" s="165"/>
      <c r="BNT4" s="165"/>
      <c r="BNU4" s="165"/>
      <c r="BNV4" s="165"/>
      <c r="BNW4" s="165"/>
      <c r="BNX4" s="165"/>
      <c r="BNY4" s="165"/>
      <c r="BNZ4" s="165"/>
      <c r="BOA4" s="165"/>
      <c r="BOB4" s="165"/>
      <c r="BOC4" s="165"/>
      <c r="BOD4" s="165"/>
      <c r="BOE4" s="165"/>
      <c r="BOF4" s="165"/>
      <c r="BOG4" s="165"/>
      <c r="BOH4" s="165"/>
      <c r="BOI4" s="165"/>
      <c r="BOJ4" s="165"/>
      <c r="BOK4" s="165"/>
      <c r="BOL4" s="165"/>
      <c r="BOM4" s="165"/>
      <c r="BON4" s="165"/>
      <c r="BOO4" s="165"/>
      <c r="BOP4" s="165"/>
      <c r="BOQ4" s="165"/>
      <c r="BOR4" s="165"/>
      <c r="BOS4" s="165"/>
      <c r="BOT4" s="165"/>
      <c r="BOU4" s="165"/>
      <c r="BOV4" s="165"/>
      <c r="BOW4" s="165"/>
      <c r="BOX4" s="165"/>
      <c r="BOY4" s="165"/>
      <c r="BOZ4" s="165"/>
      <c r="BPA4" s="165"/>
      <c r="BPB4" s="165"/>
      <c r="BPC4" s="165"/>
      <c r="BPD4" s="165"/>
      <c r="BPE4" s="165"/>
      <c r="BPF4" s="165"/>
      <c r="BPG4" s="165"/>
      <c r="BPH4" s="165"/>
      <c r="BPI4" s="165"/>
      <c r="BPJ4" s="165"/>
      <c r="BPK4" s="165"/>
      <c r="BPL4" s="165"/>
      <c r="BPM4" s="165"/>
      <c r="BPN4" s="165"/>
      <c r="BPO4" s="165"/>
      <c r="BPP4" s="165"/>
      <c r="BPQ4" s="165"/>
      <c r="BPR4" s="165"/>
      <c r="BPS4" s="165"/>
      <c r="BPT4" s="165"/>
      <c r="BPU4" s="165"/>
      <c r="BPV4" s="165"/>
      <c r="BPW4" s="165"/>
      <c r="BPX4" s="165"/>
      <c r="BPY4" s="165"/>
      <c r="BPZ4" s="165"/>
      <c r="BQA4" s="165"/>
      <c r="BQB4" s="165"/>
      <c r="BQC4" s="165"/>
      <c r="BQD4" s="165"/>
      <c r="BQE4" s="165"/>
      <c r="BQF4" s="165"/>
      <c r="BQG4" s="165"/>
      <c r="BQH4" s="165"/>
      <c r="BQI4" s="165"/>
      <c r="BQJ4" s="165"/>
      <c r="BQK4" s="165"/>
      <c r="BQL4" s="165"/>
      <c r="BQM4" s="165"/>
      <c r="BQN4" s="165"/>
      <c r="BQO4" s="165"/>
      <c r="BQP4" s="165"/>
      <c r="BQQ4" s="165"/>
      <c r="BQR4" s="165"/>
      <c r="BQS4" s="165"/>
      <c r="BQT4" s="165"/>
      <c r="BQU4" s="165"/>
      <c r="BQV4" s="165"/>
      <c r="BQW4" s="165"/>
      <c r="BQX4" s="165"/>
      <c r="BQY4" s="165"/>
      <c r="BQZ4" s="165"/>
      <c r="BRA4" s="165"/>
      <c r="BRB4" s="165"/>
      <c r="BRC4" s="165"/>
      <c r="BRD4" s="165"/>
      <c r="BRE4" s="165"/>
      <c r="BRF4" s="165"/>
      <c r="BRG4" s="165"/>
      <c r="BRH4" s="165"/>
      <c r="BRI4" s="165"/>
      <c r="BRJ4" s="165"/>
      <c r="BRK4" s="165"/>
      <c r="BRL4" s="165"/>
      <c r="BRM4" s="165"/>
      <c r="BRN4" s="165"/>
      <c r="BRO4" s="165"/>
      <c r="BRP4" s="165"/>
      <c r="BRQ4" s="165"/>
      <c r="BRR4" s="165"/>
      <c r="BRS4" s="165"/>
      <c r="BRT4" s="165"/>
      <c r="BRU4" s="165"/>
      <c r="BRV4" s="165"/>
      <c r="BRW4" s="165"/>
      <c r="BRX4" s="165"/>
      <c r="BRY4" s="165"/>
      <c r="BRZ4" s="165"/>
      <c r="BSA4" s="165"/>
      <c r="BSB4" s="165"/>
      <c r="BSC4" s="165"/>
      <c r="BSD4" s="165"/>
      <c r="BSE4" s="165"/>
      <c r="BSF4" s="165"/>
      <c r="BSG4" s="165"/>
      <c r="BSH4" s="165"/>
      <c r="BSI4" s="165"/>
      <c r="BSJ4" s="165"/>
      <c r="BSK4" s="165"/>
      <c r="BSL4" s="165"/>
      <c r="BSM4" s="165"/>
      <c r="BSN4" s="165"/>
      <c r="BSO4" s="165"/>
      <c r="BSP4" s="165"/>
      <c r="BSQ4" s="165"/>
      <c r="BSR4" s="165"/>
      <c r="BSS4" s="165"/>
      <c r="BST4" s="165"/>
      <c r="BSU4" s="165"/>
      <c r="BSV4" s="165"/>
      <c r="BSW4" s="165"/>
      <c r="BSX4" s="165"/>
      <c r="BSY4" s="165"/>
      <c r="BSZ4" s="165"/>
      <c r="BTA4" s="165"/>
      <c r="BTB4" s="165"/>
      <c r="BTC4" s="165"/>
      <c r="BTD4" s="165"/>
      <c r="BTE4" s="165"/>
      <c r="BTF4" s="165"/>
      <c r="BTG4" s="165"/>
      <c r="BTH4" s="165"/>
      <c r="BTI4" s="165"/>
      <c r="BTJ4" s="165"/>
      <c r="BTK4" s="165"/>
      <c r="BTL4" s="165"/>
      <c r="BTM4" s="165"/>
      <c r="BTN4" s="165"/>
      <c r="BTO4" s="165"/>
      <c r="BTP4" s="165"/>
      <c r="BTQ4" s="165"/>
      <c r="BTR4" s="165"/>
      <c r="BTS4" s="165"/>
      <c r="BTT4" s="165"/>
      <c r="BTU4" s="165"/>
      <c r="BTV4" s="165"/>
      <c r="BTW4" s="165"/>
      <c r="BTX4" s="165"/>
      <c r="BTY4" s="165"/>
      <c r="BTZ4" s="165"/>
      <c r="BUA4" s="165"/>
      <c r="BUB4" s="165"/>
      <c r="BUC4" s="165"/>
      <c r="BUD4" s="165"/>
      <c r="BUE4" s="165"/>
      <c r="BUF4" s="165"/>
      <c r="BUG4" s="165"/>
      <c r="BUH4" s="165"/>
      <c r="BUI4" s="165"/>
      <c r="BUJ4" s="165"/>
      <c r="BUK4" s="165"/>
      <c r="BUL4" s="165"/>
      <c r="BUM4" s="165"/>
      <c r="BUN4" s="165"/>
      <c r="BUO4" s="165"/>
      <c r="BUP4" s="165"/>
      <c r="BUQ4" s="165"/>
      <c r="BUR4" s="165"/>
      <c r="BUS4" s="165"/>
      <c r="BUT4" s="165"/>
      <c r="BUU4" s="165"/>
      <c r="BUV4" s="165"/>
      <c r="BUW4" s="165"/>
      <c r="BUX4" s="165"/>
      <c r="BUY4" s="165"/>
      <c r="BUZ4" s="165"/>
      <c r="BVA4" s="165"/>
      <c r="BVB4" s="165"/>
      <c r="BVC4" s="165"/>
      <c r="BVD4" s="165"/>
      <c r="BVE4" s="165"/>
      <c r="BVF4" s="165"/>
      <c r="BVG4" s="165"/>
      <c r="BVH4" s="165"/>
      <c r="BVI4" s="165"/>
      <c r="BVJ4" s="165"/>
      <c r="BVK4" s="165"/>
      <c r="BVL4" s="165"/>
      <c r="BVM4" s="165"/>
      <c r="BVN4" s="165"/>
      <c r="BVO4" s="165"/>
      <c r="BVP4" s="165"/>
      <c r="BVQ4" s="165"/>
      <c r="BVR4" s="165"/>
      <c r="BVS4" s="165"/>
      <c r="BVT4" s="165"/>
      <c r="BVU4" s="165"/>
      <c r="BVV4" s="165"/>
      <c r="BVW4" s="165"/>
      <c r="BVX4" s="165"/>
      <c r="BVY4" s="165"/>
      <c r="BVZ4" s="165"/>
      <c r="BWA4" s="165"/>
      <c r="BWB4" s="165"/>
      <c r="BWC4" s="165"/>
      <c r="BWD4" s="165"/>
      <c r="BWE4" s="165"/>
      <c r="BWF4" s="165"/>
      <c r="BWG4" s="165"/>
      <c r="BWH4" s="165"/>
      <c r="BWI4" s="165"/>
      <c r="BWJ4" s="165"/>
      <c r="BWK4" s="165"/>
      <c r="BWL4" s="165"/>
      <c r="BWM4" s="165"/>
      <c r="BWN4" s="165"/>
      <c r="BWO4" s="165"/>
      <c r="BWP4" s="165"/>
      <c r="BWQ4" s="165"/>
      <c r="BWR4" s="165"/>
      <c r="BWS4" s="165"/>
      <c r="BWT4" s="165"/>
      <c r="BWU4" s="165"/>
      <c r="BWV4" s="165"/>
      <c r="BWW4" s="165"/>
      <c r="BWX4" s="165"/>
      <c r="BWY4" s="165"/>
      <c r="BWZ4" s="165"/>
      <c r="BXA4" s="165"/>
      <c r="BXB4" s="165"/>
      <c r="BXC4" s="165"/>
      <c r="BXD4" s="165"/>
      <c r="BXE4" s="165"/>
      <c r="BXF4" s="165"/>
      <c r="BXG4" s="165"/>
      <c r="BXH4" s="165"/>
      <c r="BXI4" s="165"/>
      <c r="BXJ4" s="165"/>
      <c r="BXK4" s="165"/>
      <c r="BXL4" s="165"/>
      <c r="BXM4" s="165"/>
      <c r="BXN4" s="165"/>
      <c r="BXO4" s="165"/>
      <c r="BXP4" s="165"/>
      <c r="BXQ4" s="165"/>
      <c r="BXR4" s="165"/>
      <c r="BXS4" s="165"/>
      <c r="BXT4" s="165"/>
      <c r="BXU4" s="165"/>
      <c r="BXV4" s="165"/>
      <c r="BXW4" s="165"/>
      <c r="BXX4" s="165"/>
      <c r="BXY4" s="165"/>
      <c r="BXZ4" s="165"/>
      <c r="BYA4" s="165"/>
      <c r="BYB4" s="165"/>
      <c r="BYC4" s="165"/>
      <c r="BYD4" s="165"/>
      <c r="BYE4" s="165"/>
      <c r="BYF4" s="165"/>
      <c r="BYG4" s="165"/>
      <c r="BYH4" s="165"/>
      <c r="BYI4" s="165"/>
      <c r="BYJ4" s="165"/>
      <c r="BYK4" s="165"/>
      <c r="BYL4" s="165"/>
      <c r="BYM4" s="165"/>
      <c r="BYN4" s="165"/>
      <c r="BYO4" s="165"/>
      <c r="BYP4" s="165"/>
      <c r="BYQ4" s="165"/>
      <c r="BYR4" s="165"/>
      <c r="BYS4" s="165"/>
      <c r="BYT4" s="165"/>
      <c r="BYU4" s="165"/>
      <c r="BYV4" s="165"/>
      <c r="BYW4" s="165"/>
      <c r="BYX4" s="165"/>
      <c r="BYY4" s="165"/>
      <c r="BYZ4" s="165"/>
      <c r="BZA4" s="165"/>
      <c r="BZB4" s="165"/>
      <c r="BZC4" s="165"/>
      <c r="BZD4" s="165"/>
      <c r="BZE4" s="165"/>
      <c r="BZF4" s="165"/>
      <c r="BZG4" s="165"/>
      <c r="BZH4" s="165"/>
      <c r="BZI4" s="165"/>
      <c r="BZJ4" s="165"/>
      <c r="BZK4" s="165"/>
      <c r="BZL4" s="165"/>
      <c r="BZM4" s="165"/>
      <c r="BZN4" s="165"/>
      <c r="BZO4" s="165"/>
      <c r="BZP4" s="165"/>
      <c r="BZQ4" s="165"/>
      <c r="BZR4" s="165"/>
      <c r="BZS4" s="165"/>
      <c r="BZT4" s="165"/>
      <c r="BZU4" s="165"/>
      <c r="BZV4" s="165"/>
      <c r="BZW4" s="165"/>
      <c r="BZX4" s="165"/>
      <c r="BZY4" s="165"/>
      <c r="BZZ4" s="165"/>
      <c r="CAA4" s="165"/>
      <c r="CAB4" s="165"/>
      <c r="CAC4" s="165"/>
      <c r="CAD4" s="165"/>
      <c r="CAE4" s="165"/>
      <c r="CAF4" s="165"/>
      <c r="CAG4" s="165"/>
      <c r="CAH4" s="165"/>
      <c r="CAI4" s="165"/>
      <c r="CAJ4" s="165"/>
      <c r="CAK4" s="165"/>
      <c r="CAL4" s="165"/>
      <c r="CAM4" s="165"/>
      <c r="CAN4" s="165"/>
      <c r="CAO4" s="165"/>
      <c r="CAP4" s="165"/>
      <c r="CAQ4" s="165"/>
      <c r="CAR4" s="165"/>
      <c r="CAS4" s="165"/>
      <c r="CAT4" s="165"/>
      <c r="CAU4" s="165"/>
      <c r="CAV4" s="165"/>
      <c r="CAW4" s="165"/>
      <c r="CAX4" s="165"/>
      <c r="CAY4" s="165"/>
      <c r="CAZ4" s="165"/>
      <c r="CBA4" s="165"/>
      <c r="CBB4" s="165"/>
      <c r="CBC4" s="165"/>
      <c r="CBD4" s="165"/>
      <c r="CBE4" s="165"/>
      <c r="CBF4" s="165"/>
      <c r="CBG4" s="165"/>
      <c r="CBH4" s="165"/>
      <c r="CBI4" s="165"/>
      <c r="CBJ4" s="165"/>
      <c r="CBK4" s="165"/>
      <c r="CBL4" s="165"/>
      <c r="CBM4" s="165"/>
      <c r="CBN4" s="165"/>
      <c r="CBO4" s="165"/>
      <c r="CBP4" s="165"/>
      <c r="CBQ4" s="165"/>
      <c r="CBR4" s="165"/>
      <c r="CBS4" s="165"/>
      <c r="CBT4" s="165"/>
      <c r="CBU4" s="165"/>
      <c r="CBV4" s="165"/>
      <c r="CBW4" s="165"/>
      <c r="CBX4" s="165"/>
      <c r="CBY4" s="165"/>
      <c r="CBZ4" s="165"/>
      <c r="CCA4" s="165"/>
      <c r="CCB4" s="165"/>
      <c r="CCC4" s="165"/>
      <c r="CCD4" s="165"/>
      <c r="CCE4" s="165"/>
      <c r="CCF4" s="165"/>
      <c r="CCG4" s="165"/>
      <c r="CCH4" s="165"/>
      <c r="CCI4" s="165"/>
      <c r="CCJ4" s="165"/>
      <c r="CCK4" s="165"/>
      <c r="CCL4" s="165"/>
      <c r="CCM4" s="165"/>
      <c r="CCN4" s="165"/>
      <c r="CCO4" s="165"/>
      <c r="CCP4" s="165"/>
      <c r="CCQ4" s="165"/>
      <c r="CCR4" s="165"/>
      <c r="CCS4" s="165"/>
      <c r="CCT4" s="165"/>
      <c r="CCU4" s="165"/>
      <c r="CCV4" s="165"/>
      <c r="CCW4" s="165"/>
      <c r="CCX4" s="165"/>
      <c r="CCY4" s="165"/>
      <c r="CCZ4" s="165"/>
      <c r="CDA4" s="165"/>
      <c r="CDB4" s="165"/>
      <c r="CDC4" s="165"/>
      <c r="CDD4" s="165"/>
      <c r="CDE4" s="165"/>
      <c r="CDF4" s="165"/>
      <c r="CDG4" s="165"/>
      <c r="CDH4" s="165"/>
      <c r="CDI4" s="165"/>
      <c r="CDJ4" s="165"/>
      <c r="CDK4" s="165"/>
      <c r="CDL4" s="165"/>
      <c r="CDM4" s="165"/>
      <c r="CDN4" s="165"/>
      <c r="CDO4" s="165"/>
      <c r="CDP4" s="165"/>
      <c r="CDQ4" s="165"/>
      <c r="CDR4" s="165"/>
      <c r="CDS4" s="165"/>
      <c r="CDT4" s="165"/>
      <c r="CDU4" s="165"/>
      <c r="CDV4" s="165"/>
      <c r="CDW4" s="165"/>
      <c r="CDX4" s="165"/>
      <c r="CDY4" s="165"/>
      <c r="CDZ4" s="165"/>
      <c r="CEA4" s="165"/>
      <c r="CEB4" s="165"/>
      <c r="CEC4" s="165"/>
      <c r="CED4" s="165"/>
      <c r="CEE4" s="165"/>
      <c r="CEF4" s="165"/>
      <c r="CEG4" s="165"/>
      <c r="CEH4" s="165"/>
      <c r="CEI4" s="165"/>
      <c r="CEJ4" s="165"/>
      <c r="CEK4" s="165"/>
      <c r="CEL4" s="165"/>
      <c r="CEM4" s="165"/>
      <c r="CEN4" s="165"/>
      <c r="CEO4" s="165"/>
      <c r="CEP4" s="165"/>
      <c r="CEQ4" s="165"/>
      <c r="CER4" s="165"/>
      <c r="CES4" s="165"/>
      <c r="CET4" s="165"/>
      <c r="CEU4" s="165"/>
      <c r="CEV4" s="165"/>
      <c r="CEW4" s="165"/>
      <c r="CEX4" s="165"/>
      <c r="CEY4" s="165"/>
      <c r="CEZ4" s="165"/>
      <c r="CFA4" s="165"/>
      <c r="CFB4" s="165"/>
      <c r="CFC4" s="165"/>
      <c r="CFD4" s="165"/>
      <c r="CFE4" s="165"/>
      <c r="CFF4" s="165"/>
      <c r="CFG4" s="165"/>
      <c r="CFH4" s="165"/>
      <c r="CFI4" s="165"/>
      <c r="CFJ4" s="165"/>
      <c r="CFK4" s="165"/>
      <c r="CFL4" s="165"/>
      <c r="CFM4" s="165"/>
      <c r="CFN4" s="165"/>
      <c r="CFO4" s="165"/>
      <c r="CFP4" s="165"/>
      <c r="CFQ4" s="165"/>
      <c r="CFR4" s="165"/>
      <c r="CFS4" s="165"/>
      <c r="CFT4" s="165"/>
      <c r="CFU4" s="165"/>
      <c r="CFV4" s="165"/>
      <c r="CFW4" s="165"/>
      <c r="CFX4" s="165"/>
      <c r="CFY4" s="165"/>
      <c r="CFZ4" s="165"/>
      <c r="CGA4" s="165"/>
      <c r="CGB4" s="165"/>
      <c r="CGC4" s="165"/>
      <c r="CGD4" s="165"/>
      <c r="CGE4" s="165"/>
      <c r="CGF4" s="165"/>
      <c r="CGG4" s="165"/>
      <c r="CGH4" s="165"/>
      <c r="CGI4" s="165"/>
      <c r="CGJ4" s="165"/>
      <c r="CGK4" s="165"/>
      <c r="CGL4" s="165"/>
      <c r="CGM4" s="165"/>
      <c r="CGN4" s="165"/>
      <c r="CGO4" s="165"/>
      <c r="CGP4" s="165"/>
      <c r="CGQ4" s="165"/>
      <c r="CGR4" s="165"/>
      <c r="CGS4" s="165"/>
      <c r="CGT4" s="165"/>
      <c r="CGU4" s="165"/>
      <c r="CGV4" s="165"/>
      <c r="CGW4" s="165"/>
      <c r="CGX4" s="165"/>
      <c r="CGY4" s="165"/>
      <c r="CGZ4" s="165"/>
      <c r="CHA4" s="165"/>
      <c r="CHB4" s="165"/>
      <c r="CHC4" s="165"/>
      <c r="CHD4" s="165"/>
      <c r="CHE4" s="165"/>
      <c r="CHF4" s="165"/>
      <c r="CHG4" s="165"/>
      <c r="CHH4" s="165"/>
      <c r="CHI4" s="165"/>
      <c r="CHJ4" s="165"/>
      <c r="CHK4" s="165"/>
      <c r="CHL4" s="165"/>
      <c r="CHM4" s="165"/>
      <c r="CHN4" s="165"/>
      <c r="CHO4" s="165"/>
      <c r="CHP4" s="165"/>
      <c r="CHQ4" s="165"/>
      <c r="CHR4" s="165"/>
      <c r="CHS4" s="165"/>
      <c r="CHT4" s="165"/>
      <c r="CHU4" s="165"/>
      <c r="CHV4" s="165"/>
      <c r="CHW4" s="165"/>
      <c r="CHX4" s="165"/>
      <c r="CHY4" s="165"/>
      <c r="CHZ4" s="165"/>
      <c r="CIA4" s="165"/>
      <c r="CIB4" s="165"/>
      <c r="CIC4" s="165"/>
      <c r="CID4" s="165"/>
      <c r="CIE4" s="165"/>
      <c r="CIF4" s="165"/>
      <c r="CIG4" s="165"/>
      <c r="CIH4" s="165"/>
      <c r="CII4" s="165"/>
      <c r="CIJ4" s="165"/>
      <c r="CIK4" s="165"/>
      <c r="CIL4" s="165"/>
      <c r="CIM4" s="165"/>
      <c r="CIN4" s="165"/>
      <c r="CIO4" s="165"/>
      <c r="CIP4" s="165"/>
      <c r="CIQ4" s="165"/>
      <c r="CIR4" s="165"/>
      <c r="CIS4" s="165"/>
      <c r="CIT4" s="165"/>
      <c r="CIU4" s="165"/>
      <c r="CIV4" s="165"/>
      <c r="CIW4" s="165"/>
      <c r="CIX4" s="165"/>
      <c r="CIY4" s="165"/>
      <c r="CIZ4" s="165"/>
      <c r="CJA4" s="165"/>
      <c r="CJB4" s="165"/>
      <c r="CJC4" s="165"/>
      <c r="CJD4" s="165"/>
      <c r="CJE4" s="165"/>
      <c r="CJF4" s="165"/>
      <c r="CJG4" s="165"/>
      <c r="CJH4" s="165"/>
      <c r="CJI4" s="165"/>
      <c r="CJJ4" s="165"/>
      <c r="CJK4" s="165"/>
      <c r="CJL4" s="165"/>
      <c r="CJM4" s="165"/>
      <c r="CJN4" s="165"/>
      <c r="CJO4" s="165"/>
      <c r="CJP4" s="165"/>
      <c r="CJQ4" s="165"/>
      <c r="CJR4" s="165"/>
      <c r="CJS4" s="165"/>
      <c r="CJT4" s="165"/>
      <c r="CJU4" s="165"/>
      <c r="CJV4" s="165"/>
      <c r="CJW4" s="165"/>
      <c r="CJX4" s="165"/>
      <c r="CJY4" s="165"/>
      <c r="CJZ4" s="165"/>
      <c r="CKA4" s="165"/>
      <c r="CKB4" s="165"/>
      <c r="CKC4" s="165"/>
      <c r="CKD4" s="165"/>
      <c r="CKE4" s="165"/>
      <c r="CKF4" s="165"/>
      <c r="CKG4" s="165"/>
      <c r="CKH4" s="165"/>
      <c r="CKI4" s="165"/>
      <c r="CKJ4" s="165"/>
      <c r="CKK4" s="165"/>
      <c r="CKL4" s="165"/>
      <c r="CKM4" s="165"/>
      <c r="CKN4" s="165"/>
      <c r="CKO4" s="165"/>
      <c r="CKP4" s="165"/>
      <c r="CKQ4" s="165"/>
      <c r="CKR4" s="165"/>
      <c r="CKS4" s="165"/>
      <c r="CKT4" s="165"/>
      <c r="CKU4" s="165"/>
      <c r="CKV4" s="165"/>
      <c r="CKW4" s="165"/>
      <c r="CKX4" s="165"/>
      <c r="CKY4" s="165"/>
      <c r="CKZ4" s="165"/>
      <c r="CLA4" s="165"/>
      <c r="CLB4" s="165"/>
      <c r="CLC4" s="165"/>
      <c r="CLD4" s="165"/>
      <c r="CLE4" s="165"/>
      <c r="CLF4" s="165"/>
      <c r="CLG4" s="165"/>
      <c r="CLH4" s="165"/>
      <c r="CLI4" s="165"/>
      <c r="CLJ4" s="165"/>
      <c r="CLK4" s="165"/>
      <c r="CLL4" s="165"/>
      <c r="CLM4" s="165"/>
      <c r="CLN4" s="165"/>
      <c r="CLO4" s="165"/>
      <c r="CLP4" s="165"/>
      <c r="CLQ4" s="165"/>
      <c r="CLR4" s="165"/>
      <c r="CLS4" s="165"/>
      <c r="CLT4" s="165"/>
      <c r="CLU4" s="165"/>
      <c r="CLV4" s="165"/>
      <c r="CLW4" s="165"/>
      <c r="CLX4" s="165"/>
      <c r="CLY4" s="165"/>
      <c r="CLZ4" s="165"/>
      <c r="CMA4" s="165"/>
      <c r="CMB4" s="165"/>
      <c r="CMC4" s="165"/>
      <c r="CMD4" s="165"/>
      <c r="CME4" s="165"/>
      <c r="CMF4" s="165"/>
      <c r="CMG4" s="165"/>
      <c r="CMH4" s="165"/>
      <c r="CMI4" s="165"/>
      <c r="CMJ4" s="165"/>
      <c r="CMK4" s="165"/>
      <c r="CML4" s="165"/>
      <c r="CMM4" s="165"/>
      <c r="CMN4" s="165"/>
      <c r="CMO4" s="165"/>
      <c r="CMP4" s="165"/>
      <c r="CMQ4" s="165"/>
      <c r="CMR4" s="165"/>
      <c r="CMS4" s="165"/>
      <c r="CMT4" s="165"/>
      <c r="CMU4" s="165"/>
      <c r="CMV4" s="165"/>
      <c r="CMW4" s="165"/>
      <c r="CMX4" s="165"/>
      <c r="CMY4" s="165"/>
      <c r="CMZ4" s="165"/>
      <c r="CNA4" s="165"/>
      <c r="CNB4" s="165"/>
      <c r="CNC4" s="165"/>
      <c r="CND4" s="165"/>
      <c r="CNE4" s="165"/>
      <c r="CNF4" s="165"/>
      <c r="CNG4" s="165"/>
      <c r="CNH4" s="165"/>
      <c r="CNI4" s="165"/>
      <c r="CNJ4" s="165"/>
      <c r="CNK4" s="165"/>
      <c r="CNL4" s="165"/>
      <c r="CNM4" s="165"/>
      <c r="CNN4" s="165"/>
      <c r="CNO4" s="165"/>
      <c r="CNP4" s="165"/>
      <c r="CNQ4" s="165"/>
      <c r="CNR4" s="165"/>
      <c r="CNS4" s="165"/>
      <c r="CNT4" s="165"/>
      <c r="CNU4" s="165"/>
      <c r="CNV4" s="165"/>
      <c r="CNW4" s="165"/>
      <c r="CNX4" s="165"/>
      <c r="CNY4" s="165"/>
      <c r="CNZ4" s="165"/>
      <c r="COA4" s="165"/>
      <c r="COB4" s="165"/>
      <c r="COC4" s="165"/>
      <c r="COD4" s="165"/>
      <c r="COE4" s="165"/>
      <c r="COF4" s="165"/>
      <c r="COG4" s="165"/>
      <c r="COH4" s="165"/>
      <c r="COI4" s="165"/>
      <c r="COJ4" s="165"/>
      <c r="COK4" s="165"/>
      <c r="COL4" s="165"/>
      <c r="COM4" s="165"/>
      <c r="CON4" s="165"/>
      <c r="COO4" s="165"/>
      <c r="COP4" s="165"/>
      <c r="COQ4" s="165"/>
      <c r="COR4" s="165"/>
      <c r="COS4" s="165"/>
      <c r="COT4" s="165"/>
      <c r="COU4" s="165"/>
      <c r="COV4" s="165"/>
      <c r="COW4" s="165"/>
      <c r="COX4" s="165"/>
      <c r="COY4" s="165"/>
      <c r="COZ4" s="165"/>
      <c r="CPA4" s="165"/>
      <c r="CPB4" s="165"/>
      <c r="CPC4" s="165"/>
      <c r="CPD4" s="165"/>
      <c r="CPE4" s="165"/>
      <c r="CPF4" s="165"/>
      <c r="CPG4" s="165"/>
      <c r="CPH4" s="165"/>
      <c r="CPI4" s="165"/>
      <c r="CPJ4" s="165"/>
      <c r="CPK4" s="165"/>
      <c r="CPL4" s="165"/>
      <c r="CPM4" s="165"/>
      <c r="CPN4" s="165"/>
      <c r="CPO4" s="165"/>
      <c r="CPP4" s="165"/>
      <c r="CPQ4" s="165"/>
      <c r="CPR4" s="165"/>
      <c r="CPS4" s="165"/>
      <c r="CPT4" s="165"/>
      <c r="CPU4" s="165"/>
      <c r="CPV4" s="165"/>
      <c r="CPW4" s="165"/>
      <c r="CPX4" s="165"/>
      <c r="CPY4" s="165"/>
      <c r="CPZ4" s="165"/>
      <c r="CQA4" s="165"/>
      <c r="CQB4" s="165"/>
      <c r="CQC4" s="165"/>
      <c r="CQD4" s="165"/>
      <c r="CQE4" s="165"/>
      <c r="CQF4" s="165"/>
      <c r="CQG4" s="165"/>
      <c r="CQH4" s="165"/>
      <c r="CQI4" s="165"/>
      <c r="CQJ4" s="165"/>
      <c r="CQK4" s="165"/>
      <c r="CQL4" s="165"/>
      <c r="CQM4" s="165"/>
      <c r="CQN4" s="165"/>
      <c r="CQO4" s="165"/>
      <c r="CQP4" s="165"/>
      <c r="CQQ4" s="165"/>
      <c r="CQR4" s="165"/>
      <c r="CQS4" s="165"/>
      <c r="CQT4" s="165"/>
      <c r="CQU4" s="165"/>
      <c r="CQV4" s="165"/>
      <c r="CQW4" s="165"/>
      <c r="CQX4" s="165"/>
      <c r="CQY4" s="165"/>
      <c r="CQZ4" s="165"/>
      <c r="CRA4" s="165"/>
      <c r="CRB4" s="165"/>
      <c r="CRC4" s="165"/>
      <c r="CRD4" s="165"/>
      <c r="CRE4" s="165"/>
      <c r="CRF4" s="165"/>
      <c r="CRG4" s="165"/>
      <c r="CRH4" s="165"/>
      <c r="CRI4" s="165"/>
      <c r="CRJ4" s="165"/>
      <c r="CRK4" s="165"/>
      <c r="CRL4" s="165"/>
      <c r="CRM4" s="165"/>
      <c r="CRN4" s="165"/>
      <c r="CRO4" s="165"/>
      <c r="CRP4" s="165"/>
      <c r="CRQ4" s="165"/>
      <c r="CRR4" s="165"/>
      <c r="CRS4" s="165"/>
      <c r="CRT4" s="165"/>
      <c r="CRU4" s="165"/>
      <c r="CRV4" s="165"/>
      <c r="CRW4" s="165"/>
      <c r="CRX4" s="165"/>
      <c r="CRY4" s="165"/>
      <c r="CRZ4" s="165"/>
      <c r="CSA4" s="165"/>
      <c r="CSB4" s="165"/>
      <c r="CSC4" s="165"/>
      <c r="CSD4" s="165"/>
      <c r="CSE4" s="165"/>
      <c r="CSF4" s="165"/>
      <c r="CSG4" s="165"/>
      <c r="CSH4" s="165"/>
      <c r="CSI4" s="165"/>
      <c r="CSJ4" s="165"/>
      <c r="CSK4" s="165"/>
      <c r="CSL4" s="165"/>
      <c r="CSM4" s="165"/>
      <c r="CSN4" s="165"/>
      <c r="CSO4" s="165"/>
      <c r="CSP4" s="165"/>
      <c r="CSQ4" s="165"/>
      <c r="CSR4" s="165"/>
      <c r="CSS4" s="165"/>
      <c r="CST4" s="165"/>
      <c r="CSU4" s="165"/>
      <c r="CSV4" s="165"/>
      <c r="CSW4" s="165"/>
      <c r="CSX4" s="165"/>
      <c r="CSY4" s="165"/>
      <c r="CSZ4" s="165"/>
      <c r="CTA4" s="165"/>
      <c r="CTB4" s="165"/>
      <c r="CTC4" s="165"/>
      <c r="CTD4" s="165"/>
      <c r="CTE4" s="165"/>
      <c r="CTF4" s="165"/>
      <c r="CTG4" s="165"/>
      <c r="CTH4" s="165"/>
      <c r="CTI4" s="165"/>
      <c r="CTJ4" s="165"/>
      <c r="CTK4" s="165"/>
      <c r="CTL4" s="165"/>
      <c r="CTM4" s="165"/>
      <c r="CTN4" s="165"/>
      <c r="CTO4" s="165"/>
      <c r="CTP4" s="165"/>
      <c r="CTQ4" s="165"/>
      <c r="CTR4" s="165"/>
      <c r="CTS4" s="165"/>
      <c r="CTT4" s="165"/>
      <c r="CTU4" s="165"/>
      <c r="CTV4" s="165"/>
      <c r="CTW4" s="165"/>
      <c r="CTX4" s="165"/>
      <c r="CTY4" s="165"/>
      <c r="CTZ4" s="165"/>
      <c r="CUA4" s="165"/>
    </row>
    <row r="5" s="56" customFormat="1" spans="1:2575">
      <c r="A5" s="165"/>
      <c r="B5" s="166" t="s">
        <v>5</v>
      </c>
      <c r="C5" s="167" t="s">
        <v>81</v>
      </c>
      <c r="D5" s="165"/>
      <c r="F5" s="165"/>
      <c r="G5" s="165"/>
      <c r="H5" s="165"/>
      <c r="I5" s="165"/>
      <c r="J5" s="165"/>
      <c r="K5" s="165"/>
      <c r="L5" s="165"/>
      <c r="M5" s="165"/>
      <c r="N5" s="165"/>
      <c r="O5" s="165"/>
      <c r="P5" s="165"/>
      <c r="Q5" s="165"/>
      <c r="R5" s="165"/>
      <c r="S5" s="165"/>
      <c r="T5" s="165"/>
      <c r="U5" s="165"/>
      <c r="V5" s="165"/>
      <c r="W5" s="165"/>
      <c r="X5" s="165"/>
      <c r="Y5" s="165"/>
      <c r="Z5" s="165"/>
      <c r="AA5" s="165"/>
      <c r="AB5" s="165"/>
      <c r="AC5" s="165"/>
      <c r="AD5" s="165"/>
      <c r="AE5" s="165"/>
      <c r="AF5" s="165"/>
      <c r="AG5" s="165"/>
      <c r="AH5" s="165"/>
      <c r="AI5" s="165"/>
      <c r="AJ5" s="165"/>
      <c r="AK5" s="165"/>
      <c r="AL5" s="165"/>
      <c r="AM5" s="165"/>
      <c r="AN5" s="165"/>
      <c r="AO5" s="165"/>
      <c r="AP5" s="165"/>
      <c r="AQ5" s="165"/>
      <c r="AR5" s="165"/>
      <c r="AS5" s="165"/>
      <c r="AT5" s="165"/>
      <c r="AU5" s="165"/>
      <c r="AV5" s="165"/>
      <c r="AW5" s="165"/>
      <c r="AX5" s="165"/>
      <c r="AY5" s="165"/>
      <c r="AZ5" s="165"/>
      <c r="BA5" s="165"/>
      <c r="BB5" s="165"/>
      <c r="BC5" s="165"/>
      <c r="BD5" s="165"/>
      <c r="BE5" s="165"/>
      <c r="BF5" s="165"/>
      <c r="BG5" s="165"/>
      <c r="BH5" s="165"/>
      <c r="BI5" s="165"/>
      <c r="BJ5" s="165"/>
      <c r="BK5" s="165"/>
      <c r="BL5" s="165"/>
      <c r="BM5" s="165"/>
      <c r="BN5" s="165"/>
      <c r="BO5" s="165"/>
      <c r="BP5" s="165"/>
      <c r="BQ5" s="165"/>
      <c r="BR5" s="165"/>
      <c r="BS5" s="165"/>
      <c r="BT5" s="165"/>
      <c r="BU5" s="165"/>
      <c r="BV5" s="165"/>
      <c r="BW5" s="165"/>
      <c r="BX5" s="165"/>
      <c r="BY5" s="165"/>
      <c r="BZ5" s="165"/>
      <c r="CA5" s="165"/>
      <c r="CB5" s="165"/>
      <c r="CC5" s="165"/>
      <c r="CD5" s="165"/>
      <c r="CE5" s="165"/>
      <c r="CF5" s="165"/>
      <c r="CG5" s="165"/>
      <c r="CH5" s="165"/>
      <c r="CI5" s="165"/>
      <c r="CJ5" s="165"/>
      <c r="CK5" s="165"/>
      <c r="CL5" s="165"/>
      <c r="CM5" s="165"/>
      <c r="CN5" s="165"/>
      <c r="CO5" s="165"/>
      <c r="CP5" s="165"/>
      <c r="CQ5" s="165"/>
      <c r="CR5" s="165"/>
      <c r="CS5" s="165"/>
      <c r="CT5" s="165"/>
      <c r="CU5" s="165"/>
      <c r="CV5" s="165"/>
      <c r="CW5" s="165"/>
      <c r="CX5" s="165"/>
      <c r="CY5" s="165"/>
      <c r="CZ5" s="165"/>
      <c r="DA5" s="165"/>
      <c r="DB5" s="165"/>
      <c r="DC5" s="165"/>
      <c r="DD5" s="165"/>
      <c r="DE5" s="165"/>
      <c r="DF5" s="165"/>
      <c r="DG5" s="165"/>
      <c r="DH5" s="165"/>
      <c r="DI5" s="165"/>
      <c r="DJ5" s="165"/>
      <c r="DK5" s="165"/>
      <c r="DL5" s="165"/>
      <c r="DM5" s="165"/>
      <c r="DN5" s="165"/>
      <c r="DO5" s="165"/>
      <c r="DP5" s="165"/>
      <c r="DQ5" s="165"/>
      <c r="DR5" s="165"/>
      <c r="DS5" s="165"/>
      <c r="DT5" s="165"/>
      <c r="DU5" s="165"/>
      <c r="DV5" s="165"/>
      <c r="DW5" s="165"/>
      <c r="DX5" s="165"/>
      <c r="DY5" s="165"/>
      <c r="DZ5" s="165"/>
      <c r="EA5" s="165"/>
      <c r="EB5" s="165"/>
      <c r="EC5" s="165"/>
      <c r="ED5" s="165"/>
      <c r="EE5" s="165"/>
      <c r="EF5" s="165"/>
      <c r="EG5" s="165"/>
      <c r="EH5" s="165"/>
      <c r="EI5" s="165"/>
      <c r="EJ5" s="165"/>
      <c r="EK5" s="165"/>
      <c r="EL5" s="165"/>
      <c r="EM5" s="165"/>
      <c r="EN5" s="165"/>
      <c r="EO5" s="165"/>
      <c r="EP5" s="165"/>
      <c r="EQ5" s="165"/>
      <c r="ER5" s="165"/>
      <c r="ES5" s="165"/>
      <c r="ET5" s="165"/>
      <c r="EU5" s="165"/>
      <c r="EV5" s="165"/>
      <c r="EW5" s="165"/>
      <c r="EX5" s="165"/>
      <c r="EY5" s="165"/>
      <c r="EZ5" s="165"/>
      <c r="FA5" s="165"/>
      <c r="FB5" s="165"/>
      <c r="FC5" s="165"/>
      <c r="FD5" s="165"/>
      <c r="FE5" s="165"/>
      <c r="FF5" s="165"/>
      <c r="FG5" s="165"/>
      <c r="FH5" s="165"/>
      <c r="FI5" s="165"/>
      <c r="FJ5" s="165"/>
      <c r="FK5" s="165"/>
      <c r="FL5" s="165"/>
      <c r="FM5" s="165"/>
      <c r="FN5" s="165"/>
      <c r="FO5" s="165"/>
      <c r="FP5" s="165"/>
      <c r="FQ5" s="165"/>
      <c r="FR5" s="165"/>
      <c r="FS5" s="165"/>
      <c r="FT5" s="165"/>
      <c r="FU5" s="165"/>
      <c r="FV5" s="165"/>
      <c r="FW5" s="165"/>
      <c r="FX5" s="165"/>
      <c r="FY5" s="165"/>
      <c r="FZ5" s="165"/>
      <c r="GA5" s="165"/>
      <c r="GB5" s="165"/>
      <c r="GC5" s="165"/>
      <c r="GD5" s="165"/>
      <c r="GE5" s="165"/>
      <c r="GF5" s="165"/>
      <c r="GG5" s="165"/>
      <c r="GH5" s="165"/>
      <c r="GI5" s="165"/>
      <c r="GJ5" s="165"/>
      <c r="GK5" s="165"/>
      <c r="GL5" s="165"/>
      <c r="GM5" s="165"/>
      <c r="GN5" s="165"/>
      <c r="GO5" s="165"/>
      <c r="GP5" s="165"/>
      <c r="GQ5" s="165"/>
      <c r="GR5" s="165"/>
      <c r="GS5" s="165"/>
      <c r="GT5" s="165"/>
      <c r="GU5" s="165"/>
      <c r="GV5" s="165"/>
      <c r="GW5" s="165"/>
      <c r="GX5" s="165"/>
      <c r="GY5" s="165"/>
      <c r="GZ5" s="165"/>
      <c r="HA5" s="165"/>
      <c r="HB5" s="165"/>
      <c r="HC5" s="165"/>
      <c r="HD5" s="165"/>
      <c r="HE5" s="165"/>
      <c r="HF5" s="165"/>
      <c r="HG5" s="165"/>
      <c r="HH5" s="165"/>
      <c r="HI5" s="165"/>
      <c r="HJ5" s="165"/>
      <c r="HK5" s="165"/>
      <c r="HL5" s="165"/>
      <c r="HM5" s="165"/>
      <c r="HN5" s="165"/>
      <c r="HO5" s="165"/>
      <c r="HP5" s="165"/>
      <c r="HQ5" s="165"/>
      <c r="HR5" s="165"/>
      <c r="HS5" s="165"/>
      <c r="HT5" s="165"/>
      <c r="HU5" s="165"/>
      <c r="HV5" s="165"/>
      <c r="HW5" s="165"/>
      <c r="HX5" s="165"/>
      <c r="HY5" s="165"/>
      <c r="HZ5" s="165"/>
      <c r="IA5" s="165"/>
      <c r="IB5" s="165"/>
      <c r="IC5" s="165"/>
      <c r="ID5" s="165"/>
      <c r="IE5" s="165"/>
      <c r="IF5" s="165"/>
      <c r="IG5" s="165"/>
      <c r="IH5" s="165"/>
      <c r="II5" s="165"/>
      <c r="IJ5" s="165"/>
      <c r="IK5" s="165"/>
      <c r="IL5" s="165"/>
      <c r="IM5" s="165"/>
      <c r="IN5" s="165"/>
      <c r="IO5" s="165"/>
      <c r="IP5" s="165"/>
      <c r="IQ5" s="165"/>
      <c r="IR5" s="165"/>
      <c r="IS5" s="165"/>
      <c r="IT5" s="165"/>
      <c r="IU5" s="165"/>
      <c r="IV5" s="165"/>
      <c r="IW5" s="165"/>
      <c r="IX5" s="165"/>
      <c r="IY5" s="165"/>
      <c r="IZ5" s="165"/>
      <c r="JA5" s="165"/>
      <c r="JB5" s="165"/>
      <c r="JC5" s="165"/>
      <c r="JD5" s="165"/>
      <c r="JE5" s="165"/>
      <c r="JF5" s="165"/>
      <c r="JG5" s="165"/>
      <c r="JH5" s="165"/>
      <c r="JI5" s="165"/>
      <c r="JJ5" s="165"/>
      <c r="JK5" s="165"/>
      <c r="JL5" s="165"/>
      <c r="JM5" s="165"/>
      <c r="JN5" s="165"/>
      <c r="JO5" s="165"/>
      <c r="JP5" s="165"/>
      <c r="JQ5" s="165"/>
      <c r="JR5" s="165"/>
      <c r="JS5" s="165"/>
      <c r="JT5" s="165"/>
      <c r="JU5" s="165"/>
      <c r="JV5" s="165"/>
      <c r="JW5" s="165"/>
      <c r="JX5" s="165"/>
      <c r="JY5" s="165"/>
      <c r="JZ5" s="165"/>
      <c r="KA5" s="165"/>
      <c r="KB5" s="165"/>
      <c r="KC5" s="165"/>
      <c r="KD5" s="165"/>
      <c r="KE5" s="165"/>
      <c r="KF5" s="165"/>
      <c r="KG5" s="165"/>
      <c r="KH5" s="165"/>
      <c r="KI5" s="165"/>
      <c r="KJ5" s="165"/>
      <c r="KK5" s="165"/>
      <c r="KL5" s="165"/>
      <c r="KM5" s="165"/>
      <c r="KN5" s="165"/>
      <c r="KO5" s="165"/>
      <c r="KP5" s="165"/>
      <c r="KQ5" s="165"/>
      <c r="KR5" s="165"/>
      <c r="KS5" s="165"/>
      <c r="KT5" s="165"/>
      <c r="KU5" s="165"/>
      <c r="KV5" s="165"/>
      <c r="KW5" s="165"/>
      <c r="KX5" s="165"/>
      <c r="KY5" s="165"/>
      <c r="KZ5" s="165"/>
      <c r="LA5" s="165"/>
      <c r="LB5" s="165"/>
      <c r="LC5" s="165"/>
      <c r="LD5" s="165"/>
      <c r="LE5" s="165"/>
      <c r="LF5" s="165"/>
      <c r="LG5" s="165"/>
      <c r="LH5" s="165"/>
      <c r="LI5" s="165"/>
      <c r="LJ5" s="165"/>
      <c r="LK5" s="165"/>
      <c r="LL5" s="165"/>
      <c r="LM5" s="165"/>
      <c r="LN5" s="165"/>
      <c r="LO5" s="165"/>
      <c r="LP5" s="165"/>
      <c r="LQ5" s="165"/>
      <c r="LR5" s="165"/>
      <c r="LS5" s="165"/>
      <c r="LT5" s="165"/>
      <c r="LU5" s="165"/>
      <c r="LV5" s="165"/>
      <c r="LW5" s="165"/>
      <c r="LX5" s="165"/>
      <c r="LY5" s="165"/>
      <c r="LZ5" s="165"/>
      <c r="MA5" s="165"/>
      <c r="MB5" s="165"/>
      <c r="MC5" s="165"/>
      <c r="MD5" s="165"/>
      <c r="ME5" s="165"/>
      <c r="MF5" s="165"/>
      <c r="MG5" s="165"/>
      <c r="MH5" s="165"/>
      <c r="MI5" s="165"/>
      <c r="MJ5" s="165"/>
      <c r="MK5" s="165"/>
      <c r="ML5" s="165"/>
      <c r="MM5" s="165"/>
      <c r="MN5" s="165"/>
      <c r="MO5" s="165"/>
      <c r="MP5" s="165"/>
      <c r="MQ5" s="165"/>
      <c r="MR5" s="165"/>
      <c r="MS5" s="165"/>
      <c r="MT5" s="165"/>
      <c r="MU5" s="165"/>
      <c r="MV5" s="165"/>
      <c r="MW5" s="165"/>
      <c r="MX5" s="165"/>
      <c r="MY5" s="165"/>
      <c r="MZ5" s="165"/>
      <c r="NA5" s="165"/>
      <c r="NB5" s="165"/>
      <c r="NC5" s="165"/>
      <c r="ND5" s="165"/>
      <c r="NE5" s="165"/>
      <c r="NF5" s="165"/>
      <c r="NG5" s="165"/>
      <c r="NH5" s="165"/>
      <c r="NI5" s="165"/>
      <c r="NJ5" s="165"/>
      <c r="NK5" s="165"/>
      <c r="NL5" s="165"/>
      <c r="NM5" s="165"/>
      <c r="NN5" s="165"/>
      <c r="NO5" s="165"/>
      <c r="NP5" s="165"/>
      <c r="NQ5" s="165"/>
      <c r="NR5" s="165"/>
      <c r="NS5" s="165"/>
      <c r="NT5" s="165"/>
      <c r="NU5" s="165"/>
      <c r="NV5" s="165"/>
      <c r="NW5" s="165"/>
      <c r="NX5" s="165"/>
      <c r="NY5" s="165"/>
      <c r="NZ5" s="165"/>
      <c r="OA5" s="165"/>
      <c r="OB5" s="165"/>
      <c r="OC5" s="165"/>
      <c r="OD5" s="165"/>
      <c r="OE5" s="165"/>
      <c r="OF5" s="165"/>
      <c r="OG5" s="165"/>
      <c r="OH5" s="165"/>
      <c r="OI5" s="165"/>
      <c r="OJ5" s="165"/>
      <c r="OK5" s="165"/>
      <c r="OL5" s="165"/>
      <c r="OM5" s="165"/>
      <c r="ON5" s="165"/>
      <c r="OO5" s="165"/>
      <c r="OP5" s="165"/>
      <c r="OQ5" s="165"/>
      <c r="OR5" s="165"/>
      <c r="OS5" s="165"/>
      <c r="OT5" s="165"/>
      <c r="OU5" s="165"/>
      <c r="OV5" s="165"/>
      <c r="OW5" s="165"/>
      <c r="OX5" s="165"/>
      <c r="OY5" s="165"/>
      <c r="OZ5" s="165"/>
      <c r="PA5" s="165"/>
      <c r="PB5" s="165"/>
      <c r="PC5" s="165"/>
      <c r="PD5" s="165"/>
      <c r="PE5" s="165"/>
      <c r="PF5" s="165"/>
      <c r="PG5" s="165"/>
      <c r="PH5" s="165"/>
      <c r="PI5" s="165"/>
      <c r="PJ5" s="165"/>
      <c r="PK5" s="165"/>
      <c r="PL5" s="165"/>
      <c r="PM5" s="165"/>
      <c r="PN5" s="165"/>
      <c r="PO5" s="165"/>
      <c r="PP5" s="165"/>
      <c r="PQ5" s="165"/>
      <c r="PR5" s="165"/>
      <c r="PS5" s="165"/>
      <c r="PT5" s="165"/>
      <c r="PU5" s="165"/>
      <c r="PV5" s="165"/>
      <c r="PW5" s="165"/>
      <c r="PX5" s="165"/>
      <c r="PY5" s="165"/>
      <c r="PZ5" s="165"/>
      <c r="QA5" s="165"/>
      <c r="QB5" s="165"/>
      <c r="QC5" s="165"/>
      <c r="QD5" s="165"/>
      <c r="QE5" s="165"/>
      <c r="QF5" s="165"/>
      <c r="QG5" s="165"/>
      <c r="QH5" s="165"/>
      <c r="QI5" s="165"/>
      <c r="QJ5" s="165"/>
      <c r="QK5" s="165"/>
      <c r="QL5" s="165"/>
      <c r="QM5" s="165"/>
      <c r="QN5" s="165"/>
      <c r="QO5" s="165"/>
      <c r="QP5" s="165"/>
      <c r="QQ5" s="165"/>
      <c r="QR5" s="165"/>
      <c r="QS5" s="165"/>
      <c r="QT5" s="165"/>
      <c r="QU5" s="165"/>
      <c r="QV5" s="165"/>
      <c r="QW5" s="165"/>
      <c r="QX5" s="165"/>
      <c r="QY5" s="165"/>
      <c r="QZ5" s="165"/>
      <c r="RA5" s="165"/>
      <c r="RB5" s="165"/>
      <c r="RC5" s="165"/>
      <c r="RD5" s="165"/>
      <c r="RE5" s="165"/>
      <c r="RF5" s="165"/>
      <c r="RG5" s="165"/>
      <c r="RH5" s="165"/>
      <c r="RI5" s="165"/>
      <c r="RJ5" s="165"/>
      <c r="RK5" s="165"/>
      <c r="RL5" s="165"/>
      <c r="RM5" s="165"/>
      <c r="RN5" s="165"/>
      <c r="RO5" s="165"/>
      <c r="RP5" s="165"/>
      <c r="RQ5" s="165"/>
      <c r="RR5" s="165"/>
      <c r="RS5" s="165"/>
      <c r="RT5" s="165"/>
      <c r="RU5" s="165"/>
      <c r="RV5" s="165"/>
      <c r="RW5" s="165"/>
      <c r="RX5" s="165"/>
      <c r="RY5" s="165"/>
      <c r="RZ5" s="165"/>
      <c r="SA5" s="165"/>
      <c r="SB5" s="165"/>
      <c r="SC5" s="165"/>
      <c r="SD5" s="165"/>
      <c r="SE5" s="165"/>
      <c r="SF5" s="165"/>
      <c r="SG5" s="165"/>
      <c r="SH5" s="165"/>
      <c r="SI5" s="165"/>
      <c r="SJ5" s="165"/>
      <c r="SK5" s="165"/>
      <c r="SL5" s="165"/>
      <c r="SM5" s="165"/>
      <c r="SN5" s="165"/>
      <c r="SO5" s="165"/>
      <c r="SP5" s="165"/>
      <c r="SQ5" s="165"/>
      <c r="SR5" s="165"/>
      <c r="SS5" s="165"/>
      <c r="ST5" s="165"/>
      <c r="SU5" s="165"/>
      <c r="SV5" s="165"/>
      <c r="SW5" s="165"/>
      <c r="SX5" s="165"/>
      <c r="SY5" s="165"/>
      <c r="SZ5" s="165"/>
      <c r="TA5" s="165"/>
      <c r="TB5" s="165"/>
      <c r="TC5" s="165"/>
      <c r="TD5" s="165"/>
      <c r="TE5" s="165"/>
      <c r="TF5" s="165"/>
      <c r="TG5" s="165"/>
      <c r="TH5" s="165"/>
      <c r="TI5" s="165"/>
      <c r="TJ5" s="165"/>
      <c r="TK5" s="165"/>
      <c r="TL5" s="165"/>
      <c r="TM5" s="165"/>
      <c r="TN5" s="165"/>
      <c r="TO5" s="165"/>
      <c r="TP5" s="165"/>
      <c r="TQ5" s="165"/>
      <c r="TR5" s="165"/>
      <c r="TS5" s="165"/>
      <c r="TT5" s="165"/>
      <c r="TU5" s="165"/>
      <c r="TV5" s="165"/>
      <c r="TW5" s="165"/>
      <c r="TX5" s="165"/>
      <c r="TY5" s="165"/>
      <c r="TZ5" s="165"/>
      <c r="UA5" s="165"/>
      <c r="UB5" s="165"/>
      <c r="UC5" s="165"/>
      <c r="UD5" s="165"/>
      <c r="UE5" s="165"/>
      <c r="UF5" s="165"/>
      <c r="UG5" s="165"/>
      <c r="UH5" s="165"/>
      <c r="UI5" s="165"/>
      <c r="UJ5" s="165"/>
      <c r="UK5" s="165"/>
      <c r="UL5" s="165"/>
      <c r="UM5" s="165"/>
      <c r="UN5" s="165"/>
      <c r="UO5" s="165"/>
      <c r="UP5" s="165"/>
      <c r="UQ5" s="165"/>
      <c r="UR5" s="165"/>
      <c r="US5" s="165"/>
      <c r="UT5" s="165"/>
      <c r="UU5" s="165"/>
      <c r="UV5" s="165"/>
      <c r="UW5" s="165"/>
      <c r="UX5" s="165"/>
      <c r="UY5" s="165"/>
      <c r="UZ5" s="165"/>
      <c r="VA5" s="165"/>
      <c r="VB5" s="165"/>
      <c r="VC5" s="165"/>
      <c r="VD5" s="165"/>
      <c r="VE5" s="165"/>
      <c r="VF5" s="165"/>
      <c r="VG5" s="165"/>
      <c r="VH5" s="165"/>
      <c r="VI5" s="165"/>
      <c r="VJ5" s="165"/>
      <c r="VK5" s="165"/>
      <c r="VL5" s="165"/>
      <c r="VM5" s="165"/>
      <c r="VN5" s="165"/>
      <c r="VO5" s="165"/>
      <c r="VP5" s="165"/>
      <c r="VQ5" s="165"/>
      <c r="VR5" s="165"/>
      <c r="VS5" s="165"/>
      <c r="VT5" s="165"/>
      <c r="VU5" s="165"/>
      <c r="VV5" s="165"/>
      <c r="VW5" s="165"/>
      <c r="VX5" s="165"/>
      <c r="VY5" s="165"/>
      <c r="VZ5" s="165"/>
      <c r="WA5" s="165"/>
      <c r="WB5" s="165"/>
      <c r="WC5" s="165"/>
      <c r="WD5" s="165"/>
      <c r="WE5" s="165"/>
      <c r="WF5" s="165"/>
      <c r="WG5" s="165"/>
      <c r="WH5" s="165"/>
      <c r="WI5" s="165"/>
      <c r="WJ5" s="165"/>
      <c r="WK5" s="165"/>
      <c r="WL5" s="165"/>
      <c r="WM5" s="165"/>
      <c r="WN5" s="165"/>
      <c r="WO5" s="165"/>
      <c r="WP5" s="165"/>
      <c r="WQ5" s="165"/>
      <c r="WR5" s="165"/>
      <c r="WS5" s="165"/>
      <c r="WT5" s="165"/>
      <c r="WU5" s="165"/>
      <c r="WV5" s="165"/>
      <c r="WW5" s="165"/>
      <c r="WX5" s="165"/>
      <c r="WY5" s="165"/>
      <c r="WZ5" s="165"/>
      <c r="XA5" s="165"/>
      <c r="XB5" s="165"/>
      <c r="XC5" s="165"/>
      <c r="XD5" s="165"/>
      <c r="XE5" s="165"/>
      <c r="XF5" s="165"/>
      <c r="XG5" s="165"/>
      <c r="XH5" s="165"/>
      <c r="XI5" s="165"/>
      <c r="XJ5" s="165"/>
      <c r="XK5" s="165"/>
      <c r="XL5" s="165"/>
      <c r="XM5" s="165"/>
      <c r="XN5" s="165"/>
      <c r="XO5" s="165"/>
      <c r="XP5" s="165"/>
      <c r="XQ5" s="165"/>
      <c r="XR5" s="165"/>
      <c r="XS5" s="165"/>
      <c r="XT5" s="165"/>
      <c r="XU5" s="165"/>
      <c r="XV5" s="165"/>
      <c r="XW5" s="165"/>
      <c r="XX5" s="165"/>
      <c r="XY5" s="165"/>
      <c r="XZ5" s="165"/>
      <c r="YA5" s="165"/>
      <c r="YB5" s="165"/>
      <c r="YC5" s="165"/>
      <c r="YD5" s="165"/>
      <c r="YE5" s="165"/>
      <c r="YF5" s="165"/>
      <c r="YG5" s="165"/>
      <c r="YH5" s="165"/>
      <c r="YI5" s="165"/>
      <c r="YJ5" s="165"/>
      <c r="YK5" s="165"/>
      <c r="YL5" s="165"/>
      <c r="YM5" s="165"/>
      <c r="YN5" s="165"/>
      <c r="YO5" s="165"/>
      <c r="YP5" s="165"/>
      <c r="YQ5" s="165"/>
      <c r="YR5" s="165"/>
      <c r="YS5" s="165"/>
      <c r="YT5" s="165"/>
      <c r="YU5" s="165"/>
      <c r="YV5" s="165"/>
      <c r="YW5" s="165"/>
      <c r="YX5" s="165"/>
      <c r="YY5" s="165"/>
      <c r="YZ5" s="165"/>
      <c r="ZA5" s="165"/>
      <c r="ZB5" s="165"/>
      <c r="ZC5" s="165"/>
      <c r="ZD5" s="165"/>
      <c r="ZE5" s="165"/>
      <c r="ZF5" s="165"/>
      <c r="ZG5" s="165"/>
      <c r="ZH5" s="165"/>
      <c r="ZI5" s="165"/>
      <c r="ZJ5" s="165"/>
      <c r="ZK5" s="165"/>
      <c r="ZL5" s="165"/>
      <c r="ZM5" s="165"/>
      <c r="ZN5" s="165"/>
      <c r="ZO5" s="165"/>
      <c r="ZP5" s="165"/>
      <c r="ZQ5" s="165"/>
      <c r="ZR5" s="165"/>
      <c r="ZS5" s="165"/>
      <c r="ZT5" s="165"/>
      <c r="ZU5" s="165"/>
      <c r="ZV5" s="165"/>
      <c r="ZW5" s="165"/>
      <c r="ZX5" s="165"/>
      <c r="ZY5" s="165"/>
      <c r="ZZ5" s="165"/>
      <c r="AAA5" s="165"/>
      <c r="AAB5" s="165"/>
      <c r="AAC5" s="165"/>
      <c r="AAD5" s="165"/>
      <c r="AAE5" s="165"/>
      <c r="AAF5" s="165"/>
      <c r="AAG5" s="165"/>
      <c r="AAH5" s="165"/>
      <c r="AAI5" s="165"/>
      <c r="AAJ5" s="165"/>
      <c r="AAK5" s="165"/>
      <c r="AAL5" s="165"/>
      <c r="AAM5" s="165"/>
      <c r="AAN5" s="165"/>
      <c r="AAO5" s="165"/>
      <c r="AAP5" s="165"/>
      <c r="AAQ5" s="165"/>
      <c r="AAR5" s="165"/>
      <c r="AAS5" s="165"/>
      <c r="AAT5" s="165"/>
      <c r="AAU5" s="165"/>
      <c r="AAV5" s="165"/>
      <c r="AAW5" s="165"/>
      <c r="AAX5" s="165"/>
      <c r="AAY5" s="165"/>
      <c r="AAZ5" s="165"/>
      <c r="ABA5" s="165"/>
      <c r="ABB5" s="165"/>
      <c r="ABC5" s="165"/>
      <c r="ABD5" s="165"/>
      <c r="ABE5" s="165"/>
      <c r="ABF5" s="165"/>
      <c r="ABG5" s="165"/>
      <c r="ABH5" s="165"/>
      <c r="ABI5" s="165"/>
      <c r="ABJ5" s="165"/>
      <c r="ABK5" s="165"/>
      <c r="ABL5" s="165"/>
      <c r="ABM5" s="165"/>
      <c r="ABN5" s="165"/>
      <c r="ABO5" s="165"/>
      <c r="ABP5" s="165"/>
      <c r="ABQ5" s="165"/>
      <c r="ABR5" s="165"/>
      <c r="ABS5" s="165"/>
      <c r="ABT5" s="165"/>
      <c r="ABU5" s="165"/>
      <c r="ABV5" s="165"/>
      <c r="ABW5" s="165"/>
      <c r="ABX5" s="165"/>
      <c r="ABY5" s="165"/>
      <c r="ABZ5" s="165"/>
      <c r="ACA5" s="165"/>
      <c r="ACB5" s="165"/>
      <c r="ACC5" s="165"/>
      <c r="ACD5" s="165"/>
      <c r="ACE5" s="165"/>
      <c r="ACF5" s="165"/>
      <c r="ACG5" s="165"/>
      <c r="ACH5" s="165"/>
      <c r="ACI5" s="165"/>
      <c r="ACJ5" s="165"/>
      <c r="ACK5" s="165"/>
      <c r="ACL5" s="165"/>
      <c r="ACM5" s="165"/>
      <c r="ACN5" s="165"/>
      <c r="ACO5" s="165"/>
      <c r="ACP5" s="165"/>
      <c r="ACQ5" s="165"/>
      <c r="ACR5" s="165"/>
      <c r="ACS5" s="165"/>
      <c r="ACT5" s="165"/>
      <c r="ACU5" s="165"/>
      <c r="ACV5" s="165"/>
      <c r="ACW5" s="165"/>
      <c r="ACX5" s="165"/>
      <c r="ACY5" s="165"/>
      <c r="ACZ5" s="165"/>
      <c r="ADA5" s="165"/>
      <c r="ADB5" s="165"/>
      <c r="ADC5" s="165"/>
      <c r="ADD5" s="165"/>
      <c r="ADE5" s="165"/>
      <c r="ADF5" s="165"/>
      <c r="ADG5" s="165"/>
      <c r="ADH5" s="165"/>
      <c r="ADI5" s="165"/>
      <c r="ADJ5" s="165"/>
      <c r="ADK5" s="165"/>
      <c r="ADL5" s="165"/>
      <c r="ADM5" s="165"/>
      <c r="ADN5" s="165"/>
      <c r="ADO5" s="165"/>
      <c r="ADP5" s="165"/>
      <c r="ADQ5" s="165"/>
      <c r="ADR5" s="165"/>
      <c r="ADS5" s="165"/>
      <c r="ADT5" s="165"/>
      <c r="ADU5" s="165"/>
      <c r="ADV5" s="165"/>
      <c r="ADW5" s="165"/>
      <c r="ADX5" s="165"/>
      <c r="ADY5" s="165"/>
      <c r="ADZ5" s="165"/>
      <c r="AEA5" s="165"/>
      <c r="AEB5" s="165"/>
      <c r="AEC5" s="165"/>
      <c r="AED5" s="165"/>
      <c r="AEE5" s="165"/>
      <c r="AEF5" s="165"/>
      <c r="AEG5" s="165"/>
      <c r="AEH5" s="165"/>
      <c r="AEI5" s="165"/>
      <c r="AEJ5" s="165"/>
      <c r="AEK5" s="165"/>
      <c r="AEL5" s="165"/>
      <c r="AEM5" s="165"/>
      <c r="AEN5" s="165"/>
      <c r="AEO5" s="165"/>
      <c r="AEP5" s="165"/>
      <c r="AEQ5" s="165"/>
      <c r="AER5" s="165"/>
      <c r="AES5" s="165"/>
      <c r="AET5" s="165"/>
      <c r="AEU5" s="165"/>
      <c r="AEV5" s="165"/>
      <c r="AEW5" s="165"/>
      <c r="AEX5" s="165"/>
      <c r="AEY5" s="165"/>
      <c r="AEZ5" s="165"/>
      <c r="AFA5" s="165"/>
      <c r="AFB5" s="165"/>
      <c r="AFC5" s="165"/>
      <c r="AFD5" s="165"/>
      <c r="AFE5" s="165"/>
      <c r="AFF5" s="165"/>
      <c r="AFG5" s="165"/>
      <c r="AFH5" s="165"/>
      <c r="AFI5" s="165"/>
      <c r="AFJ5" s="165"/>
      <c r="AFK5" s="165"/>
      <c r="AFL5" s="165"/>
      <c r="AFM5" s="165"/>
      <c r="AFN5" s="165"/>
      <c r="AFO5" s="165"/>
      <c r="AFP5" s="165"/>
      <c r="AFQ5" s="165"/>
      <c r="AFR5" s="165"/>
      <c r="AFS5" s="165"/>
      <c r="AFT5" s="165"/>
      <c r="AFU5" s="165"/>
      <c r="AFV5" s="165"/>
      <c r="AFW5" s="165"/>
      <c r="AFX5" s="165"/>
      <c r="AFY5" s="165"/>
      <c r="AFZ5" s="165"/>
      <c r="AGA5" s="165"/>
      <c r="AGB5" s="165"/>
      <c r="AGC5" s="165"/>
      <c r="AGD5" s="165"/>
      <c r="AGE5" s="165"/>
      <c r="AGF5" s="165"/>
      <c r="AGG5" s="165"/>
      <c r="AGH5" s="165"/>
      <c r="AGI5" s="165"/>
      <c r="AGJ5" s="165"/>
      <c r="AGK5" s="165"/>
      <c r="AGL5" s="165"/>
      <c r="AGM5" s="165"/>
      <c r="AGN5" s="165"/>
      <c r="AGO5" s="165"/>
      <c r="AGP5" s="165"/>
      <c r="AGQ5" s="165"/>
      <c r="AGR5" s="165"/>
      <c r="AGS5" s="165"/>
      <c r="AGT5" s="165"/>
      <c r="AGU5" s="165"/>
      <c r="AGV5" s="165"/>
      <c r="AGW5" s="165"/>
      <c r="AGX5" s="165"/>
      <c r="AGY5" s="165"/>
      <c r="AGZ5" s="165"/>
      <c r="AHA5" s="165"/>
      <c r="AHB5" s="165"/>
      <c r="AHC5" s="165"/>
      <c r="AHD5" s="165"/>
      <c r="AHE5" s="165"/>
      <c r="AHF5" s="165"/>
      <c r="AHG5" s="165"/>
      <c r="AHH5" s="165"/>
      <c r="AHI5" s="165"/>
      <c r="AHJ5" s="165"/>
      <c r="AHK5" s="165"/>
      <c r="AHL5" s="165"/>
      <c r="AHM5" s="165"/>
      <c r="AHN5" s="165"/>
      <c r="AHO5" s="165"/>
      <c r="AHP5" s="165"/>
      <c r="AHQ5" s="165"/>
      <c r="AHR5" s="165"/>
      <c r="AHS5" s="165"/>
      <c r="AHT5" s="165"/>
      <c r="AHU5" s="165"/>
      <c r="AHV5" s="165"/>
      <c r="AHW5" s="165"/>
      <c r="AHX5" s="165"/>
      <c r="AHY5" s="165"/>
      <c r="AHZ5" s="165"/>
      <c r="AIA5" s="165"/>
      <c r="AIB5" s="165"/>
      <c r="AIC5" s="165"/>
      <c r="AID5" s="165"/>
      <c r="AIE5" s="165"/>
      <c r="AIF5" s="165"/>
      <c r="AIG5" s="165"/>
      <c r="AIH5" s="165"/>
      <c r="AII5" s="165"/>
      <c r="AIJ5" s="165"/>
      <c r="AIK5" s="165"/>
      <c r="AIL5" s="165"/>
      <c r="AIM5" s="165"/>
      <c r="AIN5" s="165"/>
      <c r="AIO5" s="165"/>
      <c r="AIP5" s="165"/>
      <c r="AIQ5" s="165"/>
      <c r="AIR5" s="165"/>
      <c r="AIS5" s="165"/>
      <c r="AIT5" s="165"/>
      <c r="AIU5" s="165"/>
      <c r="AIV5" s="165"/>
      <c r="AIW5" s="165"/>
      <c r="AIX5" s="165"/>
      <c r="AIY5" s="165"/>
      <c r="AIZ5" s="165"/>
      <c r="AJA5" s="165"/>
      <c r="AJB5" s="165"/>
      <c r="AJC5" s="165"/>
      <c r="AJD5" s="165"/>
      <c r="AJE5" s="165"/>
      <c r="AJF5" s="165"/>
      <c r="AJG5" s="165"/>
      <c r="AJH5" s="165"/>
      <c r="AJI5" s="165"/>
      <c r="AJJ5" s="165"/>
      <c r="AJK5" s="165"/>
      <c r="AJL5" s="165"/>
      <c r="AJM5" s="165"/>
      <c r="AJN5" s="165"/>
      <c r="AJO5" s="165"/>
      <c r="AJP5" s="165"/>
      <c r="AJQ5" s="165"/>
      <c r="AJR5" s="165"/>
      <c r="AJS5" s="165"/>
      <c r="AJT5" s="165"/>
      <c r="AJU5" s="165"/>
      <c r="AJV5" s="165"/>
      <c r="AJW5" s="165"/>
      <c r="AJX5" s="165"/>
      <c r="AJY5" s="165"/>
      <c r="AJZ5" s="165"/>
      <c r="AKA5" s="165"/>
      <c r="AKB5" s="165"/>
      <c r="AKC5" s="165"/>
      <c r="AKD5" s="165"/>
      <c r="AKE5" s="165"/>
      <c r="AKF5" s="165"/>
      <c r="AKG5" s="165"/>
      <c r="AKH5" s="165"/>
      <c r="AKI5" s="165"/>
      <c r="AKJ5" s="165"/>
      <c r="AKK5" s="165"/>
      <c r="AKL5" s="165"/>
      <c r="AKM5" s="165"/>
      <c r="AKN5" s="165"/>
      <c r="AKO5" s="165"/>
      <c r="AKP5" s="165"/>
      <c r="AKQ5" s="165"/>
      <c r="AKR5" s="165"/>
      <c r="AKS5" s="165"/>
      <c r="AKT5" s="165"/>
      <c r="AKU5" s="165"/>
      <c r="AKV5" s="165"/>
      <c r="AKW5" s="165"/>
      <c r="AKX5" s="165"/>
      <c r="AKY5" s="165"/>
      <c r="AKZ5" s="165"/>
      <c r="ALA5" s="165"/>
      <c r="ALB5" s="165"/>
      <c r="ALC5" s="165"/>
      <c r="ALD5" s="165"/>
      <c r="ALE5" s="165"/>
      <c r="ALF5" s="165"/>
      <c r="ALG5" s="165"/>
      <c r="ALH5" s="165"/>
      <c r="ALI5" s="165"/>
      <c r="ALJ5" s="165"/>
      <c r="ALK5" s="165"/>
      <c r="ALL5" s="165"/>
      <c r="ALM5" s="165"/>
      <c r="ALN5" s="165"/>
      <c r="ALO5" s="165"/>
      <c r="ALP5" s="165"/>
      <c r="ALQ5" s="165"/>
      <c r="ALR5" s="165"/>
      <c r="ALS5" s="165"/>
      <c r="ALT5" s="165"/>
      <c r="ALU5" s="165"/>
      <c r="ALV5" s="165"/>
      <c r="ALW5" s="165"/>
      <c r="ALX5" s="165"/>
      <c r="ALY5" s="165"/>
      <c r="ALZ5" s="165"/>
      <c r="AMA5" s="165"/>
      <c r="AMB5" s="165"/>
      <c r="AMC5" s="165"/>
      <c r="AMD5" s="165"/>
      <c r="AME5" s="165"/>
      <c r="AMF5" s="165"/>
      <c r="AMG5" s="165"/>
      <c r="AMH5" s="165"/>
      <c r="AMI5" s="165"/>
      <c r="AMJ5" s="165"/>
      <c r="AMK5" s="165"/>
      <c r="AML5" s="165"/>
      <c r="AMM5" s="165"/>
      <c r="AMN5" s="165"/>
      <c r="AMO5" s="165"/>
      <c r="AMP5" s="165"/>
      <c r="AMQ5" s="165"/>
      <c r="AMR5" s="165"/>
      <c r="AMS5" s="165"/>
      <c r="AMT5" s="165"/>
      <c r="AMU5" s="165"/>
      <c r="AMV5" s="165"/>
      <c r="AMW5" s="165"/>
      <c r="AMX5" s="165"/>
      <c r="AMY5" s="165"/>
      <c r="AMZ5" s="165"/>
      <c r="ANA5" s="165"/>
      <c r="ANB5" s="165"/>
      <c r="ANC5" s="165"/>
      <c r="AND5" s="165"/>
      <c r="ANE5" s="165"/>
      <c r="ANF5" s="165"/>
      <c r="ANG5" s="165"/>
      <c r="ANH5" s="165"/>
      <c r="ANI5" s="165"/>
      <c r="ANJ5" s="165"/>
      <c r="ANK5" s="165"/>
      <c r="ANL5" s="165"/>
      <c r="ANM5" s="165"/>
      <c r="ANN5" s="165"/>
      <c r="ANO5" s="165"/>
      <c r="ANP5" s="165"/>
      <c r="ANQ5" s="165"/>
      <c r="ANR5" s="165"/>
      <c r="ANS5" s="165"/>
      <c r="ANT5" s="165"/>
      <c r="ANU5" s="165"/>
      <c r="ANV5" s="165"/>
      <c r="ANW5" s="165"/>
      <c r="ANX5" s="165"/>
      <c r="ANY5" s="165"/>
      <c r="ANZ5" s="165"/>
      <c r="AOA5" s="165"/>
      <c r="AOB5" s="165"/>
      <c r="AOC5" s="165"/>
      <c r="AOD5" s="165"/>
      <c r="AOE5" s="165"/>
      <c r="AOF5" s="165"/>
      <c r="AOG5" s="165"/>
      <c r="AOH5" s="165"/>
      <c r="AOI5" s="165"/>
      <c r="AOJ5" s="165"/>
      <c r="AOK5" s="165"/>
      <c r="AOL5" s="165"/>
      <c r="AOM5" s="165"/>
      <c r="AON5" s="165"/>
      <c r="AOO5" s="165"/>
      <c r="AOP5" s="165"/>
      <c r="AOQ5" s="165"/>
      <c r="AOR5" s="165"/>
      <c r="AOS5" s="165"/>
      <c r="AOT5" s="165"/>
      <c r="AOU5" s="165"/>
      <c r="AOV5" s="165"/>
      <c r="AOW5" s="165"/>
      <c r="AOX5" s="165"/>
      <c r="AOY5" s="165"/>
      <c r="AOZ5" s="165"/>
      <c r="APA5" s="165"/>
      <c r="APB5" s="165"/>
      <c r="APC5" s="165"/>
      <c r="APD5" s="165"/>
      <c r="APE5" s="165"/>
      <c r="APF5" s="165"/>
      <c r="APG5" s="165"/>
      <c r="APH5" s="165"/>
      <c r="API5" s="165"/>
      <c r="APJ5" s="165"/>
      <c r="APK5" s="165"/>
      <c r="APL5" s="165"/>
      <c r="APM5" s="165"/>
      <c r="APN5" s="165"/>
      <c r="APO5" s="165"/>
      <c r="APP5" s="165"/>
      <c r="APQ5" s="165"/>
      <c r="APR5" s="165"/>
      <c r="APS5" s="165"/>
      <c r="APT5" s="165"/>
      <c r="APU5" s="165"/>
      <c r="APV5" s="165"/>
      <c r="APW5" s="165"/>
      <c r="APX5" s="165"/>
      <c r="APY5" s="165"/>
      <c r="APZ5" s="165"/>
      <c r="AQA5" s="165"/>
      <c r="AQB5" s="165"/>
      <c r="AQC5" s="165"/>
      <c r="AQD5" s="165"/>
      <c r="AQE5" s="165"/>
      <c r="AQF5" s="165"/>
      <c r="AQG5" s="165"/>
      <c r="AQH5" s="165"/>
      <c r="AQI5" s="165"/>
      <c r="AQJ5" s="165"/>
      <c r="AQK5" s="165"/>
      <c r="AQL5" s="165"/>
      <c r="AQM5" s="165"/>
      <c r="AQN5" s="165"/>
      <c r="AQO5" s="165"/>
      <c r="AQP5" s="165"/>
      <c r="AQQ5" s="165"/>
      <c r="AQR5" s="165"/>
      <c r="AQS5" s="165"/>
      <c r="AQT5" s="165"/>
      <c r="AQU5" s="165"/>
      <c r="AQV5" s="165"/>
      <c r="AQW5" s="165"/>
      <c r="AQX5" s="165"/>
      <c r="AQY5" s="165"/>
      <c r="AQZ5" s="165"/>
      <c r="ARA5" s="165"/>
      <c r="ARB5" s="165"/>
      <c r="ARC5" s="165"/>
      <c r="ARD5" s="165"/>
      <c r="ARE5" s="165"/>
      <c r="ARF5" s="165"/>
      <c r="ARG5" s="165"/>
      <c r="ARH5" s="165"/>
      <c r="ARI5" s="165"/>
      <c r="ARJ5" s="165"/>
      <c r="ARK5" s="165"/>
      <c r="ARL5" s="165"/>
      <c r="ARM5" s="165"/>
      <c r="ARN5" s="165"/>
      <c r="ARO5" s="165"/>
      <c r="ARP5" s="165"/>
      <c r="ARQ5" s="165"/>
      <c r="ARR5" s="165"/>
      <c r="ARS5" s="165"/>
      <c r="ART5" s="165"/>
      <c r="ARU5" s="165"/>
      <c r="ARV5" s="165"/>
      <c r="ARW5" s="165"/>
      <c r="ARX5" s="165"/>
      <c r="ARY5" s="165"/>
      <c r="ARZ5" s="165"/>
      <c r="ASA5" s="165"/>
      <c r="ASB5" s="165"/>
      <c r="ASC5" s="165"/>
      <c r="ASD5" s="165"/>
      <c r="ASE5" s="165"/>
      <c r="ASF5" s="165"/>
      <c r="ASG5" s="165"/>
      <c r="ASH5" s="165"/>
      <c r="ASI5" s="165"/>
      <c r="ASJ5" s="165"/>
      <c r="ASK5" s="165"/>
      <c r="ASL5" s="165"/>
      <c r="ASM5" s="165"/>
      <c r="ASN5" s="165"/>
      <c r="ASO5" s="165"/>
      <c r="ASP5" s="165"/>
      <c r="ASQ5" s="165"/>
      <c r="ASR5" s="165"/>
      <c r="ASS5" s="165"/>
      <c r="AST5" s="165"/>
      <c r="ASU5" s="165"/>
      <c r="ASV5" s="165"/>
      <c r="ASW5" s="165"/>
      <c r="ASX5" s="165"/>
      <c r="ASY5" s="165"/>
      <c r="ASZ5" s="165"/>
      <c r="ATA5" s="165"/>
      <c r="ATB5" s="165"/>
      <c r="ATC5" s="165"/>
      <c r="ATD5" s="165"/>
      <c r="ATE5" s="165"/>
      <c r="ATF5" s="165"/>
      <c r="ATG5" s="165"/>
      <c r="ATH5" s="165"/>
      <c r="ATI5" s="165"/>
      <c r="ATJ5" s="165"/>
      <c r="ATK5" s="165"/>
      <c r="ATL5" s="165"/>
      <c r="ATM5" s="165"/>
      <c r="ATN5" s="165"/>
      <c r="ATO5" s="165"/>
      <c r="ATP5" s="165"/>
      <c r="ATQ5" s="165"/>
      <c r="ATR5" s="165"/>
      <c r="ATS5" s="165"/>
      <c r="ATT5" s="165"/>
      <c r="ATU5" s="165"/>
      <c r="ATV5" s="165"/>
      <c r="ATW5" s="165"/>
      <c r="ATX5" s="165"/>
      <c r="ATY5" s="165"/>
      <c r="ATZ5" s="165"/>
      <c r="AUA5" s="165"/>
      <c r="AUB5" s="165"/>
      <c r="AUC5" s="165"/>
      <c r="AUD5" s="165"/>
      <c r="AUE5" s="165"/>
      <c r="AUF5" s="165"/>
      <c r="AUG5" s="165"/>
      <c r="AUH5" s="165"/>
      <c r="AUI5" s="165"/>
      <c r="AUJ5" s="165"/>
      <c r="AUK5" s="165"/>
      <c r="AUL5" s="165"/>
      <c r="AUM5" s="165"/>
      <c r="AUN5" s="165"/>
      <c r="AUO5" s="165"/>
      <c r="AUP5" s="165"/>
      <c r="AUQ5" s="165"/>
      <c r="AUR5" s="165"/>
      <c r="AUS5" s="165"/>
      <c r="AUT5" s="165"/>
      <c r="AUU5" s="165"/>
      <c r="AUV5" s="165"/>
      <c r="AUW5" s="165"/>
      <c r="AUX5" s="165"/>
      <c r="AUY5" s="165"/>
      <c r="AUZ5" s="165"/>
      <c r="AVA5" s="165"/>
      <c r="AVB5" s="165"/>
      <c r="AVC5" s="165"/>
      <c r="AVD5" s="165"/>
      <c r="AVE5" s="165"/>
      <c r="AVF5" s="165"/>
      <c r="AVG5" s="165"/>
      <c r="AVH5" s="165"/>
      <c r="AVI5" s="165"/>
      <c r="AVJ5" s="165"/>
      <c r="AVK5" s="165"/>
      <c r="AVL5" s="165"/>
      <c r="AVM5" s="165"/>
      <c r="AVN5" s="165"/>
      <c r="AVO5" s="165"/>
      <c r="AVP5" s="165"/>
      <c r="AVQ5" s="165"/>
      <c r="AVR5" s="165"/>
      <c r="AVS5" s="165"/>
      <c r="AVT5" s="165"/>
      <c r="AVU5" s="165"/>
      <c r="AVV5" s="165"/>
      <c r="AVW5" s="165"/>
      <c r="AVX5" s="165"/>
      <c r="AVY5" s="165"/>
      <c r="AVZ5" s="165"/>
      <c r="AWA5" s="165"/>
      <c r="AWB5" s="165"/>
      <c r="AWC5" s="165"/>
      <c r="AWD5" s="165"/>
      <c r="AWE5" s="165"/>
      <c r="AWF5" s="165"/>
      <c r="AWG5" s="165"/>
      <c r="AWH5" s="165"/>
      <c r="AWI5" s="165"/>
      <c r="AWJ5" s="165"/>
      <c r="AWK5" s="165"/>
      <c r="AWL5" s="165"/>
      <c r="AWM5" s="165"/>
      <c r="AWN5" s="165"/>
      <c r="AWO5" s="165"/>
      <c r="AWP5" s="165"/>
      <c r="AWQ5" s="165"/>
      <c r="AWR5" s="165"/>
      <c r="AWS5" s="165"/>
      <c r="AWT5" s="165"/>
      <c r="AWU5" s="165"/>
      <c r="AWV5" s="165"/>
      <c r="AWW5" s="165"/>
      <c r="AWX5" s="165"/>
      <c r="AWY5" s="165"/>
      <c r="AWZ5" s="165"/>
      <c r="AXA5" s="165"/>
      <c r="AXB5" s="165"/>
      <c r="AXC5" s="165"/>
      <c r="AXD5" s="165"/>
      <c r="AXE5" s="165"/>
      <c r="AXF5" s="165"/>
      <c r="AXG5" s="165"/>
      <c r="AXH5" s="165"/>
      <c r="AXI5" s="165"/>
      <c r="AXJ5" s="165"/>
      <c r="AXK5" s="165"/>
      <c r="AXL5" s="165"/>
      <c r="AXM5" s="165"/>
      <c r="AXN5" s="165"/>
      <c r="AXO5" s="165"/>
      <c r="AXP5" s="165"/>
      <c r="AXQ5" s="165"/>
      <c r="AXR5" s="165"/>
      <c r="AXS5" s="165"/>
      <c r="AXT5" s="165"/>
      <c r="AXU5" s="165"/>
      <c r="AXV5" s="165"/>
      <c r="AXW5" s="165"/>
      <c r="AXX5" s="165"/>
      <c r="AXY5" s="165"/>
      <c r="AXZ5" s="165"/>
      <c r="AYA5" s="165"/>
      <c r="AYB5" s="165"/>
      <c r="AYC5" s="165"/>
      <c r="AYD5" s="165"/>
      <c r="AYE5" s="165"/>
      <c r="AYF5" s="165"/>
      <c r="AYG5" s="165"/>
      <c r="AYH5" s="165"/>
      <c r="AYI5" s="165"/>
      <c r="AYJ5" s="165"/>
      <c r="AYK5" s="165"/>
      <c r="AYL5" s="165"/>
      <c r="AYM5" s="165"/>
      <c r="AYN5" s="165"/>
      <c r="AYO5" s="165"/>
      <c r="AYP5" s="165"/>
      <c r="AYQ5" s="165"/>
      <c r="AYR5" s="165"/>
      <c r="AYS5" s="165"/>
      <c r="AYT5" s="165"/>
      <c r="AYU5" s="165"/>
      <c r="AYV5" s="165"/>
      <c r="AYW5" s="165"/>
      <c r="AYX5" s="165"/>
      <c r="AYY5" s="165"/>
      <c r="AYZ5" s="165"/>
      <c r="AZA5" s="165"/>
      <c r="AZB5" s="165"/>
      <c r="AZC5" s="165"/>
      <c r="AZD5" s="165"/>
      <c r="AZE5" s="165"/>
      <c r="AZF5" s="165"/>
      <c r="AZG5" s="165"/>
      <c r="AZH5" s="165"/>
      <c r="AZI5" s="165"/>
      <c r="AZJ5" s="165"/>
      <c r="AZK5" s="165"/>
      <c r="AZL5" s="165"/>
      <c r="AZM5" s="165"/>
      <c r="AZN5" s="165"/>
      <c r="AZO5" s="165"/>
      <c r="AZP5" s="165"/>
      <c r="AZQ5" s="165"/>
      <c r="AZR5" s="165"/>
      <c r="AZS5" s="165"/>
      <c r="AZT5" s="165"/>
      <c r="AZU5" s="165"/>
      <c r="AZV5" s="165"/>
      <c r="AZW5" s="165"/>
      <c r="AZX5" s="165"/>
      <c r="AZY5" s="165"/>
      <c r="AZZ5" s="165"/>
      <c r="BAA5" s="165"/>
      <c r="BAB5" s="165"/>
      <c r="BAC5" s="165"/>
      <c r="BAD5" s="165"/>
      <c r="BAE5" s="165"/>
      <c r="BAF5" s="165"/>
      <c r="BAG5" s="165"/>
      <c r="BAH5" s="165"/>
      <c r="BAI5" s="165"/>
      <c r="BAJ5" s="165"/>
      <c r="BAK5" s="165"/>
      <c r="BAL5" s="165"/>
      <c r="BAM5" s="165"/>
      <c r="BAN5" s="165"/>
      <c r="BAO5" s="165"/>
      <c r="BAP5" s="165"/>
      <c r="BAQ5" s="165"/>
      <c r="BAR5" s="165"/>
      <c r="BAS5" s="165"/>
      <c r="BAT5" s="165"/>
      <c r="BAU5" s="165"/>
      <c r="BAV5" s="165"/>
      <c r="BAW5" s="165"/>
      <c r="BAX5" s="165"/>
      <c r="BAY5" s="165"/>
      <c r="BAZ5" s="165"/>
      <c r="BBA5" s="165"/>
      <c r="BBB5" s="165"/>
      <c r="BBC5" s="165"/>
      <c r="BBD5" s="165"/>
      <c r="BBE5" s="165"/>
      <c r="BBF5" s="165"/>
      <c r="BBG5" s="165"/>
      <c r="BBH5" s="165"/>
      <c r="BBI5" s="165"/>
      <c r="BBJ5" s="165"/>
      <c r="BBK5" s="165"/>
      <c r="BBL5" s="165"/>
      <c r="BBM5" s="165"/>
      <c r="BBN5" s="165"/>
      <c r="BBO5" s="165"/>
      <c r="BBP5" s="165"/>
      <c r="BBQ5" s="165"/>
      <c r="BBR5" s="165"/>
      <c r="BBS5" s="165"/>
      <c r="BBT5" s="165"/>
      <c r="BBU5" s="165"/>
      <c r="BBV5" s="165"/>
      <c r="BBW5" s="165"/>
      <c r="BBX5" s="165"/>
      <c r="BBY5" s="165"/>
      <c r="BBZ5" s="165"/>
      <c r="BCA5" s="165"/>
      <c r="BCB5" s="165"/>
      <c r="BCC5" s="165"/>
      <c r="BCD5" s="165"/>
      <c r="BCE5" s="165"/>
      <c r="BCF5" s="165"/>
      <c r="BCG5" s="165"/>
      <c r="BCH5" s="165"/>
      <c r="BCI5" s="165"/>
      <c r="BCJ5" s="165"/>
      <c r="BCK5" s="165"/>
      <c r="BCL5" s="165"/>
      <c r="BCM5" s="165"/>
      <c r="BCN5" s="165"/>
      <c r="BCO5" s="165"/>
      <c r="BCP5" s="165"/>
      <c r="BCQ5" s="165"/>
      <c r="BCR5" s="165"/>
      <c r="BCS5" s="165"/>
      <c r="BCT5" s="165"/>
      <c r="BCU5" s="165"/>
      <c r="BCV5" s="165"/>
      <c r="BCW5" s="165"/>
      <c r="BCX5" s="165"/>
      <c r="BCY5" s="165"/>
      <c r="BCZ5" s="165"/>
      <c r="BDA5" s="165"/>
      <c r="BDB5" s="165"/>
      <c r="BDC5" s="165"/>
      <c r="BDD5" s="165"/>
      <c r="BDE5" s="165"/>
      <c r="BDF5" s="165"/>
      <c r="BDG5" s="165"/>
      <c r="BDH5" s="165"/>
      <c r="BDI5" s="165"/>
      <c r="BDJ5" s="165"/>
      <c r="BDK5" s="165"/>
      <c r="BDL5" s="165"/>
      <c r="BDM5" s="165"/>
      <c r="BDN5" s="165"/>
      <c r="BDO5" s="165"/>
      <c r="BDP5" s="165"/>
      <c r="BDQ5" s="165"/>
      <c r="BDR5" s="165"/>
      <c r="BDS5" s="165"/>
      <c r="BDT5" s="165"/>
      <c r="BDU5" s="165"/>
      <c r="BDV5" s="165"/>
      <c r="BDW5" s="165"/>
      <c r="BDX5" s="165"/>
      <c r="BDY5" s="165"/>
      <c r="BDZ5" s="165"/>
      <c r="BEA5" s="165"/>
      <c r="BEB5" s="165"/>
      <c r="BEC5" s="165"/>
      <c r="BED5" s="165"/>
      <c r="BEE5" s="165"/>
      <c r="BEF5" s="165"/>
      <c r="BEG5" s="165"/>
      <c r="BEH5" s="165"/>
      <c r="BEI5" s="165"/>
      <c r="BEJ5" s="165"/>
      <c r="BEK5" s="165"/>
      <c r="BEL5" s="165"/>
      <c r="BEM5" s="165"/>
      <c r="BEN5" s="165"/>
      <c r="BEO5" s="165"/>
      <c r="BEP5" s="165"/>
      <c r="BEQ5" s="165"/>
      <c r="BER5" s="165"/>
      <c r="BES5" s="165"/>
      <c r="BET5" s="165"/>
      <c r="BEU5" s="165"/>
      <c r="BEV5" s="165"/>
      <c r="BEW5" s="165"/>
      <c r="BEX5" s="165"/>
      <c r="BEY5" s="165"/>
      <c r="BEZ5" s="165"/>
      <c r="BFA5" s="165"/>
      <c r="BFB5" s="165"/>
      <c r="BFC5" s="165"/>
      <c r="BFD5" s="165"/>
      <c r="BFE5" s="165"/>
      <c r="BFF5" s="165"/>
      <c r="BFG5" s="165"/>
      <c r="BFH5" s="165"/>
      <c r="BFI5" s="165"/>
      <c r="BFJ5" s="165"/>
      <c r="BFK5" s="165"/>
      <c r="BFL5" s="165"/>
      <c r="BFM5" s="165"/>
      <c r="BFN5" s="165"/>
      <c r="BFO5" s="165"/>
      <c r="BFP5" s="165"/>
      <c r="BFQ5" s="165"/>
      <c r="BFR5" s="165"/>
      <c r="BFS5" s="165"/>
      <c r="BFT5" s="165"/>
      <c r="BFU5" s="165"/>
      <c r="BFV5" s="165"/>
      <c r="BFW5" s="165"/>
      <c r="BFX5" s="165"/>
      <c r="BFY5" s="165"/>
      <c r="BFZ5" s="165"/>
      <c r="BGA5" s="165"/>
      <c r="BGB5" s="165"/>
      <c r="BGC5" s="165"/>
      <c r="BGD5" s="165"/>
      <c r="BGE5" s="165"/>
      <c r="BGF5" s="165"/>
      <c r="BGG5" s="165"/>
      <c r="BGH5" s="165"/>
      <c r="BGI5" s="165"/>
      <c r="BGJ5" s="165"/>
      <c r="BGK5" s="165"/>
      <c r="BGL5" s="165"/>
      <c r="BGM5" s="165"/>
      <c r="BGN5" s="165"/>
      <c r="BGO5" s="165"/>
      <c r="BGP5" s="165"/>
      <c r="BGQ5" s="165"/>
      <c r="BGR5" s="165"/>
      <c r="BGS5" s="165"/>
      <c r="BGT5" s="165"/>
      <c r="BGU5" s="165"/>
      <c r="BGV5" s="165"/>
      <c r="BGW5" s="165"/>
      <c r="BGX5" s="165"/>
      <c r="BGY5" s="165"/>
      <c r="BGZ5" s="165"/>
      <c r="BHA5" s="165"/>
      <c r="BHB5" s="165"/>
      <c r="BHC5" s="165"/>
      <c r="BHD5" s="165"/>
      <c r="BHE5" s="165"/>
      <c r="BHF5" s="165"/>
      <c r="BHG5" s="165"/>
      <c r="BHH5" s="165"/>
      <c r="BHI5" s="165"/>
      <c r="BHJ5" s="165"/>
      <c r="BHK5" s="165"/>
      <c r="BHL5" s="165"/>
      <c r="BHM5" s="165"/>
      <c r="BHN5" s="165"/>
      <c r="BHO5" s="165"/>
      <c r="BHP5" s="165"/>
      <c r="BHQ5" s="165"/>
      <c r="BHR5" s="165"/>
      <c r="BHS5" s="165"/>
      <c r="BHT5" s="165"/>
      <c r="BHU5" s="165"/>
      <c r="BHV5" s="165"/>
      <c r="BHW5" s="165"/>
      <c r="BHX5" s="165"/>
      <c r="BHY5" s="165"/>
      <c r="BHZ5" s="165"/>
      <c r="BIA5" s="165"/>
      <c r="BIB5" s="165"/>
      <c r="BIC5" s="165"/>
      <c r="BID5" s="165"/>
      <c r="BIE5" s="165"/>
      <c r="BIF5" s="165"/>
      <c r="BIG5" s="165"/>
      <c r="BIH5" s="165"/>
      <c r="BII5" s="165"/>
      <c r="BIJ5" s="165"/>
      <c r="BIK5" s="165"/>
      <c r="BIL5" s="165"/>
      <c r="BIM5" s="165"/>
      <c r="BIN5" s="165"/>
      <c r="BIO5" s="165"/>
      <c r="BIP5" s="165"/>
      <c r="BIQ5" s="165"/>
      <c r="BIR5" s="165"/>
      <c r="BIS5" s="165"/>
      <c r="BIT5" s="165"/>
      <c r="BIU5" s="165"/>
      <c r="BIV5" s="165"/>
      <c r="BIW5" s="165"/>
      <c r="BIX5" s="165"/>
      <c r="BIY5" s="165"/>
      <c r="BIZ5" s="165"/>
      <c r="BJA5" s="165"/>
      <c r="BJB5" s="165"/>
      <c r="BJC5" s="165"/>
      <c r="BJD5" s="165"/>
      <c r="BJE5" s="165"/>
      <c r="BJF5" s="165"/>
      <c r="BJG5" s="165"/>
      <c r="BJH5" s="165"/>
      <c r="BJI5" s="165"/>
      <c r="BJJ5" s="165"/>
      <c r="BJK5" s="165"/>
      <c r="BJL5" s="165"/>
      <c r="BJM5" s="165"/>
      <c r="BJN5" s="165"/>
      <c r="BJO5" s="165"/>
      <c r="BJP5" s="165"/>
      <c r="BJQ5" s="165"/>
      <c r="BJR5" s="165"/>
      <c r="BJS5" s="165"/>
      <c r="BJT5" s="165"/>
      <c r="BJU5" s="165"/>
      <c r="BJV5" s="165"/>
      <c r="BJW5" s="165"/>
      <c r="BJX5" s="165"/>
      <c r="BJY5" s="165"/>
      <c r="BJZ5" s="165"/>
      <c r="BKA5" s="165"/>
      <c r="BKB5" s="165"/>
      <c r="BKC5" s="165"/>
      <c r="BKD5" s="165"/>
      <c r="BKE5" s="165"/>
      <c r="BKF5" s="165"/>
      <c r="BKG5" s="165"/>
      <c r="BKH5" s="165"/>
      <c r="BKI5" s="165"/>
      <c r="BKJ5" s="165"/>
      <c r="BKK5" s="165"/>
      <c r="BKL5" s="165"/>
      <c r="BKM5" s="165"/>
      <c r="BKN5" s="165"/>
      <c r="BKO5" s="165"/>
      <c r="BKP5" s="165"/>
      <c r="BKQ5" s="165"/>
      <c r="BKR5" s="165"/>
      <c r="BKS5" s="165"/>
      <c r="BKT5" s="165"/>
      <c r="BKU5" s="165"/>
      <c r="BKV5" s="165"/>
      <c r="BKW5" s="165"/>
      <c r="BKX5" s="165"/>
      <c r="BKY5" s="165"/>
      <c r="BKZ5" s="165"/>
      <c r="BLA5" s="165"/>
      <c r="BLB5" s="165"/>
      <c r="BLC5" s="165"/>
      <c r="BLD5" s="165"/>
      <c r="BLE5" s="165"/>
      <c r="BLF5" s="165"/>
      <c r="BLG5" s="165"/>
      <c r="BLH5" s="165"/>
      <c r="BLI5" s="165"/>
      <c r="BLJ5" s="165"/>
      <c r="BLK5" s="165"/>
      <c r="BLL5" s="165"/>
      <c r="BLM5" s="165"/>
      <c r="BLN5" s="165"/>
      <c r="BLO5" s="165"/>
      <c r="BLP5" s="165"/>
      <c r="BLQ5" s="165"/>
      <c r="BLR5" s="165"/>
      <c r="BLS5" s="165"/>
      <c r="BLT5" s="165"/>
      <c r="BLU5" s="165"/>
      <c r="BLV5" s="165"/>
      <c r="BLW5" s="165"/>
      <c r="BLX5" s="165"/>
      <c r="BLY5" s="165"/>
      <c r="BLZ5" s="165"/>
      <c r="BMA5" s="165"/>
      <c r="BMB5" s="165"/>
      <c r="BMC5" s="165"/>
      <c r="BMD5" s="165"/>
      <c r="BME5" s="165"/>
      <c r="BMF5" s="165"/>
      <c r="BMG5" s="165"/>
      <c r="BMH5" s="165"/>
      <c r="BMI5" s="165"/>
      <c r="BMJ5" s="165"/>
      <c r="BMK5" s="165"/>
      <c r="BML5" s="165"/>
      <c r="BMM5" s="165"/>
      <c r="BMN5" s="165"/>
      <c r="BMO5" s="165"/>
      <c r="BMP5" s="165"/>
      <c r="BMQ5" s="165"/>
      <c r="BMR5" s="165"/>
      <c r="BMS5" s="165"/>
      <c r="BMT5" s="165"/>
      <c r="BMU5" s="165"/>
      <c r="BMV5" s="165"/>
      <c r="BMW5" s="165"/>
      <c r="BMX5" s="165"/>
      <c r="BMY5" s="165"/>
      <c r="BMZ5" s="165"/>
      <c r="BNA5" s="165"/>
      <c r="BNB5" s="165"/>
      <c r="BNC5" s="165"/>
      <c r="BND5" s="165"/>
      <c r="BNE5" s="165"/>
      <c r="BNF5" s="165"/>
      <c r="BNG5" s="165"/>
      <c r="BNH5" s="165"/>
      <c r="BNI5" s="165"/>
      <c r="BNJ5" s="165"/>
      <c r="BNK5" s="165"/>
      <c r="BNL5" s="165"/>
      <c r="BNM5" s="165"/>
      <c r="BNN5" s="165"/>
      <c r="BNO5" s="165"/>
      <c r="BNP5" s="165"/>
      <c r="BNQ5" s="165"/>
      <c r="BNR5" s="165"/>
      <c r="BNS5" s="165"/>
      <c r="BNT5" s="165"/>
      <c r="BNU5" s="165"/>
      <c r="BNV5" s="165"/>
      <c r="BNW5" s="165"/>
      <c r="BNX5" s="165"/>
      <c r="BNY5" s="165"/>
      <c r="BNZ5" s="165"/>
      <c r="BOA5" s="165"/>
      <c r="BOB5" s="165"/>
      <c r="BOC5" s="165"/>
      <c r="BOD5" s="165"/>
      <c r="BOE5" s="165"/>
      <c r="BOF5" s="165"/>
      <c r="BOG5" s="165"/>
      <c r="BOH5" s="165"/>
      <c r="BOI5" s="165"/>
      <c r="BOJ5" s="165"/>
      <c r="BOK5" s="165"/>
      <c r="BOL5" s="165"/>
      <c r="BOM5" s="165"/>
      <c r="BON5" s="165"/>
      <c r="BOO5" s="165"/>
      <c r="BOP5" s="165"/>
      <c r="BOQ5" s="165"/>
      <c r="BOR5" s="165"/>
      <c r="BOS5" s="165"/>
      <c r="BOT5" s="165"/>
      <c r="BOU5" s="165"/>
      <c r="BOV5" s="165"/>
      <c r="BOW5" s="165"/>
      <c r="BOX5" s="165"/>
      <c r="BOY5" s="165"/>
      <c r="BOZ5" s="165"/>
      <c r="BPA5" s="165"/>
      <c r="BPB5" s="165"/>
      <c r="BPC5" s="165"/>
      <c r="BPD5" s="165"/>
      <c r="BPE5" s="165"/>
      <c r="BPF5" s="165"/>
      <c r="BPG5" s="165"/>
      <c r="BPH5" s="165"/>
      <c r="BPI5" s="165"/>
      <c r="BPJ5" s="165"/>
      <c r="BPK5" s="165"/>
      <c r="BPL5" s="165"/>
      <c r="BPM5" s="165"/>
      <c r="BPN5" s="165"/>
      <c r="BPO5" s="165"/>
      <c r="BPP5" s="165"/>
      <c r="BPQ5" s="165"/>
      <c r="BPR5" s="165"/>
      <c r="BPS5" s="165"/>
      <c r="BPT5" s="165"/>
      <c r="BPU5" s="165"/>
      <c r="BPV5" s="165"/>
      <c r="BPW5" s="165"/>
      <c r="BPX5" s="165"/>
      <c r="BPY5" s="165"/>
      <c r="BPZ5" s="165"/>
      <c r="BQA5" s="165"/>
      <c r="BQB5" s="165"/>
      <c r="BQC5" s="165"/>
      <c r="BQD5" s="165"/>
      <c r="BQE5" s="165"/>
      <c r="BQF5" s="165"/>
      <c r="BQG5" s="165"/>
      <c r="BQH5" s="165"/>
      <c r="BQI5" s="165"/>
      <c r="BQJ5" s="165"/>
      <c r="BQK5" s="165"/>
      <c r="BQL5" s="165"/>
      <c r="BQM5" s="165"/>
      <c r="BQN5" s="165"/>
      <c r="BQO5" s="165"/>
      <c r="BQP5" s="165"/>
      <c r="BQQ5" s="165"/>
      <c r="BQR5" s="165"/>
      <c r="BQS5" s="165"/>
      <c r="BQT5" s="165"/>
      <c r="BQU5" s="165"/>
      <c r="BQV5" s="165"/>
      <c r="BQW5" s="165"/>
      <c r="BQX5" s="165"/>
      <c r="BQY5" s="165"/>
      <c r="BQZ5" s="165"/>
      <c r="BRA5" s="165"/>
      <c r="BRB5" s="165"/>
      <c r="BRC5" s="165"/>
      <c r="BRD5" s="165"/>
      <c r="BRE5" s="165"/>
      <c r="BRF5" s="165"/>
      <c r="BRG5" s="165"/>
      <c r="BRH5" s="165"/>
      <c r="BRI5" s="165"/>
      <c r="BRJ5" s="165"/>
      <c r="BRK5" s="165"/>
      <c r="BRL5" s="165"/>
      <c r="BRM5" s="165"/>
      <c r="BRN5" s="165"/>
      <c r="BRO5" s="165"/>
      <c r="BRP5" s="165"/>
      <c r="BRQ5" s="165"/>
      <c r="BRR5" s="165"/>
      <c r="BRS5" s="165"/>
      <c r="BRT5" s="165"/>
      <c r="BRU5" s="165"/>
      <c r="BRV5" s="165"/>
      <c r="BRW5" s="165"/>
      <c r="BRX5" s="165"/>
      <c r="BRY5" s="165"/>
      <c r="BRZ5" s="165"/>
      <c r="BSA5" s="165"/>
      <c r="BSB5" s="165"/>
      <c r="BSC5" s="165"/>
      <c r="BSD5" s="165"/>
      <c r="BSE5" s="165"/>
      <c r="BSF5" s="165"/>
      <c r="BSG5" s="165"/>
      <c r="BSH5" s="165"/>
      <c r="BSI5" s="165"/>
      <c r="BSJ5" s="165"/>
      <c r="BSK5" s="165"/>
      <c r="BSL5" s="165"/>
      <c r="BSM5" s="165"/>
      <c r="BSN5" s="165"/>
      <c r="BSO5" s="165"/>
      <c r="BSP5" s="165"/>
      <c r="BSQ5" s="165"/>
      <c r="BSR5" s="165"/>
      <c r="BSS5" s="165"/>
      <c r="BST5" s="165"/>
      <c r="BSU5" s="165"/>
      <c r="BSV5" s="165"/>
      <c r="BSW5" s="165"/>
      <c r="BSX5" s="165"/>
      <c r="BSY5" s="165"/>
      <c r="BSZ5" s="165"/>
      <c r="BTA5" s="165"/>
      <c r="BTB5" s="165"/>
      <c r="BTC5" s="165"/>
      <c r="BTD5" s="165"/>
      <c r="BTE5" s="165"/>
      <c r="BTF5" s="165"/>
      <c r="BTG5" s="165"/>
      <c r="BTH5" s="165"/>
      <c r="BTI5" s="165"/>
      <c r="BTJ5" s="165"/>
      <c r="BTK5" s="165"/>
      <c r="BTL5" s="165"/>
      <c r="BTM5" s="165"/>
      <c r="BTN5" s="165"/>
      <c r="BTO5" s="165"/>
      <c r="BTP5" s="165"/>
      <c r="BTQ5" s="165"/>
      <c r="BTR5" s="165"/>
      <c r="BTS5" s="165"/>
      <c r="BTT5" s="165"/>
      <c r="BTU5" s="165"/>
      <c r="BTV5" s="165"/>
      <c r="BTW5" s="165"/>
      <c r="BTX5" s="165"/>
      <c r="BTY5" s="165"/>
      <c r="BTZ5" s="165"/>
      <c r="BUA5" s="165"/>
      <c r="BUB5" s="165"/>
      <c r="BUC5" s="165"/>
      <c r="BUD5" s="165"/>
      <c r="BUE5" s="165"/>
      <c r="BUF5" s="165"/>
      <c r="BUG5" s="165"/>
      <c r="BUH5" s="165"/>
      <c r="BUI5" s="165"/>
      <c r="BUJ5" s="165"/>
      <c r="BUK5" s="165"/>
      <c r="BUL5" s="165"/>
      <c r="BUM5" s="165"/>
      <c r="BUN5" s="165"/>
      <c r="BUO5" s="165"/>
      <c r="BUP5" s="165"/>
      <c r="BUQ5" s="165"/>
      <c r="BUR5" s="165"/>
      <c r="BUS5" s="165"/>
      <c r="BUT5" s="165"/>
      <c r="BUU5" s="165"/>
      <c r="BUV5" s="165"/>
      <c r="BUW5" s="165"/>
      <c r="BUX5" s="165"/>
      <c r="BUY5" s="165"/>
      <c r="BUZ5" s="165"/>
      <c r="BVA5" s="165"/>
      <c r="BVB5" s="165"/>
      <c r="BVC5" s="165"/>
      <c r="BVD5" s="165"/>
      <c r="BVE5" s="165"/>
      <c r="BVF5" s="165"/>
      <c r="BVG5" s="165"/>
      <c r="BVH5" s="165"/>
      <c r="BVI5" s="165"/>
      <c r="BVJ5" s="165"/>
      <c r="BVK5" s="165"/>
      <c r="BVL5" s="165"/>
      <c r="BVM5" s="165"/>
      <c r="BVN5" s="165"/>
      <c r="BVO5" s="165"/>
      <c r="BVP5" s="165"/>
      <c r="BVQ5" s="165"/>
      <c r="BVR5" s="165"/>
      <c r="BVS5" s="165"/>
      <c r="BVT5" s="165"/>
      <c r="BVU5" s="165"/>
      <c r="BVV5" s="165"/>
      <c r="BVW5" s="165"/>
      <c r="BVX5" s="165"/>
      <c r="BVY5" s="165"/>
      <c r="BVZ5" s="165"/>
      <c r="BWA5" s="165"/>
      <c r="BWB5" s="165"/>
      <c r="BWC5" s="165"/>
      <c r="BWD5" s="165"/>
      <c r="BWE5" s="165"/>
      <c r="BWF5" s="165"/>
      <c r="BWG5" s="165"/>
      <c r="BWH5" s="165"/>
      <c r="BWI5" s="165"/>
      <c r="BWJ5" s="165"/>
      <c r="BWK5" s="165"/>
      <c r="BWL5" s="165"/>
      <c r="BWM5" s="165"/>
      <c r="BWN5" s="165"/>
      <c r="BWO5" s="165"/>
      <c r="BWP5" s="165"/>
      <c r="BWQ5" s="165"/>
      <c r="BWR5" s="165"/>
      <c r="BWS5" s="165"/>
      <c r="BWT5" s="165"/>
      <c r="BWU5" s="165"/>
      <c r="BWV5" s="165"/>
      <c r="BWW5" s="165"/>
      <c r="BWX5" s="165"/>
      <c r="BWY5" s="165"/>
      <c r="BWZ5" s="165"/>
      <c r="BXA5" s="165"/>
      <c r="BXB5" s="165"/>
      <c r="BXC5" s="165"/>
      <c r="BXD5" s="165"/>
      <c r="BXE5" s="165"/>
      <c r="BXF5" s="165"/>
      <c r="BXG5" s="165"/>
      <c r="BXH5" s="165"/>
      <c r="BXI5" s="165"/>
      <c r="BXJ5" s="165"/>
      <c r="BXK5" s="165"/>
      <c r="BXL5" s="165"/>
      <c r="BXM5" s="165"/>
      <c r="BXN5" s="165"/>
      <c r="BXO5" s="165"/>
      <c r="BXP5" s="165"/>
      <c r="BXQ5" s="165"/>
      <c r="BXR5" s="165"/>
      <c r="BXS5" s="165"/>
      <c r="BXT5" s="165"/>
      <c r="BXU5" s="165"/>
      <c r="BXV5" s="165"/>
      <c r="BXW5" s="165"/>
      <c r="BXX5" s="165"/>
      <c r="BXY5" s="165"/>
      <c r="BXZ5" s="165"/>
      <c r="BYA5" s="165"/>
      <c r="BYB5" s="165"/>
      <c r="BYC5" s="165"/>
      <c r="BYD5" s="165"/>
      <c r="BYE5" s="165"/>
      <c r="BYF5" s="165"/>
      <c r="BYG5" s="165"/>
      <c r="BYH5" s="165"/>
      <c r="BYI5" s="165"/>
      <c r="BYJ5" s="165"/>
      <c r="BYK5" s="165"/>
      <c r="BYL5" s="165"/>
      <c r="BYM5" s="165"/>
      <c r="BYN5" s="165"/>
      <c r="BYO5" s="165"/>
      <c r="BYP5" s="165"/>
      <c r="BYQ5" s="165"/>
      <c r="BYR5" s="165"/>
      <c r="BYS5" s="165"/>
      <c r="BYT5" s="165"/>
      <c r="BYU5" s="165"/>
      <c r="BYV5" s="165"/>
      <c r="BYW5" s="165"/>
      <c r="BYX5" s="165"/>
      <c r="BYY5" s="165"/>
      <c r="BYZ5" s="165"/>
      <c r="BZA5" s="165"/>
      <c r="BZB5" s="165"/>
      <c r="BZC5" s="165"/>
      <c r="BZD5" s="165"/>
      <c r="BZE5" s="165"/>
      <c r="BZF5" s="165"/>
      <c r="BZG5" s="165"/>
      <c r="BZH5" s="165"/>
      <c r="BZI5" s="165"/>
      <c r="BZJ5" s="165"/>
      <c r="BZK5" s="165"/>
      <c r="BZL5" s="165"/>
      <c r="BZM5" s="165"/>
      <c r="BZN5" s="165"/>
      <c r="BZO5" s="165"/>
      <c r="BZP5" s="165"/>
      <c r="BZQ5" s="165"/>
      <c r="BZR5" s="165"/>
      <c r="BZS5" s="165"/>
      <c r="BZT5" s="165"/>
      <c r="BZU5" s="165"/>
      <c r="BZV5" s="165"/>
      <c r="BZW5" s="165"/>
      <c r="BZX5" s="165"/>
      <c r="BZY5" s="165"/>
      <c r="BZZ5" s="165"/>
      <c r="CAA5" s="165"/>
      <c r="CAB5" s="165"/>
      <c r="CAC5" s="165"/>
      <c r="CAD5" s="165"/>
      <c r="CAE5" s="165"/>
      <c r="CAF5" s="165"/>
      <c r="CAG5" s="165"/>
      <c r="CAH5" s="165"/>
      <c r="CAI5" s="165"/>
      <c r="CAJ5" s="165"/>
      <c r="CAK5" s="165"/>
      <c r="CAL5" s="165"/>
      <c r="CAM5" s="165"/>
      <c r="CAN5" s="165"/>
      <c r="CAO5" s="165"/>
      <c r="CAP5" s="165"/>
      <c r="CAQ5" s="165"/>
      <c r="CAR5" s="165"/>
      <c r="CAS5" s="165"/>
      <c r="CAT5" s="165"/>
      <c r="CAU5" s="165"/>
      <c r="CAV5" s="165"/>
      <c r="CAW5" s="165"/>
      <c r="CAX5" s="165"/>
      <c r="CAY5" s="165"/>
      <c r="CAZ5" s="165"/>
      <c r="CBA5" s="165"/>
      <c r="CBB5" s="165"/>
      <c r="CBC5" s="165"/>
      <c r="CBD5" s="165"/>
      <c r="CBE5" s="165"/>
      <c r="CBF5" s="165"/>
      <c r="CBG5" s="165"/>
      <c r="CBH5" s="165"/>
      <c r="CBI5" s="165"/>
      <c r="CBJ5" s="165"/>
      <c r="CBK5" s="165"/>
      <c r="CBL5" s="165"/>
      <c r="CBM5" s="165"/>
      <c r="CBN5" s="165"/>
      <c r="CBO5" s="165"/>
      <c r="CBP5" s="165"/>
      <c r="CBQ5" s="165"/>
      <c r="CBR5" s="165"/>
      <c r="CBS5" s="165"/>
      <c r="CBT5" s="165"/>
      <c r="CBU5" s="165"/>
      <c r="CBV5" s="165"/>
      <c r="CBW5" s="165"/>
      <c r="CBX5" s="165"/>
      <c r="CBY5" s="165"/>
      <c r="CBZ5" s="165"/>
      <c r="CCA5" s="165"/>
      <c r="CCB5" s="165"/>
      <c r="CCC5" s="165"/>
      <c r="CCD5" s="165"/>
      <c r="CCE5" s="165"/>
      <c r="CCF5" s="165"/>
      <c r="CCG5" s="165"/>
      <c r="CCH5" s="165"/>
      <c r="CCI5" s="165"/>
      <c r="CCJ5" s="165"/>
      <c r="CCK5" s="165"/>
      <c r="CCL5" s="165"/>
      <c r="CCM5" s="165"/>
      <c r="CCN5" s="165"/>
      <c r="CCO5" s="165"/>
      <c r="CCP5" s="165"/>
      <c r="CCQ5" s="165"/>
      <c r="CCR5" s="165"/>
      <c r="CCS5" s="165"/>
      <c r="CCT5" s="165"/>
      <c r="CCU5" s="165"/>
      <c r="CCV5" s="165"/>
      <c r="CCW5" s="165"/>
      <c r="CCX5" s="165"/>
      <c r="CCY5" s="165"/>
      <c r="CCZ5" s="165"/>
      <c r="CDA5" s="165"/>
      <c r="CDB5" s="165"/>
      <c r="CDC5" s="165"/>
      <c r="CDD5" s="165"/>
      <c r="CDE5" s="165"/>
      <c r="CDF5" s="165"/>
      <c r="CDG5" s="165"/>
      <c r="CDH5" s="165"/>
      <c r="CDI5" s="165"/>
      <c r="CDJ5" s="165"/>
      <c r="CDK5" s="165"/>
      <c r="CDL5" s="165"/>
      <c r="CDM5" s="165"/>
      <c r="CDN5" s="165"/>
      <c r="CDO5" s="165"/>
      <c r="CDP5" s="165"/>
      <c r="CDQ5" s="165"/>
      <c r="CDR5" s="165"/>
      <c r="CDS5" s="165"/>
      <c r="CDT5" s="165"/>
      <c r="CDU5" s="165"/>
      <c r="CDV5" s="165"/>
      <c r="CDW5" s="165"/>
      <c r="CDX5" s="165"/>
      <c r="CDY5" s="165"/>
      <c r="CDZ5" s="165"/>
      <c r="CEA5" s="165"/>
      <c r="CEB5" s="165"/>
      <c r="CEC5" s="165"/>
      <c r="CED5" s="165"/>
      <c r="CEE5" s="165"/>
      <c r="CEF5" s="165"/>
      <c r="CEG5" s="165"/>
      <c r="CEH5" s="165"/>
      <c r="CEI5" s="165"/>
      <c r="CEJ5" s="165"/>
      <c r="CEK5" s="165"/>
      <c r="CEL5" s="165"/>
      <c r="CEM5" s="165"/>
      <c r="CEN5" s="165"/>
      <c r="CEO5" s="165"/>
      <c r="CEP5" s="165"/>
      <c r="CEQ5" s="165"/>
      <c r="CER5" s="165"/>
      <c r="CES5" s="165"/>
      <c r="CET5" s="165"/>
      <c r="CEU5" s="165"/>
      <c r="CEV5" s="165"/>
      <c r="CEW5" s="165"/>
      <c r="CEX5" s="165"/>
      <c r="CEY5" s="165"/>
      <c r="CEZ5" s="165"/>
      <c r="CFA5" s="165"/>
      <c r="CFB5" s="165"/>
      <c r="CFC5" s="165"/>
      <c r="CFD5" s="165"/>
      <c r="CFE5" s="165"/>
      <c r="CFF5" s="165"/>
      <c r="CFG5" s="165"/>
      <c r="CFH5" s="165"/>
      <c r="CFI5" s="165"/>
      <c r="CFJ5" s="165"/>
      <c r="CFK5" s="165"/>
      <c r="CFL5" s="165"/>
      <c r="CFM5" s="165"/>
      <c r="CFN5" s="165"/>
      <c r="CFO5" s="165"/>
      <c r="CFP5" s="165"/>
      <c r="CFQ5" s="165"/>
      <c r="CFR5" s="165"/>
      <c r="CFS5" s="165"/>
      <c r="CFT5" s="165"/>
      <c r="CFU5" s="165"/>
      <c r="CFV5" s="165"/>
      <c r="CFW5" s="165"/>
      <c r="CFX5" s="165"/>
      <c r="CFY5" s="165"/>
      <c r="CFZ5" s="165"/>
      <c r="CGA5" s="165"/>
      <c r="CGB5" s="165"/>
      <c r="CGC5" s="165"/>
      <c r="CGD5" s="165"/>
      <c r="CGE5" s="165"/>
      <c r="CGF5" s="165"/>
      <c r="CGG5" s="165"/>
      <c r="CGH5" s="165"/>
      <c r="CGI5" s="165"/>
      <c r="CGJ5" s="165"/>
      <c r="CGK5" s="165"/>
      <c r="CGL5" s="165"/>
      <c r="CGM5" s="165"/>
      <c r="CGN5" s="165"/>
      <c r="CGO5" s="165"/>
      <c r="CGP5" s="165"/>
      <c r="CGQ5" s="165"/>
      <c r="CGR5" s="165"/>
      <c r="CGS5" s="165"/>
      <c r="CGT5" s="165"/>
      <c r="CGU5" s="165"/>
      <c r="CGV5" s="165"/>
      <c r="CGW5" s="165"/>
      <c r="CGX5" s="165"/>
      <c r="CGY5" s="165"/>
      <c r="CGZ5" s="165"/>
      <c r="CHA5" s="165"/>
      <c r="CHB5" s="165"/>
      <c r="CHC5" s="165"/>
      <c r="CHD5" s="165"/>
      <c r="CHE5" s="165"/>
      <c r="CHF5" s="165"/>
      <c r="CHG5" s="165"/>
      <c r="CHH5" s="165"/>
      <c r="CHI5" s="165"/>
      <c r="CHJ5" s="165"/>
      <c r="CHK5" s="165"/>
      <c r="CHL5" s="165"/>
      <c r="CHM5" s="165"/>
      <c r="CHN5" s="165"/>
      <c r="CHO5" s="165"/>
      <c r="CHP5" s="165"/>
      <c r="CHQ5" s="165"/>
      <c r="CHR5" s="165"/>
      <c r="CHS5" s="165"/>
      <c r="CHT5" s="165"/>
      <c r="CHU5" s="165"/>
      <c r="CHV5" s="165"/>
      <c r="CHW5" s="165"/>
      <c r="CHX5" s="165"/>
      <c r="CHY5" s="165"/>
      <c r="CHZ5" s="165"/>
      <c r="CIA5" s="165"/>
      <c r="CIB5" s="165"/>
      <c r="CIC5" s="165"/>
      <c r="CID5" s="165"/>
      <c r="CIE5" s="165"/>
      <c r="CIF5" s="165"/>
      <c r="CIG5" s="165"/>
      <c r="CIH5" s="165"/>
      <c r="CII5" s="165"/>
      <c r="CIJ5" s="165"/>
      <c r="CIK5" s="165"/>
      <c r="CIL5" s="165"/>
      <c r="CIM5" s="165"/>
      <c r="CIN5" s="165"/>
      <c r="CIO5" s="165"/>
      <c r="CIP5" s="165"/>
      <c r="CIQ5" s="165"/>
      <c r="CIR5" s="165"/>
      <c r="CIS5" s="165"/>
      <c r="CIT5" s="165"/>
      <c r="CIU5" s="165"/>
      <c r="CIV5" s="165"/>
      <c r="CIW5" s="165"/>
      <c r="CIX5" s="165"/>
      <c r="CIY5" s="165"/>
      <c r="CIZ5" s="165"/>
      <c r="CJA5" s="165"/>
      <c r="CJB5" s="165"/>
      <c r="CJC5" s="165"/>
      <c r="CJD5" s="165"/>
      <c r="CJE5" s="165"/>
      <c r="CJF5" s="165"/>
      <c r="CJG5" s="165"/>
      <c r="CJH5" s="165"/>
      <c r="CJI5" s="165"/>
      <c r="CJJ5" s="165"/>
      <c r="CJK5" s="165"/>
      <c r="CJL5" s="165"/>
      <c r="CJM5" s="165"/>
      <c r="CJN5" s="165"/>
      <c r="CJO5" s="165"/>
      <c r="CJP5" s="165"/>
      <c r="CJQ5" s="165"/>
      <c r="CJR5" s="165"/>
      <c r="CJS5" s="165"/>
      <c r="CJT5" s="165"/>
      <c r="CJU5" s="165"/>
      <c r="CJV5" s="165"/>
      <c r="CJW5" s="165"/>
      <c r="CJX5" s="165"/>
      <c r="CJY5" s="165"/>
      <c r="CJZ5" s="165"/>
      <c r="CKA5" s="165"/>
      <c r="CKB5" s="165"/>
      <c r="CKC5" s="165"/>
      <c r="CKD5" s="165"/>
      <c r="CKE5" s="165"/>
      <c r="CKF5" s="165"/>
      <c r="CKG5" s="165"/>
      <c r="CKH5" s="165"/>
      <c r="CKI5" s="165"/>
      <c r="CKJ5" s="165"/>
      <c r="CKK5" s="165"/>
      <c r="CKL5" s="165"/>
      <c r="CKM5" s="165"/>
      <c r="CKN5" s="165"/>
      <c r="CKO5" s="165"/>
      <c r="CKP5" s="165"/>
      <c r="CKQ5" s="165"/>
      <c r="CKR5" s="165"/>
      <c r="CKS5" s="165"/>
      <c r="CKT5" s="165"/>
      <c r="CKU5" s="165"/>
      <c r="CKV5" s="165"/>
      <c r="CKW5" s="165"/>
      <c r="CKX5" s="165"/>
      <c r="CKY5" s="165"/>
      <c r="CKZ5" s="165"/>
      <c r="CLA5" s="165"/>
      <c r="CLB5" s="165"/>
      <c r="CLC5" s="165"/>
      <c r="CLD5" s="165"/>
      <c r="CLE5" s="165"/>
      <c r="CLF5" s="165"/>
      <c r="CLG5" s="165"/>
      <c r="CLH5" s="165"/>
      <c r="CLI5" s="165"/>
      <c r="CLJ5" s="165"/>
      <c r="CLK5" s="165"/>
      <c r="CLL5" s="165"/>
      <c r="CLM5" s="165"/>
      <c r="CLN5" s="165"/>
      <c r="CLO5" s="165"/>
      <c r="CLP5" s="165"/>
      <c r="CLQ5" s="165"/>
      <c r="CLR5" s="165"/>
      <c r="CLS5" s="165"/>
      <c r="CLT5" s="165"/>
      <c r="CLU5" s="165"/>
      <c r="CLV5" s="165"/>
      <c r="CLW5" s="165"/>
      <c r="CLX5" s="165"/>
      <c r="CLY5" s="165"/>
      <c r="CLZ5" s="165"/>
      <c r="CMA5" s="165"/>
      <c r="CMB5" s="165"/>
      <c r="CMC5" s="165"/>
      <c r="CMD5" s="165"/>
      <c r="CME5" s="165"/>
      <c r="CMF5" s="165"/>
      <c r="CMG5" s="165"/>
      <c r="CMH5" s="165"/>
      <c r="CMI5" s="165"/>
      <c r="CMJ5" s="165"/>
      <c r="CMK5" s="165"/>
      <c r="CML5" s="165"/>
      <c r="CMM5" s="165"/>
      <c r="CMN5" s="165"/>
      <c r="CMO5" s="165"/>
      <c r="CMP5" s="165"/>
      <c r="CMQ5" s="165"/>
      <c r="CMR5" s="165"/>
      <c r="CMS5" s="165"/>
      <c r="CMT5" s="165"/>
      <c r="CMU5" s="165"/>
      <c r="CMV5" s="165"/>
      <c r="CMW5" s="165"/>
      <c r="CMX5" s="165"/>
      <c r="CMY5" s="165"/>
      <c r="CMZ5" s="165"/>
      <c r="CNA5" s="165"/>
      <c r="CNB5" s="165"/>
      <c r="CNC5" s="165"/>
      <c r="CND5" s="165"/>
      <c r="CNE5" s="165"/>
      <c r="CNF5" s="165"/>
      <c r="CNG5" s="165"/>
      <c r="CNH5" s="165"/>
      <c r="CNI5" s="165"/>
      <c r="CNJ5" s="165"/>
      <c r="CNK5" s="165"/>
      <c r="CNL5" s="165"/>
      <c r="CNM5" s="165"/>
      <c r="CNN5" s="165"/>
      <c r="CNO5" s="165"/>
      <c r="CNP5" s="165"/>
      <c r="CNQ5" s="165"/>
      <c r="CNR5" s="165"/>
      <c r="CNS5" s="165"/>
      <c r="CNT5" s="165"/>
      <c r="CNU5" s="165"/>
      <c r="CNV5" s="165"/>
      <c r="CNW5" s="165"/>
      <c r="CNX5" s="165"/>
      <c r="CNY5" s="165"/>
      <c r="CNZ5" s="165"/>
      <c r="COA5" s="165"/>
      <c r="COB5" s="165"/>
      <c r="COC5" s="165"/>
      <c r="COD5" s="165"/>
      <c r="COE5" s="165"/>
      <c r="COF5" s="165"/>
      <c r="COG5" s="165"/>
      <c r="COH5" s="165"/>
      <c r="COI5" s="165"/>
      <c r="COJ5" s="165"/>
      <c r="COK5" s="165"/>
      <c r="COL5" s="165"/>
      <c r="COM5" s="165"/>
      <c r="CON5" s="165"/>
      <c r="COO5" s="165"/>
      <c r="COP5" s="165"/>
      <c r="COQ5" s="165"/>
      <c r="COR5" s="165"/>
      <c r="COS5" s="165"/>
      <c r="COT5" s="165"/>
      <c r="COU5" s="165"/>
      <c r="COV5" s="165"/>
      <c r="COW5" s="165"/>
      <c r="COX5" s="165"/>
      <c r="COY5" s="165"/>
      <c r="COZ5" s="165"/>
      <c r="CPA5" s="165"/>
      <c r="CPB5" s="165"/>
      <c r="CPC5" s="165"/>
      <c r="CPD5" s="165"/>
      <c r="CPE5" s="165"/>
      <c r="CPF5" s="165"/>
      <c r="CPG5" s="165"/>
      <c r="CPH5" s="165"/>
      <c r="CPI5" s="165"/>
      <c r="CPJ5" s="165"/>
      <c r="CPK5" s="165"/>
      <c r="CPL5" s="165"/>
      <c r="CPM5" s="165"/>
      <c r="CPN5" s="165"/>
      <c r="CPO5" s="165"/>
      <c r="CPP5" s="165"/>
      <c r="CPQ5" s="165"/>
      <c r="CPR5" s="165"/>
      <c r="CPS5" s="165"/>
      <c r="CPT5" s="165"/>
      <c r="CPU5" s="165"/>
      <c r="CPV5" s="165"/>
      <c r="CPW5" s="165"/>
      <c r="CPX5" s="165"/>
      <c r="CPY5" s="165"/>
      <c r="CPZ5" s="165"/>
      <c r="CQA5" s="165"/>
      <c r="CQB5" s="165"/>
      <c r="CQC5" s="165"/>
      <c r="CQD5" s="165"/>
      <c r="CQE5" s="165"/>
      <c r="CQF5" s="165"/>
      <c r="CQG5" s="165"/>
      <c r="CQH5" s="165"/>
      <c r="CQI5" s="165"/>
      <c r="CQJ5" s="165"/>
      <c r="CQK5" s="165"/>
      <c r="CQL5" s="165"/>
      <c r="CQM5" s="165"/>
      <c r="CQN5" s="165"/>
      <c r="CQO5" s="165"/>
      <c r="CQP5" s="165"/>
      <c r="CQQ5" s="165"/>
      <c r="CQR5" s="165"/>
      <c r="CQS5" s="165"/>
      <c r="CQT5" s="165"/>
      <c r="CQU5" s="165"/>
      <c r="CQV5" s="165"/>
      <c r="CQW5" s="165"/>
      <c r="CQX5" s="165"/>
      <c r="CQY5" s="165"/>
      <c r="CQZ5" s="165"/>
      <c r="CRA5" s="165"/>
      <c r="CRB5" s="165"/>
      <c r="CRC5" s="165"/>
      <c r="CRD5" s="165"/>
      <c r="CRE5" s="165"/>
      <c r="CRF5" s="165"/>
      <c r="CRG5" s="165"/>
      <c r="CRH5" s="165"/>
      <c r="CRI5" s="165"/>
      <c r="CRJ5" s="165"/>
      <c r="CRK5" s="165"/>
      <c r="CRL5" s="165"/>
      <c r="CRM5" s="165"/>
      <c r="CRN5" s="165"/>
      <c r="CRO5" s="165"/>
      <c r="CRP5" s="165"/>
      <c r="CRQ5" s="165"/>
      <c r="CRR5" s="165"/>
      <c r="CRS5" s="165"/>
      <c r="CRT5" s="165"/>
      <c r="CRU5" s="165"/>
      <c r="CRV5" s="165"/>
      <c r="CRW5" s="165"/>
      <c r="CRX5" s="165"/>
      <c r="CRY5" s="165"/>
      <c r="CRZ5" s="165"/>
      <c r="CSA5" s="165"/>
      <c r="CSB5" s="165"/>
      <c r="CSC5" s="165"/>
      <c r="CSD5" s="165"/>
      <c r="CSE5" s="165"/>
      <c r="CSF5" s="165"/>
      <c r="CSG5" s="165"/>
      <c r="CSH5" s="165"/>
      <c r="CSI5" s="165"/>
      <c r="CSJ5" s="165"/>
      <c r="CSK5" s="165"/>
      <c r="CSL5" s="165"/>
      <c r="CSM5" s="165"/>
      <c r="CSN5" s="165"/>
      <c r="CSO5" s="165"/>
      <c r="CSP5" s="165"/>
      <c r="CSQ5" s="165"/>
      <c r="CSR5" s="165"/>
      <c r="CSS5" s="165"/>
      <c r="CST5" s="165"/>
      <c r="CSU5" s="165"/>
      <c r="CSV5" s="165"/>
      <c r="CSW5" s="165"/>
      <c r="CSX5" s="165"/>
      <c r="CSY5" s="165"/>
      <c r="CSZ5" s="165"/>
      <c r="CTA5" s="165"/>
      <c r="CTB5" s="165"/>
      <c r="CTC5" s="165"/>
      <c r="CTD5" s="165"/>
      <c r="CTE5" s="165"/>
      <c r="CTF5" s="165"/>
      <c r="CTG5" s="165"/>
      <c r="CTH5" s="165"/>
      <c r="CTI5" s="165"/>
      <c r="CTJ5" s="165"/>
      <c r="CTK5" s="165"/>
      <c r="CTL5" s="165"/>
      <c r="CTM5" s="165"/>
      <c r="CTN5" s="165"/>
      <c r="CTO5" s="165"/>
      <c r="CTP5" s="165"/>
      <c r="CTQ5" s="165"/>
      <c r="CTR5" s="165"/>
      <c r="CTS5" s="165"/>
      <c r="CTT5" s="165"/>
      <c r="CTU5" s="165"/>
      <c r="CTV5" s="165"/>
      <c r="CTW5" s="165"/>
      <c r="CTX5" s="165"/>
      <c r="CTY5" s="165"/>
      <c r="CTZ5" s="165"/>
      <c r="CUA5" s="165"/>
    </row>
    <row r="6" s="56" customFormat="1" spans="1:2575">
      <c r="A6" s="165"/>
      <c r="B6" s="166" t="s">
        <v>82</v>
      </c>
      <c r="C6" s="167" t="s">
        <v>83</v>
      </c>
      <c r="D6" s="165"/>
      <c r="F6" s="165"/>
      <c r="G6" s="165"/>
      <c r="H6" s="165"/>
      <c r="I6" s="165"/>
      <c r="J6" s="165"/>
      <c r="K6" s="165"/>
      <c r="L6" s="165"/>
      <c r="M6" s="165"/>
      <c r="N6" s="165"/>
      <c r="O6" s="165"/>
      <c r="P6" s="165"/>
      <c r="Q6" s="165"/>
      <c r="R6" s="165"/>
      <c r="S6" s="165"/>
      <c r="T6" s="165"/>
      <c r="U6" s="165"/>
      <c r="V6" s="165"/>
      <c r="W6" s="165"/>
      <c r="X6" s="165"/>
      <c r="Y6" s="165"/>
      <c r="Z6" s="165"/>
      <c r="AA6" s="165"/>
      <c r="AB6" s="165"/>
      <c r="AC6" s="165"/>
      <c r="AD6" s="165"/>
      <c r="AE6" s="165"/>
      <c r="AF6" s="165"/>
      <c r="AG6" s="165"/>
      <c r="AH6" s="165"/>
      <c r="AI6" s="165"/>
      <c r="AJ6" s="165"/>
      <c r="AK6" s="165"/>
      <c r="AL6" s="165"/>
      <c r="AM6" s="165"/>
      <c r="AN6" s="165"/>
      <c r="AO6" s="165"/>
      <c r="AP6" s="165"/>
      <c r="AQ6" s="165"/>
      <c r="AR6" s="165"/>
      <c r="AS6" s="165"/>
      <c r="AT6" s="165"/>
      <c r="AU6" s="165"/>
      <c r="AV6" s="165"/>
      <c r="AW6" s="165"/>
      <c r="AX6" s="165"/>
      <c r="AY6" s="165"/>
      <c r="AZ6" s="165"/>
      <c r="BA6" s="165"/>
      <c r="BB6" s="165"/>
      <c r="BC6" s="165"/>
      <c r="BD6" s="165"/>
      <c r="BE6" s="165"/>
      <c r="BF6" s="165"/>
      <c r="BG6" s="165"/>
      <c r="BH6" s="165"/>
      <c r="BI6" s="165"/>
      <c r="BJ6" s="165"/>
      <c r="BK6" s="165"/>
      <c r="BL6" s="165"/>
      <c r="BM6" s="165"/>
      <c r="BN6" s="165"/>
      <c r="BO6" s="165"/>
      <c r="BP6" s="165"/>
      <c r="BQ6" s="165"/>
      <c r="BR6" s="165"/>
      <c r="BS6" s="165"/>
      <c r="BT6" s="165"/>
      <c r="BU6" s="165"/>
      <c r="BV6" s="165"/>
      <c r="BW6" s="165"/>
      <c r="BX6" s="165"/>
      <c r="BY6" s="165"/>
      <c r="BZ6" s="165"/>
      <c r="CA6" s="165"/>
      <c r="CB6" s="165"/>
      <c r="CC6" s="165"/>
      <c r="CD6" s="165"/>
      <c r="CE6" s="165"/>
      <c r="CF6" s="165"/>
      <c r="CG6" s="165"/>
      <c r="CH6" s="165"/>
      <c r="CI6" s="165"/>
      <c r="CJ6" s="165"/>
      <c r="CK6" s="165"/>
      <c r="CL6" s="165"/>
      <c r="CM6" s="165"/>
      <c r="CN6" s="165"/>
      <c r="CO6" s="165"/>
      <c r="CP6" s="165"/>
      <c r="CQ6" s="165"/>
      <c r="CR6" s="165"/>
      <c r="CS6" s="165"/>
      <c r="CT6" s="165"/>
      <c r="CU6" s="165"/>
      <c r="CV6" s="165"/>
      <c r="CW6" s="165"/>
      <c r="CX6" s="165"/>
      <c r="CY6" s="165"/>
      <c r="CZ6" s="165"/>
      <c r="DA6" s="165"/>
      <c r="DB6" s="165"/>
      <c r="DC6" s="165"/>
      <c r="DD6" s="165"/>
      <c r="DE6" s="165"/>
      <c r="DF6" s="165"/>
      <c r="DG6" s="165"/>
      <c r="DH6" s="165"/>
      <c r="DI6" s="165"/>
      <c r="DJ6" s="165"/>
      <c r="DK6" s="165"/>
      <c r="DL6" s="165"/>
      <c r="DM6" s="165"/>
      <c r="DN6" s="165"/>
      <c r="DO6" s="165"/>
      <c r="DP6" s="165"/>
      <c r="DQ6" s="165"/>
      <c r="DR6" s="165"/>
      <c r="DS6" s="165"/>
      <c r="DT6" s="165"/>
      <c r="DU6" s="165"/>
      <c r="DV6" s="165"/>
      <c r="DW6" s="165"/>
      <c r="DX6" s="165"/>
      <c r="DY6" s="165"/>
      <c r="DZ6" s="165"/>
      <c r="EA6" s="165"/>
      <c r="EB6" s="165"/>
      <c r="EC6" s="165"/>
      <c r="ED6" s="165"/>
      <c r="EE6" s="165"/>
      <c r="EF6" s="165"/>
      <c r="EG6" s="165"/>
      <c r="EH6" s="165"/>
      <c r="EI6" s="165"/>
      <c r="EJ6" s="165"/>
      <c r="EK6" s="165"/>
      <c r="EL6" s="165"/>
      <c r="EM6" s="165"/>
      <c r="EN6" s="165"/>
      <c r="EO6" s="165"/>
      <c r="EP6" s="165"/>
      <c r="EQ6" s="165"/>
      <c r="ER6" s="165"/>
      <c r="ES6" s="165"/>
      <c r="ET6" s="165"/>
      <c r="EU6" s="165"/>
      <c r="EV6" s="165"/>
      <c r="EW6" s="165"/>
      <c r="EX6" s="165"/>
      <c r="EY6" s="165"/>
      <c r="EZ6" s="165"/>
      <c r="FA6" s="165"/>
      <c r="FB6" s="165"/>
      <c r="FC6" s="165"/>
      <c r="FD6" s="165"/>
      <c r="FE6" s="165"/>
      <c r="FF6" s="165"/>
      <c r="FG6" s="165"/>
      <c r="FH6" s="165"/>
      <c r="FI6" s="165"/>
      <c r="FJ6" s="165"/>
      <c r="FK6" s="165"/>
      <c r="FL6" s="165"/>
      <c r="FM6" s="165"/>
      <c r="FN6" s="165"/>
      <c r="FO6" s="165"/>
      <c r="FP6" s="165"/>
      <c r="FQ6" s="165"/>
      <c r="FR6" s="165"/>
      <c r="FS6" s="165"/>
      <c r="FT6" s="165"/>
      <c r="FU6" s="165"/>
      <c r="FV6" s="165"/>
      <c r="FW6" s="165"/>
      <c r="FX6" s="165"/>
      <c r="FY6" s="165"/>
      <c r="FZ6" s="165"/>
      <c r="GA6" s="165"/>
      <c r="GB6" s="165"/>
      <c r="GC6" s="165"/>
      <c r="GD6" s="165"/>
      <c r="GE6" s="165"/>
      <c r="GF6" s="165"/>
      <c r="GG6" s="165"/>
      <c r="GH6" s="165"/>
      <c r="GI6" s="165"/>
      <c r="GJ6" s="165"/>
      <c r="GK6" s="165"/>
      <c r="GL6" s="165"/>
      <c r="GM6" s="165"/>
      <c r="GN6" s="165"/>
      <c r="GO6" s="165"/>
      <c r="GP6" s="165"/>
      <c r="GQ6" s="165"/>
      <c r="GR6" s="165"/>
      <c r="GS6" s="165"/>
      <c r="GT6" s="165"/>
      <c r="GU6" s="165"/>
      <c r="GV6" s="165"/>
      <c r="GW6" s="165"/>
      <c r="GX6" s="165"/>
      <c r="GY6" s="165"/>
      <c r="GZ6" s="165"/>
      <c r="HA6" s="165"/>
      <c r="HB6" s="165"/>
      <c r="HC6" s="165"/>
      <c r="HD6" s="165"/>
      <c r="HE6" s="165"/>
      <c r="HF6" s="165"/>
      <c r="HG6" s="165"/>
      <c r="HH6" s="165"/>
      <c r="HI6" s="165"/>
      <c r="HJ6" s="165"/>
      <c r="HK6" s="165"/>
      <c r="HL6" s="165"/>
      <c r="HM6" s="165"/>
      <c r="HN6" s="165"/>
      <c r="HO6" s="165"/>
      <c r="HP6" s="165"/>
      <c r="HQ6" s="165"/>
      <c r="HR6" s="165"/>
      <c r="HS6" s="165"/>
      <c r="HT6" s="165"/>
      <c r="HU6" s="165"/>
      <c r="HV6" s="165"/>
      <c r="HW6" s="165"/>
      <c r="HX6" s="165"/>
      <c r="HY6" s="165"/>
      <c r="HZ6" s="165"/>
      <c r="IA6" s="165"/>
      <c r="IB6" s="165"/>
      <c r="IC6" s="165"/>
      <c r="ID6" s="165"/>
      <c r="IE6" s="165"/>
      <c r="IF6" s="165"/>
      <c r="IG6" s="165"/>
      <c r="IH6" s="165"/>
      <c r="II6" s="165"/>
      <c r="IJ6" s="165"/>
      <c r="IK6" s="165"/>
      <c r="IL6" s="165"/>
      <c r="IM6" s="165"/>
      <c r="IN6" s="165"/>
      <c r="IO6" s="165"/>
      <c r="IP6" s="165"/>
      <c r="IQ6" s="165"/>
      <c r="IR6" s="165"/>
      <c r="IS6" s="165"/>
      <c r="IT6" s="165"/>
      <c r="IU6" s="165"/>
      <c r="IV6" s="165"/>
      <c r="IW6" s="165"/>
      <c r="IX6" s="165"/>
      <c r="IY6" s="165"/>
      <c r="IZ6" s="165"/>
      <c r="JA6" s="165"/>
      <c r="JB6" s="165"/>
      <c r="JC6" s="165"/>
      <c r="JD6" s="165"/>
      <c r="JE6" s="165"/>
      <c r="JF6" s="165"/>
      <c r="JG6" s="165"/>
      <c r="JH6" s="165"/>
      <c r="JI6" s="165"/>
      <c r="JJ6" s="165"/>
      <c r="JK6" s="165"/>
      <c r="JL6" s="165"/>
      <c r="JM6" s="165"/>
      <c r="JN6" s="165"/>
      <c r="JO6" s="165"/>
      <c r="JP6" s="165"/>
      <c r="JQ6" s="165"/>
      <c r="JR6" s="165"/>
      <c r="JS6" s="165"/>
      <c r="JT6" s="165"/>
      <c r="JU6" s="165"/>
      <c r="JV6" s="165"/>
      <c r="JW6" s="165"/>
      <c r="JX6" s="165"/>
      <c r="JY6" s="165"/>
      <c r="JZ6" s="165"/>
      <c r="KA6" s="165"/>
      <c r="KB6" s="165"/>
      <c r="KC6" s="165"/>
      <c r="KD6" s="165"/>
      <c r="KE6" s="165"/>
      <c r="KF6" s="165"/>
      <c r="KG6" s="165"/>
      <c r="KH6" s="165"/>
      <c r="KI6" s="165"/>
      <c r="KJ6" s="165"/>
      <c r="KK6" s="165"/>
      <c r="KL6" s="165"/>
      <c r="KM6" s="165"/>
      <c r="KN6" s="165"/>
      <c r="KO6" s="165"/>
      <c r="KP6" s="165"/>
      <c r="KQ6" s="165"/>
      <c r="KR6" s="165"/>
      <c r="KS6" s="165"/>
      <c r="KT6" s="165"/>
      <c r="KU6" s="165"/>
      <c r="KV6" s="165"/>
      <c r="KW6" s="165"/>
      <c r="KX6" s="165"/>
      <c r="KY6" s="165"/>
      <c r="KZ6" s="165"/>
      <c r="LA6" s="165"/>
      <c r="LB6" s="165"/>
      <c r="LC6" s="165"/>
      <c r="LD6" s="165"/>
      <c r="LE6" s="165"/>
      <c r="LF6" s="165"/>
      <c r="LG6" s="165"/>
      <c r="LH6" s="165"/>
      <c r="LI6" s="165"/>
      <c r="LJ6" s="165"/>
      <c r="LK6" s="165"/>
      <c r="LL6" s="165"/>
      <c r="LM6" s="165"/>
      <c r="LN6" s="165"/>
      <c r="LO6" s="165"/>
      <c r="LP6" s="165"/>
      <c r="LQ6" s="165"/>
      <c r="LR6" s="165"/>
      <c r="LS6" s="165"/>
      <c r="LT6" s="165"/>
      <c r="LU6" s="165"/>
      <c r="LV6" s="165"/>
      <c r="LW6" s="165"/>
      <c r="LX6" s="165"/>
      <c r="LY6" s="165"/>
      <c r="LZ6" s="165"/>
      <c r="MA6" s="165"/>
      <c r="MB6" s="165"/>
      <c r="MC6" s="165"/>
      <c r="MD6" s="165"/>
      <c r="ME6" s="165"/>
      <c r="MF6" s="165"/>
      <c r="MG6" s="165"/>
      <c r="MH6" s="165"/>
      <c r="MI6" s="165"/>
      <c r="MJ6" s="165"/>
      <c r="MK6" s="165"/>
      <c r="ML6" s="165"/>
      <c r="MM6" s="165"/>
      <c r="MN6" s="165"/>
      <c r="MO6" s="165"/>
      <c r="MP6" s="165"/>
      <c r="MQ6" s="165"/>
      <c r="MR6" s="165"/>
      <c r="MS6" s="165"/>
      <c r="MT6" s="165"/>
      <c r="MU6" s="165"/>
      <c r="MV6" s="165"/>
      <c r="MW6" s="165"/>
      <c r="MX6" s="165"/>
      <c r="MY6" s="165"/>
      <c r="MZ6" s="165"/>
      <c r="NA6" s="165"/>
      <c r="NB6" s="165"/>
      <c r="NC6" s="165"/>
      <c r="ND6" s="165"/>
      <c r="NE6" s="165"/>
      <c r="NF6" s="165"/>
      <c r="NG6" s="165"/>
      <c r="NH6" s="165"/>
      <c r="NI6" s="165"/>
      <c r="NJ6" s="165"/>
      <c r="NK6" s="165"/>
      <c r="NL6" s="165"/>
      <c r="NM6" s="165"/>
      <c r="NN6" s="165"/>
      <c r="NO6" s="165"/>
      <c r="NP6" s="165"/>
      <c r="NQ6" s="165"/>
      <c r="NR6" s="165"/>
      <c r="NS6" s="165"/>
      <c r="NT6" s="165"/>
      <c r="NU6" s="165"/>
      <c r="NV6" s="165"/>
      <c r="NW6" s="165"/>
      <c r="NX6" s="165"/>
      <c r="NY6" s="165"/>
      <c r="NZ6" s="165"/>
      <c r="OA6" s="165"/>
      <c r="OB6" s="165"/>
      <c r="OC6" s="165"/>
      <c r="OD6" s="165"/>
      <c r="OE6" s="165"/>
      <c r="OF6" s="165"/>
      <c r="OG6" s="165"/>
      <c r="OH6" s="165"/>
      <c r="OI6" s="165"/>
      <c r="OJ6" s="165"/>
      <c r="OK6" s="165"/>
      <c r="OL6" s="165"/>
      <c r="OM6" s="165"/>
      <c r="ON6" s="165"/>
      <c r="OO6" s="165"/>
      <c r="OP6" s="165"/>
      <c r="OQ6" s="165"/>
      <c r="OR6" s="165"/>
      <c r="OS6" s="165"/>
      <c r="OT6" s="165"/>
      <c r="OU6" s="165"/>
      <c r="OV6" s="165"/>
      <c r="OW6" s="165"/>
      <c r="OX6" s="165"/>
      <c r="OY6" s="165"/>
      <c r="OZ6" s="165"/>
      <c r="PA6" s="165"/>
      <c r="PB6" s="165"/>
      <c r="PC6" s="165"/>
      <c r="PD6" s="165"/>
      <c r="PE6" s="165"/>
      <c r="PF6" s="165"/>
      <c r="PG6" s="165"/>
      <c r="PH6" s="165"/>
      <c r="PI6" s="165"/>
      <c r="PJ6" s="165"/>
      <c r="PK6" s="165"/>
      <c r="PL6" s="165"/>
      <c r="PM6" s="165"/>
      <c r="PN6" s="165"/>
      <c r="PO6" s="165"/>
      <c r="PP6" s="165"/>
      <c r="PQ6" s="165"/>
      <c r="PR6" s="165"/>
      <c r="PS6" s="165"/>
      <c r="PT6" s="165"/>
      <c r="PU6" s="165"/>
      <c r="PV6" s="165"/>
      <c r="PW6" s="165"/>
      <c r="PX6" s="165"/>
      <c r="PY6" s="165"/>
      <c r="PZ6" s="165"/>
      <c r="QA6" s="165"/>
      <c r="QB6" s="165"/>
      <c r="QC6" s="165"/>
      <c r="QD6" s="165"/>
      <c r="QE6" s="165"/>
      <c r="QF6" s="165"/>
      <c r="QG6" s="165"/>
      <c r="QH6" s="165"/>
      <c r="QI6" s="165"/>
      <c r="QJ6" s="165"/>
      <c r="QK6" s="165"/>
      <c r="QL6" s="165"/>
      <c r="QM6" s="165"/>
      <c r="QN6" s="165"/>
      <c r="QO6" s="165"/>
      <c r="QP6" s="165"/>
      <c r="QQ6" s="165"/>
      <c r="QR6" s="165"/>
      <c r="QS6" s="165"/>
      <c r="QT6" s="165"/>
      <c r="QU6" s="165"/>
      <c r="QV6" s="165"/>
      <c r="QW6" s="165"/>
      <c r="QX6" s="165"/>
      <c r="QY6" s="165"/>
      <c r="QZ6" s="165"/>
      <c r="RA6" s="165"/>
      <c r="RB6" s="165"/>
      <c r="RC6" s="165"/>
      <c r="RD6" s="165"/>
      <c r="RE6" s="165"/>
      <c r="RF6" s="165"/>
      <c r="RG6" s="165"/>
      <c r="RH6" s="165"/>
      <c r="RI6" s="165"/>
      <c r="RJ6" s="165"/>
      <c r="RK6" s="165"/>
      <c r="RL6" s="165"/>
      <c r="RM6" s="165"/>
      <c r="RN6" s="165"/>
      <c r="RO6" s="165"/>
      <c r="RP6" s="165"/>
      <c r="RQ6" s="165"/>
      <c r="RR6" s="165"/>
      <c r="RS6" s="165"/>
      <c r="RT6" s="165"/>
      <c r="RU6" s="165"/>
      <c r="RV6" s="165"/>
      <c r="RW6" s="165"/>
      <c r="RX6" s="165"/>
      <c r="RY6" s="165"/>
      <c r="RZ6" s="165"/>
      <c r="SA6" s="165"/>
      <c r="SB6" s="165"/>
      <c r="SC6" s="165"/>
      <c r="SD6" s="165"/>
      <c r="SE6" s="165"/>
      <c r="SF6" s="165"/>
      <c r="SG6" s="165"/>
      <c r="SH6" s="165"/>
      <c r="SI6" s="165"/>
      <c r="SJ6" s="165"/>
      <c r="SK6" s="165"/>
      <c r="SL6" s="165"/>
      <c r="SM6" s="165"/>
      <c r="SN6" s="165"/>
      <c r="SO6" s="165"/>
      <c r="SP6" s="165"/>
      <c r="SQ6" s="165"/>
      <c r="SR6" s="165"/>
      <c r="SS6" s="165"/>
      <c r="ST6" s="165"/>
      <c r="SU6" s="165"/>
      <c r="SV6" s="165"/>
      <c r="SW6" s="165"/>
      <c r="SX6" s="165"/>
      <c r="SY6" s="165"/>
      <c r="SZ6" s="165"/>
      <c r="TA6" s="165"/>
      <c r="TB6" s="165"/>
      <c r="TC6" s="165"/>
      <c r="TD6" s="165"/>
      <c r="TE6" s="165"/>
      <c r="TF6" s="165"/>
      <c r="TG6" s="165"/>
      <c r="TH6" s="165"/>
      <c r="TI6" s="165"/>
      <c r="TJ6" s="165"/>
      <c r="TK6" s="165"/>
      <c r="TL6" s="165"/>
      <c r="TM6" s="165"/>
      <c r="TN6" s="165"/>
      <c r="TO6" s="165"/>
      <c r="TP6" s="165"/>
      <c r="TQ6" s="165"/>
      <c r="TR6" s="165"/>
      <c r="TS6" s="165"/>
      <c r="TT6" s="165"/>
      <c r="TU6" s="165"/>
      <c r="TV6" s="165"/>
      <c r="TW6" s="165"/>
      <c r="TX6" s="165"/>
      <c r="TY6" s="165"/>
      <c r="TZ6" s="165"/>
      <c r="UA6" s="165"/>
      <c r="UB6" s="165"/>
      <c r="UC6" s="165"/>
      <c r="UD6" s="165"/>
      <c r="UE6" s="165"/>
      <c r="UF6" s="165"/>
      <c r="UG6" s="165"/>
      <c r="UH6" s="165"/>
      <c r="UI6" s="165"/>
      <c r="UJ6" s="165"/>
      <c r="UK6" s="165"/>
      <c r="UL6" s="165"/>
      <c r="UM6" s="165"/>
      <c r="UN6" s="165"/>
      <c r="UO6" s="165"/>
      <c r="UP6" s="165"/>
      <c r="UQ6" s="165"/>
      <c r="UR6" s="165"/>
      <c r="US6" s="165"/>
      <c r="UT6" s="165"/>
      <c r="UU6" s="165"/>
      <c r="UV6" s="165"/>
      <c r="UW6" s="165"/>
      <c r="UX6" s="165"/>
      <c r="UY6" s="165"/>
      <c r="UZ6" s="165"/>
      <c r="VA6" s="165"/>
      <c r="VB6" s="165"/>
      <c r="VC6" s="165"/>
      <c r="VD6" s="165"/>
      <c r="VE6" s="165"/>
      <c r="VF6" s="165"/>
      <c r="VG6" s="165"/>
      <c r="VH6" s="165"/>
      <c r="VI6" s="165"/>
      <c r="VJ6" s="165"/>
      <c r="VK6" s="165"/>
      <c r="VL6" s="165"/>
      <c r="VM6" s="165"/>
      <c r="VN6" s="165"/>
      <c r="VO6" s="165"/>
      <c r="VP6" s="165"/>
      <c r="VQ6" s="165"/>
      <c r="VR6" s="165"/>
      <c r="VS6" s="165"/>
      <c r="VT6" s="165"/>
      <c r="VU6" s="165"/>
      <c r="VV6" s="165"/>
      <c r="VW6" s="165"/>
      <c r="VX6" s="165"/>
      <c r="VY6" s="165"/>
      <c r="VZ6" s="165"/>
      <c r="WA6" s="165"/>
      <c r="WB6" s="165"/>
      <c r="WC6" s="165"/>
      <c r="WD6" s="165"/>
      <c r="WE6" s="165"/>
      <c r="WF6" s="165"/>
      <c r="WG6" s="165"/>
      <c r="WH6" s="165"/>
      <c r="WI6" s="165"/>
      <c r="WJ6" s="165"/>
      <c r="WK6" s="165"/>
      <c r="WL6" s="165"/>
      <c r="WM6" s="165"/>
      <c r="WN6" s="165"/>
      <c r="WO6" s="165"/>
      <c r="WP6" s="165"/>
      <c r="WQ6" s="165"/>
      <c r="WR6" s="165"/>
      <c r="WS6" s="165"/>
      <c r="WT6" s="165"/>
      <c r="WU6" s="165"/>
      <c r="WV6" s="165"/>
      <c r="WW6" s="165"/>
      <c r="WX6" s="165"/>
      <c r="WY6" s="165"/>
      <c r="WZ6" s="165"/>
      <c r="XA6" s="165"/>
      <c r="XB6" s="165"/>
      <c r="XC6" s="165"/>
      <c r="XD6" s="165"/>
      <c r="XE6" s="165"/>
      <c r="XF6" s="165"/>
      <c r="XG6" s="165"/>
      <c r="XH6" s="165"/>
      <c r="XI6" s="165"/>
      <c r="XJ6" s="165"/>
      <c r="XK6" s="165"/>
      <c r="XL6" s="165"/>
      <c r="XM6" s="165"/>
      <c r="XN6" s="165"/>
      <c r="XO6" s="165"/>
      <c r="XP6" s="165"/>
      <c r="XQ6" s="165"/>
      <c r="XR6" s="165"/>
      <c r="XS6" s="165"/>
      <c r="XT6" s="165"/>
      <c r="XU6" s="165"/>
      <c r="XV6" s="165"/>
      <c r="XW6" s="165"/>
      <c r="XX6" s="165"/>
      <c r="XY6" s="165"/>
      <c r="XZ6" s="165"/>
      <c r="YA6" s="165"/>
      <c r="YB6" s="165"/>
      <c r="YC6" s="165"/>
      <c r="YD6" s="165"/>
      <c r="YE6" s="165"/>
      <c r="YF6" s="165"/>
      <c r="YG6" s="165"/>
      <c r="YH6" s="165"/>
      <c r="YI6" s="165"/>
      <c r="YJ6" s="165"/>
      <c r="YK6" s="165"/>
      <c r="YL6" s="165"/>
      <c r="YM6" s="165"/>
      <c r="YN6" s="165"/>
      <c r="YO6" s="165"/>
      <c r="YP6" s="165"/>
      <c r="YQ6" s="165"/>
      <c r="YR6" s="165"/>
      <c r="YS6" s="165"/>
      <c r="YT6" s="165"/>
      <c r="YU6" s="165"/>
      <c r="YV6" s="165"/>
      <c r="YW6" s="165"/>
      <c r="YX6" s="165"/>
      <c r="YY6" s="165"/>
      <c r="YZ6" s="165"/>
      <c r="ZA6" s="165"/>
      <c r="ZB6" s="165"/>
      <c r="ZC6" s="165"/>
      <c r="ZD6" s="165"/>
      <c r="ZE6" s="165"/>
      <c r="ZF6" s="165"/>
      <c r="ZG6" s="165"/>
      <c r="ZH6" s="165"/>
      <c r="ZI6" s="165"/>
      <c r="ZJ6" s="165"/>
      <c r="ZK6" s="165"/>
      <c r="ZL6" s="165"/>
      <c r="ZM6" s="165"/>
      <c r="ZN6" s="165"/>
      <c r="ZO6" s="165"/>
      <c r="ZP6" s="165"/>
      <c r="ZQ6" s="165"/>
      <c r="ZR6" s="165"/>
      <c r="ZS6" s="165"/>
      <c r="ZT6" s="165"/>
      <c r="ZU6" s="165"/>
      <c r="ZV6" s="165"/>
      <c r="ZW6" s="165"/>
      <c r="ZX6" s="165"/>
      <c r="ZY6" s="165"/>
      <c r="ZZ6" s="165"/>
      <c r="AAA6" s="165"/>
      <c r="AAB6" s="165"/>
      <c r="AAC6" s="165"/>
      <c r="AAD6" s="165"/>
      <c r="AAE6" s="165"/>
      <c r="AAF6" s="165"/>
      <c r="AAG6" s="165"/>
      <c r="AAH6" s="165"/>
      <c r="AAI6" s="165"/>
      <c r="AAJ6" s="165"/>
      <c r="AAK6" s="165"/>
      <c r="AAL6" s="165"/>
      <c r="AAM6" s="165"/>
      <c r="AAN6" s="165"/>
      <c r="AAO6" s="165"/>
      <c r="AAP6" s="165"/>
      <c r="AAQ6" s="165"/>
      <c r="AAR6" s="165"/>
      <c r="AAS6" s="165"/>
      <c r="AAT6" s="165"/>
      <c r="AAU6" s="165"/>
      <c r="AAV6" s="165"/>
      <c r="AAW6" s="165"/>
      <c r="AAX6" s="165"/>
      <c r="AAY6" s="165"/>
      <c r="AAZ6" s="165"/>
      <c r="ABA6" s="165"/>
      <c r="ABB6" s="165"/>
      <c r="ABC6" s="165"/>
      <c r="ABD6" s="165"/>
      <c r="ABE6" s="165"/>
      <c r="ABF6" s="165"/>
      <c r="ABG6" s="165"/>
      <c r="ABH6" s="165"/>
      <c r="ABI6" s="165"/>
      <c r="ABJ6" s="165"/>
      <c r="ABK6" s="165"/>
      <c r="ABL6" s="165"/>
      <c r="ABM6" s="165"/>
      <c r="ABN6" s="165"/>
      <c r="ABO6" s="165"/>
      <c r="ABP6" s="165"/>
      <c r="ABQ6" s="165"/>
      <c r="ABR6" s="165"/>
      <c r="ABS6" s="165"/>
      <c r="ABT6" s="165"/>
      <c r="ABU6" s="165"/>
      <c r="ABV6" s="165"/>
      <c r="ABW6" s="165"/>
      <c r="ABX6" s="165"/>
      <c r="ABY6" s="165"/>
      <c r="ABZ6" s="165"/>
      <c r="ACA6" s="165"/>
      <c r="ACB6" s="165"/>
      <c r="ACC6" s="165"/>
      <c r="ACD6" s="165"/>
      <c r="ACE6" s="165"/>
      <c r="ACF6" s="165"/>
      <c r="ACG6" s="165"/>
      <c r="ACH6" s="165"/>
      <c r="ACI6" s="165"/>
      <c r="ACJ6" s="165"/>
      <c r="ACK6" s="165"/>
      <c r="ACL6" s="165"/>
      <c r="ACM6" s="165"/>
      <c r="ACN6" s="165"/>
      <c r="ACO6" s="165"/>
      <c r="ACP6" s="165"/>
      <c r="ACQ6" s="165"/>
      <c r="ACR6" s="165"/>
      <c r="ACS6" s="165"/>
      <c r="ACT6" s="165"/>
      <c r="ACU6" s="165"/>
      <c r="ACV6" s="165"/>
      <c r="ACW6" s="165"/>
      <c r="ACX6" s="165"/>
      <c r="ACY6" s="165"/>
      <c r="ACZ6" s="165"/>
      <c r="ADA6" s="165"/>
      <c r="ADB6" s="165"/>
      <c r="ADC6" s="165"/>
      <c r="ADD6" s="165"/>
      <c r="ADE6" s="165"/>
      <c r="ADF6" s="165"/>
      <c r="ADG6" s="165"/>
      <c r="ADH6" s="165"/>
      <c r="ADI6" s="165"/>
      <c r="ADJ6" s="165"/>
      <c r="ADK6" s="165"/>
      <c r="ADL6" s="165"/>
      <c r="ADM6" s="165"/>
      <c r="ADN6" s="165"/>
      <c r="ADO6" s="165"/>
      <c r="ADP6" s="165"/>
      <c r="ADQ6" s="165"/>
      <c r="ADR6" s="165"/>
      <c r="ADS6" s="165"/>
      <c r="ADT6" s="165"/>
      <c r="ADU6" s="165"/>
      <c r="ADV6" s="165"/>
      <c r="ADW6" s="165"/>
      <c r="ADX6" s="165"/>
      <c r="ADY6" s="165"/>
      <c r="ADZ6" s="165"/>
      <c r="AEA6" s="165"/>
      <c r="AEB6" s="165"/>
      <c r="AEC6" s="165"/>
      <c r="AED6" s="165"/>
      <c r="AEE6" s="165"/>
      <c r="AEF6" s="165"/>
      <c r="AEG6" s="165"/>
      <c r="AEH6" s="165"/>
      <c r="AEI6" s="165"/>
      <c r="AEJ6" s="165"/>
      <c r="AEK6" s="165"/>
      <c r="AEL6" s="165"/>
      <c r="AEM6" s="165"/>
      <c r="AEN6" s="165"/>
      <c r="AEO6" s="165"/>
      <c r="AEP6" s="165"/>
      <c r="AEQ6" s="165"/>
      <c r="AER6" s="165"/>
      <c r="AES6" s="165"/>
      <c r="AET6" s="165"/>
      <c r="AEU6" s="165"/>
      <c r="AEV6" s="165"/>
      <c r="AEW6" s="165"/>
      <c r="AEX6" s="165"/>
      <c r="AEY6" s="165"/>
      <c r="AEZ6" s="165"/>
      <c r="AFA6" s="165"/>
      <c r="AFB6" s="165"/>
      <c r="AFC6" s="165"/>
      <c r="AFD6" s="165"/>
      <c r="AFE6" s="165"/>
      <c r="AFF6" s="165"/>
      <c r="AFG6" s="165"/>
      <c r="AFH6" s="165"/>
      <c r="AFI6" s="165"/>
      <c r="AFJ6" s="165"/>
      <c r="AFK6" s="165"/>
      <c r="AFL6" s="165"/>
      <c r="AFM6" s="165"/>
      <c r="AFN6" s="165"/>
      <c r="AFO6" s="165"/>
      <c r="AFP6" s="165"/>
      <c r="AFQ6" s="165"/>
      <c r="AFR6" s="165"/>
      <c r="AFS6" s="165"/>
      <c r="AFT6" s="165"/>
      <c r="AFU6" s="165"/>
      <c r="AFV6" s="165"/>
      <c r="AFW6" s="165"/>
      <c r="AFX6" s="165"/>
      <c r="AFY6" s="165"/>
      <c r="AFZ6" s="165"/>
      <c r="AGA6" s="165"/>
      <c r="AGB6" s="165"/>
      <c r="AGC6" s="165"/>
      <c r="AGD6" s="165"/>
      <c r="AGE6" s="165"/>
      <c r="AGF6" s="165"/>
      <c r="AGG6" s="165"/>
      <c r="AGH6" s="165"/>
      <c r="AGI6" s="165"/>
      <c r="AGJ6" s="165"/>
      <c r="AGK6" s="165"/>
      <c r="AGL6" s="165"/>
      <c r="AGM6" s="165"/>
      <c r="AGN6" s="165"/>
      <c r="AGO6" s="165"/>
      <c r="AGP6" s="165"/>
      <c r="AGQ6" s="165"/>
      <c r="AGR6" s="165"/>
      <c r="AGS6" s="165"/>
      <c r="AGT6" s="165"/>
      <c r="AGU6" s="165"/>
      <c r="AGV6" s="165"/>
      <c r="AGW6" s="165"/>
      <c r="AGX6" s="165"/>
      <c r="AGY6" s="165"/>
      <c r="AGZ6" s="165"/>
      <c r="AHA6" s="165"/>
      <c r="AHB6" s="165"/>
      <c r="AHC6" s="165"/>
      <c r="AHD6" s="165"/>
      <c r="AHE6" s="165"/>
      <c r="AHF6" s="165"/>
      <c r="AHG6" s="165"/>
      <c r="AHH6" s="165"/>
      <c r="AHI6" s="165"/>
      <c r="AHJ6" s="165"/>
      <c r="AHK6" s="165"/>
      <c r="AHL6" s="165"/>
      <c r="AHM6" s="165"/>
      <c r="AHN6" s="165"/>
      <c r="AHO6" s="165"/>
      <c r="AHP6" s="165"/>
      <c r="AHQ6" s="165"/>
      <c r="AHR6" s="165"/>
      <c r="AHS6" s="165"/>
      <c r="AHT6" s="165"/>
      <c r="AHU6" s="165"/>
      <c r="AHV6" s="165"/>
      <c r="AHW6" s="165"/>
      <c r="AHX6" s="165"/>
      <c r="AHY6" s="165"/>
      <c r="AHZ6" s="165"/>
      <c r="AIA6" s="165"/>
      <c r="AIB6" s="165"/>
      <c r="AIC6" s="165"/>
      <c r="AID6" s="165"/>
      <c r="AIE6" s="165"/>
      <c r="AIF6" s="165"/>
      <c r="AIG6" s="165"/>
      <c r="AIH6" s="165"/>
      <c r="AII6" s="165"/>
      <c r="AIJ6" s="165"/>
      <c r="AIK6" s="165"/>
      <c r="AIL6" s="165"/>
      <c r="AIM6" s="165"/>
      <c r="AIN6" s="165"/>
      <c r="AIO6" s="165"/>
      <c r="AIP6" s="165"/>
      <c r="AIQ6" s="165"/>
      <c r="AIR6" s="165"/>
      <c r="AIS6" s="165"/>
      <c r="AIT6" s="165"/>
      <c r="AIU6" s="165"/>
      <c r="AIV6" s="165"/>
      <c r="AIW6" s="165"/>
      <c r="AIX6" s="165"/>
      <c r="AIY6" s="165"/>
      <c r="AIZ6" s="165"/>
      <c r="AJA6" s="165"/>
      <c r="AJB6" s="165"/>
      <c r="AJC6" s="165"/>
      <c r="AJD6" s="165"/>
      <c r="AJE6" s="165"/>
      <c r="AJF6" s="165"/>
      <c r="AJG6" s="165"/>
      <c r="AJH6" s="165"/>
      <c r="AJI6" s="165"/>
      <c r="AJJ6" s="165"/>
      <c r="AJK6" s="165"/>
      <c r="AJL6" s="165"/>
      <c r="AJM6" s="165"/>
      <c r="AJN6" s="165"/>
      <c r="AJO6" s="165"/>
      <c r="AJP6" s="165"/>
      <c r="AJQ6" s="165"/>
      <c r="AJR6" s="165"/>
      <c r="AJS6" s="165"/>
      <c r="AJT6" s="165"/>
      <c r="AJU6" s="165"/>
      <c r="AJV6" s="165"/>
      <c r="AJW6" s="165"/>
      <c r="AJX6" s="165"/>
      <c r="AJY6" s="165"/>
      <c r="AJZ6" s="165"/>
      <c r="AKA6" s="165"/>
      <c r="AKB6" s="165"/>
      <c r="AKC6" s="165"/>
      <c r="AKD6" s="165"/>
      <c r="AKE6" s="165"/>
      <c r="AKF6" s="165"/>
      <c r="AKG6" s="165"/>
      <c r="AKH6" s="165"/>
      <c r="AKI6" s="165"/>
      <c r="AKJ6" s="165"/>
      <c r="AKK6" s="165"/>
      <c r="AKL6" s="165"/>
      <c r="AKM6" s="165"/>
      <c r="AKN6" s="165"/>
      <c r="AKO6" s="165"/>
      <c r="AKP6" s="165"/>
      <c r="AKQ6" s="165"/>
      <c r="AKR6" s="165"/>
      <c r="AKS6" s="165"/>
      <c r="AKT6" s="165"/>
      <c r="AKU6" s="165"/>
      <c r="AKV6" s="165"/>
      <c r="AKW6" s="165"/>
      <c r="AKX6" s="165"/>
      <c r="AKY6" s="165"/>
      <c r="AKZ6" s="165"/>
      <c r="ALA6" s="165"/>
      <c r="ALB6" s="165"/>
      <c r="ALC6" s="165"/>
      <c r="ALD6" s="165"/>
      <c r="ALE6" s="165"/>
      <c r="ALF6" s="165"/>
      <c r="ALG6" s="165"/>
      <c r="ALH6" s="165"/>
      <c r="ALI6" s="165"/>
      <c r="ALJ6" s="165"/>
      <c r="ALK6" s="165"/>
      <c r="ALL6" s="165"/>
      <c r="ALM6" s="165"/>
      <c r="ALN6" s="165"/>
      <c r="ALO6" s="165"/>
      <c r="ALP6" s="165"/>
      <c r="ALQ6" s="165"/>
      <c r="ALR6" s="165"/>
      <c r="ALS6" s="165"/>
      <c r="ALT6" s="165"/>
      <c r="ALU6" s="165"/>
      <c r="ALV6" s="165"/>
      <c r="ALW6" s="165"/>
      <c r="ALX6" s="165"/>
      <c r="ALY6" s="165"/>
      <c r="ALZ6" s="165"/>
      <c r="AMA6" s="165"/>
      <c r="AMB6" s="165"/>
      <c r="AMC6" s="165"/>
      <c r="AMD6" s="165"/>
      <c r="AME6" s="165"/>
      <c r="AMF6" s="165"/>
      <c r="AMG6" s="165"/>
      <c r="AMH6" s="165"/>
      <c r="AMI6" s="165"/>
      <c r="AMJ6" s="165"/>
      <c r="AMK6" s="165"/>
      <c r="AML6" s="165"/>
      <c r="AMM6" s="165"/>
      <c r="AMN6" s="165"/>
      <c r="AMO6" s="165"/>
      <c r="AMP6" s="165"/>
      <c r="AMQ6" s="165"/>
      <c r="AMR6" s="165"/>
      <c r="AMS6" s="165"/>
      <c r="AMT6" s="165"/>
      <c r="AMU6" s="165"/>
      <c r="AMV6" s="165"/>
      <c r="AMW6" s="165"/>
      <c r="AMX6" s="165"/>
      <c r="AMY6" s="165"/>
      <c r="AMZ6" s="165"/>
      <c r="ANA6" s="165"/>
      <c r="ANB6" s="165"/>
      <c r="ANC6" s="165"/>
      <c r="AND6" s="165"/>
      <c r="ANE6" s="165"/>
      <c r="ANF6" s="165"/>
      <c r="ANG6" s="165"/>
      <c r="ANH6" s="165"/>
      <c r="ANI6" s="165"/>
      <c r="ANJ6" s="165"/>
      <c r="ANK6" s="165"/>
      <c r="ANL6" s="165"/>
      <c r="ANM6" s="165"/>
      <c r="ANN6" s="165"/>
      <c r="ANO6" s="165"/>
      <c r="ANP6" s="165"/>
      <c r="ANQ6" s="165"/>
      <c r="ANR6" s="165"/>
      <c r="ANS6" s="165"/>
      <c r="ANT6" s="165"/>
      <c r="ANU6" s="165"/>
      <c r="ANV6" s="165"/>
      <c r="ANW6" s="165"/>
      <c r="ANX6" s="165"/>
      <c r="ANY6" s="165"/>
      <c r="ANZ6" s="165"/>
      <c r="AOA6" s="165"/>
      <c r="AOB6" s="165"/>
      <c r="AOC6" s="165"/>
      <c r="AOD6" s="165"/>
      <c r="AOE6" s="165"/>
      <c r="AOF6" s="165"/>
      <c r="AOG6" s="165"/>
      <c r="AOH6" s="165"/>
      <c r="AOI6" s="165"/>
      <c r="AOJ6" s="165"/>
      <c r="AOK6" s="165"/>
      <c r="AOL6" s="165"/>
      <c r="AOM6" s="165"/>
      <c r="AON6" s="165"/>
      <c r="AOO6" s="165"/>
      <c r="AOP6" s="165"/>
      <c r="AOQ6" s="165"/>
      <c r="AOR6" s="165"/>
      <c r="AOS6" s="165"/>
      <c r="AOT6" s="165"/>
      <c r="AOU6" s="165"/>
      <c r="AOV6" s="165"/>
      <c r="AOW6" s="165"/>
      <c r="AOX6" s="165"/>
      <c r="AOY6" s="165"/>
      <c r="AOZ6" s="165"/>
      <c r="APA6" s="165"/>
      <c r="APB6" s="165"/>
      <c r="APC6" s="165"/>
      <c r="APD6" s="165"/>
      <c r="APE6" s="165"/>
      <c r="APF6" s="165"/>
      <c r="APG6" s="165"/>
      <c r="APH6" s="165"/>
      <c r="API6" s="165"/>
      <c r="APJ6" s="165"/>
      <c r="APK6" s="165"/>
      <c r="APL6" s="165"/>
      <c r="APM6" s="165"/>
      <c r="APN6" s="165"/>
      <c r="APO6" s="165"/>
      <c r="APP6" s="165"/>
      <c r="APQ6" s="165"/>
      <c r="APR6" s="165"/>
      <c r="APS6" s="165"/>
      <c r="APT6" s="165"/>
      <c r="APU6" s="165"/>
      <c r="APV6" s="165"/>
      <c r="APW6" s="165"/>
      <c r="APX6" s="165"/>
      <c r="APY6" s="165"/>
      <c r="APZ6" s="165"/>
      <c r="AQA6" s="165"/>
      <c r="AQB6" s="165"/>
      <c r="AQC6" s="165"/>
      <c r="AQD6" s="165"/>
      <c r="AQE6" s="165"/>
      <c r="AQF6" s="165"/>
      <c r="AQG6" s="165"/>
      <c r="AQH6" s="165"/>
      <c r="AQI6" s="165"/>
      <c r="AQJ6" s="165"/>
      <c r="AQK6" s="165"/>
      <c r="AQL6" s="165"/>
      <c r="AQM6" s="165"/>
      <c r="AQN6" s="165"/>
      <c r="AQO6" s="165"/>
      <c r="AQP6" s="165"/>
      <c r="AQQ6" s="165"/>
      <c r="AQR6" s="165"/>
      <c r="AQS6" s="165"/>
      <c r="AQT6" s="165"/>
      <c r="AQU6" s="165"/>
      <c r="AQV6" s="165"/>
      <c r="AQW6" s="165"/>
      <c r="AQX6" s="165"/>
      <c r="AQY6" s="165"/>
      <c r="AQZ6" s="165"/>
      <c r="ARA6" s="165"/>
      <c r="ARB6" s="165"/>
      <c r="ARC6" s="165"/>
      <c r="ARD6" s="165"/>
      <c r="ARE6" s="165"/>
      <c r="ARF6" s="165"/>
      <c r="ARG6" s="165"/>
      <c r="ARH6" s="165"/>
      <c r="ARI6" s="165"/>
      <c r="ARJ6" s="165"/>
      <c r="ARK6" s="165"/>
      <c r="ARL6" s="165"/>
      <c r="ARM6" s="165"/>
      <c r="ARN6" s="165"/>
      <c r="ARO6" s="165"/>
      <c r="ARP6" s="165"/>
      <c r="ARQ6" s="165"/>
      <c r="ARR6" s="165"/>
      <c r="ARS6" s="165"/>
      <c r="ART6" s="165"/>
      <c r="ARU6" s="165"/>
      <c r="ARV6" s="165"/>
      <c r="ARW6" s="165"/>
      <c r="ARX6" s="165"/>
      <c r="ARY6" s="165"/>
      <c r="ARZ6" s="165"/>
      <c r="ASA6" s="165"/>
      <c r="ASB6" s="165"/>
      <c r="ASC6" s="165"/>
      <c r="ASD6" s="165"/>
      <c r="ASE6" s="165"/>
      <c r="ASF6" s="165"/>
      <c r="ASG6" s="165"/>
      <c r="ASH6" s="165"/>
      <c r="ASI6" s="165"/>
      <c r="ASJ6" s="165"/>
      <c r="ASK6" s="165"/>
      <c r="ASL6" s="165"/>
      <c r="ASM6" s="165"/>
      <c r="ASN6" s="165"/>
      <c r="ASO6" s="165"/>
      <c r="ASP6" s="165"/>
      <c r="ASQ6" s="165"/>
      <c r="ASR6" s="165"/>
      <c r="ASS6" s="165"/>
      <c r="AST6" s="165"/>
      <c r="ASU6" s="165"/>
      <c r="ASV6" s="165"/>
      <c r="ASW6" s="165"/>
      <c r="ASX6" s="165"/>
      <c r="ASY6" s="165"/>
      <c r="ASZ6" s="165"/>
      <c r="ATA6" s="165"/>
      <c r="ATB6" s="165"/>
      <c r="ATC6" s="165"/>
      <c r="ATD6" s="165"/>
      <c r="ATE6" s="165"/>
      <c r="ATF6" s="165"/>
      <c r="ATG6" s="165"/>
      <c r="ATH6" s="165"/>
      <c r="ATI6" s="165"/>
      <c r="ATJ6" s="165"/>
      <c r="ATK6" s="165"/>
      <c r="ATL6" s="165"/>
      <c r="ATM6" s="165"/>
      <c r="ATN6" s="165"/>
      <c r="ATO6" s="165"/>
      <c r="ATP6" s="165"/>
      <c r="ATQ6" s="165"/>
      <c r="ATR6" s="165"/>
      <c r="ATS6" s="165"/>
      <c r="ATT6" s="165"/>
      <c r="ATU6" s="165"/>
      <c r="ATV6" s="165"/>
      <c r="ATW6" s="165"/>
      <c r="ATX6" s="165"/>
      <c r="ATY6" s="165"/>
      <c r="ATZ6" s="165"/>
      <c r="AUA6" s="165"/>
      <c r="AUB6" s="165"/>
      <c r="AUC6" s="165"/>
      <c r="AUD6" s="165"/>
      <c r="AUE6" s="165"/>
      <c r="AUF6" s="165"/>
      <c r="AUG6" s="165"/>
      <c r="AUH6" s="165"/>
      <c r="AUI6" s="165"/>
      <c r="AUJ6" s="165"/>
      <c r="AUK6" s="165"/>
      <c r="AUL6" s="165"/>
      <c r="AUM6" s="165"/>
      <c r="AUN6" s="165"/>
      <c r="AUO6" s="165"/>
      <c r="AUP6" s="165"/>
      <c r="AUQ6" s="165"/>
      <c r="AUR6" s="165"/>
      <c r="AUS6" s="165"/>
      <c r="AUT6" s="165"/>
      <c r="AUU6" s="165"/>
      <c r="AUV6" s="165"/>
      <c r="AUW6" s="165"/>
      <c r="AUX6" s="165"/>
      <c r="AUY6" s="165"/>
      <c r="AUZ6" s="165"/>
      <c r="AVA6" s="165"/>
      <c r="AVB6" s="165"/>
      <c r="AVC6" s="165"/>
      <c r="AVD6" s="165"/>
      <c r="AVE6" s="165"/>
      <c r="AVF6" s="165"/>
      <c r="AVG6" s="165"/>
      <c r="AVH6" s="165"/>
      <c r="AVI6" s="165"/>
      <c r="AVJ6" s="165"/>
      <c r="AVK6" s="165"/>
      <c r="AVL6" s="165"/>
      <c r="AVM6" s="165"/>
      <c r="AVN6" s="165"/>
      <c r="AVO6" s="165"/>
      <c r="AVP6" s="165"/>
      <c r="AVQ6" s="165"/>
      <c r="AVR6" s="165"/>
      <c r="AVS6" s="165"/>
      <c r="AVT6" s="165"/>
      <c r="AVU6" s="165"/>
      <c r="AVV6" s="165"/>
      <c r="AVW6" s="165"/>
      <c r="AVX6" s="165"/>
      <c r="AVY6" s="165"/>
      <c r="AVZ6" s="165"/>
      <c r="AWA6" s="165"/>
      <c r="AWB6" s="165"/>
      <c r="AWC6" s="165"/>
      <c r="AWD6" s="165"/>
      <c r="AWE6" s="165"/>
      <c r="AWF6" s="165"/>
      <c r="AWG6" s="165"/>
      <c r="AWH6" s="165"/>
      <c r="AWI6" s="165"/>
      <c r="AWJ6" s="165"/>
      <c r="AWK6" s="165"/>
      <c r="AWL6" s="165"/>
      <c r="AWM6" s="165"/>
      <c r="AWN6" s="165"/>
      <c r="AWO6" s="165"/>
      <c r="AWP6" s="165"/>
      <c r="AWQ6" s="165"/>
      <c r="AWR6" s="165"/>
      <c r="AWS6" s="165"/>
      <c r="AWT6" s="165"/>
      <c r="AWU6" s="165"/>
      <c r="AWV6" s="165"/>
      <c r="AWW6" s="165"/>
      <c r="AWX6" s="165"/>
      <c r="AWY6" s="165"/>
      <c r="AWZ6" s="165"/>
      <c r="AXA6" s="165"/>
      <c r="AXB6" s="165"/>
      <c r="AXC6" s="165"/>
      <c r="AXD6" s="165"/>
      <c r="AXE6" s="165"/>
      <c r="AXF6" s="165"/>
      <c r="AXG6" s="165"/>
      <c r="AXH6" s="165"/>
      <c r="AXI6" s="165"/>
      <c r="AXJ6" s="165"/>
      <c r="AXK6" s="165"/>
      <c r="AXL6" s="165"/>
      <c r="AXM6" s="165"/>
      <c r="AXN6" s="165"/>
      <c r="AXO6" s="165"/>
      <c r="AXP6" s="165"/>
      <c r="AXQ6" s="165"/>
      <c r="AXR6" s="165"/>
      <c r="AXS6" s="165"/>
      <c r="AXT6" s="165"/>
      <c r="AXU6" s="165"/>
      <c r="AXV6" s="165"/>
      <c r="AXW6" s="165"/>
      <c r="AXX6" s="165"/>
      <c r="AXY6" s="165"/>
      <c r="AXZ6" s="165"/>
      <c r="AYA6" s="165"/>
      <c r="AYB6" s="165"/>
      <c r="AYC6" s="165"/>
      <c r="AYD6" s="165"/>
      <c r="AYE6" s="165"/>
      <c r="AYF6" s="165"/>
      <c r="AYG6" s="165"/>
      <c r="AYH6" s="165"/>
      <c r="AYI6" s="165"/>
      <c r="AYJ6" s="165"/>
      <c r="AYK6" s="165"/>
      <c r="AYL6" s="165"/>
      <c r="AYM6" s="165"/>
      <c r="AYN6" s="165"/>
      <c r="AYO6" s="165"/>
      <c r="AYP6" s="165"/>
      <c r="AYQ6" s="165"/>
      <c r="AYR6" s="165"/>
      <c r="AYS6" s="165"/>
      <c r="AYT6" s="165"/>
      <c r="AYU6" s="165"/>
      <c r="AYV6" s="165"/>
      <c r="AYW6" s="165"/>
      <c r="AYX6" s="165"/>
      <c r="AYY6" s="165"/>
      <c r="AYZ6" s="165"/>
      <c r="AZA6" s="165"/>
      <c r="AZB6" s="165"/>
      <c r="AZC6" s="165"/>
      <c r="AZD6" s="165"/>
      <c r="AZE6" s="165"/>
      <c r="AZF6" s="165"/>
      <c r="AZG6" s="165"/>
      <c r="AZH6" s="165"/>
      <c r="AZI6" s="165"/>
      <c r="AZJ6" s="165"/>
      <c r="AZK6" s="165"/>
      <c r="AZL6" s="165"/>
      <c r="AZM6" s="165"/>
      <c r="AZN6" s="165"/>
      <c r="AZO6" s="165"/>
      <c r="AZP6" s="165"/>
      <c r="AZQ6" s="165"/>
      <c r="AZR6" s="165"/>
      <c r="AZS6" s="165"/>
      <c r="AZT6" s="165"/>
      <c r="AZU6" s="165"/>
      <c r="AZV6" s="165"/>
      <c r="AZW6" s="165"/>
      <c r="AZX6" s="165"/>
      <c r="AZY6" s="165"/>
      <c r="AZZ6" s="165"/>
      <c r="BAA6" s="165"/>
      <c r="BAB6" s="165"/>
      <c r="BAC6" s="165"/>
      <c r="BAD6" s="165"/>
      <c r="BAE6" s="165"/>
      <c r="BAF6" s="165"/>
      <c r="BAG6" s="165"/>
      <c r="BAH6" s="165"/>
      <c r="BAI6" s="165"/>
      <c r="BAJ6" s="165"/>
      <c r="BAK6" s="165"/>
      <c r="BAL6" s="165"/>
      <c r="BAM6" s="165"/>
      <c r="BAN6" s="165"/>
      <c r="BAO6" s="165"/>
      <c r="BAP6" s="165"/>
      <c r="BAQ6" s="165"/>
      <c r="BAR6" s="165"/>
      <c r="BAS6" s="165"/>
      <c r="BAT6" s="165"/>
      <c r="BAU6" s="165"/>
      <c r="BAV6" s="165"/>
      <c r="BAW6" s="165"/>
      <c r="BAX6" s="165"/>
      <c r="BAY6" s="165"/>
      <c r="BAZ6" s="165"/>
      <c r="BBA6" s="165"/>
      <c r="BBB6" s="165"/>
      <c r="BBC6" s="165"/>
      <c r="BBD6" s="165"/>
      <c r="BBE6" s="165"/>
      <c r="BBF6" s="165"/>
      <c r="BBG6" s="165"/>
      <c r="BBH6" s="165"/>
      <c r="BBI6" s="165"/>
      <c r="BBJ6" s="165"/>
      <c r="BBK6" s="165"/>
      <c r="BBL6" s="165"/>
      <c r="BBM6" s="165"/>
      <c r="BBN6" s="165"/>
      <c r="BBO6" s="165"/>
      <c r="BBP6" s="165"/>
      <c r="BBQ6" s="165"/>
      <c r="BBR6" s="165"/>
      <c r="BBS6" s="165"/>
      <c r="BBT6" s="165"/>
      <c r="BBU6" s="165"/>
      <c r="BBV6" s="165"/>
      <c r="BBW6" s="165"/>
      <c r="BBX6" s="165"/>
      <c r="BBY6" s="165"/>
      <c r="BBZ6" s="165"/>
      <c r="BCA6" s="165"/>
      <c r="BCB6" s="165"/>
      <c r="BCC6" s="165"/>
      <c r="BCD6" s="165"/>
      <c r="BCE6" s="165"/>
      <c r="BCF6" s="165"/>
      <c r="BCG6" s="165"/>
      <c r="BCH6" s="165"/>
      <c r="BCI6" s="165"/>
      <c r="BCJ6" s="165"/>
      <c r="BCK6" s="165"/>
      <c r="BCL6" s="165"/>
      <c r="BCM6" s="165"/>
      <c r="BCN6" s="165"/>
      <c r="BCO6" s="165"/>
      <c r="BCP6" s="165"/>
      <c r="BCQ6" s="165"/>
      <c r="BCR6" s="165"/>
      <c r="BCS6" s="165"/>
      <c r="BCT6" s="165"/>
      <c r="BCU6" s="165"/>
      <c r="BCV6" s="165"/>
      <c r="BCW6" s="165"/>
      <c r="BCX6" s="165"/>
      <c r="BCY6" s="165"/>
      <c r="BCZ6" s="165"/>
      <c r="BDA6" s="165"/>
      <c r="BDB6" s="165"/>
      <c r="BDC6" s="165"/>
      <c r="BDD6" s="165"/>
      <c r="BDE6" s="165"/>
      <c r="BDF6" s="165"/>
      <c r="BDG6" s="165"/>
      <c r="BDH6" s="165"/>
      <c r="BDI6" s="165"/>
      <c r="BDJ6" s="165"/>
      <c r="BDK6" s="165"/>
      <c r="BDL6" s="165"/>
      <c r="BDM6" s="165"/>
      <c r="BDN6" s="165"/>
      <c r="BDO6" s="165"/>
      <c r="BDP6" s="165"/>
      <c r="BDQ6" s="165"/>
      <c r="BDR6" s="165"/>
      <c r="BDS6" s="165"/>
      <c r="BDT6" s="165"/>
      <c r="BDU6" s="165"/>
      <c r="BDV6" s="165"/>
      <c r="BDW6" s="165"/>
      <c r="BDX6" s="165"/>
      <c r="BDY6" s="165"/>
      <c r="BDZ6" s="165"/>
      <c r="BEA6" s="165"/>
      <c r="BEB6" s="165"/>
      <c r="BEC6" s="165"/>
      <c r="BED6" s="165"/>
      <c r="BEE6" s="165"/>
      <c r="BEF6" s="165"/>
      <c r="BEG6" s="165"/>
      <c r="BEH6" s="165"/>
      <c r="BEI6" s="165"/>
      <c r="BEJ6" s="165"/>
      <c r="BEK6" s="165"/>
      <c r="BEL6" s="165"/>
      <c r="BEM6" s="165"/>
      <c r="BEN6" s="165"/>
      <c r="BEO6" s="165"/>
      <c r="BEP6" s="165"/>
      <c r="BEQ6" s="165"/>
      <c r="BER6" s="165"/>
      <c r="BES6" s="165"/>
      <c r="BET6" s="165"/>
      <c r="BEU6" s="165"/>
      <c r="BEV6" s="165"/>
      <c r="BEW6" s="165"/>
      <c r="BEX6" s="165"/>
      <c r="BEY6" s="165"/>
      <c r="BEZ6" s="165"/>
      <c r="BFA6" s="165"/>
      <c r="BFB6" s="165"/>
      <c r="BFC6" s="165"/>
      <c r="BFD6" s="165"/>
      <c r="BFE6" s="165"/>
      <c r="BFF6" s="165"/>
      <c r="BFG6" s="165"/>
      <c r="BFH6" s="165"/>
      <c r="BFI6" s="165"/>
      <c r="BFJ6" s="165"/>
      <c r="BFK6" s="165"/>
      <c r="BFL6" s="165"/>
      <c r="BFM6" s="165"/>
      <c r="BFN6" s="165"/>
      <c r="BFO6" s="165"/>
      <c r="BFP6" s="165"/>
      <c r="BFQ6" s="165"/>
      <c r="BFR6" s="165"/>
      <c r="BFS6" s="165"/>
      <c r="BFT6" s="165"/>
      <c r="BFU6" s="165"/>
      <c r="BFV6" s="165"/>
      <c r="BFW6" s="165"/>
      <c r="BFX6" s="165"/>
      <c r="BFY6" s="165"/>
      <c r="BFZ6" s="165"/>
      <c r="BGA6" s="165"/>
      <c r="BGB6" s="165"/>
      <c r="BGC6" s="165"/>
      <c r="BGD6" s="165"/>
      <c r="BGE6" s="165"/>
      <c r="BGF6" s="165"/>
      <c r="BGG6" s="165"/>
      <c r="BGH6" s="165"/>
      <c r="BGI6" s="165"/>
      <c r="BGJ6" s="165"/>
      <c r="BGK6" s="165"/>
      <c r="BGL6" s="165"/>
      <c r="BGM6" s="165"/>
      <c r="BGN6" s="165"/>
      <c r="BGO6" s="165"/>
      <c r="BGP6" s="165"/>
      <c r="BGQ6" s="165"/>
      <c r="BGR6" s="165"/>
      <c r="BGS6" s="165"/>
      <c r="BGT6" s="165"/>
      <c r="BGU6" s="165"/>
      <c r="BGV6" s="165"/>
      <c r="BGW6" s="165"/>
      <c r="BGX6" s="165"/>
      <c r="BGY6" s="165"/>
      <c r="BGZ6" s="165"/>
      <c r="BHA6" s="165"/>
      <c r="BHB6" s="165"/>
      <c r="BHC6" s="165"/>
      <c r="BHD6" s="165"/>
      <c r="BHE6" s="165"/>
      <c r="BHF6" s="165"/>
      <c r="BHG6" s="165"/>
      <c r="BHH6" s="165"/>
      <c r="BHI6" s="165"/>
      <c r="BHJ6" s="165"/>
      <c r="BHK6" s="165"/>
      <c r="BHL6" s="165"/>
      <c r="BHM6" s="165"/>
      <c r="BHN6" s="165"/>
      <c r="BHO6" s="165"/>
      <c r="BHP6" s="165"/>
      <c r="BHQ6" s="165"/>
      <c r="BHR6" s="165"/>
      <c r="BHS6" s="165"/>
      <c r="BHT6" s="165"/>
      <c r="BHU6" s="165"/>
      <c r="BHV6" s="165"/>
      <c r="BHW6" s="165"/>
      <c r="BHX6" s="165"/>
      <c r="BHY6" s="165"/>
      <c r="BHZ6" s="165"/>
      <c r="BIA6" s="165"/>
      <c r="BIB6" s="165"/>
      <c r="BIC6" s="165"/>
      <c r="BID6" s="165"/>
      <c r="BIE6" s="165"/>
      <c r="BIF6" s="165"/>
      <c r="BIG6" s="165"/>
      <c r="BIH6" s="165"/>
      <c r="BII6" s="165"/>
      <c r="BIJ6" s="165"/>
      <c r="BIK6" s="165"/>
      <c r="BIL6" s="165"/>
      <c r="BIM6" s="165"/>
      <c r="BIN6" s="165"/>
      <c r="BIO6" s="165"/>
      <c r="BIP6" s="165"/>
      <c r="BIQ6" s="165"/>
      <c r="BIR6" s="165"/>
      <c r="BIS6" s="165"/>
      <c r="BIT6" s="165"/>
      <c r="BIU6" s="165"/>
      <c r="BIV6" s="165"/>
      <c r="BIW6" s="165"/>
      <c r="BIX6" s="165"/>
      <c r="BIY6" s="165"/>
      <c r="BIZ6" s="165"/>
      <c r="BJA6" s="165"/>
      <c r="BJB6" s="165"/>
      <c r="BJC6" s="165"/>
      <c r="BJD6" s="165"/>
      <c r="BJE6" s="165"/>
      <c r="BJF6" s="165"/>
      <c r="BJG6" s="165"/>
      <c r="BJH6" s="165"/>
      <c r="BJI6" s="165"/>
      <c r="BJJ6" s="165"/>
      <c r="BJK6" s="165"/>
      <c r="BJL6" s="165"/>
      <c r="BJM6" s="165"/>
      <c r="BJN6" s="165"/>
      <c r="BJO6" s="165"/>
      <c r="BJP6" s="165"/>
      <c r="BJQ6" s="165"/>
      <c r="BJR6" s="165"/>
      <c r="BJS6" s="165"/>
      <c r="BJT6" s="165"/>
      <c r="BJU6" s="165"/>
      <c r="BJV6" s="165"/>
      <c r="BJW6" s="165"/>
      <c r="BJX6" s="165"/>
      <c r="BJY6" s="165"/>
      <c r="BJZ6" s="165"/>
      <c r="BKA6" s="165"/>
      <c r="BKB6" s="165"/>
      <c r="BKC6" s="165"/>
      <c r="BKD6" s="165"/>
      <c r="BKE6" s="165"/>
      <c r="BKF6" s="165"/>
      <c r="BKG6" s="165"/>
      <c r="BKH6" s="165"/>
      <c r="BKI6" s="165"/>
      <c r="BKJ6" s="165"/>
      <c r="BKK6" s="165"/>
      <c r="BKL6" s="165"/>
      <c r="BKM6" s="165"/>
      <c r="BKN6" s="165"/>
      <c r="BKO6" s="165"/>
      <c r="BKP6" s="165"/>
      <c r="BKQ6" s="165"/>
      <c r="BKR6" s="165"/>
      <c r="BKS6" s="165"/>
      <c r="BKT6" s="165"/>
      <c r="BKU6" s="165"/>
      <c r="BKV6" s="165"/>
      <c r="BKW6" s="165"/>
      <c r="BKX6" s="165"/>
      <c r="BKY6" s="165"/>
      <c r="BKZ6" s="165"/>
      <c r="BLA6" s="165"/>
      <c r="BLB6" s="165"/>
      <c r="BLC6" s="165"/>
      <c r="BLD6" s="165"/>
      <c r="BLE6" s="165"/>
      <c r="BLF6" s="165"/>
      <c r="BLG6" s="165"/>
      <c r="BLH6" s="165"/>
      <c r="BLI6" s="165"/>
      <c r="BLJ6" s="165"/>
      <c r="BLK6" s="165"/>
      <c r="BLL6" s="165"/>
      <c r="BLM6" s="165"/>
      <c r="BLN6" s="165"/>
      <c r="BLO6" s="165"/>
      <c r="BLP6" s="165"/>
      <c r="BLQ6" s="165"/>
      <c r="BLR6" s="165"/>
      <c r="BLS6" s="165"/>
      <c r="BLT6" s="165"/>
      <c r="BLU6" s="165"/>
      <c r="BLV6" s="165"/>
      <c r="BLW6" s="165"/>
      <c r="BLX6" s="165"/>
      <c r="BLY6" s="165"/>
      <c r="BLZ6" s="165"/>
      <c r="BMA6" s="165"/>
      <c r="BMB6" s="165"/>
      <c r="BMC6" s="165"/>
      <c r="BMD6" s="165"/>
      <c r="BME6" s="165"/>
      <c r="BMF6" s="165"/>
      <c r="BMG6" s="165"/>
      <c r="BMH6" s="165"/>
      <c r="BMI6" s="165"/>
      <c r="BMJ6" s="165"/>
      <c r="BMK6" s="165"/>
      <c r="BML6" s="165"/>
      <c r="BMM6" s="165"/>
      <c r="BMN6" s="165"/>
      <c r="BMO6" s="165"/>
      <c r="BMP6" s="165"/>
      <c r="BMQ6" s="165"/>
      <c r="BMR6" s="165"/>
      <c r="BMS6" s="165"/>
      <c r="BMT6" s="165"/>
      <c r="BMU6" s="165"/>
      <c r="BMV6" s="165"/>
      <c r="BMW6" s="165"/>
      <c r="BMX6" s="165"/>
      <c r="BMY6" s="165"/>
      <c r="BMZ6" s="165"/>
      <c r="BNA6" s="165"/>
      <c r="BNB6" s="165"/>
      <c r="BNC6" s="165"/>
      <c r="BND6" s="165"/>
      <c r="BNE6" s="165"/>
      <c r="BNF6" s="165"/>
      <c r="BNG6" s="165"/>
      <c r="BNH6" s="165"/>
      <c r="BNI6" s="165"/>
      <c r="BNJ6" s="165"/>
      <c r="BNK6" s="165"/>
      <c r="BNL6" s="165"/>
      <c r="BNM6" s="165"/>
      <c r="BNN6" s="165"/>
      <c r="BNO6" s="165"/>
      <c r="BNP6" s="165"/>
      <c r="BNQ6" s="165"/>
      <c r="BNR6" s="165"/>
      <c r="BNS6" s="165"/>
      <c r="BNT6" s="165"/>
      <c r="BNU6" s="165"/>
      <c r="BNV6" s="165"/>
      <c r="BNW6" s="165"/>
      <c r="BNX6" s="165"/>
      <c r="BNY6" s="165"/>
      <c r="BNZ6" s="165"/>
      <c r="BOA6" s="165"/>
      <c r="BOB6" s="165"/>
      <c r="BOC6" s="165"/>
      <c r="BOD6" s="165"/>
      <c r="BOE6" s="165"/>
      <c r="BOF6" s="165"/>
      <c r="BOG6" s="165"/>
      <c r="BOH6" s="165"/>
      <c r="BOI6" s="165"/>
      <c r="BOJ6" s="165"/>
      <c r="BOK6" s="165"/>
      <c r="BOL6" s="165"/>
      <c r="BOM6" s="165"/>
      <c r="BON6" s="165"/>
      <c r="BOO6" s="165"/>
      <c r="BOP6" s="165"/>
      <c r="BOQ6" s="165"/>
      <c r="BOR6" s="165"/>
      <c r="BOS6" s="165"/>
      <c r="BOT6" s="165"/>
      <c r="BOU6" s="165"/>
      <c r="BOV6" s="165"/>
      <c r="BOW6" s="165"/>
      <c r="BOX6" s="165"/>
      <c r="BOY6" s="165"/>
      <c r="BOZ6" s="165"/>
      <c r="BPA6" s="165"/>
      <c r="BPB6" s="165"/>
      <c r="BPC6" s="165"/>
      <c r="BPD6" s="165"/>
      <c r="BPE6" s="165"/>
      <c r="BPF6" s="165"/>
      <c r="BPG6" s="165"/>
      <c r="BPH6" s="165"/>
      <c r="BPI6" s="165"/>
      <c r="BPJ6" s="165"/>
      <c r="BPK6" s="165"/>
      <c r="BPL6" s="165"/>
      <c r="BPM6" s="165"/>
      <c r="BPN6" s="165"/>
      <c r="BPO6" s="165"/>
      <c r="BPP6" s="165"/>
      <c r="BPQ6" s="165"/>
      <c r="BPR6" s="165"/>
      <c r="BPS6" s="165"/>
      <c r="BPT6" s="165"/>
      <c r="BPU6" s="165"/>
      <c r="BPV6" s="165"/>
      <c r="BPW6" s="165"/>
      <c r="BPX6" s="165"/>
      <c r="BPY6" s="165"/>
      <c r="BPZ6" s="165"/>
      <c r="BQA6" s="165"/>
      <c r="BQB6" s="165"/>
      <c r="BQC6" s="165"/>
      <c r="BQD6" s="165"/>
      <c r="BQE6" s="165"/>
      <c r="BQF6" s="165"/>
      <c r="BQG6" s="165"/>
      <c r="BQH6" s="165"/>
      <c r="BQI6" s="165"/>
      <c r="BQJ6" s="165"/>
      <c r="BQK6" s="165"/>
      <c r="BQL6" s="165"/>
      <c r="BQM6" s="165"/>
      <c r="BQN6" s="165"/>
      <c r="BQO6" s="165"/>
      <c r="BQP6" s="165"/>
      <c r="BQQ6" s="165"/>
      <c r="BQR6" s="165"/>
      <c r="BQS6" s="165"/>
      <c r="BQT6" s="165"/>
      <c r="BQU6" s="165"/>
      <c r="BQV6" s="165"/>
      <c r="BQW6" s="165"/>
      <c r="BQX6" s="165"/>
      <c r="BQY6" s="165"/>
      <c r="BQZ6" s="165"/>
      <c r="BRA6" s="165"/>
      <c r="BRB6" s="165"/>
      <c r="BRC6" s="165"/>
      <c r="BRD6" s="165"/>
      <c r="BRE6" s="165"/>
      <c r="BRF6" s="165"/>
      <c r="BRG6" s="165"/>
      <c r="BRH6" s="165"/>
      <c r="BRI6" s="165"/>
      <c r="BRJ6" s="165"/>
      <c r="BRK6" s="165"/>
      <c r="BRL6" s="165"/>
      <c r="BRM6" s="165"/>
      <c r="BRN6" s="165"/>
      <c r="BRO6" s="165"/>
      <c r="BRP6" s="165"/>
      <c r="BRQ6" s="165"/>
      <c r="BRR6" s="165"/>
      <c r="BRS6" s="165"/>
      <c r="BRT6" s="165"/>
      <c r="BRU6" s="165"/>
      <c r="BRV6" s="165"/>
      <c r="BRW6" s="165"/>
      <c r="BRX6" s="165"/>
      <c r="BRY6" s="165"/>
      <c r="BRZ6" s="165"/>
      <c r="BSA6" s="165"/>
      <c r="BSB6" s="165"/>
      <c r="BSC6" s="165"/>
      <c r="BSD6" s="165"/>
      <c r="BSE6" s="165"/>
      <c r="BSF6" s="165"/>
      <c r="BSG6" s="165"/>
      <c r="BSH6" s="165"/>
      <c r="BSI6" s="165"/>
      <c r="BSJ6" s="165"/>
      <c r="BSK6" s="165"/>
      <c r="BSL6" s="165"/>
      <c r="BSM6" s="165"/>
      <c r="BSN6" s="165"/>
      <c r="BSO6" s="165"/>
      <c r="BSP6" s="165"/>
      <c r="BSQ6" s="165"/>
      <c r="BSR6" s="165"/>
      <c r="BSS6" s="165"/>
      <c r="BST6" s="165"/>
      <c r="BSU6" s="165"/>
      <c r="BSV6" s="165"/>
      <c r="BSW6" s="165"/>
      <c r="BSX6" s="165"/>
      <c r="BSY6" s="165"/>
      <c r="BSZ6" s="165"/>
      <c r="BTA6" s="165"/>
      <c r="BTB6" s="165"/>
      <c r="BTC6" s="165"/>
      <c r="BTD6" s="165"/>
      <c r="BTE6" s="165"/>
      <c r="BTF6" s="165"/>
      <c r="BTG6" s="165"/>
      <c r="BTH6" s="165"/>
      <c r="BTI6" s="165"/>
      <c r="BTJ6" s="165"/>
      <c r="BTK6" s="165"/>
      <c r="BTL6" s="165"/>
      <c r="BTM6" s="165"/>
      <c r="BTN6" s="165"/>
      <c r="BTO6" s="165"/>
      <c r="BTP6" s="165"/>
      <c r="BTQ6" s="165"/>
      <c r="BTR6" s="165"/>
      <c r="BTS6" s="165"/>
      <c r="BTT6" s="165"/>
      <c r="BTU6" s="165"/>
      <c r="BTV6" s="165"/>
      <c r="BTW6" s="165"/>
      <c r="BTX6" s="165"/>
      <c r="BTY6" s="165"/>
      <c r="BTZ6" s="165"/>
      <c r="BUA6" s="165"/>
      <c r="BUB6" s="165"/>
      <c r="BUC6" s="165"/>
      <c r="BUD6" s="165"/>
      <c r="BUE6" s="165"/>
      <c r="BUF6" s="165"/>
      <c r="BUG6" s="165"/>
      <c r="BUH6" s="165"/>
      <c r="BUI6" s="165"/>
      <c r="BUJ6" s="165"/>
      <c r="BUK6" s="165"/>
      <c r="BUL6" s="165"/>
      <c r="BUM6" s="165"/>
      <c r="BUN6" s="165"/>
      <c r="BUO6" s="165"/>
      <c r="BUP6" s="165"/>
      <c r="BUQ6" s="165"/>
      <c r="BUR6" s="165"/>
      <c r="BUS6" s="165"/>
      <c r="BUT6" s="165"/>
      <c r="BUU6" s="165"/>
      <c r="BUV6" s="165"/>
      <c r="BUW6" s="165"/>
      <c r="BUX6" s="165"/>
      <c r="BUY6" s="165"/>
      <c r="BUZ6" s="165"/>
      <c r="BVA6" s="165"/>
      <c r="BVB6" s="165"/>
      <c r="BVC6" s="165"/>
      <c r="BVD6" s="165"/>
      <c r="BVE6" s="165"/>
      <c r="BVF6" s="165"/>
      <c r="BVG6" s="165"/>
      <c r="BVH6" s="165"/>
      <c r="BVI6" s="165"/>
      <c r="BVJ6" s="165"/>
      <c r="BVK6" s="165"/>
      <c r="BVL6" s="165"/>
      <c r="BVM6" s="165"/>
      <c r="BVN6" s="165"/>
      <c r="BVO6" s="165"/>
      <c r="BVP6" s="165"/>
      <c r="BVQ6" s="165"/>
      <c r="BVR6" s="165"/>
      <c r="BVS6" s="165"/>
      <c r="BVT6" s="165"/>
      <c r="BVU6" s="165"/>
      <c r="BVV6" s="165"/>
      <c r="BVW6" s="165"/>
      <c r="BVX6" s="165"/>
      <c r="BVY6" s="165"/>
      <c r="BVZ6" s="165"/>
      <c r="BWA6" s="165"/>
      <c r="BWB6" s="165"/>
      <c r="BWC6" s="165"/>
      <c r="BWD6" s="165"/>
      <c r="BWE6" s="165"/>
      <c r="BWF6" s="165"/>
      <c r="BWG6" s="165"/>
      <c r="BWH6" s="165"/>
      <c r="BWI6" s="165"/>
      <c r="BWJ6" s="165"/>
      <c r="BWK6" s="165"/>
      <c r="BWL6" s="165"/>
      <c r="BWM6" s="165"/>
      <c r="BWN6" s="165"/>
      <c r="BWO6" s="165"/>
      <c r="BWP6" s="165"/>
      <c r="BWQ6" s="165"/>
      <c r="BWR6" s="165"/>
      <c r="BWS6" s="165"/>
      <c r="BWT6" s="165"/>
      <c r="BWU6" s="165"/>
      <c r="BWV6" s="165"/>
      <c r="BWW6" s="165"/>
      <c r="BWX6" s="165"/>
      <c r="BWY6" s="165"/>
      <c r="BWZ6" s="165"/>
      <c r="BXA6" s="165"/>
      <c r="BXB6" s="165"/>
      <c r="BXC6" s="165"/>
      <c r="BXD6" s="165"/>
      <c r="BXE6" s="165"/>
      <c r="BXF6" s="165"/>
      <c r="BXG6" s="165"/>
      <c r="BXH6" s="165"/>
      <c r="BXI6" s="165"/>
      <c r="BXJ6" s="165"/>
      <c r="BXK6" s="165"/>
      <c r="BXL6" s="165"/>
      <c r="BXM6" s="165"/>
      <c r="BXN6" s="165"/>
      <c r="BXO6" s="165"/>
      <c r="BXP6" s="165"/>
      <c r="BXQ6" s="165"/>
      <c r="BXR6" s="165"/>
      <c r="BXS6" s="165"/>
      <c r="BXT6" s="165"/>
      <c r="BXU6" s="165"/>
      <c r="BXV6" s="165"/>
      <c r="BXW6" s="165"/>
      <c r="BXX6" s="165"/>
      <c r="BXY6" s="165"/>
      <c r="BXZ6" s="165"/>
      <c r="BYA6" s="165"/>
      <c r="BYB6" s="165"/>
      <c r="BYC6" s="165"/>
      <c r="BYD6" s="165"/>
      <c r="BYE6" s="165"/>
      <c r="BYF6" s="165"/>
      <c r="BYG6" s="165"/>
      <c r="BYH6" s="165"/>
      <c r="BYI6" s="165"/>
      <c r="BYJ6" s="165"/>
      <c r="BYK6" s="165"/>
      <c r="BYL6" s="165"/>
      <c r="BYM6" s="165"/>
      <c r="BYN6" s="165"/>
      <c r="BYO6" s="165"/>
      <c r="BYP6" s="165"/>
      <c r="BYQ6" s="165"/>
      <c r="BYR6" s="165"/>
      <c r="BYS6" s="165"/>
      <c r="BYT6" s="165"/>
      <c r="BYU6" s="165"/>
      <c r="BYV6" s="165"/>
      <c r="BYW6" s="165"/>
      <c r="BYX6" s="165"/>
      <c r="BYY6" s="165"/>
      <c r="BYZ6" s="165"/>
      <c r="BZA6" s="165"/>
      <c r="BZB6" s="165"/>
      <c r="BZC6" s="165"/>
      <c r="BZD6" s="165"/>
      <c r="BZE6" s="165"/>
      <c r="BZF6" s="165"/>
      <c r="BZG6" s="165"/>
      <c r="BZH6" s="165"/>
      <c r="BZI6" s="165"/>
      <c r="BZJ6" s="165"/>
      <c r="BZK6" s="165"/>
      <c r="BZL6" s="165"/>
      <c r="BZM6" s="165"/>
      <c r="BZN6" s="165"/>
      <c r="BZO6" s="165"/>
      <c r="BZP6" s="165"/>
      <c r="BZQ6" s="165"/>
      <c r="BZR6" s="165"/>
      <c r="BZS6" s="165"/>
      <c r="BZT6" s="165"/>
      <c r="BZU6" s="165"/>
      <c r="BZV6" s="165"/>
      <c r="BZW6" s="165"/>
      <c r="BZX6" s="165"/>
      <c r="BZY6" s="165"/>
      <c r="BZZ6" s="165"/>
      <c r="CAA6" s="165"/>
      <c r="CAB6" s="165"/>
      <c r="CAC6" s="165"/>
      <c r="CAD6" s="165"/>
      <c r="CAE6" s="165"/>
      <c r="CAF6" s="165"/>
      <c r="CAG6" s="165"/>
      <c r="CAH6" s="165"/>
      <c r="CAI6" s="165"/>
      <c r="CAJ6" s="165"/>
      <c r="CAK6" s="165"/>
      <c r="CAL6" s="165"/>
      <c r="CAM6" s="165"/>
      <c r="CAN6" s="165"/>
      <c r="CAO6" s="165"/>
      <c r="CAP6" s="165"/>
      <c r="CAQ6" s="165"/>
      <c r="CAR6" s="165"/>
      <c r="CAS6" s="165"/>
      <c r="CAT6" s="165"/>
      <c r="CAU6" s="165"/>
      <c r="CAV6" s="165"/>
      <c r="CAW6" s="165"/>
      <c r="CAX6" s="165"/>
      <c r="CAY6" s="165"/>
      <c r="CAZ6" s="165"/>
      <c r="CBA6" s="165"/>
      <c r="CBB6" s="165"/>
      <c r="CBC6" s="165"/>
      <c r="CBD6" s="165"/>
      <c r="CBE6" s="165"/>
      <c r="CBF6" s="165"/>
      <c r="CBG6" s="165"/>
      <c r="CBH6" s="165"/>
      <c r="CBI6" s="165"/>
      <c r="CBJ6" s="165"/>
      <c r="CBK6" s="165"/>
      <c r="CBL6" s="165"/>
      <c r="CBM6" s="165"/>
      <c r="CBN6" s="165"/>
      <c r="CBO6" s="165"/>
      <c r="CBP6" s="165"/>
      <c r="CBQ6" s="165"/>
      <c r="CBR6" s="165"/>
      <c r="CBS6" s="165"/>
      <c r="CBT6" s="165"/>
      <c r="CBU6" s="165"/>
      <c r="CBV6" s="165"/>
      <c r="CBW6" s="165"/>
      <c r="CBX6" s="165"/>
      <c r="CBY6" s="165"/>
      <c r="CBZ6" s="165"/>
      <c r="CCA6" s="165"/>
      <c r="CCB6" s="165"/>
      <c r="CCC6" s="165"/>
      <c r="CCD6" s="165"/>
      <c r="CCE6" s="165"/>
      <c r="CCF6" s="165"/>
      <c r="CCG6" s="165"/>
      <c r="CCH6" s="165"/>
      <c r="CCI6" s="165"/>
      <c r="CCJ6" s="165"/>
      <c r="CCK6" s="165"/>
      <c r="CCL6" s="165"/>
      <c r="CCM6" s="165"/>
      <c r="CCN6" s="165"/>
      <c r="CCO6" s="165"/>
      <c r="CCP6" s="165"/>
      <c r="CCQ6" s="165"/>
      <c r="CCR6" s="165"/>
      <c r="CCS6" s="165"/>
      <c r="CCT6" s="165"/>
      <c r="CCU6" s="165"/>
      <c r="CCV6" s="165"/>
      <c r="CCW6" s="165"/>
      <c r="CCX6" s="165"/>
      <c r="CCY6" s="165"/>
      <c r="CCZ6" s="165"/>
      <c r="CDA6" s="165"/>
      <c r="CDB6" s="165"/>
      <c r="CDC6" s="165"/>
      <c r="CDD6" s="165"/>
      <c r="CDE6" s="165"/>
      <c r="CDF6" s="165"/>
      <c r="CDG6" s="165"/>
      <c r="CDH6" s="165"/>
      <c r="CDI6" s="165"/>
      <c r="CDJ6" s="165"/>
      <c r="CDK6" s="165"/>
      <c r="CDL6" s="165"/>
      <c r="CDM6" s="165"/>
      <c r="CDN6" s="165"/>
      <c r="CDO6" s="165"/>
      <c r="CDP6" s="165"/>
      <c r="CDQ6" s="165"/>
      <c r="CDR6" s="165"/>
      <c r="CDS6" s="165"/>
      <c r="CDT6" s="165"/>
      <c r="CDU6" s="165"/>
      <c r="CDV6" s="165"/>
      <c r="CDW6" s="165"/>
      <c r="CDX6" s="165"/>
      <c r="CDY6" s="165"/>
      <c r="CDZ6" s="165"/>
      <c r="CEA6" s="165"/>
      <c r="CEB6" s="165"/>
      <c r="CEC6" s="165"/>
      <c r="CED6" s="165"/>
      <c r="CEE6" s="165"/>
      <c r="CEF6" s="165"/>
      <c r="CEG6" s="165"/>
      <c r="CEH6" s="165"/>
      <c r="CEI6" s="165"/>
      <c r="CEJ6" s="165"/>
      <c r="CEK6" s="165"/>
      <c r="CEL6" s="165"/>
      <c r="CEM6" s="165"/>
      <c r="CEN6" s="165"/>
      <c r="CEO6" s="165"/>
      <c r="CEP6" s="165"/>
      <c r="CEQ6" s="165"/>
      <c r="CER6" s="165"/>
      <c r="CES6" s="165"/>
      <c r="CET6" s="165"/>
      <c r="CEU6" s="165"/>
      <c r="CEV6" s="165"/>
      <c r="CEW6" s="165"/>
      <c r="CEX6" s="165"/>
      <c r="CEY6" s="165"/>
      <c r="CEZ6" s="165"/>
      <c r="CFA6" s="165"/>
      <c r="CFB6" s="165"/>
      <c r="CFC6" s="165"/>
      <c r="CFD6" s="165"/>
      <c r="CFE6" s="165"/>
      <c r="CFF6" s="165"/>
      <c r="CFG6" s="165"/>
      <c r="CFH6" s="165"/>
      <c r="CFI6" s="165"/>
      <c r="CFJ6" s="165"/>
      <c r="CFK6" s="165"/>
      <c r="CFL6" s="165"/>
      <c r="CFM6" s="165"/>
      <c r="CFN6" s="165"/>
      <c r="CFO6" s="165"/>
      <c r="CFP6" s="165"/>
      <c r="CFQ6" s="165"/>
      <c r="CFR6" s="165"/>
      <c r="CFS6" s="165"/>
      <c r="CFT6" s="165"/>
      <c r="CFU6" s="165"/>
      <c r="CFV6" s="165"/>
      <c r="CFW6" s="165"/>
      <c r="CFX6" s="165"/>
      <c r="CFY6" s="165"/>
      <c r="CFZ6" s="165"/>
      <c r="CGA6" s="165"/>
      <c r="CGB6" s="165"/>
      <c r="CGC6" s="165"/>
      <c r="CGD6" s="165"/>
      <c r="CGE6" s="165"/>
      <c r="CGF6" s="165"/>
      <c r="CGG6" s="165"/>
      <c r="CGH6" s="165"/>
      <c r="CGI6" s="165"/>
      <c r="CGJ6" s="165"/>
      <c r="CGK6" s="165"/>
      <c r="CGL6" s="165"/>
      <c r="CGM6" s="165"/>
      <c r="CGN6" s="165"/>
      <c r="CGO6" s="165"/>
      <c r="CGP6" s="165"/>
      <c r="CGQ6" s="165"/>
      <c r="CGR6" s="165"/>
      <c r="CGS6" s="165"/>
      <c r="CGT6" s="165"/>
      <c r="CGU6" s="165"/>
      <c r="CGV6" s="165"/>
      <c r="CGW6" s="165"/>
      <c r="CGX6" s="165"/>
      <c r="CGY6" s="165"/>
      <c r="CGZ6" s="165"/>
      <c r="CHA6" s="165"/>
      <c r="CHB6" s="165"/>
      <c r="CHC6" s="165"/>
      <c r="CHD6" s="165"/>
      <c r="CHE6" s="165"/>
      <c r="CHF6" s="165"/>
      <c r="CHG6" s="165"/>
      <c r="CHH6" s="165"/>
      <c r="CHI6" s="165"/>
      <c r="CHJ6" s="165"/>
      <c r="CHK6" s="165"/>
      <c r="CHL6" s="165"/>
      <c r="CHM6" s="165"/>
      <c r="CHN6" s="165"/>
      <c r="CHO6" s="165"/>
      <c r="CHP6" s="165"/>
      <c r="CHQ6" s="165"/>
      <c r="CHR6" s="165"/>
      <c r="CHS6" s="165"/>
      <c r="CHT6" s="165"/>
      <c r="CHU6" s="165"/>
      <c r="CHV6" s="165"/>
      <c r="CHW6" s="165"/>
      <c r="CHX6" s="165"/>
      <c r="CHY6" s="165"/>
      <c r="CHZ6" s="165"/>
      <c r="CIA6" s="165"/>
      <c r="CIB6" s="165"/>
      <c r="CIC6" s="165"/>
      <c r="CID6" s="165"/>
      <c r="CIE6" s="165"/>
      <c r="CIF6" s="165"/>
      <c r="CIG6" s="165"/>
      <c r="CIH6" s="165"/>
      <c r="CII6" s="165"/>
      <c r="CIJ6" s="165"/>
      <c r="CIK6" s="165"/>
      <c r="CIL6" s="165"/>
      <c r="CIM6" s="165"/>
      <c r="CIN6" s="165"/>
      <c r="CIO6" s="165"/>
      <c r="CIP6" s="165"/>
      <c r="CIQ6" s="165"/>
      <c r="CIR6" s="165"/>
      <c r="CIS6" s="165"/>
      <c r="CIT6" s="165"/>
      <c r="CIU6" s="165"/>
      <c r="CIV6" s="165"/>
      <c r="CIW6" s="165"/>
      <c r="CIX6" s="165"/>
      <c r="CIY6" s="165"/>
      <c r="CIZ6" s="165"/>
      <c r="CJA6" s="165"/>
      <c r="CJB6" s="165"/>
      <c r="CJC6" s="165"/>
      <c r="CJD6" s="165"/>
      <c r="CJE6" s="165"/>
      <c r="CJF6" s="165"/>
      <c r="CJG6" s="165"/>
      <c r="CJH6" s="165"/>
      <c r="CJI6" s="165"/>
      <c r="CJJ6" s="165"/>
      <c r="CJK6" s="165"/>
      <c r="CJL6" s="165"/>
      <c r="CJM6" s="165"/>
      <c r="CJN6" s="165"/>
      <c r="CJO6" s="165"/>
      <c r="CJP6" s="165"/>
      <c r="CJQ6" s="165"/>
      <c r="CJR6" s="165"/>
      <c r="CJS6" s="165"/>
      <c r="CJT6" s="165"/>
      <c r="CJU6" s="165"/>
      <c r="CJV6" s="165"/>
      <c r="CJW6" s="165"/>
      <c r="CJX6" s="165"/>
      <c r="CJY6" s="165"/>
      <c r="CJZ6" s="165"/>
      <c r="CKA6" s="165"/>
      <c r="CKB6" s="165"/>
      <c r="CKC6" s="165"/>
      <c r="CKD6" s="165"/>
      <c r="CKE6" s="165"/>
      <c r="CKF6" s="165"/>
      <c r="CKG6" s="165"/>
      <c r="CKH6" s="165"/>
      <c r="CKI6" s="165"/>
      <c r="CKJ6" s="165"/>
      <c r="CKK6" s="165"/>
      <c r="CKL6" s="165"/>
      <c r="CKM6" s="165"/>
      <c r="CKN6" s="165"/>
      <c r="CKO6" s="165"/>
      <c r="CKP6" s="165"/>
      <c r="CKQ6" s="165"/>
      <c r="CKR6" s="165"/>
      <c r="CKS6" s="165"/>
      <c r="CKT6" s="165"/>
      <c r="CKU6" s="165"/>
      <c r="CKV6" s="165"/>
      <c r="CKW6" s="165"/>
      <c r="CKX6" s="165"/>
      <c r="CKY6" s="165"/>
      <c r="CKZ6" s="165"/>
      <c r="CLA6" s="165"/>
      <c r="CLB6" s="165"/>
      <c r="CLC6" s="165"/>
      <c r="CLD6" s="165"/>
      <c r="CLE6" s="165"/>
      <c r="CLF6" s="165"/>
      <c r="CLG6" s="165"/>
      <c r="CLH6" s="165"/>
      <c r="CLI6" s="165"/>
      <c r="CLJ6" s="165"/>
      <c r="CLK6" s="165"/>
      <c r="CLL6" s="165"/>
      <c r="CLM6" s="165"/>
      <c r="CLN6" s="165"/>
      <c r="CLO6" s="165"/>
      <c r="CLP6" s="165"/>
      <c r="CLQ6" s="165"/>
      <c r="CLR6" s="165"/>
      <c r="CLS6" s="165"/>
      <c r="CLT6" s="165"/>
      <c r="CLU6" s="165"/>
      <c r="CLV6" s="165"/>
      <c r="CLW6" s="165"/>
      <c r="CLX6" s="165"/>
      <c r="CLY6" s="165"/>
      <c r="CLZ6" s="165"/>
      <c r="CMA6" s="165"/>
      <c r="CMB6" s="165"/>
      <c r="CMC6" s="165"/>
      <c r="CMD6" s="165"/>
      <c r="CME6" s="165"/>
      <c r="CMF6" s="165"/>
      <c r="CMG6" s="165"/>
      <c r="CMH6" s="165"/>
      <c r="CMI6" s="165"/>
      <c r="CMJ6" s="165"/>
      <c r="CMK6" s="165"/>
      <c r="CML6" s="165"/>
      <c r="CMM6" s="165"/>
      <c r="CMN6" s="165"/>
      <c r="CMO6" s="165"/>
      <c r="CMP6" s="165"/>
      <c r="CMQ6" s="165"/>
      <c r="CMR6" s="165"/>
      <c r="CMS6" s="165"/>
      <c r="CMT6" s="165"/>
      <c r="CMU6" s="165"/>
      <c r="CMV6" s="165"/>
      <c r="CMW6" s="165"/>
      <c r="CMX6" s="165"/>
      <c r="CMY6" s="165"/>
      <c r="CMZ6" s="165"/>
      <c r="CNA6" s="165"/>
      <c r="CNB6" s="165"/>
      <c r="CNC6" s="165"/>
      <c r="CND6" s="165"/>
      <c r="CNE6" s="165"/>
      <c r="CNF6" s="165"/>
      <c r="CNG6" s="165"/>
      <c r="CNH6" s="165"/>
      <c r="CNI6" s="165"/>
      <c r="CNJ6" s="165"/>
      <c r="CNK6" s="165"/>
      <c r="CNL6" s="165"/>
      <c r="CNM6" s="165"/>
      <c r="CNN6" s="165"/>
      <c r="CNO6" s="165"/>
      <c r="CNP6" s="165"/>
      <c r="CNQ6" s="165"/>
      <c r="CNR6" s="165"/>
      <c r="CNS6" s="165"/>
      <c r="CNT6" s="165"/>
      <c r="CNU6" s="165"/>
      <c r="CNV6" s="165"/>
      <c r="CNW6" s="165"/>
      <c r="CNX6" s="165"/>
      <c r="CNY6" s="165"/>
      <c r="CNZ6" s="165"/>
      <c r="COA6" s="165"/>
      <c r="COB6" s="165"/>
      <c r="COC6" s="165"/>
      <c r="COD6" s="165"/>
      <c r="COE6" s="165"/>
      <c r="COF6" s="165"/>
      <c r="COG6" s="165"/>
      <c r="COH6" s="165"/>
      <c r="COI6" s="165"/>
      <c r="COJ6" s="165"/>
      <c r="COK6" s="165"/>
      <c r="COL6" s="165"/>
      <c r="COM6" s="165"/>
      <c r="CON6" s="165"/>
      <c r="COO6" s="165"/>
      <c r="COP6" s="165"/>
      <c r="COQ6" s="165"/>
      <c r="COR6" s="165"/>
      <c r="COS6" s="165"/>
      <c r="COT6" s="165"/>
      <c r="COU6" s="165"/>
      <c r="COV6" s="165"/>
      <c r="COW6" s="165"/>
      <c r="COX6" s="165"/>
      <c r="COY6" s="165"/>
      <c r="COZ6" s="165"/>
      <c r="CPA6" s="165"/>
      <c r="CPB6" s="165"/>
      <c r="CPC6" s="165"/>
      <c r="CPD6" s="165"/>
      <c r="CPE6" s="165"/>
      <c r="CPF6" s="165"/>
      <c r="CPG6" s="165"/>
      <c r="CPH6" s="165"/>
      <c r="CPI6" s="165"/>
      <c r="CPJ6" s="165"/>
      <c r="CPK6" s="165"/>
      <c r="CPL6" s="165"/>
      <c r="CPM6" s="165"/>
      <c r="CPN6" s="165"/>
      <c r="CPO6" s="165"/>
      <c r="CPP6" s="165"/>
      <c r="CPQ6" s="165"/>
      <c r="CPR6" s="165"/>
      <c r="CPS6" s="165"/>
      <c r="CPT6" s="165"/>
      <c r="CPU6" s="165"/>
      <c r="CPV6" s="165"/>
      <c r="CPW6" s="165"/>
      <c r="CPX6" s="165"/>
      <c r="CPY6" s="165"/>
      <c r="CPZ6" s="165"/>
      <c r="CQA6" s="165"/>
      <c r="CQB6" s="165"/>
      <c r="CQC6" s="165"/>
      <c r="CQD6" s="165"/>
      <c r="CQE6" s="165"/>
      <c r="CQF6" s="165"/>
      <c r="CQG6" s="165"/>
      <c r="CQH6" s="165"/>
      <c r="CQI6" s="165"/>
      <c r="CQJ6" s="165"/>
      <c r="CQK6" s="165"/>
      <c r="CQL6" s="165"/>
      <c r="CQM6" s="165"/>
      <c r="CQN6" s="165"/>
      <c r="CQO6" s="165"/>
      <c r="CQP6" s="165"/>
      <c r="CQQ6" s="165"/>
      <c r="CQR6" s="165"/>
      <c r="CQS6" s="165"/>
      <c r="CQT6" s="165"/>
      <c r="CQU6" s="165"/>
      <c r="CQV6" s="165"/>
      <c r="CQW6" s="165"/>
      <c r="CQX6" s="165"/>
      <c r="CQY6" s="165"/>
      <c r="CQZ6" s="165"/>
      <c r="CRA6" s="165"/>
      <c r="CRB6" s="165"/>
      <c r="CRC6" s="165"/>
      <c r="CRD6" s="165"/>
      <c r="CRE6" s="165"/>
      <c r="CRF6" s="165"/>
      <c r="CRG6" s="165"/>
      <c r="CRH6" s="165"/>
      <c r="CRI6" s="165"/>
      <c r="CRJ6" s="165"/>
      <c r="CRK6" s="165"/>
      <c r="CRL6" s="165"/>
      <c r="CRM6" s="165"/>
      <c r="CRN6" s="165"/>
      <c r="CRO6" s="165"/>
      <c r="CRP6" s="165"/>
      <c r="CRQ6" s="165"/>
      <c r="CRR6" s="165"/>
      <c r="CRS6" s="165"/>
      <c r="CRT6" s="165"/>
      <c r="CRU6" s="165"/>
      <c r="CRV6" s="165"/>
      <c r="CRW6" s="165"/>
      <c r="CRX6" s="165"/>
      <c r="CRY6" s="165"/>
      <c r="CRZ6" s="165"/>
      <c r="CSA6" s="165"/>
      <c r="CSB6" s="165"/>
      <c r="CSC6" s="165"/>
      <c r="CSD6" s="165"/>
      <c r="CSE6" s="165"/>
      <c r="CSF6" s="165"/>
      <c r="CSG6" s="165"/>
      <c r="CSH6" s="165"/>
      <c r="CSI6" s="165"/>
      <c r="CSJ6" s="165"/>
      <c r="CSK6" s="165"/>
      <c r="CSL6" s="165"/>
      <c r="CSM6" s="165"/>
      <c r="CSN6" s="165"/>
      <c r="CSO6" s="165"/>
      <c r="CSP6" s="165"/>
      <c r="CSQ6" s="165"/>
      <c r="CSR6" s="165"/>
      <c r="CSS6" s="165"/>
      <c r="CST6" s="165"/>
      <c r="CSU6" s="165"/>
      <c r="CSV6" s="165"/>
      <c r="CSW6" s="165"/>
      <c r="CSX6" s="165"/>
      <c r="CSY6" s="165"/>
      <c r="CSZ6" s="165"/>
      <c r="CTA6" s="165"/>
      <c r="CTB6" s="165"/>
      <c r="CTC6" s="165"/>
      <c r="CTD6" s="165"/>
      <c r="CTE6" s="165"/>
      <c r="CTF6" s="165"/>
      <c r="CTG6" s="165"/>
      <c r="CTH6" s="165"/>
      <c r="CTI6" s="165"/>
      <c r="CTJ6" s="165"/>
      <c r="CTK6" s="165"/>
      <c r="CTL6" s="165"/>
      <c r="CTM6" s="165"/>
      <c r="CTN6" s="165"/>
      <c r="CTO6" s="165"/>
      <c r="CTP6" s="165"/>
      <c r="CTQ6" s="165"/>
      <c r="CTR6" s="165"/>
      <c r="CTS6" s="165"/>
      <c r="CTT6" s="165"/>
      <c r="CTU6" s="165"/>
      <c r="CTV6" s="165"/>
      <c r="CTW6" s="165"/>
      <c r="CTX6" s="165"/>
      <c r="CTY6" s="165"/>
      <c r="CTZ6" s="165"/>
      <c r="CUA6" s="165"/>
    </row>
    <row r="7" ht="6" customHeight="1" spans="2:2">
      <c r="B7" s="159"/>
    </row>
    <row r="8" spans="1:4">
      <c r="A8" s="158" t="s">
        <v>7</v>
      </c>
      <c r="B8" s="166" t="str">
        <f t="shared" ref="B8:B11" si="0">A8</f>
        <v>&lt;head&gt;</v>
      </c>
      <c r="C8" s="166"/>
      <c r="D8" s="166" t="s">
        <v>2</v>
      </c>
    </row>
    <row r="9" spans="1:4">
      <c r="A9" s="158" t="s">
        <v>8</v>
      </c>
      <c r="B9" s="166" t="str">
        <f t="shared" si="0"/>
        <v>&lt;!-- Metaetiquetas --&gt;</v>
      </c>
      <c r="C9" s="166"/>
      <c r="D9" s="166" t="s">
        <v>2</v>
      </c>
    </row>
    <row r="10" spans="1:4">
      <c r="A10" s="158" t="s">
        <v>9</v>
      </c>
      <c r="B10" s="166" t="str">
        <f t="shared" si="0"/>
        <v>&lt;meta charset="utf-8" /&gt;</v>
      </c>
      <c r="C10" s="166"/>
      <c r="D10" s="166" t="s">
        <v>2</v>
      </c>
    </row>
    <row r="11" spans="1:4">
      <c r="A11" s="158" t="s">
        <v>10</v>
      </c>
      <c r="B11" s="166" t="str">
        <f t="shared" si="0"/>
        <v>&lt;meta name="viewport" content="width=device-width, initial-scale=1" /&gt;</v>
      </c>
      <c r="C11" s="166"/>
      <c r="D11" s="166" t="s">
        <v>2</v>
      </c>
    </row>
    <row r="12" spans="1:6">
      <c r="A12" s="160" t="s">
        <v>11</v>
      </c>
      <c r="B12" s="166" t="str">
        <f>CONCATENATE(E12,$C$5,F12)</f>
        <v>&lt;meta name="description" content="Ejemplo práctico de formulario HTML - Aprende a crear formularios web básicos." /&gt;</v>
      </c>
      <c r="C12" s="166"/>
      <c r="D12" s="166" t="s">
        <v>2</v>
      </c>
      <c r="E12" s="158" t="s">
        <v>12</v>
      </c>
      <c r="F12" s="158" t="s">
        <v>13</v>
      </c>
    </row>
    <row r="13" spans="1:6">
      <c r="A13" s="160" t="s">
        <v>11</v>
      </c>
      <c r="B13" s="166" t="str">
        <f>CONCATENATE(E13,$C$1,F13)</f>
        <v>&lt;meta name="title" content="Formularios HTML - Ing. Eduardo Herrera Forero." /&gt;</v>
      </c>
      <c r="C13" s="166"/>
      <c r="D13" s="166" t="s">
        <v>2</v>
      </c>
      <c r="E13" s="158" t="s">
        <v>84</v>
      </c>
      <c r="F13" s="158" t="s">
        <v>13</v>
      </c>
    </row>
    <row r="14" spans="1:6">
      <c r="A14" s="160"/>
      <c r="B14" s="166" t="str">
        <f>CONCATENATE(E14,$C$6,F14)</f>
        <v>&lt;meta name="keywords" content="formularios, HTML, desarrollo web" /&gt;</v>
      </c>
      <c r="C14" s="166"/>
      <c r="D14" s="166" t="s">
        <v>2</v>
      </c>
      <c r="E14" s="158" t="s">
        <v>85</v>
      </c>
      <c r="F14" s="158" t="s">
        <v>13</v>
      </c>
    </row>
    <row r="15" spans="1:4">
      <c r="A15" s="158" t="s">
        <v>14</v>
      </c>
      <c r="B15" s="166" t="str">
        <f>A15</f>
        <v>&lt;meta name="author" content="Ing. Eduardo Herrera Forero" /&gt;</v>
      </c>
      <c r="C15" s="166"/>
      <c r="D15" s="166" t="s">
        <v>2</v>
      </c>
    </row>
    <row r="16" spans="1:4">
      <c r="A16" s="158" t="s">
        <v>15</v>
      </c>
      <c r="B16" s="166" t="str">
        <f>A16</f>
        <v>&lt;meta name="application-name" content="EHF" /&gt;</v>
      </c>
      <c r="C16" s="166"/>
      <c r="D16" s="166" t="s">
        <v>2</v>
      </c>
    </row>
    <row r="17" spans="1:4">
      <c r="A17" s="158" t="s">
        <v>16</v>
      </c>
      <c r="B17" s="166" t="str">
        <f>A17</f>
        <v>&lt;meta name="robots" content="index, follow" /&gt;</v>
      </c>
      <c r="C17" s="166"/>
      <c r="D17" s="166" t="s">
        <v>2</v>
      </c>
    </row>
    <row r="18" spans="1:5">
      <c r="A18" s="162" t="s">
        <v>17</v>
      </c>
      <c r="B18" s="166" t="str">
        <f>CONCATENATE(E18,$A$2,$F$12)</f>
        <v>&lt;link rel="canonical" href="https://eduardoherreraf.github.io/html-12_formularios.html" /&gt;</v>
      </c>
      <c r="C18" s="166"/>
      <c r="D18" s="166" t="s">
        <v>2</v>
      </c>
      <c r="E18" s="158" t="s">
        <v>18</v>
      </c>
    </row>
    <row r="19" spans="1:4">
      <c r="A19" s="158" t="s">
        <v>19</v>
      </c>
      <c r="B19" s="166" t="str">
        <f t="shared" ref="B19:B22" si="1">A19</f>
        <v>&lt;!-- Fin Metaetiquetas --&gt;</v>
      </c>
      <c r="C19" s="166"/>
      <c r="D19" s="166" t="s">
        <v>2</v>
      </c>
    </row>
    <row r="20" spans="2:4">
      <c r="B20" s="166" t="s">
        <v>20</v>
      </c>
      <c r="C20" s="166"/>
      <c r="D20" s="166" t="s">
        <v>2</v>
      </c>
    </row>
    <row r="21" spans="1:3">
      <c r="A21" s="158" t="s">
        <v>21</v>
      </c>
      <c r="B21" s="166" t="str">
        <f t="shared" si="1"/>
        <v>&lt;!-- Open Graph data --&gt;</v>
      </c>
      <c r="C21" s="166"/>
    </row>
    <row r="22" spans="1:4">
      <c r="A22" s="158" t="s">
        <v>22</v>
      </c>
      <c r="B22" s="166" t="str">
        <f t="shared" si="1"/>
        <v>&lt;meta property="og:type" content="website" /&gt;</v>
      </c>
      <c r="C22" s="166"/>
      <c r="D22" s="166"/>
    </row>
    <row r="23" spans="1:5">
      <c r="A23" s="160" t="s">
        <v>23</v>
      </c>
      <c r="B23" s="166" t="str">
        <f>CONCATENATE(E23,$C$1,F12)</f>
        <v>&lt;meta property="og:title" content="Formularios HTML - Ing. Eduardo Herrera Forero." /&gt;</v>
      </c>
      <c r="C23" s="166"/>
      <c r="D23" s="166"/>
      <c r="E23" s="158" t="s">
        <v>24</v>
      </c>
    </row>
    <row r="24" spans="1:5">
      <c r="A24" s="168" t="s">
        <v>25</v>
      </c>
      <c r="B24" s="166" t="str">
        <f>CONCATENATE(E24,$C$5,$F$12)</f>
        <v>&lt;meta property="og:description" content="Ejemplo práctico de formulario HTML - Aprende a crear formularios web básicos." /&gt;</v>
      </c>
      <c r="C24" s="166"/>
      <c r="D24" s="166"/>
      <c r="E24" s="158" t="s">
        <v>26</v>
      </c>
    </row>
    <row r="25" spans="2:6">
      <c r="B25" s="158" t="str">
        <f>CONCATENATE(E25,$C$3,F25)</f>
        <v>&lt;meta property="og:image" content="https://i.postimg.cc/fLX10Y3w/form-html.png" /&gt;</v>
      </c>
      <c r="C25" s="166"/>
      <c r="D25" s="166"/>
      <c r="E25" s="158" t="s">
        <v>65</v>
      </c>
      <c r="F25" s="158" t="s">
        <v>13</v>
      </c>
    </row>
    <row r="26" spans="1:6">
      <c r="A26" s="158" t="s">
        <v>28</v>
      </c>
      <c r="B26" s="158" t="str">
        <f>CONCATENATE(E26,$C$4,F26)</f>
        <v>&lt;meta property="og:image:alt" content="Interfaz de formulario web con tres campos de entrada etiquetados como Nombre, Apellido y Email, junto con un botón de envío."/&gt;</v>
      </c>
      <c r="C26" s="166"/>
      <c r="D26" s="166"/>
      <c r="E26" s="158" t="s">
        <v>66</v>
      </c>
      <c r="F26" s="158" t="s">
        <v>67</v>
      </c>
    </row>
    <row r="27" spans="1:5">
      <c r="A27" s="162" t="s">
        <v>29</v>
      </c>
      <c r="B27" s="166" t="str">
        <f>CONCATENATE(E27,$A$2,$F$12)</f>
        <v>&lt;meta property="og:url" content="https://eduardoherreraf.github.io/html-12_formularios.html" /&gt;</v>
      </c>
      <c r="C27" s="166"/>
      <c r="D27" s="166"/>
      <c r="E27" s="158" t="s">
        <v>30</v>
      </c>
    </row>
    <row r="28" spans="1:4">
      <c r="A28" s="158" t="s">
        <v>31</v>
      </c>
      <c r="B28" s="166" t="str">
        <f>A28</f>
        <v>&lt;meta property="og:locale" content="es_CO" /&gt;</v>
      </c>
      <c r="C28" s="166"/>
      <c r="D28" s="166"/>
    </row>
    <row r="29" spans="1:4">
      <c r="A29" s="158" t="s">
        <v>32</v>
      </c>
      <c r="B29" s="166" t="str">
        <f>A29</f>
        <v>&lt;!-- fin Open Graph data --&gt;</v>
      </c>
      <c r="C29" s="166"/>
      <c r="D29" s="169"/>
    </row>
    <row r="30" spans="2:4">
      <c r="B30" s="166" t="s">
        <v>33</v>
      </c>
      <c r="C30" s="166"/>
      <c r="D30" s="166" t="s">
        <v>2</v>
      </c>
    </row>
    <row r="31" spans="1:4">
      <c r="A31" s="158" t="s">
        <v>34</v>
      </c>
      <c r="B31" s="166" t="str">
        <f>A31</f>
        <v>&lt;!-- Twitter cards --&gt;</v>
      </c>
      <c r="C31" s="166"/>
      <c r="D31" s="166" t="s">
        <v>2</v>
      </c>
    </row>
    <row r="32" spans="2:4">
      <c r="B32" s="166" t="s">
        <v>68</v>
      </c>
      <c r="C32" s="166"/>
      <c r="D32" s="166" t="s">
        <v>2</v>
      </c>
    </row>
    <row r="33" spans="1:7">
      <c r="A33" s="160" t="s">
        <v>37</v>
      </c>
      <c r="B33" s="166" t="str">
        <f>CONCATENATE(E33,$C$1,$F$12)</f>
        <v>&lt;meta name="twitter:title" content="Formularios HTML - Ing. Eduardo Herrera Forero." /&gt;</v>
      </c>
      <c r="C33" s="166"/>
      <c r="D33" s="166" t="s">
        <v>2</v>
      </c>
      <c r="E33" s="158" t="s">
        <v>38</v>
      </c>
      <c r="G33"/>
    </row>
    <row r="34" spans="1:5">
      <c r="A34" s="168" t="s">
        <v>39</v>
      </c>
      <c r="B34" s="166" t="str">
        <f>CONCATENATE(E34,$C$5,$F$12)</f>
        <v>&lt;meta name="twitter:description" content="Ejemplo práctico de formulario HTML - Aprende a crear formularios web básicos." /&gt;</v>
      </c>
      <c r="C34" s="166"/>
      <c r="E34" s="158" t="s">
        <v>40</v>
      </c>
    </row>
    <row r="35" spans="2:6">
      <c r="B35" s="158" t="str">
        <f>CONCATENATE(E35,$C$3,F35)</f>
        <v>&lt;meta name="twitter:image" content="https://i.postimg.cc/fLX10Y3w/form-html.png" /&gt;</v>
      </c>
      <c r="C35" s="166"/>
      <c r="E35" s="170" t="s">
        <v>69</v>
      </c>
      <c r="F35" s="170" t="s">
        <v>13</v>
      </c>
    </row>
    <row r="36" spans="1:6">
      <c r="A36" s="158" t="s">
        <v>42</v>
      </c>
      <c r="B36" s="158" t="str">
        <f>CONCATENATE(E36,$C$4,F36)</f>
        <v>&lt;meta name="twitter:image:alt" content="Interfaz de formulario web con tres campos de entrada etiquetados como Nombre, Apellido y Email, junto con un botón de envío."&gt;</v>
      </c>
      <c r="C36" s="166"/>
      <c r="E36" s="166" t="s">
        <v>70</v>
      </c>
      <c r="F36" s="158" t="s">
        <v>71</v>
      </c>
    </row>
    <row r="37" spans="1:5">
      <c r="A37" s="160"/>
      <c r="B37" s="166" t="str">
        <f>CONCATENATE(E37,$A$2,$F$12)</f>
        <v>&lt;meta name="twitter:url" content="https://eduardoherreraf.github.io/html-12_formularios.html" /&gt;</v>
      </c>
      <c r="C37" s="166"/>
      <c r="D37" s="166" t="s">
        <v>2</v>
      </c>
      <c r="E37" s="158" t="s">
        <v>72</v>
      </c>
    </row>
    <row r="38" spans="2:3">
      <c r="B38" s="166" t="s">
        <v>36</v>
      </c>
      <c r="C38" s="166"/>
    </row>
    <row r="39" spans="1:12">
      <c r="A39" s="158" t="s">
        <v>43</v>
      </c>
      <c r="B39" s="166" t="str">
        <f>A39</f>
        <v>&lt;!-- Fin Twitter cards --&gt;</v>
      </c>
      <c r="C39" s="166"/>
      <c r="L39" s="166"/>
    </row>
    <row r="40" spans="2:4">
      <c r="B40" s="166" t="s">
        <v>33</v>
      </c>
      <c r="C40" s="166"/>
      <c r="D40" s="166" t="s">
        <v>2</v>
      </c>
    </row>
    <row r="41" spans="1:4">
      <c r="A41" s="158" t="s">
        <v>44</v>
      </c>
      <c r="B41" s="166" t="str">
        <f t="shared" ref="B41:B50" si="2">A41</f>
        <v>&lt;!-- iconos --&gt;</v>
      </c>
      <c r="C41" s="166"/>
      <c r="D41" s="166" t="s">
        <v>2</v>
      </c>
    </row>
    <row r="42" spans="1:4">
      <c r="A42" s="158" t="s">
        <v>45</v>
      </c>
      <c r="B42" s="166" t="str">
        <f t="shared" si="2"/>
        <v>&lt;link rel="apple-touch-icon" sizes="180x180" href="apple-touch-icon.png" /&gt;</v>
      </c>
      <c r="C42" s="166"/>
      <c r="D42" s="166" t="s">
        <v>2</v>
      </c>
    </row>
    <row r="43" spans="1:4">
      <c r="A43" s="158" t="s">
        <v>46</v>
      </c>
      <c r="B43" s="166" t="str">
        <f t="shared" si="2"/>
        <v>&lt;link rel="icon" type="image/png" sizes="32x32" href="favicon-32x32.png" /&gt;</v>
      </c>
      <c r="C43" s="166"/>
      <c r="D43" s="166" t="s">
        <v>2</v>
      </c>
    </row>
    <row r="44" spans="1:4">
      <c r="A44" s="158" t="s">
        <v>47</v>
      </c>
      <c r="B44" s="166" t="str">
        <f t="shared" si="2"/>
        <v>&lt;link rel="icon" type="image/png" sizes="192x192" href="android-chrome-192x192.png"/&gt;</v>
      </c>
      <c r="C44" s="166"/>
      <c r="D44" s="166" t="s">
        <v>2</v>
      </c>
    </row>
    <row r="45" spans="1:4">
      <c r="A45" s="158" t="s">
        <v>48</v>
      </c>
      <c r="B45" s="166" t="str">
        <f t="shared" si="2"/>
        <v>&lt;link rel="icon" type="image/png" sizes="16x16" href="favicon-16x16.png" /&gt;</v>
      </c>
      <c r="C45" s="166"/>
      <c r="D45" s="166" t="s">
        <v>2</v>
      </c>
    </row>
    <row r="46" spans="1:4">
      <c r="A46" s="158" t="s">
        <v>49</v>
      </c>
      <c r="B46" s="166" t="str">
        <f t="shared" si="2"/>
        <v>&lt;link rel="manifest" href="site.webmanifest" /&gt;</v>
      </c>
      <c r="C46" s="166"/>
      <c r="D46" s="166" t="s">
        <v>2</v>
      </c>
    </row>
    <row r="47" spans="1:4">
      <c r="A47" s="158" t="s">
        <v>50</v>
      </c>
      <c r="B47" s="166" t="str">
        <f t="shared" si="2"/>
        <v>&lt;link rel="mask-icon" href="safari-pinned-tab.svg" color="#5bbad5" /&gt;</v>
      </c>
      <c r="C47" s="166"/>
      <c r="D47" s="166" t="s">
        <v>2</v>
      </c>
    </row>
    <row r="48" spans="1:4">
      <c r="A48" s="158" t="s">
        <v>51</v>
      </c>
      <c r="B48" s="166" t="str">
        <f t="shared" si="2"/>
        <v>&lt;meta name="msapplication-TileColor" content="#da532c" /&gt;</v>
      </c>
      <c r="C48" s="166"/>
      <c r="D48" s="166" t="s">
        <v>2</v>
      </c>
    </row>
    <row r="49" spans="1:4">
      <c r="A49" s="158" t="s">
        <v>52</v>
      </c>
      <c r="B49" s="166" t="str">
        <f t="shared" si="2"/>
        <v>&lt;meta name="theme-color" content="#ffffff" /&gt;</v>
      </c>
      <c r="C49" s="166"/>
      <c r="D49" s="166" t="s">
        <v>2</v>
      </c>
    </row>
    <row r="50" spans="1:4">
      <c r="A50" s="158" t="s">
        <v>53</v>
      </c>
      <c r="B50" s="166" t="str">
        <f t="shared" si="2"/>
        <v>&lt;!-- fin iconos --&gt;</v>
      </c>
      <c r="C50" s="166"/>
      <c r="D50" s="166" t="s">
        <v>2</v>
      </c>
    </row>
    <row r="51" spans="2:4">
      <c r="B51" s="166" t="s">
        <v>33</v>
      </c>
      <c r="C51" s="166"/>
      <c r="D51" s="166" t="s">
        <v>2</v>
      </c>
    </row>
    <row r="52" spans="1:4">
      <c r="A52" s="158" t="s">
        <v>54</v>
      </c>
      <c r="B52" s="166" t="str">
        <f t="shared" ref="B52:B56" si="3">A52</f>
        <v>&lt;title&gt;</v>
      </c>
      <c r="C52" s="166"/>
      <c r="D52" s="166" t="s">
        <v>2</v>
      </c>
    </row>
    <row r="53" spans="1:4">
      <c r="A53" s="160" t="s">
        <v>55</v>
      </c>
      <c r="B53" s="166" t="str">
        <f>C1</f>
        <v>Formularios HTML - Ing. Eduardo Herrera Forero.</v>
      </c>
      <c r="C53" s="166"/>
      <c r="D53" s="166" t="s">
        <v>2</v>
      </c>
    </row>
    <row r="54" spans="1:4">
      <c r="A54" s="158" t="s">
        <v>56</v>
      </c>
      <c r="B54" s="166" t="str">
        <f t="shared" si="3"/>
        <v>&lt;/title&gt;</v>
      </c>
      <c r="C54" s="166"/>
      <c r="D54" s="166" t="s">
        <v>2</v>
      </c>
    </row>
    <row r="55" spans="2:4">
      <c r="B55" s="166" t="s">
        <v>33</v>
      </c>
      <c r="C55" s="166"/>
      <c r="D55" s="166" t="s">
        <v>2</v>
      </c>
    </row>
    <row r="56" spans="1:4">
      <c r="A56" s="158" t="s">
        <v>57</v>
      </c>
      <c r="B56" s="166" t="str">
        <f t="shared" si="3"/>
        <v>&lt;script type="module" defer src="./js/main.js"&gt;&lt;/script&gt;</v>
      </c>
      <c r="C56" s="166"/>
      <c r="D56" s="166" t="s">
        <v>2</v>
      </c>
    </row>
    <row r="57" spans="2:4">
      <c r="B57" s="166" t="s">
        <v>33</v>
      </c>
      <c r="C57" s="166"/>
      <c r="D57" s="166" t="s">
        <v>2</v>
      </c>
    </row>
    <row r="58" spans="1:4">
      <c r="A58" s="158" t="s">
        <v>58</v>
      </c>
      <c r="B58" s="166" t="str">
        <f>A58</f>
        <v>&lt;meta name="google-site-verification" content="2H5ZMCD1_xl7oxaiqnopfdQBnIXVIOfmW0UBSa5sQJc"/&gt;</v>
      </c>
      <c r="C58" s="166"/>
      <c r="D58" s="166" t="s">
        <v>2</v>
      </c>
    </row>
    <row r="59" spans="1:4">
      <c r="A59" s="158" t="s">
        <v>59</v>
      </c>
      <c r="B59" s="166" t="str">
        <f>A59</f>
        <v>&lt;/head&gt;</v>
      </c>
      <c r="C59" s="166"/>
      <c r="D59" s="166" t="s">
        <v>2</v>
      </c>
    </row>
    <row r="60" spans="4:4">
      <c r="D60" s="166" t="s">
        <v>2</v>
      </c>
    </row>
  </sheetData>
  <hyperlinks>
    <hyperlink ref="A2" r:id="rId1" display="=CONCATENAR(&quot;https://eduardoherreraf.github.io/&quot;;C2)" tooltip="https://git-introduccion_de_git_para_windows.html"/>
    <hyperlink ref="C3" r:id="rId2" display="https://i.postimg.cc/fLX10Y3w/form-html.png" tooltip="https://i.postimg.cc/fLX10Y3w/form-html.png"/>
    <hyperlink ref="E3" r:id="rId3" display="https://i.imgur.com/JKbKYrO.png"/>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4"/>
  <sheetViews>
    <sheetView workbookViewId="0">
      <pane ySplit="1" topLeftCell="A165" activePane="bottomLeft" state="frozen"/>
      <selection/>
      <selection pane="bottomLeft" activeCell="C180" sqref="C180:C182"/>
    </sheetView>
  </sheetViews>
  <sheetFormatPr defaultColWidth="9" defaultRowHeight="16.2" zeroHeight="1"/>
  <cols>
    <col min="1" max="1" width="22" style="110" customWidth="1"/>
    <col min="2" max="2" width="27.7" style="53" customWidth="1"/>
    <col min="3" max="3" width="121.7" style="111" customWidth="1"/>
    <col min="4" max="9" width="3.5" style="103" customWidth="1"/>
    <col min="10" max="10" width="11.8" style="103" customWidth="1"/>
    <col min="11" max="16384" width="9" style="103"/>
  </cols>
  <sheetData>
    <row r="1" ht="16.95" spans="2:11">
      <c r="B1" s="103"/>
      <c r="C1" s="112"/>
      <c r="E1" s="111" t="s">
        <v>86</v>
      </c>
      <c r="F1" s="106" t="s">
        <v>87</v>
      </c>
      <c r="G1" s="103" t="s">
        <v>88</v>
      </c>
      <c r="H1" s="113" t="s">
        <v>89</v>
      </c>
      <c r="I1" s="107" t="s">
        <v>90</v>
      </c>
      <c r="J1" s="103" t="s">
        <v>91</v>
      </c>
      <c r="K1" s="117" t="str">
        <f>IF(B11&lt;&gt;"",CONCATENATE("id=",Comillas,B12,Comillas),"")</f>
        <v>id="introduccion"</v>
      </c>
    </row>
    <row r="2" spans="1:6">
      <c r="A2" s="114"/>
      <c r="B2" s="115"/>
      <c r="C2" s="105" t="s">
        <v>92</v>
      </c>
      <c r="D2" s="103" t="str">
        <f t="shared" ref="D2:D65" si="0">""</f>
        <v/>
      </c>
      <c r="F2" s="112"/>
    </row>
    <row r="3" spans="2:6">
      <c r="B3" s="103"/>
      <c r="C3" s="107" t="str">
        <f>CONCATENATE(F1,K1,"&gt;")</f>
        <v>&lt;div class="row col mx-1"id="introduccion"&gt;</v>
      </c>
      <c r="D3" s="103" t="str">
        <f t="shared" si="0"/>
        <v/>
      </c>
      <c r="F3" s="112"/>
    </row>
    <row r="4" spans="2:6">
      <c r="B4" s="103"/>
      <c r="C4" s="116" t="s">
        <v>93</v>
      </c>
      <c r="D4" s="103" t="str">
        <f t="shared" si="0"/>
        <v/>
      </c>
      <c r="F4" s="112"/>
    </row>
    <row r="5" spans="1:6">
      <c r="A5" s="117"/>
      <c r="B5" s="103"/>
      <c r="C5" s="116" t="s">
        <v>94</v>
      </c>
      <c r="D5" s="103" t="str">
        <f t="shared" si="0"/>
        <v/>
      </c>
      <c r="F5" s="112"/>
    </row>
    <row r="6" spans="1:6">
      <c r="A6" s="117"/>
      <c r="B6" s="103"/>
      <c r="C6" s="116" t="str">
        <f>CONCATENATE("&lt;!--  ",$B$9,"--&gt;")</f>
        <v>&lt;!--  Formularios HTML--&gt;</v>
      </c>
      <c r="D6" s="103" t="str">
        <f t="shared" si="0"/>
        <v/>
      </c>
      <c r="F6" s="112"/>
    </row>
    <row r="7" spans="1:6">
      <c r="A7" s="117"/>
      <c r="B7" s="103"/>
      <c r="C7" s="44" t="s">
        <v>95</v>
      </c>
      <c r="D7" s="103" t="str">
        <f t="shared" si="0"/>
        <v/>
      </c>
      <c r="F7" s="112"/>
    </row>
    <row r="8" spans="1:6">
      <c r="A8" s="117"/>
      <c r="B8" s="103"/>
      <c r="C8" s="116" t="s">
        <v>96</v>
      </c>
      <c r="D8" s="103" t="str">
        <f t="shared" si="0"/>
        <v/>
      </c>
      <c r="F8" s="112"/>
    </row>
    <row r="9" ht="16.95" spans="1:6">
      <c r="A9" s="117" t="s">
        <v>97</v>
      </c>
      <c r="B9" s="118" t="str">
        <f>LEFT('&lt;head&gt;'!C1,LEN('&lt;head&gt;'!C1)-LEN(" - Ing. Eduardo Herrera Forero."))</f>
        <v>Formularios HTML</v>
      </c>
      <c r="C9" s="116" t="str">
        <f>CONCATENATE("&lt;header&gt;&lt;h1&gt;",B9,"&lt;/h1&gt;&lt;/header&gt;")</f>
        <v>&lt;header&gt;&lt;h1&gt;Formularios HTML&lt;/h1&gt;&lt;/header&gt;</v>
      </c>
      <c r="D9" s="103" t="str">
        <f t="shared" si="0"/>
        <v/>
      </c>
      <c r="F9" s="112"/>
    </row>
    <row r="10" ht="16.95" spans="1:6">
      <c r="A10" s="114"/>
      <c r="B10" s="119"/>
      <c r="C10" s="120" t="str">
        <f>IF(B11&lt;&gt;"",CONCATENATE("&lt;!-- ",B11," --&gt;"),"")</f>
        <v>&lt;!-- Introducción --&gt;</v>
      </c>
      <c r="D10" s="103" t="str">
        <f t="shared" si="0"/>
        <v/>
      </c>
      <c r="F10" s="112"/>
    </row>
    <row r="11" spans="1:6">
      <c r="A11" s="117" t="s">
        <v>98</v>
      </c>
      <c r="B11" s="121" t="s">
        <v>99</v>
      </c>
      <c r="C11" s="122" t="str">
        <f>IF(B11&lt;&gt;"","&lt;div","")</f>
        <v>&lt;div</v>
      </c>
      <c r="D11" s="103" t="str">
        <f t="shared" si="0"/>
        <v/>
      </c>
      <c r="F11" s="112"/>
    </row>
    <row r="12" ht="16.95" spans="1:6">
      <c r="A12" s="117" t="s">
        <v>100</v>
      </c>
      <c r="B12" s="123" t="s">
        <v>101</v>
      </c>
      <c r="C12" s="116" t="str">
        <f>""</f>
        <v/>
      </c>
      <c r="D12" s="103" t="str">
        <f t="shared" si="0"/>
        <v/>
      </c>
      <c r="F12" s="112"/>
    </row>
    <row r="13" spans="1:6">
      <c r="A13" s="117"/>
      <c r="B13" s="103"/>
      <c r="C13" s="116" t="str">
        <f>IF(B11&lt;&gt;"",$I$1,"")</f>
        <v>class="mt-5"&gt;</v>
      </c>
      <c r="D13" s="103" t="str">
        <f t="shared" si="0"/>
        <v/>
      </c>
      <c r="F13" s="112"/>
    </row>
    <row r="14" ht="16.95" spans="1:6">
      <c r="A14" s="117"/>
      <c r="B14" s="103"/>
      <c r="C14" s="116" t="str">
        <f>IF(B11&lt;&gt;"",CONCATENATE("&lt;h2 class=",Comillas,"mt-1",Comillas,"&gt;",B11,"&lt;/h2&gt;"),"")</f>
        <v>&lt;h2 class="mt-1"&gt;Introducción&lt;/h2&gt;</v>
      </c>
      <c r="D14" s="103" t="str">
        <f t="shared" si="0"/>
        <v/>
      </c>
      <c r="F14" s="112"/>
    </row>
    <row r="15" s="103" customFormat="1" spans="1:6">
      <c r="A15" s="117" t="s">
        <v>102</v>
      </c>
      <c r="B15" s="124"/>
      <c r="C15" s="125" t="str">
        <f>IF(B15&lt;&gt;"",CONCATENATE("&lt;p&gt;",B15,"&lt;/p&gt;"),"")</f>
        <v/>
      </c>
      <c r="D15" s="103" t="str">
        <f t="shared" si="0"/>
        <v/>
      </c>
      <c r="F15" s="112"/>
    </row>
    <row r="16" s="103" customFormat="1" spans="1:6">
      <c r="A16" s="117" t="s">
        <v>103</v>
      </c>
      <c r="B16" s="126"/>
      <c r="C16" s="125" t="str">
        <f t="shared" ref="C15:C20" si="1">IF(B16&lt;&gt;"",CONCATENATE("&lt;p&gt;",B16,"&lt;/p&gt;"),"")</f>
        <v/>
      </c>
      <c r="D16" s="103" t="str">
        <f t="shared" si="0"/>
        <v/>
      </c>
      <c r="F16" s="112"/>
    </row>
    <row r="17" s="103" customFormat="1" spans="1:6">
      <c r="A17" s="117" t="s">
        <v>103</v>
      </c>
      <c r="B17" s="126"/>
      <c r="C17" s="125" t="str">
        <f t="shared" si="1"/>
        <v/>
      </c>
      <c r="D17" s="103" t="str">
        <f t="shared" si="0"/>
        <v/>
      </c>
      <c r="F17" s="112"/>
    </row>
    <row r="18" s="103" customFormat="1" spans="1:6">
      <c r="A18" s="117" t="s">
        <v>103</v>
      </c>
      <c r="B18" s="126"/>
      <c r="C18" s="125" t="str">
        <f t="shared" si="1"/>
        <v/>
      </c>
      <c r="D18" s="103" t="str">
        <f t="shared" si="0"/>
        <v/>
      </c>
      <c r="F18" s="112"/>
    </row>
    <row r="19" s="103" customFormat="1" spans="1:6">
      <c r="A19" s="117" t="s">
        <v>103</v>
      </c>
      <c r="B19" s="126"/>
      <c r="C19" s="125" t="str">
        <f t="shared" si="1"/>
        <v/>
      </c>
      <c r="D19" s="103" t="str">
        <f t="shared" si="0"/>
        <v/>
      </c>
      <c r="F19" s="112"/>
    </row>
    <row r="20" s="103" customFormat="1" ht="16.95" spans="1:6">
      <c r="A20" s="117" t="s">
        <v>103</v>
      </c>
      <c r="B20" s="127"/>
      <c r="C20" s="125" t="str">
        <f t="shared" si="1"/>
        <v/>
      </c>
      <c r="D20" s="103" t="str">
        <f t="shared" si="0"/>
        <v/>
      </c>
      <c r="F20" s="112"/>
    </row>
    <row r="21" s="103" customFormat="1" spans="1:6">
      <c r="A21" s="117"/>
      <c r="C21" s="116" t="s">
        <v>104</v>
      </c>
      <c r="D21" s="103" t="str">
        <f t="shared" si="0"/>
        <v/>
      </c>
      <c r="F21" s="112"/>
    </row>
    <row r="22" s="103" customFormat="1" spans="1:6">
      <c r="A22" s="117"/>
      <c r="C22" s="116" t="s">
        <v>105</v>
      </c>
      <c r="D22" s="103" t="str">
        <f t="shared" si="0"/>
        <v/>
      </c>
      <c r="F22" s="112"/>
    </row>
    <row r="23" spans="1:6">
      <c r="A23" s="117"/>
      <c r="B23" s="103"/>
      <c r="C23" s="116" t="s">
        <v>106</v>
      </c>
      <c r="D23" s="103" t="str">
        <f t="shared" si="0"/>
        <v/>
      </c>
      <c r="F23" s="112"/>
    </row>
    <row r="24" spans="1:6">
      <c r="A24" s="117"/>
      <c r="B24" s="128" t="str">
        <f>'&lt;head&gt;'!C3</f>
        <v>https://i.postimg.cc/fLX10Y3w/form-html.png</v>
      </c>
      <c r="C24" s="129" t="str">
        <f>CONCATENATE("src=",Comillas,B24,Comillas)</f>
        <v>src="https://i.postimg.cc/fLX10Y3w/form-html.png"</v>
      </c>
      <c r="D24" s="103" t="str">
        <f t="shared" si="0"/>
        <v/>
      </c>
      <c r="F24" s="112"/>
    </row>
    <row r="25" spans="1:6">
      <c r="A25" s="117"/>
      <c r="B25" s="103"/>
      <c r="C25" s="116" t="s">
        <v>107</v>
      </c>
      <c r="D25" s="103" t="str">
        <f t="shared" si="0"/>
        <v/>
      </c>
      <c r="F25" s="112"/>
    </row>
    <row r="26" spans="1:6">
      <c r="A26" s="117"/>
      <c r="C26" s="116" t="s">
        <v>108</v>
      </c>
      <c r="D26" s="103" t="str">
        <f t="shared" si="0"/>
        <v/>
      </c>
      <c r="F26" s="112"/>
    </row>
    <row r="27" spans="1:6">
      <c r="A27" s="117"/>
      <c r="B27" s="130" t="str">
        <f>CONCATENATE(B9,,B29)</f>
        <v>Formularios HTML</v>
      </c>
      <c r="C27" s="116" t="str">
        <f>CONCATENATE("alt=",Comillas,'&lt;head&gt;'!C4,Comillas)</f>
        <v>alt="Interfaz de formulario web con tres campos de entrada etiquetados como Nombre, Apellido y Email, junto con un botón de envío."</v>
      </c>
      <c r="D27" s="103" t="str">
        <f t="shared" si="0"/>
        <v/>
      </c>
      <c r="F27" s="112"/>
    </row>
    <row r="28" spans="1:6">
      <c r="A28" s="117"/>
      <c r="B28" s="130" t="str">
        <f>'&lt;head&gt;'!C5</f>
        <v>Ejemplo práctico de formulario HTML - Aprende a crear formularios web básicos.</v>
      </c>
      <c r="C28" s="131" t="str">
        <f>CONCATENATE("title=",Comillas,B28,Comillas)</f>
        <v>title="Ejemplo práctico de formulario HTML - Aprende a crear formularios web básicos."</v>
      </c>
      <c r="D28" s="103" t="str">
        <f t="shared" si="0"/>
        <v/>
      </c>
      <c r="F28" s="112"/>
    </row>
    <row r="29" spans="1:6">
      <c r="A29" s="117"/>
      <c r="B29" s="130"/>
      <c r="C29" s="116" t="s">
        <v>109</v>
      </c>
      <c r="D29" s="103" t="str">
        <f t="shared" si="0"/>
        <v/>
      </c>
      <c r="F29" s="112"/>
    </row>
    <row r="30" spans="1:6">
      <c r="A30" s="132"/>
      <c r="C30" s="116" t="str">
        <f>CONCATENATE(J1,'&lt;head&gt;'!C4,"&lt;/figcaption&gt;")</f>
        <v>&lt;figcaption class="img-caption"&gt;Interfaz de formulario web con tres campos de entrada etiquetados como Nombre, Apellido y Email, junto con un botón de envío.&lt;/figcaption&gt;</v>
      </c>
      <c r="D30" s="103" t="str">
        <f t="shared" si="0"/>
        <v/>
      </c>
      <c r="F30" s="112"/>
    </row>
    <row r="31" spans="1:6">
      <c r="A31" s="117"/>
      <c r="C31" s="116" t="s">
        <v>110</v>
      </c>
      <c r="D31" s="103" t="str">
        <f t="shared" si="0"/>
        <v/>
      </c>
      <c r="F31" s="112"/>
    </row>
    <row r="32" ht="16.95" spans="1:6">
      <c r="A32" s="117"/>
      <c r="B32" s="103"/>
      <c r="C32" s="116" t="s">
        <v>111</v>
      </c>
      <c r="D32" s="103" t="str">
        <f t="shared" si="0"/>
        <v/>
      </c>
      <c r="F32" s="112"/>
    </row>
    <row r="33" spans="1:6">
      <c r="A33" s="117"/>
      <c r="B33" s="103"/>
      <c r="C33" s="133" t="str">
        <f>IF(B11&lt;&gt;"","&lt;/div&gt;","")</f>
        <v>&lt;/div&gt;</v>
      </c>
      <c r="D33" s="103" t="str">
        <f t="shared" si="0"/>
        <v/>
      </c>
      <c r="F33" s="112"/>
    </row>
    <row r="34" spans="1:6">
      <c r="A34" s="117"/>
      <c r="B34" s="134"/>
      <c r="C34" s="116" t="str">
        <f>IF(B11&lt;&gt;"",CONCATENATE("&lt;!-- ",B11," Fin --&gt;"),"")</f>
        <v>&lt;!-- Introducción Fin --&gt;</v>
      </c>
      <c r="D34" s="103" t="str">
        <f t="shared" si="0"/>
        <v/>
      </c>
      <c r="F34" s="112"/>
    </row>
    <row r="35" ht="16.95" spans="1:6">
      <c r="A35" s="135"/>
      <c r="B35" s="136"/>
      <c r="C35" s="137" t="s">
        <v>112</v>
      </c>
      <c r="D35" s="103" t="str">
        <f t="shared" si="0"/>
        <v/>
      </c>
      <c r="F35" s="112"/>
    </row>
    <row r="36" ht="16.95" spans="1:6">
      <c r="A36" s="138"/>
      <c r="B36" s="139"/>
      <c r="C36" s="140" t="str">
        <f>""</f>
        <v/>
      </c>
      <c r="D36" s="103" t="str">
        <f t="shared" si="0"/>
        <v/>
      </c>
      <c r="F36" s="112"/>
    </row>
    <row r="37" ht="17.7" spans="1:6">
      <c r="A37" s="141">
        <v>1</v>
      </c>
      <c r="B37" s="142" t="str">
        <f t="shared" ref="B37:B41" si="2">""</f>
        <v/>
      </c>
      <c r="C37" s="143" t="str">
        <f>IF(B38&lt;&gt;"",CONCATENATE("&lt;!-- ",B38," --&gt;"),"")</f>
        <v>&lt;!-- Estructura Básica de un Formulario --&gt;</v>
      </c>
      <c r="D37" s="103" t="str">
        <f t="shared" si="0"/>
        <v/>
      </c>
      <c r="F37" s="112"/>
    </row>
    <row r="38" spans="1:6">
      <c r="A38" s="117" t="str">
        <f>CONCATENATE("Area de trabajo ",A37)</f>
        <v>Area de trabajo 1</v>
      </c>
      <c r="B38" s="121" t="s">
        <v>113</v>
      </c>
      <c r="C38" s="133" t="str">
        <f>IF(B38&lt;&gt;"","&lt;div","")</f>
        <v>&lt;div</v>
      </c>
      <c r="D38" s="103" t="str">
        <f t="shared" si="0"/>
        <v/>
      </c>
      <c r="F38" s="112"/>
    </row>
    <row r="39" ht="16.95" spans="1:6">
      <c r="A39" s="117" t="str">
        <f>CONCATENATE(LOWER("area-de-trabajo-"),A37)</f>
        <v>area-de-trabajo-1</v>
      </c>
      <c r="B39" s="123" t="str">
        <f>SUBSTITUTE(SUBSTITUTE(SUBSTITUTE(SUBSTITUTE(SUBSTITUTE(SUBSTITUTE(SUBSTITUTE(SUBSTITUTE(LOWER(B38)," ","-"),"&lt;",""),"&gt;",""),"é","e"),"á","a"),"ñ","n"),"í","i"),"ó","o")</f>
        <v>estructura-basica-de-un-formulario</v>
      </c>
      <c r="C39" s="116" t="str">
        <f>IF(B38&lt;&gt;"",CONCATENATE("id=",Comillas,B39,Comillas),"")</f>
        <v>id="estructura-basica-de-un-formulario"</v>
      </c>
      <c r="D39" s="103" t="str">
        <f t="shared" si="0"/>
        <v/>
      </c>
      <c r="F39" s="112"/>
    </row>
    <row r="40" spans="1:6">
      <c r="A40" s="117"/>
      <c r="B40" s="103" t="str">
        <f t="shared" si="2"/>
        <v/>
      </c>
      <c r="C40" s="116" t="str">
        <f>IF(B38&lt;&gt;"",$I$1,"")</f>
        <v>class="mt-5"&gt;</v>
      </c>
      <c r="D40" s="103" t="str">
        <f t="shared" si="0"/>
        <v/>
      </c>
      <c r="F40" s="112"/>
    </row>
    <row r="41" ht="16.95" spans="1:6">
      <c r="A41" s="117"/>
      <c r="B41" s="103" t="str">
        <f t="shared" si="2"/>
        <v/>
      </c>
      <c r="C41" s="116" t="str">
        <f>IF(B38&lt;&gt;"",CONCATENATE("&lt;h2 class=",Comillas,"mt-1",Comillas,"&gt;",B38,"&lt;/h2&gt;"),"")</f>
        <v>&lt;h2 class="mt-1"&gt;Estructura Básica de un Formulario&lt;/h2&gt;</v>
      </c>
      <c r="D41" s="103" t="str">
        <f t="shared" si="0"/>
        <v/>
      </c>
      <c r="F41" s="112"/>
    </row>
    <row r="42" ht="16.95" spans="1:6">
      <c r="A42" s="117"/>
      <c r="B42" s="144" t="s">
        <v>114</v>
      </c>
      <c r="C42" s="133" t="str">
        <f>IF(B38&lt;&gt;"",CONCATENATE("&lt;p&gt;",B42,"&lt;/p&gt;"),"")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42" s="103" t="str">
        <f t="shared" si="0"/>
        <v/>
      </c>
      <c r="F42" s="112"/>
    </row>
    <row r="43" spans="1:6">
      <c r="A43" s="117"/>
      <c r="B43" s="103" t="str">
        <f t="shared" ref="B43:B47" si="3">""</f>
        <v/>
      </c>
      <c r="C43" s="116" t="str">
        <f>IF(B38&lt;&gt;"","&lt;/div&gt;","")</f>
        <v>&lt;/div&gt;</v>
      </c>
      <c r="D43" s="103" t="str">
        <f t="shared" si="0"/>
        <v/>
      </c>
      <c r="F43" s="112"/>
    </row>
    <row r="44" ht="16.95" spans="1:6">
      <c r="A44" s="117"/>
      <c r="B44" s="134" t="str">
        <f t="shared" si="3"/>
        <v/>
      </c>
      <c r="C44" s="107" t="str">
        <f>IF(B38&lt;&gt;"",CONCATENATE("&lt;!-- ",B38," Fin --&gt;"),"")</f>
        <v>&lt;!-- Estructura Básica de un Formulario Fin --&gt;</v>
      </c>
      <c r="D44" s="103" t="str">
        <f t="shared" si="0"/>
        <v/>
      </c>
      <c r="F44" s="112"/>
    </row>
    <row r="45" ht="16.95" spans="1:6">
      <c r="A45" s="145"/>
      <c r="B45" s="146" t="str">
        <f t="shared" si="3"/>
        <v/>
      </c>
      <c r="C45" s="147" t="str">
        <f>IF(B38&lt;&gt;"",$C$35,"")</f>
        <v>&lt;hr class="subtle-divider" /&gt;</v>
      </c>
      <c r="D45" s="103" t="str">
        <f t="shared" si="0"/>
        <v/>
      </c>
      <c r="F45" s="112"/>
    </row>
    <row r="46" ht="17.7" spans="1:6">
      <c r="A46" s="138"/>
      <c r="B46" s="139" t="str">
        <f t="shared" si="3"/>
        <v/>
      </c>
      <c r="C46" s="140" t="str">
        <f>""</f>
        <v/>
      </c>
      <c r="D46" s="103" t="str">
        <f t="shared" si="0"/>
        <v/>
      </c>
      <c r="F46" s="112"/>
    </row>
    <row r="47" ht="17.7" spans="1:6">
      <c r="A47" s="141">
        <f>A37+1</f>
        <v>2</v>
      </c>
      <c r="B47" s="142" t="str">
        <f t="shared" si="3"/>
        <v/>
      </c>
      <c r="C47" s="143" t="str">
        <f>IF(B48&lt;&gt;"",CONCATENATE("&lt;!-- ",B48," --&gt;"),"")</f>
        <v>&lt;!-- Atributos del Formulario &lt;form&gt; --&gt;</v>
      </c>
      <c r="D47" s="103" t="str">
        <f t="shared" si="0"/>
        <v/>
      </c>
      <c r="F47" s="112"/>
    </row>
    <row r="48" spans="1:6">
      <c r="A48" s="117" t="str">
        <f>CONCATENATE("Area de trabajo ",A47)</f>
        <v>Area de trabajo 2</v>
      </c>
      <c r="B48" s="121" t="s">
        <v>115</v>
      </c>
      <c r="C48" s="133" t="str">
        <f>IF(B48&lt;&gt;"","&lt;div","")</f>
        <v>&lt;div</v>
      </c>
      <c r="D48" s="103" t="str">
        <f t="shared" si="0"/>
        <v/>
      </c>
      <c r="F48" s="112"/>
    </row>
    <row r="49" ht="16.95" spans="1:6">
      <c r="A49" s="117" t="str">
        <f>CONCATENATE(LOWER("area-de-trabajo-"),A47)</f>
        <v>area-de-trabajo-2</v>
      </c>
      <c r="B49" s="123" t="str">
        <f>SUBSTITUTE(SUBSTITUTE(SUBSTITUTE(SUBSTITUTE(SUBSTITUTE(SUBSTITUTE(SUBSTITUTE(SUBSTITUTE(LOWER(B48)," ","-"),"&lt;",""),"&gt;",""),"é","e"),"á","a"),"ñ","n"),"í","i"),"ó","o")</f>
        <v>atributos-del-formulario-form</v>
      </c>
      <c r="C49" s="116" t="str">
        <f>IF(B48&lt;&gt;"",CONCATENATE("id=",Comillas,B49,Comillas),"")</f>
        <v>id="atributos-del-formulario-form"</v>
      </c>
      <c r="D49" s="103" t="str">
        <f t="shared" si="0"/>
        <v/>
      </c>
      <c r="F49" s="112"/>
    </row>
    <row r="50" spans="1:6">
      <c r="A50" s="117"/>
      <c r="B50" s="103" t="str">
        <f t="shared" ref="B50:B56" si="4">""</f>
        <v/>
      </c>
      <c r="C50" s="116" t="str">
        <f>IF(B48&lt;&gt;"",$I$1,"")</f>
        <v>class="mt-5"&gt;</v>
      </c>
      <c r="D50" s="103" t="str">
        <f t="shared" si="0"/>
        <v/>
      </c>
      <c r="F50" s="112"/>
    </row>
    <row r="51" ht="16.95" spans="1:6">
      <c r="A51" s="117"/>
      <c r="B51" s="103" t="str">
        <f t="shared" si="4"/>
        <v/>
      </c>
      <c r="C51" s="116" t="str">
        <f>IF(B48&lt;&gt;"",CONCATENATE("&lt;h2 class=",Comillas,"mt-1",Comillas,"&gt;",B48,"&lt;/h2&gt;"),"")</f>
        <v>&lt;h2 class="mt-1"&gt;Atributos del Formulario &lt;form&gt;&lt;/h2&gt;</v>
      </c>
      <c r="D51" s="103" t="str">
        <f t="shared" si="0"/>
        <v/>
      </c>
      <c r="F51" s="112"/>
    </row>
    <row r="52" ht="16.95" spans="1:6">
      <c r="A52" s="117"/>
      <c r="B52" s="144" t="s">
        <v>114</v>
      </c>
      <c r="C52" s="133" t="str">
        <f>IF(B48&lt;&gt;"",CONCATENATE("&lt;p&gt;",B52,"&lt;/p&gt;"),"")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52" s="103" t="str">
        <f t="shared" si="0"/>
        <v/>
      </c>
      <c r="F52" s="112"/>
    </row>
    <row r="53" spans="1:6">
      <c r="A53" s="117"/>
      <c r="B53" s="103" t="str">
        <f t="shared" si="4"/>
        <v/>
      </c>
      <c r="C53" s="116" t="str">
        <f>IF(B48&lt;&gt;"","&lt;/div&gt;","")</f>
        <v>&lt;/div&gt;</v>
      </c>
      <c r="D53" s="103" t="str">
        <f t="shared" si="0"/>
        <v/>
      </c>
      <c r="F53" s="112"/>
    </row>
    <row r="54" ht="16.95" spans="1:6">
      <c r="A54" s="117"/>
      <c r="B54" s="134" t="str">
        <f t="shared" si="4"/>
        <v/>
      </c>
      <c r="C54" s="107" t="str">
        <f>IF(B48&lt;&gt;"",CONCATENATE("&lt;!-- ",B48," Fin --&gt;"),"")</f>
        <v>&lt;!-- Atributos del Formulario &lt;form&gt; Fin --&gt;</v>
      </c>
      <c r="D54" s="103" t="str">
        <f t="shared" si="0"/>
        <v/>
      </c>
      <c r="F54" s="112"/>
    </row>
    <row r="55" ht="16.95" spans="1:6">
      <c r="A55" s="145"/>
      <c r="B55" s="146" t="str">
        <f t="shared" si="4"/>
        <v/>
      </c>
      <c r="C55" s="147" t="str">
        <f>IF(B48&lt;&gt;"",$C$35,"")</f>
        <v>&lt;hr class="subtle-divider" /&gt;</v>
      </c>
      <c r="D55" s="103" t="str">
        <f t="shared" si="0"/>
        <v/>
      </c>
      <c r="F55" s="112"/>
    </row>
    <row r="56" ht="17.7" spans="1:6">
      <c r="A56" s="138"/>
      <c r="B56" s="139" t="str">
        <f t="shared" si="4"/>
        <v/>
      </c>
      <c r="C56" s="140" t="str">
        <f>""</f>
        <v/>
      </c>
      <c r="D56" s="103" t="str">
        <f t="shared" si="0"/>
        <v/>
      </c>
      <c r="F56" s="112"/>
    </row>
    <row r="57" ht="17.7" spans="1:6">
      <c r="A57" s="141">
        <f>A47+1</f>
        <v>3</v>
      </c>
      <c r="B57" s="142" t="str">
        <f t="shared" ref="B57:B61" si="5">""</f>
        <v/>
      </c>
      <c r="C57" s="143" t="str">
        <f>IF(B58&lt;&gt;"",CONCATENATE("&lt;!-- ",B58," --&gt;"),"")</f>
        <v>&lt;!-- The Elemento &lt;input&gt; --&gt;</v>
      </c>
      <c r="D57" s="103" t="str">
        <f t="shared" si="0"/>
        <v/>
      </c>
      <c r="F57" s="112"/>
    </row>
    <row r="58" spans="1:6">
      <c r="A58" s="117" t="str">
        <f>CONCATENATE("Area de trabajo ",A57)</f>
        <v>Area de trabajo 3</v>
      </c>
      <c r="B58" s="121" t="s">
        <v>116</v>
      </c>
      <c r="C58" s="133" t="str">
        <f>IF(B58&lt;&gt;"","&lt;div","")</f>
        <v>&lt;div</v>
      </c>
      <c r="D58" s="103" t="str">
        <f t="shared" si="0"/>
        <v/>
      </c>
      <c r="F58" s="112"/>
    </row>
    <row r="59" ht="16.95" spans="1:6">
      <c r="A59" s="117" t="str">
        <f>CONCATENATE(LOWER("area-de-trabajo-"),A57)</f>
        <v>area-de-trabajo-3</v>
      </c>
      <c r="B59" s="123" t="str">
        <f>SUBSTITUTE(SUBSTITUTE(SUBSTITUTE(SUBSTITUTE(SUBSTITUTE(SUBSTITUTE(SUBSTITUTE(SUBSTITUTE(LOWER(B58)," ","-"),"&lt;",""),"&gt;",""),"é","e"),"á","a"),"ñ","n"),"í","i"),"ó","o")</f>
        <v>the-elemento-input</v>
      </c>
      <c r="C59" s="116" t="str">
        <f>IF(B58&lt;&gt;"",CONCATENATE("id=",Comillas,B59,Comillas),"")</f>
        <v>id="the-elemento-input"</v>
      </c>
      <c r="D59" s="103" t="str">
        <f t="shared" si="0"/>
        <v/>
      </c>
      <c r="F59" s="112"/>
    </row>
    <row r="60" spans="1:6">
      <c r="A60" s="117"/>
      <c r="B60" s="103" t="str">
        <f t="shared" si="5"/>
        <v/>
      </c>
      <c r="C60" s="116" t="str">
        <f>IF(B58&lt;&gt;"",$I$1,"")</f>
        <v>class="mt-5"&gt;</v>
      </c>
      <c r="D60" s="103" t="str">
        <f t="shared" si="0"/>
        <v/>
      </c>
      <c r="F60" s="112"/>
    </row>
    <row r="61" ht="16.95" spans="1:6">
      <c r="A61" s="117"/>
      <c r="B61" s="103" t="str">
        <f t="shared" si="5"/>
        <v/>
      </c>
      <c r="C61" s="116" t="str">
        <f>IF(B58&lt;&gt;"",CONCATENATE("&lt;h2 class=",Comillas,"mt-1",Comillas,"&gt;",B58,"&lt;/h2&gt;"),"")</f>
        <v>&lt;h2 class="mt-1"&gt;The Elemento &lt;input&gt;&lt;/h2&gt;</v>
      </c>
      <c r="D61" s="103" t="str">
        <f t="shared" si="0"/>
        <v/>
      </c>
      <c r="F61" s="112"/>
    </row>
    <row r="62" ht="16.95" spans="1:6">
      <c r="A62" s="117"/>
      <c r="B62" s="144" t="s">
        <v>114</v>
      </c>
      <c r="C62" s="133" t="str">
        <f>IF(B58&lt;&gt;"",CONCATENATE("&lt;p&gt;",B62,"&lt;/p&gt;"),"")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62" s="103" t="str">
        <f t="shared" si="0"/>
        <v/>
      </c>
      <c r="F62" s="112"/>
    </row>
    <row r="63" spans="1:6">
      <c r="A63" s="117"/>
      <c r="B63" s="103" t="str">
        <f t="shared" ref="B63:B66" si="6">""</f>
        <v/>
      </c>
      <c r="C63" s="116" t="str">
        <f>IF(B58&lt;&gt;"","&lt;/div&gt;","")</f>
        <v>&lt;/div&gt;</v>
      </c>
      <c r="D63" s="103" t="str">
        <f t="shared" si="0"/>
        <v/>
      </c>
      <c r="F63" s="112"/>
    </row>
    <row r="64" ht="16.95" spans="1:6">
      <c r="A64" s="117"/>
      <c r="B64" s="134" t="str">
        <f t="shared" si="6"/>
        <v/>
      </c>
      <c r="C64" s="107" t="str">
        <f>IF(B58&lt;&gt;"",CONCATENATE("&lt;!-- ",B58," Fin --&gt;"),"")</f>
        <v>&lt;!-- The Elemento &lt;input&gt; Fin --&gt;</v>
      </c>
      <c r="D64" s="103" t="str">
        <f t="shared" si="0"/>
        <v/>
      </c>
      <c r="F64" s="112"/>
    </row>
    <row r="65" ht="16.95" spans="1:6">
      <c r="A65" s="145"/>
      <c r="B65" s="146" t="str">
        <f t="shared" si="6"/>
        <v/>
      </c>
      <c r="C65" s="147" t="str">
        <f>IF(B58&lt;&gt;"",$C$35,"")</f>
        <v>&lt;hr class="subtle-divider" /&gt;</v>
      </c>
      <c r="D65" s="103" t="str">
        <f t="shared" si="0"/>
        <v/>
      </c>
      <c r="F65" s="112"/>
    </row>
    <row r="66" ht="17.7" spans="1:6">
      <c r="A66" s="138"/>
      <c r="B66" s="139" t="str">
        <f t="shared" si="6"/>
        <v/>
      </c>
      <c r="C66" s="140" t="str">
        <f>""</f>
        <v/>
      </c>
      <c r="D66" s="103" t="str">
        <f t="shared" ref="D66:D129" si="7">""</f>
        <v/>
      </c>
      <c r="F66" s="112"/>
    </row>
    <row r="67" ht="17.7" spans="1:6">
      <c r="A67" s="141">
        <f>A57+1</f>
        <v>4</v>
      </c>
      <c r="B67" s="142" t="str">
        <f t="shared" ref="B67:B71" si="8">""</f>
        <v/>
      </c>
      <c r="C67" s="143" t="str">
        <f>IF(B68&lt;&gt;"",CONCATENATE("&lt;!-- ",B68," --&gt;"),"")</f>
        <v>&lt;!-- Ejemplo Práctico de Formulario HTML --&gt;</v>
      </c>
      <c r="D67" s="103" t="str">
        <f t="shared" si="7"/>
        <v/>
      </c>
      <c r="F67" s="112"/>
    </row>
    <row r="68" spans="1:6">
      <c r="A68" s="117" t="str">
        <f>CONCATENATE("Area de trabajo ",A67)</f>
        <v>Area de trabajo 4</v>
      </c>
      <c r="B68" s="121" t="s">
        <v>117</v>
      </c>
      <c r="C68" s="133" t="str">
        <f>IF(B68&lt;&gt;"","&lt;div","")</f>
        <v>&lt;div</v>
      </c>
      <c r="D68" s="103" t="str">
        <f t="shared" si="7"/>
        <v/>
      </c>
      <c r="F68" s="112"/>
    </row>
    <row r="69" ht="16.95" spans="1:6">
      <c r="A69" s="117" t="str">
        <f>CONCATENATE(LOWER("area-de-trabajo-"),A67)</f>
        <v>area-de-trabajo-4</v>
      </c>
      <c r="B69" s="123" t="str">
        <f>SUBSTITUTE(SUBSTITUTE(SUBSTITUTE(SUBSTITUTE(SUBSTITUTE(SUBSTITUTE(SUBSTITUTE(SUBSTITUTE(LOWER(B68)," ","-"),"&lt;",""),"&gt;",""),"é","e"),"á","a"),"ñ","n"),"í","i"),"ó","o")</f>
        <v>ejemplo-practico-de-formulario-html</v>
      </c>
      <c r="C69" s="116" t="str">
        <f>IF(B68&lt;&gt;"",CONCATENATE("id=",Comillas,B69,Comillas),"")</f>
        <v>id="ejemplo-practico-de-formulario-html"</v>
      </c>
      <c r="D69" s="103" t="str">
        <f t="shared" si="7"/>
        <v/>
      </c>
      <c r="F69" s="112"/>
    </row>
    <row r="70" spans="1:6">
      <c r="A70" s="117"/>
      <c r="B70" s="103" t="str">
        <f t="shared" si="8"/>
        <v/>
      </c>
      <c r="C70" s="116" t="str">
        <f>IF(B68&lt;&gt;"",$I$1,"")</f>
        <v>class="mt-5"&gt;</v>
      </c>
      <c r="D70" s="103" t="str">
        <f t="shared" si="7"/>
        <v/>
      </c>
      <c r="F70" s="112"/>
    </row>
    <row r="71" ht="16.95" spans="1:6">
      <c r="A71" s="117"/>
      <c r="B71" s="103" t="str">
        <f t="shared" si="8"/>
        <v/>
      </c>
      <c r="C71" s="116" t="str">
        <f>IF(B68&lt;&gt;"",CONCATENATE("&lt;h2 class=",Comillas,"mt-1",Comillas,"&gt;",B68,"&lt;/h2&gt;"),"")</f>
        <v>&lt;h2 class="mt-1"&gt;Ejemplo Práctico de Formulario HTML&lt;/h2&gt;</v>
      </c>
      <c r="D71" s="103" t="str">
        <f t="shared" si="7"/>
        <v/>
      </c>
      <c r="F71" s="112"/>
    </row>
    <row r="72" ht="16.95" spans="1:6">
      <c r="A72" s="117"/>
      <c r="B72" s="144" t="s">
        <v>114</v>
      </c>
      <c r="C72" s="133" t="str">
        <f>IF(B68&lt;&gt;"",CONCATENATE("&lt;p&gt;",B72,"&lt;/p&gt;"),"")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72" s="103" t="str">
        <f t="shared" si="7"/>
        <v/>
      </c>
      <c r="F72" s="112"/>
    </row>
    <row r="73" spans="1:6">
      <c r="A73" s="117"/>
      <c r="B73" s="103" t="str">
        <f t="shared" ref="B73:B76" si="9">""</f>
        <v/>
      </c>
      <c r="C73" s="116" t="str">
        <f>IF(B68&lt;&gt;"","&lt;/div&gt;","")</f>
        <v>&lt;/div&gt;</v>
      </c>
      <c r="D73" s="103" t="str">
        <f t="shared" si="7"/>
        <v/>
      </c>
      <c r="F73" s="112"/>
    </row>
    <row r="74" ht="16.95" spans="1:6">
      <c r="A74" s="117"/>
      <c r="B74" s="134" t="str">
        <f t="shared" si="9"/>
        <v/>
      </c>
      <c r="C74" s="107" t="str">
        <f>IF(B68&lt;&gt;"",CONCATENATE("&lt;!-- ",B68," Fin --&gt;"),"")</f>
        <v>&lt;!-- Ejemplo Práctico de Formulario HTML Fin --&gt;</v>
      </c>
      <c r="D74" s="103" t="str">
        <f t="shared" si="7"/>
        <v/>
      </c>
      <c r="F74" s="112"/>
    </row>
    <row r="75" ht="16.95" spans="1:6">
      <c r="A75" s="145"/>
      <c r="B75" s="146" t="str">
        <f t="shared" si="9"/>
        <v/>
      </c>
      <c r="C75" s="147" t="str">
        <f>IF(B68&lt;&gt;"",$C$35,"")</f>
        <v>&lt;hr class="subtle-divider" /&gt;</v>
      </c>
      <c r="D75" s="103" t="str">
        <f t="shared" si="7"/>
        <v/>
      </c>
      <c r="F75" s="112"/>
    </row>
    <row r="76" ht="17.7" spans="1:6">
      <c r="A76" s="138"/>
      <c r="B76" s="139" t="str">
        <f t="shared" si="9"/>
        <v/>
      </c>
      <c r="C76" s="140" t="str">
        <f>""</f>
        <v/>
      </c>
      <c r="D76" s="103" t="str">
        <f t="shared" si="7"/>
        <v/>
      </c>
      <c r="F76" s="112"/>
    </row>
    <row r="77" ht="17.7" spans="1:6">
      <c r="A77" s="141">
        <f>A67+1</f>
        <v>5</v>
      </c>
      <c r="B77" s="142" t="str">
        <f t="shared" ref="B77:B81" si="10">""</f>
        <v/>
      </c>
      <c r="C77" s="143" t="str">
        <f>IF(B78&lt;&gt;"",CONCATENATE("&lt;!-- ",B78," --&gt;"),"")</f>
        <v/>
      </c>
      <c r="D77" s="103" t="str">
        <f t="shared" si="7"/>
        <v/>
      </c>
      <c r="F77" s="112"/>
    </row>
    <row r="78" spans="1:6">
      <c r="A78" s="117" t="str">
        <f>CONCATENATE("Area de trabajo ",A77)</f>
        <v>Area de trabajo 5</v>
      </c>
      <c r="B78" s="121"/>
      <c r="C78" s="133" t="str">
        <f>IF(B78&lt;&gt;"","&lt;div","")</f>
        <v/>
      </c>
      <c r="D78" s="103" t="str">
        <f t="shared" si="7"/>
        <v/>
      </c>
      <c r="F78" s="112"/>
    </row>
    <row r="79" ht="16.95" spans="1:6">
      <c r="A79" s="117" t="str">
        <f>CONCATENATE(LOWER("area-de-trabajo-"),A77)</f>
        <v>area-de-trabajo-5</v>
      </c>
      <c r="B79" s="123" t="str">
        <f>SUBSTITUTE(SUBSTITUTE(SUBSTITUTE(SUBSTITUTE(SUBSTITUTE(SUBSTITUTE(SUBSTITUTE(SUBSTITUTE(LOWER(B78)," ","-"),"&lt;",""),"&gt;",""),"é","e"),"á","a"),"ñ","n"),"í","i"),"ó","o")</f>
        <v/>
      </c>
      <c r="C79" s="116" t="str">
        <f>IF(B78&lt;&gt;"",CONCATENATE("id=",Comillas,B79,Comillas),"")</f>
        <v/>
      </c>
      <c r="D79" s="103" t="str">
        <f t="shared" si="7"/>
        <v/>
      </c>
      <c r="F79" s="112"/>
    </row>
    <row r="80" spans="1:6">
      <c r="A80" s="117"/>
      <c r="B80" s="103" t="str">
        <f t="shared" si="10"/>
        <v/>
      </c>
      <c r="C80" s="116" t="str">
        <f>IF(B78&lt;&gt;"",$I$1,"")</f>
        <v/>
      </c>
      <c r="D80" s="103" t="str">
        <f t="shared" si="7"/>
        <v/>
      </c>
      <c r="F80" s="112"/>
    </row>
    <row r="81" ht="16.95" spans="1:6">
      <c r="A81" s="117"/>
      <c r="B81" s="103" t="str">
        <f t="shared" si="10"/>
        <v/>
      </c>
      <c r="C81" s="116" t="str">
        <f>IF(B78&lt;&gt;"",CONCATENATE("&lt;h2 class=",Comillas,"mt-1",Comillas,"&gt;",B78,"&lt;/h2&gt;"),"")</f>
        <v/>
      </c>
      <c r="D81" s="103" t="str">
        <f t="shared" si="7"/>
        <v/>
      </c>
      <c r="F81" s="112"/>
    </row>
    <row r="82" ht="16.95" spans="1:6">
      <c r="A82" s="117"/>
      <c r="B82" s="144" t="s">
        <v>114</v>
      </c>
      <c r="C82" s="133" t="str">
        <f>IF(B78&lt;&gt;"",CONCATENATE("&lt;p&gt;",B82,"&lt;/p&gt;"),"")</f>
        <v/>
      </c>
      <c r="D82" s="103" t="str">
        <f t="shared" si="7"/>
        <v/>
      </c>
      <c r="F82" s="112"/>
    </row>
    <row r="83" spans="1:6">
      <c r="A83" s="117"/>
      <c r="B83" s="103" t="str">
        <f t="shared" ref="B83:B86" si="11">""</f>
        <v/>
      </c>
      <c r="C83" s="116" t="str">
        <f>IF(B78&lt;&gt;"","&lt;/div&gt;","")</f>
        <v/>
      </c>
      <c r="D83" s="103" t="str">
        <f t="shared" si="7"/>
        <v/>
      </c>
      <c r="F83" s="112"/>
    </row>
    <row r="84" ht="16.95" spans="1:6">
      <c r="A84" s="117"/>
      <c r="B84" s="134" t="str">
        <f t="shared" si="11"/>
        <v/>
      </c>
      <c r="C84" s="107" t="str">
        <f>IF(B78&lt;&gt;"",CONCATENATE("&lt;!-- ",B78," Fin --&gt;"),"")</f>
        <v/>
      </c>
      <c r="D84" s="103" t="str">
        <f t="shared" si="7"/>
        <v/>
      </c>
      <c r="F84" s="112"/>
    </row>
    <row r="85" ht="16.95" spans="1:6">
      <c r="A85" s="145"/>
      <c r="B85" s="146" t="str">
        <f t="shared" si="11"/>
        <v/>
      </c>
      <c r="C85" s="147" t="str">
        <f>IF(B78&lt;&gt;"",$C$35,"")</f>
        <v/>
      </c>
      <c r="D85" s="103" t="str">
        <f t="shared" si="7"/>
        <v/>
      </c>
      <c r="F85" s="112"/>
    </row>
    <row r="86" ht="17.7" spans="1:6">
      <c r="A86" s="138"/>
      <c r="B86" s="139" t="str">
        <f t="shared" si="11"/>
        <v/>
      </c>
      <c r="C86" s="140" t="str">
        <f>""</f>
        <v/>
      </c>
      <c r="D86" s="103" t="str">
        <f t="shared" si="7"/>
        <v/>
      </c>
      <c r="F86" s="112"/>
    </row>
    <row r="87" ht="17.7" spans="1:6">
      <c r="A87" s="141">
        <f>A77+1</f>
        <v>6</v>
      </c>
      <c r="B87" s="142" t="str">
        <f t="shared" ref="B87:B91" si="12">""</f>
        <v/>
      </c>
      <c r="C87" s="143" t="str">
        <f>IF(B88&lt;&gt;"",CONCATENATE("&lt;!-- ",B88," --&gt;"),"")</f>
        <v/>
      </c>
      <c r="D87" s="103" t="str">
        <f t="shared" si="7"/>
        <v/>
      </c>
      <c r="F87" s="112"/>
    </row>
    <row r="88" spans="1:6">
      <c r="A88" s="117" t="str">
        <f>CONCATENATE("Area de trabajo ",A87)</f>
        <v>Area de trabajo 6</v>
      </c>
      <c r="B88" s="121"/>
      <c r="C88" s="133" t="str">
        <f>IF(B88&lt;&gt;"","&lt;div","")</f>
        <v/>
      </c>
      <c r="D88" s="103" t="str">
        <f t="shared" si="7"/>
        <v/>
      </c>
      <c r="F88" s="112"/>
    </row>
    <row r="89" ht="16.95" spans="1:6">
      <c r="A89" s="117" t="str">
        <f>CONCATENATE(LOWER("area-de-trabajo-"),A87)</f>
        <v>area-de-trabajo-6</v>
      </c>
      <c r="B89" s="123" t="str">
        <f>SUBSTITUTE(SUBSTITUTE(SUBSTITUTE(SUBSTITUTE(SUBSTITUTE(SUBSTITUTE(SUBSTITUTE(SUBSTITUTE(LOWER(B88)," ","-"),"&lt;",""),"&gt;",""),"é","e"),"á","a"),"ñ","n"),"í","i"),"ó","o")</f>
        <v/>
      </c>
      <c r="C89" s="116" t="str">
        <f>IF(B88&lt;&gt;"",CONCATENATE("id=",Comillas,B89,Comillas),"")</f>
        <v/>
      </c>
      <c r="D89" s="103" t="str">
        <f t="shared" si="7"/>
        <v/>
      </c>
      <c r="F89" s="112"/>
    </row>
    <row r="90" spans="1:6">
      <c r="A90" s="117"/>
      <c r="B90" s="103" t="str">
        <f t="shared" si="12"/>
        <v/>
      </c>
      <c r="C90" s="116" t="str">
        <f>IF(B88&lt;&gt;"",$I$1,"")</f>
        <v/>
      </c>
      <c r="D90" s="103" t="str">
        <f t="shared" si="7"/>
        <v/>
      </c>
      <c r="F90" s="112"/>
    </row>
    <row r="91" ht="16.95" spans="1:6">
      <c r="A91" s="117"/>
      <c r="B91" s="103" t="str">
        <f t="shared" si="12"/>
        <v/>
      </c>
      <c r="C91" s="116" t="str">
        <f>IF(B88&lt;&gt;"",CONCATENATE("&lt;h2 class=",Comillas,"mt-1",Comillas,"&gt;",B88,"&lt;/h2&gt;"),"")</f>
        <v/>
      </c>
      <c r="D91" s="103" t="str">
        <f t="shared" si="7"/>
        <v/>
      </c>
      <c r="F91" s="112"/>
    </row>
    <row r="92" ht="16.95" spans="1:6">
      <c r="A92" s="117"/>
      <c r="B92" s="144" t="s">
        <v>114</v>
      </c>
      <c r="C92" s="133" t="str">
        <f>IF(B88&lt;&gt;"",CONCATENATE("&lt;p&gt;",B92,"&lt;/p&gt;"),"")</f>
        <v/>
      </c>
      <c r="D92" s="103" t="str">
        <f t="shared" si="7"/>
        <v/>
      </c>
      <c r="F92" s="112"/>
    </row>
    <row r="93" spans="1:6">
      <c r="A93" s="117"/>
      <c r="B93" s="103" t="str">
        <f t="shared" ref="B93:B96" si="13">""</f>
        <v/>
      </c>
      <c r="C93" s="116" t="str">
        <f>IF(B88&lt;&gt;"","&lt;/div&gt;","")</f>
        <v/>
      </c>
      <c r="D93" s="103" t="str">
        <f t="shared" si="7"/>
        <v/>
      </c>
      <c r="F93" s="112"/>
    </row>
    <row r="94" ht="16.95" spans="1:6">
      <c r="A94" s="117"/>
      <c r="B94" s="134" t="str">
        <f t="shared" si="13"/>
        <v/>
      </c>
      <c r="C94" s="107" t="str">
        <f>IF(B88&lt;&gt;"",CONCATENATE("&lt;!-- ",B88," Fin --&gt;"),"")</f>
        <v/>
      </c>
      <c r="D94" s="103" t="str">
        <f t="shared" si="7"/>
        <v/>
      </c>
      <c r="F94" s="112"/>
    </row>
    <row r="95" ht="16.95" spans="1:6">
      <c r="A95" s="145"/>
      <c r="B95" s="146" t="str">
        <f t="shared" si="13"/>
        <v/>
      </c>
      <c r="C95" s="147" t="str">
        <f>IF(B88&lt;&gt;"",$C$35,"")</f>
        <v/>
      </c>
      <c r="D95" s="103" t="str">
        <f t="shared" si="7"/>
        <v/>
      </c>
      <c r="F95" s="112"/>
    </row>
    <row r="96" ht="17.7" spans="1:6">
      <c r="A96" s="138"/>
      <c r="B96" s="139" t="str">
        <f t="shared" si="13"/>
        <v/>
      </c>
      <c r="C96" s="140" t="str">
        <f>""</f>
        <v/>
      </c>
      <c r="D96" s="103" t="str">
        <f t="shared" si="7"/>
        <v/>
      </c>
      <c r="F96" s="112"/>
    </row>
    <row r="97" ht="17.7" spans="1:6">
      <c r="A97" s="141">
        <f>A87+1</f>
        <v>7</v>
      </c>
      <c r="B97" s="142" t="str">
        <f t="shared" ref="B97:B101" si="14">""</f>
        <v/>
      </c>
      <c r="C97" s="143" t="str">
        <f>IF(B98&lt;&gt;"",CONCATENATE("&lt;!-- ",B98," --&gt;"),"")</f>
        <v/>
      </c>
      <c r="D97" s="103" t="str">
        <f t="shared" si="7"/>
        <v/>
      </c>
      <c r="F97" s="112"/>
    </row>
    <row r="98" spans="1:6">
      <c r="A98" s="117" t="str">
        <f>CONCATENATE("Area de trabajo ",A97)</f>
        <v>Area de trabajo 7</v>
      </c>
      <c r="B98" s="121"/>
      <c r="C98" s="133" t="str">
        <f>IF(B98&lt;&gt;"","&lt;div","")</f>
        <v/>
      </c>
      <c r="D98" s="103" t="str">
        <f t="shared" si="7"/>
        <v/>
      </c>
      <c r="F98" s="112"/>
    </row>
    <row r="99" ht="16.95" spans="1:6">
      <c r="A99" s="117" t="str">
        <f>CONCATENATE(LOWER("area-de-trabajo-"),A97)</f>
        <v>area-de-trabajo-7</v>
      </c>
      <c r="B99" s="123" t="str">
        <f>SUBSTITUTE(SUBSTITUTE(SUBSTITUTE(SUBSTITUTE(SUBSTITUTE(SUBSTITUTE(SUBSTITUTE(SUBSTITUTE(LOWER(B98)," ","-"),"&lt;",""),"&gt;",""),"é","e"),"á","a"),"ñ","n"),"í","i"),"ó","o")</f>
        <v/>
      </c>
      <c r="C99" s="116" t="str">
        <f>IF(B98&lt;&gt;"",CONCATENATE("id=",Comillas,B99,Comillas),"")</f>
        <v/>
      </c>
      <c r="D99" s="103" t="str">
        <f t="shared" si="7"/>
        <v/>
      </c>
      <c r="F99" s="112"/>
    </row>
    <row r="100" spans="1:6">
      <c r="A100" s="117"/>
      <c r="B100" s="103" t="str">
        <f t="shared" si="14"/>
        <v/>
      </c>
      <c r="C100" s="116" t="str">
        <f>IF(B98&lt;&gt;"",$I$1,"")</f>
        <v/>
      </c>
      <c r="D100" s="103" t="str">
        <f t="shared" si="7"/>
        <v/>
      </c>
      <c r="F100" s="112"/>
    </row>
    <row r="101" ht="16.95" spans="1:6">
      <c r="A101" s="117"/>
      <c r="B101" s="103" t="str">
        <f t="shared" si="14"/>
        <v/>
      </c>
      <c r="C101" s="116" t="str">
        <f>IF(B98&lt;&gt;"",CONCATENATE("&lt;h2 class=",Comillas,"mt-1",Comillas,"&gt;",B98,"&lt;/h2&gt;"),"")</f>
        <v/>
      </c>
      <c r="D101" s="103" t="str">
        <f t="shared" si="7"/>
        <v/>
      </c>
      <c r="F101" s="112"/>
    </row>
    <row r="102" ht="16.95" spans="1:6">
      <c r="A102" s="117"/>
      <c r="B102" s="144" t="s">
        <v>114</v>
      </c>
      <c r="C102" s="133" t="str">
        <f>IF(B98&lt;&gt;"",CONCATENATE("&lt;p&gt;",B102,"&lt;/p&gt;"),"")</f>
        <v/>
      </c>
      <c r="D102" s="103" t="str">
        <f t="shared" si="7"/>
        <v/>
      </c>
      <c r="F102" s="112"/>
    </row>
    <row r="103" spans="1:6">
      <c r="A103" s="117"/>
      <c r="B103" s="103" t="str">
        <f t="shared" ref="B103:B106" si="15">""</f>
        <v/>
      </c>
      <c r="C103" s="116" t="str">
        <f>IF(B98&lt;&gt;"","&lt;/div&gt;","")</f>
        <v/>
      </c>
      <c r="D103" s="103" t="str">
        <f t="shared" si="7"/>
        <v/>
      </c>
      <c r="F103" s="112"/>
    </row>
    <row r="104" ht="16.95" spans="1:6">
      <c r="A104" s="117"/>
      <c r="B104" s="134" t="str">
        <f t="shared" si="15"/>
        <v/>
      </c>
      <c r="C104" s="107" t="str">
        <f>IF(B98&lt;&gt;"",CONCATENATE("&lt;!-- ",B98," Fin --&gt;"),"")</f>
        <v/>
      </c>
      <c r="D104" s="103" t="str">
        <f t="shared" si="7"/>
        <v/>
      </c>
      <c r="F104" s="112"/>
    </row>
    <row r="105" ht="16.95" spans="1:6">
      <c r="A105" s="145"/>
      <c r="B105" s="146" t="str">
        <f t="shared" si="15"/>
        <v/>
      </c>
      <c r="C105" s="147" t="str">
        <f>IF(B98&lt;&gt;"",$C$35,"")</f>
        <v/>
      </c>
      <c r="D105" s="103" t="str">
        <f t="shared" si="7"/>
        <v/>
      </c>
      <c r="F105" s="112"/>
    </row>
    <row r="106" ht="17.7" spans="1:6">
      <c r="A106" s="138"/>
      <c r="B106" s="139" t="str">
        <f t="shared" si="15"/>
        <v/>
      </c>
      <c r="C106" s="140" t="str">
        <f>""</f>
        <v/>
      </c>
      <c r="D106" s="103" t="str">
        <f t="shared" si="7"/>
        <v/>
      </c>
      <c r="F106" s="112"/>
    </row>
    <row r="107" ht="17.7" spans="1:6">
      <c r="A107" s="141">
        <f>A97+1</f>
        <v>8</v>
      </c>
      <c r="B107" s="142" t="str">
        <f t="shared" ref="B107:B111" si="16">""</f>
        <v/>
      </c>
      <c r="C107" s="143" t="str">
        <f>IF(B108&lt;&gt;"",CONCATENATE("&lt;!-- ",B108," --&gt;"),"")</f>
        <v/>
      </c>
      <c r="D107" s="103" t="str">
        <f t="shared" si="7"/>
        <v/>
      </c>
      <c r="F107" s="112"/>
    </row>
    <row r="108" spans="1:6">
      <c r="A108" s="117" t="str">
        <f>CONCATENATE("Area de trabajo ",A107)</f>
        <v>Area de trabajo 8</v>
      </c>
      <c r="B108" s="121"/>
      <c r="C108" s="133" t="str">
        <f>IF(B108&lt;&gt;"","&lt;div","")</f>
        <v/>
      </c>
      <c r="D108" s="103" t="str">
        <f t="shared" si="7"/>
        <v/>
      </c>
      <c r="F108" s="112"/>
    </row>
    <row r="109" ht="16.95" spans="1:6">
      <c r="A109" s="117" t="str">
        <f>CONCATENATE(LOWER("area-de-trabajo-"),A107)</f>
        <v>area-de-trabajo-8</v>
      </c>
      <c r="B109" s="123" t="str">
        <f>SUBSTITUTE(SUBSTITUTE(SUBSTITUTE(SUBSTITUTE(SUBSTITUTE(SUBSTITUTE(SUBSTITUTE(SUBSTITUTE(LOWER(B108)," ","-"),"&lt;",""),"&gt;",""),"é","e"),"á","a"),"ñ","n"),"í","i"),"ó","o")</f>
        <v/>
      </c>
      <c r="C109" s="116" t="str">
        <f>IF(B108&lt;&gt;"",CONCATENATE("id=",Comillas,B109,Comillas),"")</f>
        <v/>
      </c>
      <c r="D109" s="103" t="str">
        <f t="shared" si="7"/>
        <v/>
      </c>
      <c r="F109" s="112"/>
    </row>
    <row r="110" spans="1:6">
      <c r="A110" s="117"/>
      <c r="B110" s="103" t="str">
        <f t="shared" si="16"/>
        <v/>
      </c>
      <c r="C110" s="116" t="str">
        <f>IF(B108&lt;&gt;"",$I$1,"")</f>
        <v/>
      </c>
      <c r="D110" s="103" t="str">
        <f t="shared" si="7"/>
        <v/>
      </c>
      <c r="F110" s="112"/>
    </row>
    <row r="111" ht="16.95" spans="1:6">
      <c r="A111" s="117"/>
      <c r="B111" s="103" t="str">
        <f t="shared" si="16"/>
        <v/>
      </c>
      <c r="C111" s="116" t="str">
        <f>IF(B108&lt;&gt;"",CONCATENATE("&lt;h2 class=",Comillas,"mt-1",Comillas,"&gt;",B108,"&lt;/h2&gt;"),"")</f>
        <v/>
      </c>
      <c r="D111" s="103" t="str">
        <f t="shared" si="7"/>
        <v/>
      </c>
      <c r="F111" s="112"/>
    </row>
    <row r="112" ht="16.95" spans="1:6">
      <c r="A112" s="117"/>
      <c r="B112" s="144" t="s">
        <v>114</v>
      </c>
      <c r="C112" s="133" t="str">
        <f>IF(B108&lt;&gt;"",CONCATENATE("&lt;p&gt;",B112,"&lt;/p&gt;"),"")</f>
        <v/>
      </c>
      <c r="D112" s="103" t="str">
        <f t="shared" si="7"/>
        <v/>
      </c>
      <c r="F112" s="112"/>
    </row>
    <row r="113" spans="1:6">
      <c r="A113" s="117"/>
      <c r="B113" s="103" t="str">
        <f t="shared" ref="B113:B116" si="17">""</f>
        <v/>
      </c>
      <c r="C113" s="116" t="str">
        <f>IF(B108&lt;&gt;"","&lt;/div&gt;","")</f>
        <v/>
      </c>
      <c r="D113" s="103" t="str">
        <f t="shared" si="7"/>
        <v/>
      </c>
      <c r="F113" s="112"/>
    </row>
    <row r="114" ht="16.95" spans="1:6">
      <c r="A114" s="117"/>
      <c r="B114" s="134" t="str">
        <f t="shared" si="17"/>
        <v/>
      </c>
      <c r="C114" s="107" t="str">
        <f>IF(B108&lt;&gt;"",CONCATENATE("&lt;!-- ",B108," Fin --&gt;"),"")</f>
        <v/>
      </c>
      <c r="D114" s="103" t="str">
        <f t="shared" si="7"/>
        <v/>
      </c>
      <c r="F114" s="112"/>
    </row>
    <row r="115" ht="16.95" spans="1:6">
      <c r="A115" s="145"/>
      <c r="B115" s="146" t="str">
        <f t="shared" si="17"/>
        <v/>
      </c>
      <c r="C115" s="147" t="str">
        <f>IF(B108&lt;&gt;"",$C$35,"")</f>
        <v/>
      </c>
      <c r="D115" s="103" t="str">
        <f t="shared" si="7"/>
        <v/>
      </c>
      <c r="F115" s="112"/>
    </row>
    <row r="116" ht="17.7" spans="1:6">
      <c r="A116" s="138"/>
      <c r="B116" s="139" t="str">
        <f t="shared" si="17"/>
        <v/>
      </c>
      <c r="C116" s="140" t="str">
        <f>""</f>
        <v/>
      </c>
      <c r="D116" s="103" t="str">
        <f t="shared" si="7"/>
        <v/>
      </c>
      <c r="F116" s="112"/>
    </row>
    <row r="117" ht="17.7" spans="1:6">
      <c r="A117" s="141">
        <f>A107+1</f>
        <v>9</v>
      </c>
      <c r="B117" s="142" t="str">
        <f t="shared" ref="B117:B121" si="18">""</f>
        <v/>
      </c>
      <c r="C117" s="143" t="str">
        <f>IF(B118&lt;&gt;"",CONCATENATE("&lt;!-- ",B118," --&gt;"),"")</f>
        <v/>
      </c>
      <c r="D117" s="103" t="str">
        <f t="shared" si="7"/>
        <v/>
      </c>
      <c r="F117" s="112"/>
    </row>
    <row r="118" spans="1:6">
      <c r="A118" s="117" t="str">
        <f>CONCATENATE("Area de trabajo ",A117)</f>
        <v>Area de trabajo 9</v>
      </c>
      <c r="B118" s="121"/>
      <c r="C118" s="133" t="str">
        <f>IF(B118&lt;&gt;"","&lt;div","")</f>
        <v/>
      </c>
      <c r="D118" s="103" t="str">
        <f t="shared" si="7"/>
        <v/>
      </c>
      <c r="F118" s="112"/>
    </row>
    <row r="119" ht="16.95" spans="1:6">
      <c r="A119" s="117" t="str">
        <f>CONCATENATE(LOWER("area-de-trabajo-"),A117)</f>
        <v>area-de-trabajo-9</v>
      </c>
      <c r="B119" s="123" t="str">
        <f>SUBSTITUTE(SUBSTITUTE(SUBSTITUTE(SUBSTITUTE(SUBSTITUTE(SUBSTITUTE(SUBSTITUTE(SUBSTITUTE(LOWER(B118)," ","-"),"&lt;",""),"&gt;",""),"é","e"),"á","a"),"ñ","n"),"í","i"),"ó","o")</f>
        <v/>
      </c>
      <c r="C119" s="116" t="str">
        <f>IF(B118&lt;&gt;"",CONCATENATE("id=",Comillas,B119,Comillas),"")</f>
        <v/>
      </c>
      <c r="D119" s="103" t="str">
        <f t="shared" si="7"/>
        <v/>
      </c>
      <c r="F119" s="112"/>
    </row>
    <row r="120" spans="1:6">
      <c r="A120" s="117"/>
      <c r="B120" s="103" t="str">
        <f t="shared" si="18"/>
        <v/>
      </c>
      <c r="C120" s="116" t="str">
        <f>IF(B118&lt;&gt;"",$I$1,"")</f>
        <v/>
      </c>
      <c r="D120" s="103" t="str">
        <f t="shared" si="7"/>
        <v/>
      </c>
      <c r="F120" s="112"/>
    </row>
    <row r="121" ht="16.95" spans="1:6">
      <c r="A121" s="117"/>
      <c r="B121" s="103" t="str">
        <f t="shared" si="18"/>
        <v/>
      </c>
      <c r="C121" s="116" t="str">
        <f>IF(B118&lt;&gt;"",CONCATENATE("&lt;h2 class=",Comillas,"mt-1",Comillas,"&gt;",B118,"&lt;/h2&gt;"),"")</f>
        <v/>
      </c>
      <c r="D121" s="103" t="str">
        <f t="shared" si="7"/>
        <v/>
      </c>
      <c r="F121" s="112"/>
    </row>
    <row r="122" ht="16.95" spans="1:6">
      <c r="A122" s="117"/>
      <c r="B122" s="144" t="s">
        <v>114</v>
      </c>
      <c r="C122" s="133" t="str">
        <f>IF(B118&lt;&gt;"",CONCATENATE("&lt;p&gt;",B122,"&lt;/p&gt;"),"")</f>
        <v/>
      </c>
      <c r="D122" s="103" t="str">
        <f t="shared" si="7"/>
        <v/>
      </c>
      <c r="F122" s="112"/>
    </row>
    <row r="123" spans="1:6">
      <c r="A123" s="117"/>
      <c r="B123" s="103" t="str">
        <f t="shared" ref="B123:B126" si="19">""</f>
        <v/>
      </c>
      <c r="C123" s="116" t="str">
        <f>IF(B118&lt;&gt;"","&lt;/div&gt;","")</f>
        <v/>
      </c>
      <c r="D123" s="103" t="str">
        <f t="shared" si="7"/>
        <v/>
      </c>
      <c r="F123" s="112"/>
    </row>
    <row r="124" ht="16.95" spans="1:6">
      <c r="A124" s="117"/>
      <c r="B124" s="134" t="str">
        <f t="shared" si="19"/>
        <v/>
      </c>
      <c r="C124" s="107" t="str">
        <f>IF(B118&lt;&gt;"",CONCATENATE("&lt;!-- ",B118," Fin --&gt;"),"")</f>
        <v/>
      </c>
      <c r="D124" s="103" t="str">
        <f t="shared" si="7"/>
        <v/>
      </c>
      <c r="F124" s="112"/>
    </row>
    <row r="125" ht="16.95" spans="1:6">
      <c r="A125" s="145"/>
      <c r="B125" s="146" t="str">
        <f t="shared" si="19"/>
        <v/>
      </c>
      <c r="C125" s="147" t="str">
        <f>IF(B118&lt;&gt;"",$C$35,"")</f>
        <v/>
      </c>
      <c r="D125" s="103" t="str">
        <f t="shared" si="7"/>
        <v/>
      </c>
      <c r="F125" s="112"/>
    </row>
    <row r="126" ht="17.7" spans="1:6">
      <c r="A126" s="138"/>
      <c r="B126" s="139" t="str">
        <f t="shared" si="19"/>
        <v/>
      </c>
      <c r="C126" s="140" t="str">
        <f>""</f>
        <v/>
      </c>
      <c r="D126" s="103" t="str">
        <f t="shared" si="7"/>
        <v/>
      </c>
      <c r="F126" s="112"/>
    </row>
    <row r="127" ht="17.7" spans="1:6">
      <c r="A127" s="141">
        <f>A117+1</f>
        <v>10</v>
      </c>
      <c r="B127" s="142" t="str">
        <f t="shared" ref="B127:B131" si="20">""</f>
        <v/>
      </c>
      <c r="C127" s="143" t="str">
        <f>IF(B128&lt;&gt;"",CONCATENATE("&lt;!-- ",B128," --&gt;"),"")</f>
        <v/>
      </c>
      <c r="D127" s="103" t="str">
        <f t="shared" si="7"/>
        <v/>
      </c>
      <c r="F127" s="112"/>
    </row>
    <row r="128" spans="1:6">
      <c r="A128" s="117" t="str">
        <f>CONCATENATE("Area de trabajo ",A127)</f>
        <v>Area de trabajo 10</v>
      </c>
      <c r="B128" s="121"/>
      <c r="C128" s="133" t="str">
        <f>IF(B128&lt;&gt;"","&lt;div","")</f>
        <v/>
      </c>
      <c r="D128" s="103" t="str">
        <f t="shared" si="7"/>
        <v/>
      </c>
      <c r="F128" s="112"/>
    </row>
    <row r="129" ht="16.95" spans="1:6">
      <c r="A129" s="117" t="str">
        <f>CONCATENATE(LOWER("area-de-trabajo-"),A127)</f>
        <v>area-de-trabajo-10</v>
      </c>
      <c r="B129" s="123" t="str">
        <f>SUBSTITUTE(SUBSTITUTE(SUBSTITUTE(SUBSTITUTE(SUBSTITUTE(SUBSTITUTE(SUBSTITUTE(SUBSTITUTE(LOWER(B128)," ","-"),"&lt;",""),"&gt;",""),"é","e"),"á","a"),"ñ","n"),"í","i"),"ó","o")</f>
        <v/>
      </c>
      <c r="C129" s="116" t="str">
        <f>IF(B128&lt;&gt;"",CONCATENATE("id=",Comillas,B129,Comillas),"")</f>
        <v/>
      </c>
      <c r="D129" s="103" t="str">
        <f t="shared" si="7"/>
        <v/>
      </c>
      <c r="F129" s="112"/>
    </row>
    <row r="130" spans="1:6">
      <c r="A130" s="117"/>
      <c r="B130" s="103" t="str">
        <f t="shared" si="20"/>
        <v/>
      </c>
      <c r="C130" s="116" t="str">
        <f>IF(B128&lt;&gt;"",$I$1,"")</f>
        <v/>
      </c>
      <c r="D130" s="103" t="str">
        <f t="shared" ref="D130:D193" si="21">""</f>
        <v/>
      </c>
      <c r="F130" s="112"/>
    </row>
    <row r="131" ht="16.95" spans="1:6">
      <c r="A131" s="117"/>
      <c r="B131" s="103" t="str">
        <f t="shared" si="20"/>
        <v/>
      </c>
      <c r="C131" s="116" t="str">
        <f>IF(B128&lt;&gt;"",CONCATENATE("&lt;h2 class=",Comillas,"mt-1",Comillas,"&gt;",B128,"&lt;/h2&gt;"),"")</f>
        <v/>
      </c>
      <c r="D131" s="103" t="str">
        <f t="shared" si="21"/>
        <v/>
      </c>
      <c r="F131" s="112"/>
    </row>
    <row r="132" ht="16.95" spans="1:6">
      <c r="A132" s="117"/>
      <c r="B132" s="144" t="s">
        <v>114</v>
      </c>
      <c r="C132" s="133" t="str">
        <f>IF(B128&lt;&gt;"",CONCATENATE("&lt;p&gt;",B132,"&lt;/p&gt;"),"")</f>
        <v/>
      </c>
      <c r="D132" s="103" t="str">
        <f t="shared" si="21"/>
        <v/>
      </c>
      <c r="F132" s="112"/>
    </row>
    <row r="133" spans="1:6">
      <c r="A133" s="117"/>
      <c r="B133" s="103" t="str">
        <f t="shared" ref="B133:B136" si="22">""</f>
        <v/>
      </c>
      <c r="C133" s="116" t="str">
        <f>IF(B128&lt;&gt;"","&lt;/div&gt;","")</f>
        <v/>
      </c>
      <c r="D133" s="103" t="str">
        <f t="shared" si="21"/>
        <v/>
      </c>
      <c r="F133" s="112"/>
    </row>
    <row r="134" ht="16.95" spans="1:6">
      <c r="A134" s="117"/>
      <c r="B134" s="134" t="str">
        <f t="shared" si="22"/>
        <v/>
      </c>
      <c r="C134" s="107" t="str">
        <f>IF(B128&lt;&gt;"",CONCATENATE("&lt;!-- ",B128," Fin --&gt;"),"")</f>
        <v/>
      </c>
      <c r="D134" s="103" t="str">
        <f t="shared" si="21"/>
        <v/>
      </c>
      <c r="F134" s="112"/>
    </row>
    <row r="135" ht="16.95" spans="1:6">
      <c r="A135" s="135"/>
      <c r="B135" s="146" t="str">
        <f t="shared" si="22"/>
        <v/>
      </c>
      <c r="C135" s="148" t="str">
        <f>IF(B128&lt;&gt;"",$C$35,"")</f>
        <v/>
      </c>
      <c r="D135" s="103" t="str">
        <f t="shared" si="21"/>
        <v/>
      </c>
      <c r="F135" s="112"/>
    </row>
    <row r="136" spans="2:6">
      <c r="B136" s="139" t="str">
        <f t="shared" si="22"/>
        <v/>
      </c>
      <c r="C136" s="149" t="s">
        <v>111</v>
      </c>
      <c r="D136" s="103" t="str">
        <f t="shared" si="21"/>
        <v/>
      </c>
      <c r="F136" s="112"/>
    </row>
    <row r="137" spans="3:6">
      <c r="C137" s="150" t="s">
        <v>118</v>
      </c>
      <c r="D137" s="103" t="str">
        <f t="shared" si="21"/>
        <v/>
      </c>
      <c r="F137" s="112"/>
    </row>
    <row r="138" spans="3:6">
      <c r="C138" s="111" t="str">
        <f>CONCATENATE("&lt;!--  ",$B$9," fin --&gt;")</f>
        <v>&lt;!--  Formularios HTML fin --&gt;</v>
      </c>
      <c r="D138" s="103" t="str">
        <f t="shared" si="21"/>
        <v/>
      </c>
      <c r="F138" s="112"/>
    </row>
    <row r="139" spans="3:6">
      <c r="C139" s="151" t="s">
        <v>119</v>
      </c>
      <c r="D139" s="103" t="str">
        <f t="shared" si="21"/>
        <v/>
      </c>
      <c r="F139" s="112"/>
    </row>
    <row r="140" customFormat="1" spans="1:12">
      <c r="A140" s="110"/>
      <c r="B140" s="53"/>
      <c r="C140" s="151" t="s">
        <v>120</v>
      </c>
      <c r="D140" s="103" t="str">
        <f t="shared" si="21"/>
        <v/>
      </c>
      <c r="E140" s="103"/>
      <c r="F140" s="112"/>
      <c r="G140" s="103"/>
      <c r="H140" s="103"/>
      <c r="I140" s="103"/>
      <c r="J140" s="103"/>
      <c r="K140" s="103"/>
      <c r="L140" s="103"/>
    </row>
    <row r="141" customFormat="1" spans="1:12">
      <c r="A141" s="110"/>
      <c r="B141" s="53"/>
      <c r="C141" s="151" t="s">
        <v>121</v>
      </c>
      <c r="D141" s="103" t="str">
        <f t="shared" si="21"/>
        <v/>
      </c>
      <c r="E141" s="103"/>
      <c r="F141" s="112"/>
      <c r="G141" s="103"/>
      <c r="H141" s="103"/>
      <c r="I141" s="103"/>
      <c r="J141" s="103"/>
      <c r="K141" s="103"/>
      <c r="L141" s="103"/>
    </row>
    <row r="142" customFormat="1" spans="1:12">
      <c r="A142" s="110"/>
      <c r="B142" s="53"/>
      <c r="C142" s="151" t="s">
        <v>122</v>
      </c>
      <c r="D142" s="103" t="str">
        <f t="shared" si="21"/>
        <v/>
      </c>
      <c r="E142" s="103"/>
      <c r="F142" s="112"/>
      <c r="G142" s="103"/>
      <c r="H142" s="103"/>
      <c r="I142" s="103"/>
      <c r="J142" s="103"/>
      <c r="K142" s="103"/>
      <c r="L142" s="103"/>
    </row>
    <row r="143" customFormat="1" spans="1:12">
      <c r="A143" s="110"/>
      <c r="B143" s="53"/>
      <c r="C143" s="151" t="s">
        <v>123</v>
      </c>
      <c r="D143" s="103" t="str">
        <f t="shared" si="21"/>
        <v/>
      </c>
      <c r="E143" s="103"/>
      <c r="F143" s="112"/>
      <c r="G143" s="103"/>
      <c r="H143" s="103"/>
      <c r="I143" s="103"/>
      <c r="J143" s="103"/>
      <c r="K143" s="103"/>
      <c r="L143" s="103"/>
    </row>
    <row r="144" customFormat="1" spans="1:12">
      <c r="A144" s="110"/>
      <c r="B144" s="53"/>
      <c r="C144" s="151" t="s">
        <v>124</v>
      </c>
      <c r="D144" s="103" t="str">
        <f t="shared" si="21"/>
        <v/>
      </c>
      <c r="E144" s="103"/>
      <c r="F144" s="112"/>
      <c r="G144" s="103"/>
      <c r="H144" s="103"/>
      <c r="I144" s="103"/>
      <c r="J144" s="103"/>
      <c r="K144" s="103"/>
      <c r="L144" s="103"/>
    </row>
    <row r="145" customFormat="1" spans="1:12">
      <c r="A145" s="110"/>
      <c r="B145" s="53"/>
      <c r="C145" s="151" t="s">
        <v>125</v>
      </c>
      <c r="D145" s="103" t="str">
        <f t="shared" si="21"/>
        <v/>
      </c>
      <c r="E145" s="103"/>
      <c r="F145" s="112"/>
      <c r="G145" s="103"/>
      <c r="H145" s="103"/>
      <c r="I145" s="103"/>
      <c r="J145" s="103"/>
      <c r="K145" s="103"/>
      <c r="L145" s="103"/>
    </row>
    <row r="146" customFormat="1" spans="1:12">
      <c r="A146" s="110"/>
      <c r="B146" s="53"/>
      <c r="C146" s="151" t="s">
        <v>126</v>
      </c>
      <c r="D146" s="103" t="str">
        <f t="shared" si="21"/>
        <v/>
      </c>
      <c r="E146" s="103"/>
      <c r="F146" s="112"/>
      <c r="G146" s="103"/>
      <c r="H146" s="103"/>
      <c r="I146" s="103"/>
      <c r="J146" s="103"/>
      <c r="K146" s="103"/>
      <c r="L146" s="103"/>
    </row>
    <row r="147" customFormat="1" spans="1:12">
      <c r="A147" s="110"/>
      <c r="B147" s="53"/>
      <c r="C147" s="151" t="s">
        <v>127</v>
      </c>
      <c r="D147" s="103" t="str">
        <f t="shared" si="21"/>
        <v/>
      </c>
      <c r="E147" s="103"/>
      <c r="F147" s="112"/>
      <c r="G147" s="103"/>
      <c r="H147" s="103"/>
      <c r="I147" s="103"/>
      <c r="J147" s="103"/>
      <c r="K147" s="103"/>
      <c r="L147" s="103"/>
    </row>
    <row r="148" customFormat="1" spans="1:12">
      <c r="A148" s="110"/>
      <c r="B148" s="53"/>
      <c r="C148" s="151" t="s">
        <v>128</v>
      </c>
      <c r="D148" s="103" t="str">
        <f t="shared" si="21"/>
        <v/>
      </c>
      <c r="E148" s="103"/>
      <c r="F148" s="112"/>
      <c r="G148" s="103"/>
      <c r="H148" s="103"/>
      <c r="I148" s="103"/>
      <c r="J148" s="103"/>
      <c r="K148" s="103"/>
      <c r="L148" s="103"/>
    </row>
    <row r="149" customFormat="1" spans="1:12">
      <c r="A149" s="110"/>
      <c r="B149" s="53"/>
      <c r="C149" s="151" t="s">
        <v>129</v>
      </c>
      <c r="D149" s="103" t="str">
        <f t="shared" si="21"/>
        <v/>
      </c>
      <c r="E149" s="103"/>
      <c r="F149" s="112"/>
      <c r="G149" s="103"/>
      <c r="H149" s="103"/>
      <c r="I149" s="103"/>
      <c r="J149" s="103"/>
      <c r="K149" s="103"/>
      <c r="L149" s="103"/>
    </row>
    <row r="150" customFormat="1" spans="1:12">
      <c r="A150" s="110"/>
      <c r="B150" s="53"/>
      <c r="C150" s="151" t="s">
        <v>130</v>
      </c>
      <c r="D150" s="103" t="str">
        <f t="shared" si="21"/>
        <v/>
      </c>
      <c r="E150" s="103"/>
      <c r="F150" s="112"/>
      <c r="G150" s="103"/>
      <c r="H150" s="103"/>
      <c r="I150" s="103"/>
      <c r="J150" s="103"/>
      <c r="K150" s="103"/>
      <c r="L150" s="103"/>
    </row>
    <row r="151" customFormat="1" spans="1:12">
      <c r="A151" s="110"/>
      <c r="B151" s="53"/>
      <c r="C151" s="151" t="s">
        <v>131</v>
      </c>
      <c r="D151" s="103" t="str">
        <f t="shared" si="21"/>
        <v/>
      </c>
      <c r="E151" s="103"/>
      <c r="F151" s="112"/>
      <c r="G151" s="103"/>
      <c r="H151" s="103"/>
      <c r="I151" s="103"/>
      <c r="J151" s="103"/>
      <c r="K151" s="103"/>
      <c r="L151" s="103"/>
    </row>
    <row r="152" customFormat="1" spans="1:12">
      <c r="A152" s="110"/>
      <c r="B152" s="53"/>
      <c r="C152" s="151" t="s">
        <v>132</v>
      </c>
      <c r="D152" s="103" t="str">
        <f t="shared" si="21"/>
        <v/>
      </c>
      <c r="E152" s="103"/>
      <c r="F152" s="112"/>
      <c r="G152" s="103"/>
      <c r="H152" s="103"/>
      <c r="I152" s="103"/>
      <c r="J152" s="103"/>
      <c r="K152" s="103"/>
      <c r="L152" s="103"/>
    </row>
    <row r="153" customFormat="1" spans="1:12">
      <c r="A153" s="110"/>
      <c r="B153" s="53"/>
      <c r="C153" s="151" t="s">
        <v>133</v>
      </c>
      <c r="D153" s="103" t="str">
        <f t="shared" si="21"/>
        <v/>
      </c>
      <c r="E153" s="103"/>
      <c r="F153" s="112"/>
      <c r="G153" s="103"/>
      <c r="H153" s="103"/>
      <c r="I153" s="103"/>
      <c r="J153" s="103"/>
      <c r="K153" s="103"/>
      <c r="L153" s="103"/>
    </row>
    <row r="154" customFormat="1" spans="1:12">
      <c r="A154" s="152"/>
      <c r="B154" s="53"/>
      <c r="C154" s="151" t="s">
        <v>134</v>
      </c>
      <c r="D154" s="103" t="str">
        <f t="shared" si="21"/>
        <v/>
      </c>
      <c r="E154" s="103"/>
      <c r="F154" s="112"/>
      <c r="G154" s="103"/>
      <c r="H154" s="103"/>
      <c r="I154" s="103"/>
      <c r="J154" s="103"/>
      <c r="K154" s="103"/>
      <c r="L154" s="103"/>
    </row>
    <row r="155" customFormat="1" spans="1:12">
      <c r="A155" s="152"/>
      <c r="B155" s="53"/>
      <c r="C155" s="151" t="s">
        <v>135</v>
      </c>
      <c r="D155" s="103" t="str">
        <f t="shared" si="21"/>
        <v/>
      </c>
      <c r="E155" s="103"/>
      <c r="F155" s="112"/>
      <c r="G155" s="103"/>
      <c r="H155" s="103"/>
      <c r="I155" s="103"/>
      <c r="J155" s="103"/>
      <c r="K155" s="103"/>
      <c r="L155" s="103"/>
    </row>
    <row r="156" s="53" customFormat="1" spans="1:12">
      <c r="A156" s="152"/>
      <c r="B156" s="53"/>
      <c r="C156" s="151" t="s">
        <v>136</v>
      </c>
      <c r="D156" s="103" t="str">
        <f t="shared" si="21"/>
        <v/>
      </c>
      <c r="E156" s="103"/>
      <c r="F156" s="112"/>
      <c r="G156" s="103"/>
      <c r="H156" s="103"/>
      <c r="I156" s="103"/>
      <c r="J156" s="103"/>
      <c r="K156" s="103"/>
      <c r="L156" s="103"/>
    </row>
    <row r="157" s="53" customFormat="1" spans="1:12">
      <c r="A157" s="152"/>
      <c r="B157" s="53"/>
      <c r="C157" s="151" t="s">
        <v>137</v>
      </c>
      <c r="D157" s="103" t="str">
        <f t="shared" si="21"/>
        <v/>
      </c>
      <c r="E157" s="103"/>
      <c r="F157" s="112"/>
      <c r="G157" s="103"/>
      <c r="H157" s="103"/>
      <c r="I157" s="103"/>
      <c r="J157" s="103"/>
      <c r="K157" s="103"/>
      <c r="L157" s="103"/>
    </row>
    <row r="158" s="53" customFormat="1" spans="1:12">
      <c r="A158" s="152"/>
      <c r="B158" s="53"/>
      <c r="C158" s="151" t="s">
        <v>138</v>
      </c>
      <c r="D158" s="103" t="str">
        <f t="shared" si="21"/>
        <v/>
      </c>
      <c r="E158" s="103"/>
      <c r="F158" s="112"/>
      <c r="G158" s="103"/>
      <c r="H158" s="103"/>
      <c r="I158" s="103"/>
      <c r="J158" s="103"/>
      <c r="K158" s="103"/>
      <c r="L158" s="103"/>
    </row>
    <row r="159" s="53" customFormat="1" spans="1:12">
      <c r="A159" s="110"/>
      <c r="B159" s="53"/>
      <c r="C159" s="150" t="s">
        <v>139</v>
      </c>
      <c r="D159" s="103" t="str">
        <f t="shared" si="21"/>
        <v/>
      </c>
      <c r="E159" s="103"/>
      <c r="F159" s="112"/>
      <c r="G159" s="103"/>
      <c r="H159" s="103"/>
      <c r="I159" s="103"/>
      <c r="J159" s="103"/>
      <c r="K159" s="103"/>
      <c r="L159" s="103"/>
    </row>
    <row r="160" s="53" customFormat="1" spans="1:12">
      <c r="A160" s="110"/>
      <c r="B160" s="53"/>
      <c r="C160" s="111" t="str">
        <f>CONCATENATE("&lt;!--  ",$B$9,"--&gt;")</f>
        <v>&lt;!--  Formularios HTML--&gt;</v>
      </c>
      <c r="D160" s="103" t="str">
        <f t="shared" si="21"/>
        <v/>
      </c>
      <c r="E160" s="103"/>
      <c r="F160" s="112"/>
      <c r="G160" s="103"/>
      <c r="H160" s="103"/>
      <c r="I160" s="103"/>
      <c r="J160" s="103"/>
      <c r="K160" s="103"/>
      <c r="L160" s="103"/>
    </row>
    <row r="161" spans="3:6">
      <c r="C161" s="111" t="s">
        <v>140</v>
      </c>
      <c r="D161" s="103" t="str">
        <f t="shared" si="21"/>
        <v/>
      </c>
      <c r="F161" s="112"/>
    </row>
    <row r="162" spans="3:6">
      <c r="C162" s="103" t="s">
        <v>141</v>
      </c>
      <c r="F162" s="112"/>
    </row>
    <row r="163" spans="3:6">
      <c r="C163" s="103" t="s">
        <v>142</v>
      </c>
      <c r="F163" s="112"/>
    </row>
    <row r="164" spans="3:6">
      <c r="C164" s="103" t="s">
        <v>143</v>
      </c>
      <c r="D164" s="103" t="str">
        <f t="shared" si="21"/>
        <v/>
      </c>
      <c r="F164" s="112"/>
    </row>
    <row r="165" spans="3:6">
      <c r="C165" s="103" t="s">
        <v>144</v>
      </c>
      <c r="D165" s="103" t="str">
        <f t="shared" si="21"/>
        <v/>
      </c>
      <c r="F165" s="112"/>
    </row>
    <row r="166" spans="3:6">
      <c r="C166" s="103" t="str">
        <f>""</f>
        <v/>
      </c>
      <c r="D166" s="103" t="str">
        <f t="shared" si="21"/>
        <v/>
      </c>
      <c r="F166" s="112"/>
    </row>
    <row r="167" ht="16.95" spans="3:6">
      <c r="C167" s="103" t="s">
        <v>145</v>
      </c>
      <c r="D167" s="103" t="str">
        <f t="shared" si="21"/>
        <v/>
      </c>
      <c r="F167" s="112"/>
    </row>
    <row r="168" spans="3:6">
      <c r="C168" s="153" t="str">
        <f>IF($B11&lt;&gt;"",$H$1,"")</f>
        <v>&lt;div class="menu-item"&gt;</v>
      </c>
      <c r="D168" s="103" t="str">
        <f t="shared" si="21"/>
        <v/>
      </c>
      <c r="F168" s="112"/>
    </row>
    <row r="169" spans="3:6">
      <c r="C169" s="154" t="str">
        <f>IF(B11&lt;&gt;"",CONCATENATE("&lt;a href=",Comillas,"#",B12,Comillas,"&gt;",SUBSTITUTE(B11,"&lt;","&amp;lt;"),,"&lt;/a&gt;"),"")</f>
        <v>&lt;a href="#introduccion"&gt;Introducción&lt;/a&gt;</v>
      </c>
      <c r="D169" s="103" t="str">
        <f t="shared" si="21"/>
        <v/>
      </c>
      <c r="F169" s="112"/>
    </row>
    <row r="170" ht="16.95" spans="3:6">
      <c r="C170" s="155" t="str">
        <f>IF(B11&lt;&gt;"","&lt;/div&gt;","")</f>
        <v>&lt;/div&gt;</v>
      </c>
      <c r="D170" s="103" t="str">
        <f t="shared" si="21"/>
        <v/>
      </c>
      <c r="F170" s="112"/>
    </row>
    <row r="171" spans="3:6">
      <c r="C171" s="153" t="str">
        <f>IF($B$38&lt;&gt;"",$H$1,"")</f>
        <v>&lt;div class="menu-item"&gt;</v>
      </c>
      <c r="D171" s="103" t="str">
        <f t="shared" si="21"/>
        <v/>
      </c>
      <c r="F171" s="112"/>
    </row>
    <row r="172" spans="3:6">
      <c r="C172" s="154" t="str">
        <f>IF(B38&lt;&gt;"",CONCATENATE("&lt;a href=",Comillas,"#",B39,Comillas,"&gt;",SUBSTITUTE(B38,"&lt;","&amp;lt;"),"&lt;/a&gt;"),"")</f>
        <v>&lt;a href="#estructura-basica-de-un-formulario"&gt;Estructura Básica de un Formulario&lt;/a&gt;</v>
      </c>
      <c r="D172" s="103" t="str">
        <f t="shared" si="21"/>
        <v/>
      </c>
      <c r="F172" s="112"/>
    </row>
    <row r="173" ht="16.95" spans="3:6">
      <c r="C173" s="155" t="str">
        <f>IF($B$38&lt;&gt;"","&lt;/div&gt;","")</f>
        <v>&lt;/div&gt;</v>
      </c>
      <c r="D173" s="103" t="str">
        <f t="shared" si="21"/>
        <v/>
      </c>
      <c r="F173" s="112"/>
    </row>
    <row r="174" spans="3:6">
      <c r="C174" s="153" t="str">
        <f>IF($B$48&lt;&gt;"",$H$1,"")</f>
        <v>&lt;div class="menu-item"&gt;</v>
      </c>
      <c r="D174" s="103" t="str">
        <f t="shared" si="21"/>
        <v/>
      </c>
      <c r="F174" s="112"/>
    </row>
    <row r="175" spans="3:6">
      <c r="C175" s="154" t="str">
        <f>IF(B48&lt;&gt;"",CONCATENATE("&lt;a href=",Comillas,"#",B49,Comillas,"&gt;",SUBSTITUTE(B48,"&lt;","&amp;lt;"),,"&lt;/a&gt;"),"")</f>
        <v>&lt;a href="#atributos-del-formulario-form"&gt;Atributos del Formulario &amp;lt;form&gt;&lt;/a&gt;</v>
      </c>
      <c r="D175" s="103" t="str">
        <f t="shared" si="21"/>
        <v/>
      </c>
      <c r="F175" s="112"/>
    </row>
    <row r="176" ht="16.95" spans="3:6">
      <c r="C176" s="155" t="str">
        <f>IF($B$48&lt;&gt;"","&lt;/div&gt;","")</f>
        <v>&lt;/div&gt;</v>
      </c>
      <c r="D176" s="103" t="str">
        <f t="shared" si="21"/>
        <v/>
      </c>
      <c r="F176" s="112"/>
    </row>
    <row r="177" spans="3:6">
      <c r="C177" s="153" t="str">
        <f>IF(B58&lt;&gt;"",$H$1,"")</f>
        <v>&lt;div class="menu-item"&gt;</v>
      </c>
      <c r="D177" s="103" t="str">
        <f t="shared" si="21"/>
        <v/>
      </c>
      <c r="F177" s="112"/>
    </row>
    <row r="178" spans="3:6">
      <c r="C178" s="154" t="str">
        <f>IF(B58&lt;&gt;"",CONCATENATE("&lt;a href=",Comillas,"#",B59,Comillas,"&gt;",SUBSTITUTE(B58,"&lt;","&amp;lt;"),"&lt;/a&gt;"),"")</f>
        <v>&lt;a href="#the-elemento-input"&gt;The Elemento &amp;lt;input&gt;&lt;/a&gt;</v>
      </c>
      <c r="D178" s="103" t="str">
        <f t="shared" si="21"/>
        <v/>
      </c>
      <c r="F178" s="112"/>
    </row>
    <row r="179" ht="16.95" spans="3:6">
      <c r="C179" s="155" t="str">
        <f>IF(B58&lt;&gt;"","&lt;/div&gt;","")</f>
        <v>&lt;/div&gt;</v>
      </c>
      <c r="D179" s="103" t="str">
        <f t="shared" si="21"/>
        <v/>
      </c>
      <c r="F179" s="112"/>
    </row>
    <row r="180" spans="3:6">
      <c r="C180" s="153" t="str">
        <f>IF(B68&lt;&gt;"",$H$1,"")</f>
        <v>&lt;div class="menu-item"&gt;</v>
      </c>
      <c r="D180" s="103" t="str">
        <f t="shared" si="21"/>
        <v/>
      </c>
      <c r="F180" s="112"/>
    </row>
    <row r="181" spans="3:6">
      <c r="C181" s="154" t="str">
        <f>IF(B68&lt;&gt;"",CONCATENATE("&lt;a href=",Comillas,"#",B69,Comillas,"&gt;",SUBSTITUTE(B68,"&lt;","&amp;lt;"),"&lt;/a&gt;"),"")</f>
        <v>&lt;a href="#ejemplo-practico-de-formulario-html"&gt;Ejemplo Práctico de Formulario HTML&lt;/a&gt;</v>
      </c>
      <c r="D181" s="103" t="str">
        <f t="shared" si="21"/>
        <v/>
      </c>
      <c r="F181" s="112"/>
    </row>
    <row r="182" ht="16.95" spans="3:6">
      <c r="C182" s="155" t="str">
        <f>IF(B68&lt;&gt;"","&lt;/div&gt;","")</f>
        <v>&lt;/div&gt;</v>
      </c>
      <c r="D182" s="103" t="str">
        <f t="shared" si="21"/>
        <v/>
      </c>
      <c r="F182" s="112"/>
    </row>
    <row r="183" spans="3:6">
      <c r="C183" s="153" t="str">
        <f>IF(B78&lt;&gt;"",$H$1,"")</f>
        <v/>
      </c>
      <c r="D183" s="103" t="str">
        <f t="shared" si="21"/>
        <v/>
      </c>
      <c r="F183" s="112"/>
    </row>
    <row r="184" spans="3:6">
      <c r="C184" s="154" t="str">
        <f>IF(B78&lt;&gt;"",CONCATENATE("&lt;a href=",Comillas,"#",B79,Comillas,"&gt;",B78,"&lt;/a&gt;"),"")</f>
        <v/>
      </c>
      <c r="D184" s="103" t="str">
        <f t="shared" si="21"/>
        <v/>
      </c>
      <c r="F184" s="112"/>
    </row>
    <row r="185" ht="16.95" spans="3:6">
      <c r="C185" s="155" t="str">
        <f>IF(B78&lt;&gt;"","&lt;/div&gt;","")</f>
        <v/>
      </c>
      <c r="D185" s="103" t="str">
        <f t="shared" si="21"/>
        <v/>
      </c>
      <c r="F185" s="112"/>
    </row>
    <row r="186" spans="3:6">
      <c r="C186" s="153" t="str">
        <f>IF(B88&lt;&gt;"",$H$1,"")</f>
        <v/>
      </c>
      <c r="D186" s="103" t="str">
        <f t="shared" si="21"/>
        <v/>
      </c>
      <c r="F186" s="112"/>
    </row>
    <row r="187" spans="3:6">
      <c r="C187" s="154" t="str">
        <f>IF(B88&lt;&gt;"",CONCATENATE("&lt;a href=",Comillas,"#",B89,Comillas,"&gt;",B88,"&lt;/a&gt;"),"")</f>
        <v/>
      </c>
      <c r="D187" s="103" t="str">
        <f t="shared" si="21"/>
        <v/>
      </c>
      <c r="F187" s="112"/>
    </row>
    <row r="188" ht="16.95" spans="3:6">
      <c r="C188" s="155" t="str">
        <f>IF(B88&lt;&gt;"","&lt;/li&gt;","")</f>
        <v/>
      </c>
      <c r="D188" s="103" t="str">
        <f t="shared" si="21"/>
        <v/>
      </c>
      <c r="F188" s="112"/>
    </row>
    <row r="189" spans="3:6">
      <c r="C189" s="153" t="str">
        <f>IF(B98&lt;&gt;"",$H$1,"")</f>
        <v/>
      </c>
      <c r="D189" s="103" t="str">
        <f t="shared" si="21"/>
        <v/>
      </c>
      <c r="F189" s="112"/>
    </row>
    <row r="190" spans="3:6">
      <c r="C190" s="154" t="str">
        <f>IF(B98&gt;"",CONCATENATE("&lt;a href=",Comillas,"#",B98,Comillas,"&gt;",B98,"&lt;/a&gt;"),"")</f>
        <v/>
      </c>
      <c r="D190" s="103" t="str">
        <f t="shared" si="21"/>
        <v/>
      </c>
      <c r="F190" s="112"/>
    </row>
    <row r="191" ht="16.95" spans="3:6">
      <c r="C191" s="155" t="str">
        <f>IF(B98&lt;&gt;"","&lt;/div&gt;","")</f>
        <v/>
      </c>
      <c r="D191" s="103" t="str">
        <f t="shared" si="21"/>
        <v/>
      </c>
      <c r="F191" s="112"/>
    </row>
    <row r="192" spans="2:6">
      <c r="B192" s="156"/>
      <c r="C192" s="153" t="str">
        <f>IF(B108&lt;&gt;"",$H$1,"")</f>
        <v/>
      </c>
      <c r="D192" s="103" t="str">
        <f t="shared" si="21"/>
        <v/>
      </c>
      <c r="F192" s="112"/>
    </row>
    <row r="193" spans="3:6">
      <c r="C193" s="154" t="str">
        <f>IF(B108&lt;&gt;"",CONCATENATE("&lt;a href=",Comillas,"#",B109,Comillas,"&gt;",B108,"&lt;/a&gt;"),"")</f>
        <v/>
      </c>
      <c r="D193" s="103" t="str">
        <f t="shared" si="21"/>
        <v/>
      </c>
      <c r="F193" s="112"/>
    </row>
    <row r="194" ht="16.95" spans="3:6">
      <c r="C194" s="155" t="str">
        <f>IF(B108&lt;&gt;"","&lt;/li&gt;","")</f>
        <v/>
      </c>
      <c r="D194" s="103" t="str">
        <f t="shared" ref="D194:D214" si="23">""</f>
        <v/>
      </c>
      <c r="F194" s="112"/>
    </row>
    <row r="195" spans="3:6">
      <c r="C195" s="153" t="str">
        <f>IF(B118&lt;&gt;"",$H$1,"")</f>
        <v/>
      </c>
      <c r="D195" s="103" t="str">
        <f t="shared" si="23"/>
        <v/>
      </c>
      <c r="F195" s="112"/>
    </row>
    <row r="196" spans="3:6">
      <c r="C196" s="154" t="str">
        <f>IF(B118&gt;"",CONCATENATE("&lt;a href=",Comillas,"#",B118,Comillas,"&gt;",B119,"&lt;/a&gt;"),"")</f>
        <v/>
      </c>
      <c r="D196" s="103" t="str">
        <f t="shared" si="23"/>
        <v/>
      </c>
      <c r="F196" s="112"/>
    </row>
    <row r="197" ht="16.95" spans="3:6">
      <c r="C197" s="155" t="str">
        <f>IF(B118&lt;&gt;"","&lt;/ldiv&gt;","")</f>
        <v/>
      </c>
      <c r="D197" s="103" t="str">
        <f t="shared" si="23"/>
        <v/>
      </c>
      <c r="F197" s="112"/>
    </row>
    <row r="198" spans="3:6">
      <c r="C198" s="153" t="str">
        <f>IF(B128&lt;&gt;"",$H$1,"")</f>
        <v/>
      </c>
      <c r="D198" s="103" t="str">
        <f t="shared" si="23"/>
        <v/>
      </c>
      <c r="F198" s="112"/>
    </row>
    <row r="199" spans="3:6">
      <c r="C199" s="154" t="str">
        <f>IF(B128&lt;&gt;"",CONCATENATE("&lt;a href=",Comillas,"#",B129,Comillas,"&gt;",B128,"&lt;/a&gt;"),"")</f>
        <v/>
      </c>
      <c r="D199" s="103" t="str">
        <f t="shared" si="23"/>
        <v/>
      </c>
      <c r="F199" s="112"/>
    </row>
    <row r="200" ht="16.95" spans="3:6">
      <c r="C200" s="155" t="str">
        <f>IF(B128&lt;&gt;"","&lt;/div&gt;","")</f>
        <v/>
      </c>
      <c r="D200" s="103" t="str">
        <f t="shared" si="23"/>
        <v/>
      </c>
      <c r="F200" s="112"/>
    </row>
    <row r="201" ht="16.95" spans="3:6">
      <c r="C201" s="154" t="s">
        <v>146</v>
      </c>
      <c r="D201" s="103" t="str">
        <f t="shared" si="23"/>
        <v/>
      </c>
      <c r="F201" s="112"/>
    </row>
    <row r="202" spans="3:6">
      <c r="C202" s="153" t="s">
        <v>89</v>
      </c>
      <c r="D202" s="103" t="str">
        <f t="shared" si="23"/>
        <v/>
      </c>
      <c r="F202" s="112"/>
    </row>
    <row r="203" spans="3:6">
      <c r="C203" s="154" t="s">
        <v>147</v>
      </c>
      <c r="D203" s="103" t="str">
        <f t="shared" si="23"/>
        <v/>
      </c>
      <c r="F203" s="112"/>
    </row>
    <row r="204" ht="16.95" spans="3:6">
      <c r="C204" s="155" t="s">
        <v>111</v>
      </c>
      <c r="D204" s="103" t="str">
        <f t="shared" si="23"/>
        <v/>
      </c>
      <c r="F204" s="112"/>
    </row>
    <row r="205" spans="3:6">
      <c r="C205" s="103" t="s">
        <v>111</v>
      </c>
      <c r="D205" s="103" t="str">
        <f t="shared" si="23"/>
        <v/>
      </c>
      <c r="F205" s="112"/>
    </row>
    <row r="206" spans="3:6">
      <c r="C206" s="103" t="str">
        <f>""</f>
        <v/>
      </c>
      <c r="D206" s="103" t="str">
        <f t="shared" si="23"/>
        <v/>
      </c>
      <c r="F206" s="112"/>
    </row>
    <row r="207" spans="3:6">
      <c r="C207" s="103" t="s">
        <v>148</v>
      </c>
      <c r="D207" s="103" t="str">
        <f t="shared" si="23"/>
        <v/>
      </c>
      <c r="F207" s="112"/>
    </row>
    <row r="208" spans="3:6">
      <c r="C208" s="103" t="s">
        <v>149</v>
      </c>
      <c r="F208" s="112"/>
    </row>
    <row r="209" spans="3:6">
      <c r="C209" s="103" t="s">
        <v>111</v>
      </c>
      <c r="D209" s="103" t="str">
        <f t="shared" si="23"/>
        <v/>
      </c>
      <c r="F209" s="112"/>
    </row>
    <row r="210" spans="3:6">
      <c r="C210" s="157" t="s">
        <v>150</v>
      </c>
      <c r="D210" s="103" t="str">
        <f t="shared" si="23"/>
        <v/>
      </c>
      <c r="F210" s="112"/>
    </row>
    <row r="211" spans="4:6">
      <c r="D211" s="103" t="str">
        <f t="shared" si="23"/>
        <v/>
      </c>
      <c r="F211" s="112"/>
    </row>
    <row r="212" spans="3:6">
      <c r="C212" s="156"/>
      <c r="D212" s="103" t="str">
        <f t="shared" si="23"/>
        <v/>
      </c>
      <c r="F212" s="112"/>
    </row>
    <row r="213" spans="4:6">
      <c r="D213" s="103" t="str">
        <f t="shared" si="23"/>
        <v/>
      </c>
      <c r="F213" s="112"/>
    </row>
    <row r="214" spans="4:6">
      <c r="D214" s="103" t="str">
        <f t="shared" si="23"/>
        <v/>
      </c>
      <c r="F214" s="112"/>
    </row>
  </sheetData>
  <conditionalFormatting sqref="C28">
    <cfRule type="duplicateValues" dxfId="0" priority="153"/>
  </conditionalFormatting>
  <conditionalFormatting sqref="A30">
    <cfRule type="duplicateValues" dxfId="0" priority="287"/>
  </conditionalFormatting>
  <conditionalFormatting sqref="C33">
    <cfRule type="containsBlanks" dxfId="1" priority="21" stopIfTrue="1">
      <formula>LEN(TRIM(C33))=0</formula>
    </cfRule>
    <cfRule type="duplicateValues" dxfId="0" priority="22"/>
  </conditionalFormatting>
  <conditionalFormatting sqref="C38">
    <cfRule type="containsBlanks" dxfId="1" priority="25" stopIfTrue="1">
      <formula>LEN(TRIM(C38))=0</formula>
    </cfRule>
    <cfRule type="duplicateValues" dxfId="0" priority="26"/>
  </conditionalFormatting>
  <conditionalFormatting sqref="C42">
    <cfRule type="containsBlanks" dxfId="1" priority="23" stopIfTrue="1">
      <formula>LEN(TRIM(C42))=0</formula>
    </cfRule>
    <cfRule type="duplicateValues" dxfId="0" priority="24"/>
  </conditionalFormatting>
  <conditionalFormatting sqref="C44">
    <cfRule type="duplicateValues" dxfId="0" priority="27"/>
  </conditionalFormatting>
  <conditionalFormatting sqref="C48">
    <cfRule type="containsBlanks" dxfId="1" priority="30" stopIfTrue="1">
      <formula>LEN(TRIM(C48))=0</formula>
    </cfRule>
    <cfRule type="duplicateValues" dxfId="0" priority="31"/>
  </conditionalFormatting>
  <conditionalFormatting sqref="C52">
    <cfRule type="containsBlanks" dxfId="1" priority="28" stopIfTrue="1">
      <formula>LEN(TRIM(C52))=0</formula>
    </cfRule>
    <cfRule type="duplicateValues" dxfId="0" priority="29"/>
  </conditionalFormatting>
  <conditionalFormatting sqref="C54">
    <cfRule type="duplicateValues" dxfId="0" priority="32"/>
  </conditionalFormatting>
  <conditionalFormatting sqref="C58">
    <cfRule type="containsBlanks" dxfId="1" priority="35" stopIfTrue="1">
      <formula>LEN(TRIM(C58))=0</formula>
    </cfRule>
    <cfRule type="duplicateValues" dxfId="0" priority="36"/>
  </conditionalFormatting>
  <conditionalFormatting sqref="C62">
    <cfRule type="containsBlanks" dxfId="1" priority="33" stopIfTrue="1">
      <formula>LEN(TRIM(C62))=0</formula>
    </cfRule>
    <cfRule type="duplicateValues" dxfId="0" priority="34"/>
  </conditionalFormatting>
  <conditionalFormatting sqref="C64">
    <cfRule type="duplicateValues" dxfId="0" priority="37"/>
  </conditionalFormatting>
  <conditionalFormatting sqref="C68">
    <cfRule type="containsBlanks" dxfId="1" priority="40" stopIfTrue="1">
      <formula>LEN(TRIM(C68))=0</formula>
    </cfRule>
    <cfRule type="duplicateValues" dxfId="0" priority="41"/>
  </conditionalFormatting>
  <conditionalFormatting sqref="C72">
    <cfRule type="containsBlanks" dxfId="1" priority="38" stopIfTrue="1">
      <formula>LEN(TRIM(C72))=0</formula>
    </cfRule>
    <cfRule type="duplicateValues" dxfId="0" priority="39"/>
  </conditionalFormatting>
  <conditionalFormatting sqref="C74">
    <cfRule type="duplicateValues" dxfId="0" priority="42"/>
  </conditionalFormatting>
  <conditionalFormatting sqref="C78">
    <cfRule type="containsBlanks" dxfId="1" priority="45" stopIfTrue="1">
      <formula>LEN(TRIM(C78))=0</formula>
    </cfRule>
    <cfRule type="duplicateValues" dxfId="0" priority="46"/>
  </conditionalFormatting>
  <conditionalFormatting sqref="C82">
    <cfRule type="containsBlanks" dxfId="1" priority="43" stopIfTrue="1">
      <formula>LEN(TRIM(C82))=0</formula>
    </cfRule>
    <cfRule type="duplicateValues" dxfId="0" priority="44"/>
  </conditionalFormatting>
  <conditionalFormatting sqref="C84">
    <cfRule type="duplicateValues" dxfId="0" priority="47"/>
  </conditionalFormatting>
  <conditionalFormatting sqref="C88">
    <cfRule type="containsBlanks" dxfId="1" priority="50" stopIfTrue="1">
      <formula>LEN(TRIM(C88))=0</formula>
    </cfRule>
    <cfRule type="duplicateValues" dxfId="0" priority="51"/>
  </conditionalFormatting>
  <conditionalFormatting sqref="C92">
    <cfRule type="containsBlanks" dxfId="1" priority="48" stopIfTrue="1">
      <formula>LEN(TRIM(C92))=0</formula>
    </cfRule>
    <cfRule type="duplicateValues" dxfId="0" priority="49"/>
  </conditionalFormatting>
  <conditionalFormatting sqref="C94">
    <cfRule type="duplicateValues" dxfId="0" priority="52"/>
  </conditionalFormatting>
  <conditionalFormatting sqref="C98">
    <cfRule type="containsBlanks" dxfId="1" priority="55" stopIfTrue="1">
      <formula>LEN(TRIM(C98))=0</formula>
    </cfRule>
    <cfRule type="duplicateValues" dxfId="0" priority="56"/>
  </conditionalFormatting>
  <conditionalFormatting sqref="C102">
    <cfRule type="containsBlanks" dxfId="1" priority="53" stopIfTrue="1">
      <formula>LEN(TRIM(C102))=0</formula>
    </cfRule>
    <cfRule type="duplicateValues" dxfId="0" priority="54"/>
  </conditionalFormatting>
  <conditionalFormatting sqref="C104">
    <cfRule type="duplicateValues" dxfId="0" priority="57"/>
  </conditionalFormatting>
  <conditionalFormatting sqref="C108">
    <cfRule type="containsBlanks" dxfId="1" priority="60" stopIfTrue="1">
      <formula>LEN(TRIM(C108))=0</formula>
    </cfRule>
    <cfRule type="duplicateValues" dxfId="0" priority="61"/>
  </conditionalFormatting>
  <conditionalFormatting sqref="C112">
    <cfRule type="containsBlanks" dxfId="1" priority="58" stopIfTrue="1">
      <formula>LEN(TRIM(C112))=0</formula>
    </cfRule>
    <cfRule type="duplicateValues" dxfId="0" priority="59"/>
  </conditionalFormatting>
  <conditionalFormatting sqref="C114">
    <cfRule type="duplicateValues" dxfId="0" priority="62"/>
  </conditionalFormatting>
  <conditionalFormatting sqref="C118">
    <cfRule type="containsBlanks" dxfId="1" priority="65" stopIfTrue="1">
      <formula>LEN(TRIM(C118))=0</formula>
    </cfRule>
    <cfRule type="duplicateValues" dxfId="0" priority="66"/>
  </conditionalFormatting>
  <conditionalFormatting sqref="C122">
    <cfRule type="containsBlanks" dxfId="1" priority="63" stopIfTrue="1">
      <formula>LEN(TRIM(C122))=0</formula>
    </cfRule>
    <cfRule type="duplicateValues" dxfId="0" priority="64"/>
  </conditionalFormatting>
  <conditionalFormatting sqref="C124">
    <cfRule type="duplicateValues" dxfId="0" priority="67"/>
  </conditionalFormatting>
  <conditionalFormatting sqref="C128">
    <cfRule type="containsBlanks" dxfId="1" priority="70" stopIfTrue="1">
      <formula>LEN(TRIM(C128))=0</formula>
    </cfRule>
    <cfRule type="duplicateValues" dxfId="0" priority="71"/>
  </conditionalFormatting>
  <conditionalFormatting sqref="C132">
    <cfRule type="containsBlanks" dxfId="1" priority="68" stopIfTrue="1">
      <formula>LEN(TRIM(C132))=0</formula>
    </cfRule>
    <cfRule type="duplicateValues" dxfId="0" priority="69"/>
  </conditionalFormatting>
  <conditionalFormatting sqref="C134">
    <cfRule type="duplicateValues" dxfId="0" priority="78"/>
  </conditionalFormatting>
  <conditionalFormatting sqref="B47:B55">
    <cfRule type="duplicateValues" dxfId="0" priority="18"/>
    <cfRule type="containsBlanks" dxfId="1" priority="9" stopIfTrue="1">
      <formula>LEN(TRIM(B47))=0</formula>
    </cfRule>
  </conditionalFormatting>
  <conditionalFormatting sqref="B57:B65">
    <cfRule type="duplicateValues" dxfId="0" priority="17"/>
    <cfRule type="containsBlanks" dxfId="1" priority="8" stopIfTrue="1">
      <formula>LEN(TRIM(B57))=0</formula>
    </cfRule>
  </conditionalFormatting>
  <conditionalFormatting sqref="B67:B75">
    <cfRule type="duplicateValues" dxfId="0" priority="16"/>
    <cfRule type="containsBlanks" dxfId="1" priority="7" stopIfTrue="1">
      <formula>LEN(TRIM(B67))=0</formula>
    </cfRule>
  </conditionalFormatting>
  <conditionalFormatting sqref="B77:B85">
    <cfRule type="duplicateValues" dxfId="0" priority="15"/>
    <cfRule type="containsBlanks" dxfId="1" priority="6" stopIfTrue="1">
      <formula>LEN(TRIM(B77))=0</formula>
    </cfRule>
  </conditionalFormatting>
  <conditionalFormatting sqref="B87:B95">
    <cfRule type="duplicateValues" dxfId="0" priority="14"/>
    <cfRule type="containsBlanks" dxfId="1" priority="5" stopIfTrue="1">
      <formula>LEN(TRIM(B87))=0</formula>
    </cfRule>
  </conditionalFormatting>
  <conditionalFormatting sqref="B97:B105">
    <cfRule type="duplicateValues" dxfId="0" priority="13"/>
    <cfRule type="containsBlanks" dxfId="1" priority="4" stopIfTrue="1">
      <formula>LEN(TRIM(B97))=0</formula>
    </cfRule>
  </conditionalFormatting>
  <conditionalFormatting sqref="B107:B115">
    <cfRule type="duplicateValues" dxfId="0" priority="12"/>
    <cfRule type="containsBlanks" dxfId="1" priority="3" stopIfTrue="1">
      <formula>LEN(TRIM(B107))=0</formula>
    </cfRule>
  </conditionalFormatting>
  <conditionalFormatting sqref="B117:B125">
    <cfRule type="duplicateValues" dxfId="0" priority="11"/>
    <cfRule type="containsBlanks" dxfId="1" priority="2" stopIfTrue="1">
      <formula>LEN(TRIM(B117))=0</formula>
    </cfRule>
  </conditionalFormatting>
  <conditionalFormatting sqref="B127:B135">
    <cfRule type="duplicateValues" dxfId="0" priority="10"/>
    <cfRule type="containsBlanks" dxfId="1" priority="1" stopIfTrue="1">
      <formula>LEN(TRIM(B127))=0</formula>
    </cfRule>
  </conditionalFormatting>
  <conditionalFormatting sqref="B1:B25;B27:B29;B137:B1048576;B37:B45;B32:B35;J1">
    <cfRule type="containsBlanks" dxfId="1" priority="126" stopIfTrue="1">
      <formula>LEN(TRIM(B1))=0</formula>
    </cfRule>
    <cfRule type="duplicateValues" dxfId="0" priority="127"/>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29"/>
  <sheetViews>
    <sheetView topLeftCell="D1" workbookViewId="0">
      <pane ySplit="1" topLeftCell="A192" activePane="bottomLeft" state="frozen"/>
      <selection/>
      <selection pane="bottomLeft" activeCell="L202" sqref="L202:L208"/>
    </sheetView>
  </sheetViews>
  <sheetFormatPr defaultColWidth="9" defaultRowHeight="13.8"/>
  <cols>
    <col min="1" max="1" width="3.3" customWidth="1"/>
    <col min="2" max="2" width="30.1" customWidth="1"/>
    <col min="3" max="3" width="37.1" customWidth="1"/>
    <col min="4" max="4" width="18.8" customWidth="1"/>
    <col min="5" max="5" width="20.4" customWidth="1"/>
    <col min="6" max="6" width="1.5" customWidth="1"/>
    <col min="7" max="7" width="8.6" customWidth="1"/>
    <col min="8" max="8" width="5.3" customWidth="1"/>
    <col min="9" max="9" width="2.5" customWidth="1"/>
    <col min="10" max="10" width="34.6" customWidth="1"/>
    <col min="11" max="11" width="2" customWidth="1"/>
    <col min="12" max="12" width="45.1" customWidth="1"/>
    <col min="14" max="14" width="1.5" customWidth="1"/>
    <col min="15" max="15" width="8.6" customWidth="1"/>
    <col min="16" max="16" width="5.3" customWidth="1"/>
    <col min="17" max="17" width="3.5" customWidth="1"/>
    <col min="18" max="18" width="40.1" customWidth="1"/>
    <col min="19" max="19" width="2" customWidth="1"/>
    <col min="20" max="20" width="50" customWidth="1"/>
    <col min="22" max="22" width="1.5" customWidth="1"/>
    <col min="23" max="23" width="40" customWidth="1"/>
    <col min="24" max="24" width="41.6" customWidth="1"/>
  </cols>
  <sheetData>
    <row r="1" ht="14.55" spans="2:24">
      <c r="B1" t="s">
        <v>151</v>
      </c>
      <c r="C1" s="79" t="s">
        <v>151</v>
      </c>
      <c r="D1" t="s">
        <v>145</v>
      </c>
      <c r="F1" t="str">
        <f t="shared" ref="F1:F64" si="0">""</f>
        <v/>
      </c>
      <c r="J1" t="s">
        <v>152</v>
      </c>
      <c r="L1" s="79" t="str">
        <f>""</f>
        <v/>
      </c>
      <c r="N1" t="str">
        <f t="shared" ref="N1:N64" si="1">""</f>
        <v/>
      </c>
      <c r="Q1" t="s">
        <v>153</v>
      </c>
      <c r="T1" s="79" t="str">
        <f>""</f>
        <v/>
      </c>
      <c r="V1" t="str">
        <f t="shared" ref="V1:V64" si="2">""</f>
        <v/>
      </c>
      <c r="X1" s="1" t="s">
        <v>2</v>
      </c>
    </row>
    <row r="2" ht="16.95" spans="1:24">
      <c r="A2" s="80" t="str">
        <f>CONCATENATE("Título ",A4)</f>
        <v>Título 1</v>
      </c>
      <c r="B2" s="81" t="s">
        <v>154</v>
      </c>
      <c r="C2" s="82" t="str">
        <f>CONCATENATE("&lt;!-- ",CONCATENATE(B2," ",B3)," --&gt;")</f>
        <v>&lt;!-- ¿Qué Es un Formulario en HTML?  --&gt;</v>
      </c>
      <c r="D2" s="83" t="s">
        <v>89</v>
      </c>
      <c r="E2" s="84" t="str">
        <f>""</f>
        <v/>
      </c>
      <c r="F2" t="str">
        <f t="shared" si="0"/>
        <v/>
      </c>
      <c r="G2" s="85" t="s">
        <v>155</v>
      </c>
      <c r="H2" s="86"/>
      <c r="I2" s="86"/>
      <c r="J2" s="82" t="s">
        <v>156</v>
      </c>
      <c r="K2" s="86" t="s">
        <v>2</v>
      </c>
      <c r="L2" s="82" t="str">
        <f>CONCATENATE("&lt;!-- ",CONCATENATE(J2," ",J3)," --&gt;")</f>
        <v>&lt;!-- Tipos de Entrada de Texto  --&gt;</v>
      </c>
      <c r="M2" s="99"/>
      <c r="N2" t="str">
        <f t="shared" si="1"/>
        <v/>
      </c>
      <c r="O2" s="85" t="str">
        <f>G2</f>
        <v>Título 1 </v>
      </c>
      <c r="P2" s="86"/>
      <c r="Q2" s="86"/>
      <c r="R2" s="81" t="s">
        <v>157</v>
      </c>
      <c r="S2" s="86"/>
      <c r="T2" s="86" t="str">
        <f>CONCATENATE("&lt;!-- ",R2," --&gt;")</f>
        <v>&lt;!-- get --&gt;</v>
      </c>
      <c r="U2" s="99"/>
      <c r="V2" t="str">
        <f t="shared" si="2"/>
        <v/>
      </c>
      <c r="W2" s="103"/>
      <c r="X2" s="103"/>
    </row>
    <row r="3" ht="16.2" spans="1:24">
      <c r="A3" s="87" t="s">
        <v>158</v>
      </c>
      <c r="C3" t="str">
        <f>IF(B4&lt;&gt;"",CONCATENATE("&lt;div id=",Comillas,B5,Comillas,"&gt;"),"")</f>
        <v>&lt;div id="que-es-un-formulario-en-html"&gt;</v>
      </c>
      <c r="D3" s="88" t="str">
        <f>CONCATENATE(" &lt;a href=",Comillas,"#",B5,Comillas," class=",Comillas,"simple-link",Comillas,"&gt;",B2,"&lt;/a&gt;")</f>
        <v> &lt;a href="#que-es-un-formulario-en-html" class="simple-link"&gt;¿Qué Es un Formulario en HTML?&lt;/a&gt;</v>
      </c>
      <c r="E3" s="89" t="str">
        <f>CONCATENATE(" &lt;a href=",Comillas,"#",B5,Comillas," class=",Comillas,"submenu-item",Comillas,"&gt;",B2,"&lt;/a&gt;")</f>
        <v> &lt;a href="#que-es-un-formulario-en-html" class="submenu-item"&gt;¿Qué Es un Formulario en HTML?&lt;/a&gt;</v>
      </c>
      <c r="F3" t="str">
        <f t="shared" si="0"/>
        <v/>
      </c>
      <c r="G3" s="87" t="s">
        <v>158</v>
      </c>
      <c r="H3" s="90" t="s">
        <v>159</v>
      </c>
      <c r="I3" s="100" t="s">
        <v>160</v>
      </c>
      <c r="J3" s="94"/>
      <c r="L3" t="str">
        <f>IF(J2&lt;&gt;"","&lt;div&gt;","")</f>
        <v>&lt;div&gt;</v>
      </c>
      <c r="M3" s="101"/>
      <c r="N3" t="str">
        <f t="shared" si="1"/>
        <v/>
      </c>
      <c r="O3" s="87" t="s">
        <v>158</v>
      </c>
      <c r="P3" s="90" t="s">
        <v>159</v>
      </c>
      <c r="Q3" s="100" t="s">
        <v>160</v>
      </c>
      <c r="T3" t="str">
        <f>CONCATENATE(P3,R3,Q3)</f>
        <v>&lt;div &gt;</v>
      </c>
      <c r="U3" s="101"/>
      <c r="V3" t="str">
        <f t="shared" si="2"/>
        <v/>
      </c>
      <c r="W3" s="104" t="s">
        <v>161</v>
      </c>
      <c r="X3" s="105" t="str">
        <f>IF(W3&lt;&gt;"",CONCATENATE(W3," ",$X$1),"")</f>
        <v>Definición  </v>
      </c>
    </row>
    <row r="4" ht="16.2" spans="1:24">
      <c r="A4" s="91">
        <v>1</v>
      </c>
      <c r="B4" s="92" t="str">
        <f>IF(B2="","",SUBSTITUTE(SUBSTITUTE(SUBSTITUTE(SUBSTITUTE(SUBSTITUTE(SUBSTITUTE(SUBSTITUTE(SUBSTITUTE(LOWER(CONCATENATE(B2," ",B3))," ","-"),"&lt;",""),"&gt;",""),"ó","o"),"?",""),"¿",""),"é","e"),"á","a"))</f>
        <v>que-es-un-formulario-en-html-</v>
      </c>
      <c r="C4" s="93" t="str">
        <f>CONCATENATE("&lt;h3&gt;",SUBSTITUTE(CONCATENATE(B2," ",B3),"&lt;","&amp;lt;"),"&lt;/h3&gt;")</f>
        <v>&lt;h3&gt;¿Qué Es un Formulario en HTML? &lt;/h3&gt;</v>
      </c>
      <c r="D4" s="88" t="s">
        <v>111</v>
      </c>
      <c r="E4" s="89"/>
      <c r="F4" t="str">
        <f t="shared" si="0"/>
        <v/>
      </c>
      <c r="G4" s="87"/>
      <c r="J4" s="88"/>
      <c r="K4" s="88"/>
      <c r="L4" s="93" t="str">
        <f>CONCATENATE("&lt;h4&gt;",SUBSTITUTE(CONCATENATE(J2," ",J3),"&lt;","&amp;lt;"),"&lt;/h4&gt;")</f>
        <v>&lt;h4&gt;Tipos de Entrada de Texto &lt;/h4&gt;</v>
      </c>
      <c r="M4" s="101"/>
      <c r="N4" t="str">
        <f t="shared" si="1"/>
        <v/>
      </c>
      <c r="O4" s="87"/>
      <c r="T4" t="str">
        <f>CONCATENATE("&lt;h5&gt;",R2,"&lt;/h5&gt;")</f>
        <v>&lt;h5&gt;get&lt;/h5&gt;</v>
      </c>
      <c r="U4" s="101"/>
      <c r="V4" t="str">
        <f t="shared" si="2"/>
        <v/>
      </c>
      <c r="W4" s="106" t="s">
        <v>162</v>
      </c>
      <c r="X4" s="107" t="str">
        <f>IF(W4&lt;&gt;"",CONCATENATE(W4," ",$X$1),"")</f>
        <v>Cuándo usar  </v>
      </c>
    </row>
    <row r="5" ht="16.2" spans="1:24">
      <c r="A5" s="87"/>
      <c r="B5" s="92" t="str">
        <f>IF(B4&lt;&gt;"",IF(B3="",LEFT(B4,LEN(B4)-1),B4),"")</f>
        <v>que-es-un-formulario-en-html</v>
      </c>
      <c r="C5" t="str">
        <f>IF(B6&lt;&gt;"",CONCATENATE("&lt;p&gt;",B6,"&lt;/p&gt;"),"")</f>
        <v/>
      </c>
      <c r="D5" s="88"/>
      <c r="E5" s="89"/>
      <c r="F5" t="str">
        <f t="shared" si="0"/>
        <v/>
      </c>
      <c r="G5" s="87"/>
      <c r="M5" s="101"/>
      <c r="N5" t="str">
        <f t="shared" si="1"/>
        <v/>
      </c>
      <c r="O5" s="87"/>
      <c r="T5" t="str">
        <f>IF(R6&lt;&gt;"","&lt;p&gt;","")</f>
        <v/>
      </c>
      <c r="U5" s="101"/>
      <c r="V5" t="str">
        <f t="shared" si="2"/>
        <v/>
      </c>
      <c r="W5" s="106" t="s">
        <v>163</v>
      </c>
      <c r="X5" s="107" t="str">
        <f>IF(W5&lt;&gt;"",CONCATENATE(W5," ",$X$1),"")</f>
        <v>Accesibilidad y lectores de pantalla  </v>
      </c>
    </row>
    <row r="6" ht="16.2" spans="1:24">
      <c r="A6" s="87" t="s">
        <v>164</v>
      </c>
      <c r="B6" s="94"/>
      <c r="C6" t="s">
        <v>111</v>
      </c>
      <c r="D6" s="88"/>
      <c r="E6" s="89"/>
      <c r="F6" t="str">
        <f t="shared" si="0"/>
        <v/>
      </c>
      <c r="G6" s="87" t="s">
        <v>164</v>
      </c>
      <c r="J6" s="94"/>
      <c r="K6" t="s">
        <v>2</v>
      </c>
      <c r="L6" t="str">
        <f>IF(J6&lt;&gt;"",CONCATENATE("&lt;p&gt;",J6,"&lt;/p&gt;"),"")</f>
        <v/>
      </c>
      <c r="M6" s="101"/>
      <c r="N6" t="str">
        <f t="shared" si="1"/>
        <v/>
      </c>
      <c r="O6" s="87" t="s">
        <v>164</v>
      </c>
      <c r="R6" s="94"/>
      <c r="S6" t="s">
        <v>2</v>
      </c>
      <c r="T6" t="str">
        <f>IF(R6&lt;&gt;"",R6,"")</f>
        <v/>
      </c>
      <c r="U6" s="101"/>
      <c r="V6" t="str">
        <f t="shared" si="2"/>
        <v/>
      </c>
      <c r="W6" s="106" t="s">
        <v>165</v>
      </c>
      <c r="X6" s="107" t="str">
        <f>IF(W6&lt;&gt;"",CONCATENATE(W6," ",$X$1),"")</f>
        <v>Configuración CSS por Defecto  </v>
      </c>
    </row>
    <row r="7" ht="16.95" spans="1:24">
      <c r="A7" s="95" t="str">
        <f>""</f>
        <v/>
      </c>
      <c r="B7" s="79"/>
      <c r="C7" s="79" t="str">
        <f>CONCATENATE("&lt;!-- ",CONCATENATE(B2," ",B3," fin")," --&gt;")</f>
        <v>&lt;!-- ¿Qué Es un Formulario en HTML?  fin --&gt;</v>
      </c>
      <c r="D7" s="96"/>
      <c r="E7" s="97"/>
      <c r="F7" t="str">
        <f t="shared" si="0"/>
        <v/>
      </c>
      <c r="G7" s="87"/>
      <c r="L7" t="s">
        <v>111</v>
      </c>
      <c r="M7" s="101"/>
      <c r="N7" t="str">
        <f t="shared" si="1"/>
        <v/>
      </c>
      <c r="O7" s="87"/>
      <c r="T7" t="s">
        <v>111</v>
      </c>
      <c r="U7" s="101"/>
      <c r="V7" t="str">
        <f t="shared" si="2"/>
        <v/>
      </c>
      <c r="W7" s="106" t="s">
        <v>166</v>
      </c>
      <c r="X7" s="107" t="str">
        <f>IF(W7&lt;&gt;"",CONCATENATE(W7," ",$X$1),"")</f>
        <v>Ejemplos de código  </v>
      </c>
    </row>
    <row r="8" ht="16.95" spans="1:24">
      <c r="A8" s="85" t="str">
        <f>""</f>
        <v/>
      </c>
      <c r="B8" s="83"/>
      <c r="C8" s="79" t="str">
        <f>""</f>
        <v/>
      </c>
      <c r="D8" s="79" t="str">
        <f>IF(B9="","&lt;/div&gt;","")</f>
        <v/>
      </c>
      <c r="E8" s="79"/>
      <c r="F8" t="str">
        <f t="shared" si="0"/>
        <v/>
      </c>
      <c r="G8" s="95"/>
      <c r="H8" s="79"/>
      <c r="I8" s="79"/>
      <c r="J8" s="79"/>
      <c r="K8" s="79"/>
      <c r="L8" s="79" t="str">
        <f>CONCATENATE("&lt;!-- ",CONCATENATE(J2," ",J3," fin")," --&gt;")</f>
        <v>&lt;!-- Tipos de Entrada de Texto  fin --&gt;</v>
      </c>
      <c r="M8" s="102"/>
      <c r="N8" t="str">
        <f t="shared" si="1"/>
        <v/>
      </c>
      <c r="O8" s="95"/>
      <c r="P8" s="79"/>
      <c r="Q8" s="79"/>
      <c r="R8" s="79"/>
      <c r="S8" s="79"/>
      <c r="T8" s="79" t="str">
        <f>CONCATENATE("&lt;!-- ",R2," fin --&gt;")</f>
        <v>&lt;!-- get fin --&gt;</v>
      </c>
      <c r="U8" s="102"/>
      <c r="V8" t="str">
        <f t="shared" si="2"/>
        <v/>
      </c>
      <c r="W8" s="106" t="s">
        <v>167</v>
      </c>
      <c r="X8" s="107" t="str">
        <f>IF(W8&lt;&gt;"",CONCATENATE(W8," ",$X$1),"")</f>
        <v>Buenas prácticas modernas  </v>
      </c>
    </row>
    <row r="9" ht="16.95" spans="1:24">
      <c r="A9" s="80" t="str">
        <f>CONCATENATE("Título ",A11)</f>
        <v>Título 2</v>
      </c>
      <c r="B9" s="81" t="s">
        <v>168</v>
      </c>
      <c r="C9" s="82" t="str">
        <f>CONCATENATE("&lt;!-- ",CONCATENATE(B9," ",B10)," --&gt;")</f>
        <v>&lt;!-- ¿Por Qué Son Importantes en Desarrollo Web?  --&gt;</v>
      </c>
      <c r="D9" s="83" t="s">
        <v>89</v>
      </c>
      <c r="E9" s="84" t="str">
        <f>""</f>
        <v/>
      </c>
      <c r="F9" t="str">
        <f t="shared" si="0"/>
        <v/>
      </c>
      <c r="G9" s="85"/>
      <c r="H9" s="86"/>
      <c r="I9" s="86"/>
      <c r="J9" s="83"/>
      <c r="K9" s="86"/>
      <c r="L9" s="79" t="str">
        <f>""</f>
        <v/>
      </c>
      <c r="N9" t="str">
        <f t="shared" si="1"/>
        <v/>
      </c>
      <c r="O9" s="85"/>
      <c r="P9" s="86"/>
      <c r="Q9" s="86"/>
      <c r="R9" s="83"/>
      <c r="S9" s="86"/>
      <c r="T9" s="79" t="str">
        <f>""</f>
        <v/>
      </c>
      <c r="V9" t="str">
        <f t="shared" si="2"/>
        <v/>
      </c>
      <c r="W9" s="106" t="s">
        <v>169</v>
      </c>
      <c r="X9" s="107" t="str">
        <f>IF(W9&lt;&gt;"",CONCATENATE(W9," ",$X$1),"")</f>
        <v>Alternativas CSS recomendadas  </v>
      </c>
    </row>
    <row r="10" ht="16.2" spans="1:24">
      <c r="A10" s="87" t="s">
        <v>158</v>
      </c>
      <c r="C10" t="str">
        <f>IF(B11&lt;&gt;"",CONCATENATE("&lt;div id=",Comillas,B12,Comillas,"&gt;"),"")</f>
        <v>&lt;div id="por-que-son-importantes-en-desarrollo-web"&gt;</v>
      </c>
      <c r="D10" s="88" t="str">
        <f>CONCATENATE(" &lt;a href=",Comillas,"#",B12,Comillas," class=",Comillas,"simple-link",Comillas,"&gt;",B9,"&lt;/a&gt;")</f>
        <v> &lt;a href="#por-que-son-importantes-en-desarrollo-web" class="simple-link"&gt;¿Por Qué Son Importantes en Desarrollo Web?&lt;/a&gt;</v>
      </c>
      <c r="E10" s="89" t="str">
        <f>CONCATENATE(" &lt;a href=",Comillas,"#",B12,Comillas," class=",Comillas,"submenu-item",Comillas,"&gt;",B9,"&lt;/a&gt;")</f>
        <v> &lt;a href="#por-que-son-importantes-en-desarrollo-web" class="submenu-item"&gt;¿Por Qué Son Importantes en Desarrollo Web?&lt;/a&gt;</v>
      </c>
      <c r="F10" t="str">
        <f t="shared" si="0"/>
        <v/>
      </c>
      <c r="G10" s="85" t="s">
        <v>170</v>
      </c>
      <c r="H10" s="86"/>
      <c r="I10" s="86"/>
      <c r="J10" s="81" t="s">
        <v>171</v>
      </c>
      <c r="K10" s="86" t="s">
        <v>2</v>
      </c>
      <c r="L10" s="82" t="str">
        <f>CONCATENATE("&lt;!-- ",CONCATENATE(J10," ",J11)," --&gt;")</f>
        <v>&lt;!-- Tipos de Entrada Numérica  --&gt;</v>
      </c>
      <c r="M10" s="99"/>
      <c r="N10" t="str">
        <f t="shared" si="1"/>
        <v/>
      </c>
      <c r="O10" s="85" t="str">
        <f>G10</f>
        <v>Título 2</v>
      </c>
      <c r="P10" s="86"/>
      <c r="Q10" s="86"/>
      <c r="R10" s="81" t="s">
        <v>172</v>
      </c>
      <c r="S10" s="86"/>
      <c r="T10" s="86" t="str">
        <f>CONCATENATE("&lt;!-- ",R10," --&gt;")</f>
        <v>&lt;!-- post --&gt;</v>
      </c>
      <c r="U10" s="99"/>
      <c r="V10" t="str">
        <f t="shared" si="2"/>
        <v/>
      </c>
      <c r="W10" s="87"/>
      <c r="X10" s="107" t="str">
        <f>IF(W10&lt;&gt;"",CONCATENATE(W10," ",$X$1),"")</f>
        <v/>
      </c>
    </row>
    <row r="11" ht="16.2" spans="1:24">
      <c r="A11" s="91">
        <f>A4+1</f>
        <v>2</v>
      </c>
      <c r="B11" s="92" t="str">
        <f>IF(B9="","",SUBSTITUTE(SUBSTITUTE(SUBSTITUTE(SUBSTITUTE(SUBSTITUTE(SUBSTITUTE(SUBSTITUTE(SUBSTITUTE(LOWER(CONCATENATE(B9," ",B10))," ","-"),"&lt;",""),"&gt;",""),"ó","o"),"?",""),"¿",""),"é","e"),"á","a"))</f>
        <v>por-que-son-importantes-en-desarrollo-web-</v>
      </c>
      <c r="C11" s="93" t="str">
        <f>CONCATENATE("&lt;h3&gt;",SUBSTITUTE(CONCATENATE(B9," ",B10),"&lt;","&amp;lt;"),"&lt;/h3&gt;")</f>
        <v>&lt;h3&gt;¿Por Qué Son Importantes en Desarrollo Web? &lt;/h3&gt;</v>
      </c>
      <c r="D11" s="88" t="s">
        <v>111</v>
      </c>
      <c r="E11" s="89"/>
      <c r="F11" t="str">
        <f t="shared" si="0"/>
        <v/>
      </c>
      <c r="G11" s="87" t="s">
        <v>158</v>
      </c>
      <c r="H11" s="90" t="s">
        <v>159</v>
      </c>
      <c r="I11" s="100" t="s">
        <v>160</v>
      </c>
      <c r="J11" s="94"/>
      <c r="L11" t="str">
        <f>IF(J10&lt;&gt;"","&lt;div&gt;","")</f>
        <v>&lt;div&gt;</v>
      </c>
      <c r="M11" s="101"/>
      <c r="N11" t="str">
        <f t="shared" si="1"/>
        <v/>
      </c>
      <c r="O11" s="87" t="s">
        <v>158</v>
      </c>
      <c r="P11" s="90" t="s">
        <v>159</v>
      </c>
      <c r="Q11" s="100" t="s">
        <v>160</v>
      </c>
      <c r="T11" t="str">
        <f>CONCATENATE(P11,R11,Q11)</f>
        <v>&lt;div &gt;</v>
      </c>
      <c r="U11" s="101"/>
      <c r="V11" t="str">
        <f t="shared" si="2"/>
        <v/>
      </c>
      <c r="W11" s="87"/>
      <c r="X11" s="107" t="str">
        <f>IF(W11&lt;&gt;"",CONCATENATE(W11," ",$X$1),"")</f>
        <v/>
      </c>
    </row>
    <row r="12" ht="16.2" spans="1:24">
      <c r="A12" s="87"/>
      <c r="B12" s="92" t="str">
        <f>IF(B11&lt;&gt;"",IF(B10="",LEFT(B11,LEN(B11)-1),B11),"")</f>
        <v>por-que-son-importantes-en-desarrollo-web</v>
      </c>
      <c r="C12" t="str">
        <f>IF(B13&lt;&gt;"",CONCATENATE("&lt;p&gt;",B13,"&lt;/p&gt;"),"")</f>
        <v/>
      </c>
      <c r="D12" s="88"/>
      <c r="E12" s="89"/>
      <c r="F12" t="str">
        <f t="shared" si="0"/>
        <v/>
      </c>
      <c r="G12" s="87"/>
      <c r="J12" s="88"/>
      <c r="K12" s="88"/>
      <c r="L12" s="93" t="str">
        <f>CONCATENATE("&lt;h4&gt;",SUBSTITUTE(CONCATENATE(J10," ",J11),"&lt;","&amp;lt;"),"&lt;/h4&gt;")</f>
        <v>&lt;h4&gt;Tipos de Entrada Numérica &lt;/h4&gt;</v>
      </c>
      <c r="M12" s="101"/>
      <c r="N12" t="str">
        <f t="shared" si="1"/>
        <v/>
      </c>
      <c r="O12" s="87"/>
      <c r="T12" t="str">
        <f>CONCATENATE("&lt;h5&gt;",R10,"&lt;/h5&gt;")</f>
        <v>&lt;h5&gt;post&lt;/h5&gt;</v>
      </c>
      <c r="U12" s="101"/>
      <c r="V12" t="str">
        <f t="shared" si="2"/>
        <v/>
      </c>
      <c r="W12" s="87"/>
      <c r="X12" s="107" t="str">
        <f>IF(W12&lt;&gt;"",CONCATENATE(W12," ",$X$1),"")</f>
        <v/>
      </c>
    </row>
    <row r="13" ht="16.95" spans="1:24">
      <c r="A13" s="87" t="s">
        <v>164</v>
      </c>
      <c r="B13" s="94"/>
      <c r="C13" t="s">
        <v>111</v>
      </c>
      <c r="D13" s="88"/>
      <c r="E13" s="89"/>
      <c r="F13" t="str">
        <f t="shared" si="0"/>
        <v/>
      </c>
      <c r="G13" s="87"/>
      <c r="M13" s="101"/>
      <c r="N13" t="str">
        <f t="shared" si="1"/>
        <v/>
      </c>
      <c r="O13" s="87"/>
      <c r="T13" t="str">
        <f>IF(R14&lt;&gt;"","&lt;p&gt;","")</f>
        <v/>
      </c>
      <c r="U13" s="101"/>
      <c r="V13" t="str">
        <f t="shared" si="2"/>
        <v/>
      </c>
      <c r="W13" s="95"/>
      <c r="X13" s="108" t="str">
        <f>IF(W13&lt;&gt;"",CONCATENATE(W13," ",$X$1),"")</f>
        <v/>
      </c>
    </row>
    <row r="14" ht="14.55" spans="1:22">
      <c r="A14" s="95" t="str">
        <f>""</f>
        <v/>
      </c>
      <c r="B14" s="79"/>
      <c r="C14" s="79" t="str">
        <f>CONCATENATE("&lt;!-- ",CONCATENATE(B9," ",B10," fin")," --&gt;")</f>
        <v>&lt;!-- ¿Por Qué Son Importantes en Desarrollo Web?  fin --&gt;</v>
      </c>
      <c r="D14" s="96"/>
      <c r="E14" s="97"/>
      <c r="F14" t="str">
        <f t="shared" si="0"/>
        <v/>
      </c>
      <c r="G14" s="87" t="s">
        <v>164</v>
      </c>
      <c r="J14" s="94"/>
      <c r="K14" t="s">
        <v>2</v>
      </c>
      <c r="L14" t="str">
        <f>IF(J14&lt;&gt;"",CONCATENATE("&lt;p&gt;",J14,"&lt;/p&gt;"),"")</f>
        <v/>
      </c>
      <c r="M14" s="101"/>
      <c r="N14" t="str">
        <f t="shared" si="1"/>
        <v/>
      </c>
      <c r="O14" s="87" t="s">
        <v>164</v>
      </c>
      <c r="R14" s="94"/>
      <c r="S14" t="s">
        <v>2</v>
      </c>
      <c r="T14" t="str">
        <f>IF(R14&lt;&gt;"",R14,"")</f>
        <v/>
      </c>
      <c r="U14" s="101"/>
      <c r="V14" t="str">
        <f t="shared" si="2"/>
        <v/>
      </c>
    </row>
    <row r="15" ht="14.55" spans="1:22">
      <c r="A15" s="85" t="str">
        <f>""</f>
        <v/>
      </c>
      <c r="B15" s="83"/>
      <c r="C15" s="79" t="str">
        <f>""</f>
        <v/>
      </c>
      <c r="D15" s="79" t="str">
        <f>IF(B16="","&lt;/div&gt;","")</f>
        <v>&lt;/div&gt;</v>
      </c>
      <c r="E15" s="79"/>
      <c r="F15" t="str">
        <f t="shared" si="0"/>
        <v/>
      </c>
      <c r="G15" s="87"/>
      <c r="L15" t="s">
        <v>111</v>
      </c>
      <c r="M15" s="101"/>
      <c r="N15" t="str">
        <f t="shared" si="1"/>
        <v/>
      </c>
      <c r="O15" s="87"/>
      <c r="T15" t="s">
        <v>111</v>
      </c>
      <c r="U15" s="101"/>
      <c r="V15" t="str">
        <f t="shared" si="2"/>
        <v/>
      </c>
    </row>
    <row r="16" ht="14.55" spans="1:22">
      <c r="A16" s="80" t="str">
        <f>CONCATENATE("Título ",A18)</f>
        <v>Título 3</v>
      </c>
      <c r="B16" s="81"/>
      <c r="C16" s="82" t="str">
        <f>CONCATENATE("&lt;!-- ",CONCATENATE(B16," ",B17)," --&gt;")</f>
        <v>&lt;!--   --&gt;</v>
      </c>
      <c r="D16" s="83" t="s">
        <v>89</v>
      </c>
      <c r="E16" s="84" t="str">
        <f>""</f>
        <v/>
      </c>
      <c r="F16" t="str">
        <f t="shared" si="0"/>
        <v/>
      </c>
      <c r="G16" s="95"/>
      <c r="H16" s="79"/>
      <c r="I16" s="79"/>
      <c r="J16" s="79"/>
      <c r="K16" s="79"/>
      <c r="L16" s="79" t="str">
        <f>CONCATENATE("&lt;!-- ",CONCATENATE(J10," ",J11," fin")," --&gt;")</f>
        <v>&lt;!-- Tipos de Entrada Numérica  fin --&gt;</v>
      </c>
      <c r="M16" s="102"/>
      <c r="N16" t="str">
        <f t="shared" si="1"/>
        <v/>
      </c>
      <c r="O16" s="95"/>
      <c r="P16" s="79"/>
      <c r="Q16" s="79"/>
      <c r="R16" s="79"/>
      <c r="S16" s="79"/>
      <c r="T16" s="79" t="str">
        <f>CONCATENATE("&lt;!-- ",R10," fin --&gt;")</f>
        <v>&lt;!-- post fin --&gt;</v>
      </c>
      <c r="U16" s="102"/>
      <c r="V16" t="str">
        <f t="shared" si="2"/>
        <v/>
      </c>
    </row>
    <row r="17" ht="14.55" spans="1:22">
      <c r="A17" s="87" t="s">
        <v>158</v>
      </c>
      <c r="C17" t="str">
        <f>IF(B18&lt;&gt;"",CONCATENATE("&lt;div id=",Comillas,B19,Comillas,"&gt;"),"")</f>
        <v/>
      </c>
      <c r="D17" s="88" t="str">
        <f>CONCATENATE(" &lt;a href=",Comillas,"#",B19,Comillas," class=",Comillas,"simple-link",Comillas,"&gt;",B16,"&lt;/a&gt;")</f>
        <v> &lt;a href="#" class="simple-link"&gt;&lt;/a&gt;</v>
      </c>
      <c r="E17" s="89" t="str">
        <f>CONCATENATE(" &lt;a href=",Comillas,"#",B19,Comillas," class=",Comillas,"submenu-item",Comillas,"&gt;",B16,"&lt;/a&gt;")</f>
        <v> &lt;a href="#" class="submenu-item"&gt;&lt;/a&gt;</v>
      </c>
      <c r="F17" t="str">
        <f t="shared" si="0"/>
        <v/>
      </c>
      <c r="G17" s="87"/>
      <c r="H17" s="98"/>
      <c r="I17" s="98"/>
      <c r="J17" s="83"/>
      <c r="K17" s="86"/>
      <c r="L17" s="79" t="str">
        <f>""</f>
        <v/>
      </c>
      <c r="N17" t="str">
        <f t="shared" si="1"/>
        <v/>
      </c>
      <c r="O17" s="85"/>
      <c r="P17" s="86"/>
      <c r="Q17" s="86"/>
      <c r="R17" s="83"/>
      <c r="S17" s="86"/>
      <c r="T17" s="79" t="str">
        <f>""</f>
        <v/>
      </c>
      <c r="V17" t="str">
        <f t="shared" si="2"/>
        <v/>
      </c>
    </row>
    <row r="18" spans="1:22">
      <c r="A18" s="91">
        <f>A11+1</f>
        <v>3</v>
      </c>
      <c r="B18" s="92" t="str">
        <f>IF(B16="","",SUBSTITUTE(SUBSTITUTE(SUBSTITUTE(SUBSTITUTE(SUBSTITUTE(SUBSTITUTE(SUBSTITUTE(SUBSTITUTE(LOWER(CONCATENATE(B16," ",B17))," ","-"),"&lt;",""),"&gt;",""),"ó","o"),"?",""),"¿",""),"é","e"),"á","a"))</f>
        <v/>
      </c>
      <c r="C18" s="93" t="str">
        <f>CONCATENATE("&lt;h3&gt;",SUBSTITUTE(CONCATENATE(B16," ",B17),"&lt;","&amp;lt;"),"&lt;/h3&gt;")</f>
        <v>&lt;h3&gt; &lt;/h3&gt;</v>
      </c>
      <c r="D18" s="88" t="s">
        <v>111</v>
      </c>
      <c r="E18" s="89"/>
      <c r="F18" t="str">
        <f t="shared" si="0"/>
        <v/>
      </c>
      <c r="G18" s="85" t="s">
        <v>173</v>
      </c>
      <c r="H18" s="86"/>
      <c r="I18" s="86"/>
      <c r="J18" s="81" t="s">
        <v>174</v>
      </c>
      <c r="K18" s="86" t="s">
        <v>2</v>
      </c>
      <c r="L18" s="82" t="str">
        <f>CONCATENATE("&lt;!-- ",CONCATENATE(J18," ",J19)," --&gt;")</f>
        <v>&lt;!-- Tipos de Fecha y Hora  --&gt;</v>
      </c>
      <c r="M18" s="99"/>
      <c r="N18" t="str">
        <f t="shared" si="1"/>
        <v/>
      </c>
      <c r="O18" s="85" t="str">
        <f>G18</f>
        <v>Título 3</v>
      </c>
      <c r="P18" s="86"/>
      <c r="Q18" s="86"/>
      <c r="R18" s="81" t="s">
        <v>175</v>
      </c>
      <c r="S18" s="86"/>
      <c r="T18" s="86" t="str">
        <f>CONCATENATE("&lt;!-- ",R18," --&gt;")</f>
        <v>&lt;!-- application/x-www-form-urlencoded (Predeterminado) --&gt;</v>
      </c>
      <c r="U18" s="99"/>
      <c r="V18" t="str">
        <f t="shared" si="2"/>
        <v/>
      </c>
    </row>
    <row r="19" customFormat="1" ht="14.4" spans="1:22">
      <c r="A19" s="87"/>
      <c r="B19" s="92" t="str">
        <f>IF(B18&lt;&gt;"",IF(B17="",LEFT(B18,LEN(B18)-1),B18),"")</f>
        <v/>
      </c>
      <c r="C19" t="str">
        <f>IF(B20&lt;&gt;"",CONCATENATE("&lt;p&gt;",B20,"&lt;/p&gt;"),"")</f>
        <v/>
      </c>
      <c r="D19" s="88"/>
      <c r="E19" s="89"/>
      <c r="F19" t="str">
        <f t="shared" si="0"/>
        <v/>
      </c>
      <c r="G19" s="87" t="s">
        <v>158</v>
      </c>
      <c r="H19" s="90" t="s">
        <v>159</v>
      </c>
      <c r="I19" s="100" t="s">
        <v>160</v>
      </c>
      <c r="J19" s="94"/>
      <c r="L19" t="str">
        <f>IF(J18&lt;&gt;"","&lt;div&gt;","")</f>
        <v>&lt;div&gt;</v>
      </c>
      <c r="M19" s="101"/>
      <c r="N19" t="str">
        <f t="shared" si="1"/>
        <v/>
      </c>
      <c r="O19" s="87" t="s">
        <v>158</v>
      </c>
      <c r="P19" s="90" t="s">
        <v>159</v>
      </c>
      <c r="Q19" s="100" t="s">
        <v>160</v>
      </c>
      <c r="T19" t="str">
        <f>CONCATENATE(P19,R19,Q19)</f>
        <v>&lt;div &gt;</v>
      </c>
      <c r="U19" s="101"/>
      <c r="V19" t="str">
        <f t="shared" si="2"/>
        <v/>
      </c>
    </row>
    <row r="20" customFormat="1" spans="1:22">
      <c r="A20" s="87" t="s">
        <v>164</v>
      </c>
      <c r="B20" s="94"/>
      <c r="C20" t="s">
        <v>111</v>
      </c>
      <c r="D20" s="88"/>
      <c r="E20" s="89"/>
      <c r="F20" t="str">
        <f t="shared" si="0"/>
        <v/>
      </c>
      <c r="G20" s="87"/>
      <c r="J20" s="88"/>
      <c r="K20" s="88"/>
      <c r="L20" s="93" t="str">
        <f>CONCATENATE("&lt;h4&gt;",SUBSTITUTE(CONCATENATE(J18," ",J19),"&lt;","&amp;lt;"),"&lt;/h4&gt;")</f>
        <v>&lt;h4&gt;Tipos de Fecha y Hora &lt;/h4&gt;</v>
      </c>
      <c r="M20" s="101"/>
      <c r="N20" t="str">
        <f t="shared" si="1"/>
        <v/>
      </c>
      <c r="O20" s="87"/>
      <c r="T20" t="str">
        <f>CONCATENATE("&lt;h5&gt;",R18,"&lt;/h5&gt;")</f>
        <v>&lt;h5&gt;application/x-www-form-urlencoded (Predeterminado)&lt;/h5&gt;</v>
      </c>
      <c r="U20" s="101"/>
      <c r="V20" t="str">
        <f t="shared" si="2"/>
        <v/>
      </c>
    </row>
    <row r="21" customFormat="1" ht="14.55" spans="1:22">
      <c r="A21" s="95" t="str">
        <f>""</f>
        <v/>
      </c>
      <c r="B21" s="79"/>
      <c r="C21" s="79" t="str">
        <f>CONCATENATE("&lt;!-- ",CONCATENATE(B16," ",B17," fin")," --&gt;")</f>
        <v>&lt;!--   fin --&gt;</v>
      </c>
      <c r="D21" s="96"/>
      <c r="E21" s="97"/>
      <c r="F21" t="str">
        <f t="shared" si="0"/>
        <v/>
      </c>
      <c r="G21" s="87"/>
      <c r="M21" s="101"/>
      <c r="N21" t="str">
        <f t="shared" si="1"/>
        <v/>
      </c>
      <c r="O21" s="87"/>
      <c r="T21" t="str">
        <f>IF(R22&lt;&gt;"","&lt;p&gt;","")</f>
        <v/>
      </c>
      <c r="U21" s="101"/>
      <c r="V21" t="str">
        <f t="shared" si="2"/>
        <v/>
      </c>
    </row>
    <row r="22" customFormat="1" ht="14.55" spans="1:22">
      <c r="A22" s="85" t="str">
        <f>""</f>
        <v/>
      </c>
      <c r="B22" s="83"/>
      <c r="C22" s="79" t="str">
        <f>""</f>
        <v/>
      </c>
      <c r="D22" s="79" t="str">
        <f>IF(B23="","&lt;/div&gt;","")</f>
        <v/>
      </c>
      <c r="E22" s="79"/>
      <c r="F22" t="str">
        <f t="shared" si="0"/>
        <v/>
      </c>
      <c r="G22" s="87" t="s">
        <v>164</v>
      </c>
      <c r="J22" s="94"/>
      <c r="K22" t="s">
        <v>2</v>
      </c>
      <c r="L22" t="str">
        <f>IF(J22&lt;&gt;"",CONCATENATE("&lt;p&gt;",J22,"&lt;/p&gt;"),"")</f>
        <v/>
      </c>
      <c r="M22" s="101"/>
      <c r="N22" t="str">
        <f t="shared" si="1"/>
        <v/>
      </c>
      <c r="O22" s="87" t="s">
        <v>164</v>
      </c>
      <c r="R22" s="94"/>
      <c r="S22" t="s">
        <v>2</v>
      </c>
      <c r="T22" t="str">
        <f>IF(R22&lt;&gt;"",R22,"")</f>
        <v/>
      </c>
      <c r="U22" s="101"/>
      <c r="V22" t="str">
        <f t="shared" si="2"/>
        <v/>
      </c>
    </row>
    <row r="23" customFormat="1" spans="1:22">
      <c r="A23" s="80" t="str">
        <f>CONCATENATE("Título ",A25)</f>
        <v>Título 4</v>
      </c>
      <c r="B23" s="81" t="s">
        <v>176</v>
      </c>
      <c r="C23" s="82" t="str">
        <f>CONCATENATE("&lt;!-- ",CONCATENATE(B23," ",B24)," --&gt;")</f>
        <v>&lt;!-- El Elemento &lt;form&gt; --&gt;</v>
      </c>
      <c r="D23" s="83" t="s">
        <v>89</v>
      </c>
      <c r="E23" s="84" t="str">
        <f>""</f>
        <v/>
      </c>
      <c r="F23" t="str">
        <f t="shared" si="0"/>
        <v/>
      </c>
      <c r="G23" s="87"/>
      <c r="L23" t="s">
        <v>111</v>
      </c>
      <c r="M23" s="101"/>
      <c r="N23" t="str">
        <f t="shared" si="1"/>
        <v/>
      </c>
      <c r="O23" s="87"/>
      <c r="T23" t="s">
        <v>111</v>
      </c>
      <c r="U23" s="101"/>
      <c r="V23" t="str">
        <f t="shared" si="2"/>
        <v/>
      </c>
    </row>
    <row r="24" ht="14.55" spans="1:22">
      <c r="A24" s="87" t="s">
        <v>158</v>
      </c>
      <c r="B24" t="s">
        <v>177</v>
      </c>
      <c r="C24" t="str">
        <f>IF(B25&lt;&gt;"",CONCATENATE("&lt;div id=",Comillas,B26,Comillas,"&gt;"),"")</f>
        <v>&lt;div id="el-elemento-form"&gt;</v>
      </c>
      <c r="D24" s="88" t="str">
        <f>CONCATENATE(" &lt;a href=",Comillas,"#",B26,Comillas," class=",Comillas,"simple-link",Comillas,"&gt;",B23,"&lt;/a&gt;")</f>
        <v> &lt;a href="#el-elemento-form" class="simple-link"&gt;El Elemento&lt;/a&gt;</v>
      </c>
      <c r="E24" s="89" t="str">
        <f>CONCATENATE(" &lt;a href=",Comillas,"#",B26,Comillas," class=",Comillas,"submenu-item",Comillas,"&gt;",B23,"&lt;/a&gt;")</f>
        <v> &lt;a href="#el-elemento-form" class="submenu-item"&gt;El Elemento&lt;/a&gt;</v>
      </c>
      <c r="F24" t="str">
        <f t="shared" si="0"/>
        <v/>
      </c>
      <c r="G24" s="95"/>
      <c r="H24" s="79"/>
      <c r="I24" s="79"/>
      <c r="J24" s="79"/>
      <c r="K24" s="79"/>
      <c r="L24" s="79" t="str">
        <f>CONCATENATE("&lt;!-- ",CONCATENATE(J18," ",J19," fin")," --&gt;")</f>
        <v>&lt;!-- Tipos de Fecha y Hora  fin --&gt;</v>
      </c>
      <c r="M24" s="102"/>
      <c r="N24" t="str">
        <f t="shared" si="1"/>
        <v/>
      </c>
      <c r="O24" s="95"/>
      <c r="P24" s="79"/>
      <c r="Q24" s="79"/>
      <c r="R24" s="79"/>
      <c r="S24" s="79"/>
      <c r="T24" s="79" t="str">
        <f>CONCATENATE("&lt;!-- ",R18," fin --&gt;")</f>
        <v>&lt;!-- application/x-www-form-urlencoded (Predeterminado) fin --&gt;</v>
      </c>
      <c r="U24" s="102"/>
      <c r="V24" t="str">
        <f t="shared" si="2"/>
        <v/>
      </c>
    </row>
    <row r="25" ht="14.55" spans="1:22">
      <c r="A25" s="91">
        <f>A18+1</f>
        <v>4</v>
      </c>
      <c r="B25" s="92" t="str">
        <f>IF(B23="","",SUBSTITUTE(SUBSTITUTE(SUBSTITUTE(SUBSTITUTE(SUBSTITUTE(SUBSTITUTE(SUBSTITUTE(SUBSTITUTE(LOWER(CONCATENATE(B23," ",B24))," ","-"),"&lt;",""),"&gt;",""),"ó","o"),"?",""),"¿",""),"é","e"),"á","a"))</f>
        <v>el-elemento-form</v>
      </c>
      <c r="C25" s="93" t="str">
        <f>CONCATENATE("&lt;h3&gt;",SUBSTITUTE(CONCATENATE(B23," ",B24),"&lt;","&amp;lt;"),"&lt;/h3&gt;")</f>
        <v>&lt;h3&gt;El Elemento &amp;lt;form&gt;&lt;/h3&gt;</v>
      </c>
      <c r="D25" s="88" t="s">
        <v>111</v>
      </c>
      <c r="E25" s="89"/>
      <c r="F25" t="str">
        <f t="shared" si="0"/>
        <v/>
      </c>
      <c r="G25" s="85"/>
      <c r="H25" s="86"/>
      <c r="I25" s="86"/>
      <c r="J25" s="83"/>
      <c r="K25" s="86"/>
      <c r="L25" s="79" t="str">
        <f>""</f>
        <v/>
      </c>
      <c r="N25" t="str">
        <f t="shared" si="1"/>
        <v/>
      </c>
      <c r="O25" s="85"/>
      <c r="P25" s="86"/>
      <c r="Q25" s="86"/>
      <c r="R25" s="83"/>
      <c r="S25" s="86"/>
      <c r="T25" s="79" t="str">
        <f>""</f>
        <v/>
      </c>
      <c r="V25" t="str">
        <f t="shared" si="2"/>
        <v/>
      </c>
    </row>
    <row r="26" spans="1:22">
      <c r="A26" s="87"/>
      <c r="B26" s="92" t="str">
        <f>IF(B25&lt;&gt;"",IF(B24="",LEFT(B25,LEN(B25)-1),B25),"")</f>
        <v>el-elemento-form</v>
      </c>
      <c r="C26" t="str">
        <f>IF(B27&lt;&gt;"",CONCATENATE("&lt;p&gt;",B27,"&lt;/p&gt;"),"")</f>
        <v/>
      </c>
      <c r="D26" s="88"/>
      <c r="E26" s="89"/>
      <c r="F26" t="str">
        <f t="shared" si="0"/>
        <v/>
      </c>
      <c r="G26" s="85" t="s">
        <v>178</v>
      </c>
      <c r="H26" s="86"/>
      <c r="I26" s="86"/>
      <c r="J26" s="81" t="s">
        <v>179</v>
      </c>
      <c r="K26" s="86" t="s">
        <v>2</v>
      </c>
      <c r="L26" s="82" t="str">
        <f>CONCATENATE("&lt;!-- ",CONCATENATE(J26," ",J27)," --&gt;")</f>
        <v>&lt;!-- Tipos de Selección  --&gt;</v>
      </c>
      <c r="M26" s="99"/>
      <c r="N26" t="str">
        <f t="shared" si="1"/>
        <v/>
      </c>
      <c r="O26" s="85" t="str">
        <f>G26</f>
        <v>Título 4</v>
      </c>
      <c r="P26" s="86"/>
      <c r="Q26" s="86"/>
      <c r="R26" s="81" t="s">
        <v>180</v>
      </c>
      <c r="S26" s="86"/>
      <c r="T26" s="86" t="str">
        <f>CONCATENATE("&lt;!-- ",R26," --&gt;")</f>
        <v>&lt;!-- multipart/form-data --&gt;</v>
      </c>
      <c r="U26" s="99"/>
      <c r="V26" t="str">
        <f t="shared" si="2"/>
        <v/>
      </c>
    </row>
    <row r="27" ht="14.4" spans="1:22">
      <c r="A27" s="87" t="s">
        <v>164</v>
      </c>
      <c r="B27" s="94"/>
      <c r="C27" t="s">
        <v>111</v>
      </c>
      <c r="D27" s="88"/>
      <c r="E27" s="89"/>
      <c r="F27" t="str">
        <f t="shared" si="0"/>
        <v/>
      </c>
      <c r="G27" s="87" t="s">
        <v>158</v>
      </c>
      <c r="H27" s="90" t="s">
        <v>159</v>
      </c>
      <c r="I27" s="100" t="s">
        <v>160</v>
      </c>
      <c r="J27" s="94"/>
      <c r="K27" s="88"/>
      <c r="L27" t="str">
        <f>IF(J26&lt;&gt;"","&lt;div&gt;","")</f>
        <v>&lt;div&gt;</v>
      </c>
      <c r="M27" s="101"/>
      <c r="N27" t="str">
        <f t="shared" si="1"/>
        <v/>
      </c>
      <c r="O27" s="87" t="s">
        <v>158</v>
      </c>
      <c r="P27" s="90" t="s">
        <v>159</v>
      </c>
      <c r="Q27" s="100" t="s">
        <v>160</v>
      </c>
      <c r="T27" t="str">
        <f>CONCATENATE(P27,R27,Q27)</f>
        <v>&lt;div &gt;</v>
      </c>
      <c r="U27" s="101"/>
      <c r="V27" t="str">
        <f t="shared" si="2"/>
        <v/>
      </c>
    </row>
    <row r="28" ht="14.55" spans="1:22">
      <c r="A28" s="95" t="str">
        <f>""</f>
        <v/>
      </c>
      <c r="B28" s="79"/>
      <c r="C28" s="79" t="str">
        <f>CONCATENATE("&lt;!-- ",CONCATENATE(B23," ",B24," fin")," --&gt;")</f>
        <v>&lt;!-- El Elemento &lt;form&gt; fin --&gt;</v>
      </c>
      <c r="D28" s="96"/>
      <c r="E28" s="97"/>
      <c r="F28" t="str">
        <f t="shared" si="0"/>
        <v/>
      </c>
      <c r="G28" s="87"/>
      <c r="J28" s="88"/>
      <c r="K28" s="88"/>
      <c r="L28" s="93" t="str">
        <f>CONCATENATE("&lt;h4&gt;",SUBSTITUTE(CONCATENATE(J26," ",J27),"&lt;","&amp;lt;"),"&lt;/h4&gt;")</f>
        <v>&lt;h4&gt;Tipos de Selección &lt;/h4&gt;</v>
      </c>
      <c r="M28" s="101"/>
      <c r="N28" t="str">
        <f t="shared" si="1"/>
        <v/>
      </c>
      <c r="O28" s="87"/>
      <c r="T28" t="str">
        <f>CONCATENATE("&lt;h5&gt;",R26,"&lt;/h5&gt;")</f>
        <v>&lt;h5&gt;multipart/form-data&lt;/h5&gt;</v>
      </c>
      <c r="U28" s="101"/>
      <c r="V28" t="str">
        <f t="shared" si="2"/>
        <v/>
      </c>
    </row>
    <row r="29" ht="14.55" spans="1:22">
      <c r="A29" s="85" t="str">
        <f>""</f>
        <v/>
      </c>
      <c r="B29" s="83"/>
      <c r="C29" s="79" t="str">
        <f>""</f>
        <v/>
      </c>
      <c r="D29" s="79" t="str">
        <f>IF(B30="","&lt;/div&gt;","")</f>
        <v/>
      </c>
      <c r="E29" s="79"/>
      <c r="F29" t="str">
        <f t="shared" si="0"/>
        <v/>
      </c>
      <c r="G29" s="87"/>
      <c r="L29" t="str">
        <f>IF(J30&lt;&gt;"","&lt;p&gt;","")</f>
        <v/>
      </c>
      <c r="M29" s="101"/>
      <c r="N29" t="str">
        <f t="shared" si="1"/>
        <v/>
      </c>
      <c r="O29" s="87"/>
      <c r="T29" t="str">
        <f>IF(R30&lt;&gt;"","&lt;p&gt;","")</f>
        <v/>
      </c>
      <c r="U29" s="101"/>
      <c r="V29" t="str">
        <f t="shared" si="2"/>
        <v/>
      </c>
    </row>
    <row r="30" spans="1:22">
      <c r="A30" s="80" t="str">
        <f>CONCATENATE("Título ",A32)</f>
        <v>Título 5</v>
      </c>
      <c r="B30" s="81" t="s">
        <v>181</v>
      </c>
      <c r="C30" s="82" t="str">
        <f>CONCATENATE("&lt;!-- ",CONCATENATE(B30," ",B31)," --&gt;")</f>
        <v>&lt;!-- Anatomía Completa del Elemento &lt;form&gt; --&gt;</v>
      </c>
      <c r="D30" s="83" t="s">
        <v>89</v>
      </c>
      <c r="E30" s="84" t="str">
        <f>""</f>
        <v/>
      </c>
      <c r="F30" t="str">
        <f t="shared" si="0"/>
        <v/>
      </c>
      <c r="G30" s="87" t="s">
        <v>164</v>
      </c>
      <c r="J30" s="94"/>
      <c r="K30" t="s">
        <v>2</v>
      </c>
      <c r="L30" t="str">
        <f>IF(J30&lt;&gt;"",J30,"")</f>
        <v/>
      </c>
      <c r="M30" s="101"/>
      <c r="N30" t="str">
        <f t="shared" si="1"/>
        <v/>
      </c>
      <c r="O30" s="87" t="s">
        <v>164</v>
      </c>
      <c r="R30" s="94"/>
      <c r="S30" t="s">
        <v>2</v>
      </c>
      <c r="T30" t="str">
        <f>IF(R30&lt;&gt;"",R30,"")</f>
        <v/>
      </c>
      <c r="U30" s="101"/>
      <c r="V30" t="str">
        <f t="shared" si="2"/>
        <v/>
      </c>
    </row>
    <row r="31" spans="1:22">
      <c r="A31" s="87" t="s">
        <v>158</v>
      </c>
      <c r="B31" t="s">
        <v>177</v>
      </c>
      <c r="C31" t="str">
        <f>IF(B32&lt;&gt;"",CONCATENATE("&lt;div id=",Comillas,B33,Comillas,"&gt;"),"")</f>
        <v>&lt;div id="anatomía-completa-del-elemento-form"&gt;</v>
      </c>
      <c r="D31" s="88" t="str">
        <f>CONCATENATE(" &lt;a href=",Comillas,"#",B33,Comillas," class=",Comillas,"simple-link",Comillas,"&gt;",B30,"&lt;/a&gt;")</f>
        <v> &lt;a href="#anatomía-completa-del-elemento-form" class="simple-link"&gt;Anatomía Completa del Elemento&lt;/a&gt;</v>
      </c>
      <c r="E31" s="89" t="str">
        <f>CONCATENATE(" &lt;a href=",Comillas,"#",B33,Comillas," class=",Comillas,"submenu-item",Comillas,"&gt;",B30,"&lt;/a&gt;")</f>
        <v> &lt;a href="#anatomía-completa-del-elemento-form" class="submenu-item"&gt;Anatomía Completa del Elemento&lt;/a&gt;</v>
      </c>
      <c r="F31" t="str">
        <f t="shared" si="0"/>
        <v/>
      </c>
      <c r="G31" s="87"/>
      <c r="L31" t="s">
        <v>111</v>
      </c>
      <c r="M31" s="101"/>
      <c r="N31" t="str">
        <f t="shared" si="1"/>
        <v/>
      </c>
      <c r="O31" s="87"/>
      <c r="T31" t="s">
        <v>111</v>
      </c>
      <c r="U31" s="101"/>
      <c r="V31" t="str">
        <f t="shared" si="2"/>
        <v/>
      </c>
    </row>
    <row r="32" ht="14.55" spans="1:22">
      <c r="A32" s="91">
        <f>A25+1</f>
        <v>5</v>
      </c>
      <c r="B32" s="92" t="str">
        <f>IF(B30="","",SUBSTITUTE(SUBSTITUTE(SUBSTITUTE(SUBSTITUTE(SUBSTITUTE(SUBSTITUTE(SUBSTITUTE(SUBSTITUTE(LOWER(CONCATENATE(B30," ",B31))," ","-"),"&lt;",""),"&gt;",""),"ó","o"),"?",""),"¿",""),"é","e"),"á","a"))</f>
        <v>anatomía-completa-del-elemento-form</v>
      </c>
      <c r="C32" s="93" t="str">
        <f>CONCATENATE("&lt;h3&gt;",SUBSTITUTE(CONCATENATE(B30," ",B31),"&lt;","&amp;lt;"),"&lt;/h3&gt;")</f>
        <v>&lt;h3&gt;Anatomía Completa del Elemento &amp;lt;form&gt;&lt;/h3&gt;</v>
      </c>
      <c r="D32" s="88" t="s">
        <v>111</v>
      </c>
      <c r="E32" s="89"/>
      <c r="F32" t="str">
        <f t="shared" si="0"/>
        <v/>
      </c>
      <c r="G32" s="95"/>
      <c r="H32" s="79"/>
      <c r="I32" s="79"/>
      <c r="J32" s="79"/>
      <c r="K32" s="79"/>
      <c r="L32" s="79" t="str">
        <f>CONCATENATE("&lt;!-- ",CONCATENATE(J26," ",J27," fin")," --&gt;")</f>
        <v>&lt;!-- Tipos de Selección  fin --&gt;</v>
      </c>
      <c r="M32" s="102"/>
      <c r="N32" t="str">
        <f t="shared" si="1"/>
        <v/>
      </c>
      <c r="O32" s="95"/>
      <c r="P32" s="79"/>
      <c r="Q32" s="79"/>
      <c r="R32" s="79"/>
      <c r="S32" s="79"/>
      <c r="T32" s="79" t="str">
        <f>CONCATENATE("&lt;!-- ",R26," fin --&gt;")</f>
        <v>&lt;!-- multipart/form-data fin --&gt;</v>
      </c>
      <c r="U32" s="102"/>
      <c r="V32" t="str">
        <f t="shared" si="2"/>
        <v/>
      </c>
    </row>
    <row r="33" ht="14.55" spans="1:22">
      <c r="A33" s="87"/>
      <c r="B33" s="92" t="str">
        <f>IF(B32&lt;&gt;"",IF(B31="",LEFT(B32,LEN(B32)-1),B32),"")</f>
        <v>anatomía-completa-del-elemento-form</v>
      </c>
      <c r="C33" t="str">
        <f>IF(B34&lt;&gt;"",CONCATENATE("&lt;p&gt;",B34,"&lt;/p&gt;"),"")</f>
        <v/>
      </c>
      <c r="D33" s="88"/>
      <c r="E33" s="89"/>
      <c r="F33" t="str">
        <f t="shared" si="0"/>
        <v/>
      </c>
      <c r="G33" s="85"/>
      <c r="H33" s="86"/>
      <c r="I33" s="86"/>
      <c r="J33" s="83"/>
      <c r="K33" s="86"/>
      <c r="L33" s="79" t="str">
        <f>""</f>
        <v/>
      </c>
      <c r="N33" t="str">
        <f t="shared" si="1"/>
        <v/>
      </c>
      <c r="O33" s="85"/>
      <c r="P33" s="86"/>
      <c r="Q33" s="86"/>
      <c r="R33" s="83"/>
      <c r="S33" s="86"/>
      <c r="T33" s="79" t="str">
        <f>""</f>
        <v/>
      </c>
      <c r="V33" t="str">
        <f t="shared" si="2"/>
        <v/>
      </c>
    </row>
    <row r="34" spans="1:22">
      <c r="A34" s="87" t="s">
        <v>164</v>
      </c>
      <c r="B34" s="94"/>
      <c r="C34" t="s">
        <v>111</v>
      </c>
      <c r="D34" s="88"/>
      <c r="E34" s="89"/>
      <c r="F34" t="str">
        <f t="shared" si="0"/>
        <v/>
      </c>
      <c r="G34" s="85" t="s">
        <v>182</v>
      </c>
      <c r="H34" s="86"/>
      <c r="I34" s="86"/>
      <c r="J34" s="81" t="s">
        <v>183</v>
      </c>
      <c r="K34" s="86" t="s">
        <v>2</v>
      </c>
      <c r="L34" s="82" t="str">
        <f>CONCATENATE("&lt;!-- ",CONCATENATE(J34," ",J35)," --&gt;")</f>
        <v>&lt;!-- Tipos de Archivo y Multimedia  --&gt;</v>
      </c>
      <c r="M34" s="99"/>
      <c r="N34" t="str">
        <f t="shared" si="1"/>
        <v/>
      </c>
      <c r="O34" s="85" t="str">
        <f>G34</f>
        <v>Título 5</v>
      </c>
      <c r="P34" s="86"/>
      <c r="Q34" s="86"/>
      <c r="R34" s="81" t="s">
        <v>184</v>
      </c>
      <c r="S34" s="86"/>
      <c r="T34" s="86" t="str">
        <f>CONCATENATE("&lt;!-- ",R34," --&gt;")</f>
        <v>&lt;!-- text/plain --&gt;</v>
      </c>
      <c r="U34" s="99"/>
      <c r="V34" t="str">
        <f t="shared" si="2"/>
        <v/>
      </c>
    </row>
    <row r="35" ht="15.15" spans="1:22">
      <c r="A35" s="95" t="str">
        <f>""</f>
        <v/>
      </c>
      <c r="B35" s="79"/>
      <c r="C35" s="79" t="str">
        <f>CONCATENATE("&lt;!-- ",CONCATENATE(B30," ",B31," fin")," --&gt;")</f>
        <v>&lt;!-- Anatomía Completa del Elemento &lt;form&gt; fin --&gt;</v>
      </c>
      <c r="D35" s="96"/>
      <c r="E35" s="97"/>
      <c r="F35" t="str">
        <f t="shared" si="0"/>
        <v/>
      </c>
      <c r="G35" s="87" t="s">
        <v>158</v>
      </c>
      <c r="H35" s="90" t="s">
        <v>159</v>
      </c>
      <c r="I35" s="100" t="s">
        <v>160</v>
      </c>
      <c r="J35" s="94"/>
      <c r="L35" t="str">
        <f>CONCATENATE("&lt;div&gt;")</f>
        <v>&lt;div&gt;</v>
      </c>
      <c r="M35" s="101"/>
      <c r="N35" t="str">
        <f t="shared" si="1"/>
        <v/>
      </c>
      <c r="O35" s="87" t="s">
        <v>158</v>
      </c>
      <c r="P35" s="90" t="s">
        <v>159</v>
      </c>
      <c r="Q35" s="100" t="s">
        <v>160</v>
      </c>
      <c r="T35" t="str">
        <f>CONCATENATE(P35,R35,Q35)</f>
        <v>&lt;div &gt;</v>
      </c>
      <c r="U35" s="101"/>
      <c r="V35" t="str">
        <f t="shared" si="2"/>
        <v/>
      </c>
    </row>
    <row r="36" ht="14.55" spans="1:22">
      <c r="A36" s="85" t="str">
        <f>""</f>
        <v/>
      </c>
      <c r="B36" s="83"/>
      <c r="C36" s="79" t="str">
        <f>""</f>
        <v/>
      </c>
      <c r="D36" s="79" t="str">
        <f>IF(B37="","&lt;/div&gt;","")</f>
        <v/>
      </c>
      <c r="E36" s="79"/>
      <c r="F36" t="str">
        <f t="shared" si="0"/>
        <v/>
      </c>
      <c r="G36" s="87"/>
      <c r="J36" s="92"/>
      <c r="K36" s="88" t="s">
        <v>2</v>
      </c>
      <c r="L36" s="93" t="str">
        <f>CONCATENATE("&lt;h4&gt;",SUBSTITUTE(CONCATENATE(J34," ",J35),"&lt;","&amp;lt;"),"&lt;/h4&gt;")</f>
        <v>&lt;h4&gt;Tipos de Archivo y Multimedia &lt;/h4&gt;</v>
      </c>
      <c r="M36" s="101"/>
      <c r="N36" t="str">
        <f t="shared" si="1"/>
        <v/>
      </c>
      <c r="O36" s="87"/>
      <c r="T36" t="str">
        <f>CONCATENATE("&lt;h5&gt;",R34,"&lt;/h5&gt;")</f>
        <v>&lt;h5&gt;text/plain&lt;/h5&gt;</v>
      </c>
      <c r="U36" s="101"/>
      <c r="V36" t="str">
        <f t="shared" si="2"/>
        <v/>
      </c>
    </row>
    <row r="37" spans="1:22">
      <c r="A37" s="80" t="str">
        <f>CONCATENATE("Título ",A39)</f>
        <v>Título 6</v>
      </c>
      <c r="B37" s="81" t="s">
        <v>185</v>
      </c>
      <c r="C37" s="82" t="str">
        <f>CONCATENATE("&lt;!-- ",CONCATENATE(B37," ",B38)," --&gt;")</f>
        <v>&lt;!-- Qué Son los Atributos del Formulario &lt;form&gt; --&gt;</v>
      </c>
      <c r="D37" s="83" t="s">
        <v>89</v>
      </c>
      <c r="E37" s="84" t="str">
        <f>""</f>
        <v/>
      </c>
      <c r="F37" t="str">
        <f t="shared" si="0"/>
        <v/>
      </c>
      <c r="G37" s="87"/>
      <c r="L37" t="str">
        <f>IF(J38&lt;&gt;"","&lt;p&gt;","")</f>
        <v/>
      </c>
      <c r="M37" s="101"/>
      <c r="N37" t="str">
        <f t="shared" si="1"/>
        <v/>
      </c>
      <c r="O37" s="87"/>
      <c r="T37" t="str">
        <f>IF(R38&lt;&gt;"","&lt;p&gt;","")</f>
        <v/>
      </c>
      <c r="U37" s="101"/>
      <c r="V37" t="str">
        <f t="shared" si="2"/>
        <v/>
      </c>
    </row>
    <row r="38" spans="1:22">
      <c r="A38" s="87" t="s">
        <v>158</v>
      </c>
      <c r="B38" t="s">
        <v>177</v>
      </c>
      <c r="C38" t="str">
        <f>IF(B39&lt;&gt;"",CONCATENATE("&lt;div id=",Comillas,B40,Comillas,"&gt;"),"")</f>
        <v>&lt;div id="que-son-los-atributos-del-formulario-form"&gt;</v>
      </c>
      <c r="D38" s="88" t="str">
        <f>CONCATENATE(" &lt;a href=",Comillas,"#",B40,Comillas," class=",Comillas,"simple-link",Comillas,"&gt;",B37,"&lt;/a&gt;")</f>
        <v> &lt;a href="#que-son-los-atributos-del-formulario-form" class="simple-link"&gt;Qué Son los Atributos del Formulario&lt;/a&gt;</v>
      </c>
      <c r="E38" s="89" t="str">
        <f>CONCATENATE(" &lt;a href=",Comillas,"#",B40,Comillas," class=",Comillas,"submenu-item",Comillas,"&gt;",B37,"&lt;/a&gt;")</f>
        <v> &lt;a href="#que-son-los-atributos-del-formulario-form" class="submenu-item"&gt;Qué Son los Atributos del Formulario&lt;/a&gt;</v>
      </c>
      <c r="F38" t="str">
        <f t="shared" si="0"/>
        <v/>
      </c>
      <c r="G38" s="87" t="s">
        <v>164</v>
      </c>
      <c r="J38" s="94"/>
      <c r="K38" t="s">
        <v>2</v>
      </c>
      <c r="L38" t="str">
        <f>IF(J38&lt;&gt;"",J38,"")</f>
        <v/>
      </c>
      <c r="M38" s="101"/>
      <c r="N38" t="str">
        <f t="shared" si="1"/>
        <v/>
      </c>
      <c r="O38" s="87" t="s">
        <v>164</v>
      </c>
      <c r="R38" s="94"/>
      <c r="S38" t="s">
        <v>2</v>
      </c>
      <c r="T38" t="str">
        <f>IF(R38&lt;&gt;"",R38,"")</f>
        <v/>
      </c>
      <c r="U38" s="101"/>
      <c r="V38" t="str">
        <f t="shared" si="2"/>
        <v/>
      </c>
    </row>
    <row r="39" spans="1:22">
      <c r="A39" s="91">
        <f>A32+1</f>
        <v>6</v>
      </c>
      <c r="B39" s="92" t="str">
        <f>IF(B37="","",SUBSTITUTE(SUBSTITUTE(SUBSTITUTE(SUBSTITUTE(SUBSTITUTE(SUBSTITUTE(SUBSTITUTE(SUBSTITUTE(LOWER(CONCATENATE(B37," ",B38))," ","-"),"&lt;",""),"&gt;",""),"ó","o"),"?",""),"¿",""),"é","e"),"á","a"))</f>
        <v>que-son-los-atributos-del-formulario-form</v>
      </c>
      <c r="C39" s="93" t="str">
        <f>CONCATENATE("&lt;h3&gt;",SUBSTITUTE(CONCATENATE(B37," ",B38),"&lt;","&amp;lt;"),"&lt;/h3&gt;")</f>
        <v>&lt;h3&gt;Qué Son los Atributos del Formulario &amp;lt;form&gt;&lt;/h3&gt;</v>
      </c>
      <c r="D39" s="88" t="s">
        <v>111</v>
      </c>
      <c r="E39" s="89"/>
      <c r="F39" t="str">
        <f t="shared" si="0"/>
        <v/>
      </c>
      <c r="G39" s="87"/>
      <c r="L39" t="s">
        <v>111</v>
      </c>
      <c r="M39" s="101"/>
      <c r="N39" t="str">
        <f t="shared" si="1"/>
        <v/>
      </c>
      <c r="O39" s="87"/>
      <c r="T39" t="s">
        <v>111</v>
      </c>
      <c r="U39" s="101"/>
      <c r="V39" t="str">
        <f t="shared" si="2"/>
        <v/>
      </c>
    </row>
    <row r="40" ht="14.55" spans="1:22">
      <c r="A40" s="87"/>
      <c r="B40" s="92" t="str">
        <f>IF(B39&lt;&gt;"",IF(B38="",LEFT(B39,LEN(B39)-1),B39),"")</f>
        <v>que-son-los-atributos-del-formulario-form</v>
      </c>
      <c r="C40" t="str">
        <f>IF(B41&lt;&gt;"",CONCATENATE("&lt;p&gt;",B41,"&lt;/p&gt;"),"")</f>
        <v/>
      </c>
      <c r="D40" s="88"/>
      <c r="E40" s="89"/>
      <c r="F40" t="str">
        <f t="shared" si="0"/>
        <v/>
      </c>
      <c r="G40" s="95"/>
      <c r="H40" s="79"/>
      <c r="I40" s="79"/>
      <c r="J40" s="79"/>
      <c r="K40" s="79"/>
      <c r="L40" s="79" t="str">
        <f>CONCATENATE("&lt;!-- ",CONCATENATE(J34," ",J35," fin")," --&gt;")</f>
        <v>&lt;!-- Tipos de Archivo y Multimedia  fin --&gt;</v>
      </c>
      <c r="M40" s="102"/>
      <c r="N40" t="str">
        <f t="shared" si="1"/>
        <v/>
      </c>
      <c r="O40" s="95"/>
      <c r="P40" s="79"/>
      <c r="Q40" s="79"/>
      <c r="R40" s="79"/>
      <c r="S40" s="79"/>
      <c r="T40" s="79" t="str">
        <f>CONCATENATE("&lt;!-- ",R34," fin --&gt;")</f>
        <v>&lt;!-- text/plain fin --&gt;</v>
      </c>
      <c r="U40" s="102"/>
      <c r="V40" t="str">
        <f t="shared" si="2"/>
        <v/>
      </c>
    </row>
    <row r="41" ht="14.55" spans="1:22">
      <c r="A41" s="87" t="s">
        <v>164</v>
      </c>
      <c r="B41" s="94"/>
      <c r="C41" t="s">
        <v>111</v>
      </c>
      <c r="D41" s="88"/>
      <c r="E41" s="89"/>
      <c r="F41" t="str">
        <f t="shared" si="0"/>
        <v/>
      </c>
      <c r="G41" s="85"/>
      <c r="H41" s="86"/>
      <c r="I41" s="86"/>
      <c r="J41" s="83"/>
      <c r="K41" s="86"/>
      <c r="L41" s="79" t="str">
        <f>""</f>
        <v/>
      </c>
      <c r="N41" t="str">
        <f t="shared" si="1"/>
        <v/>
      </c>
      <c r="O41" s="85"/>
      <c r="P41" s="86"/>
      <c r="Q41" s="86"/>
      <c r="R41" s="83"/>
      <c r="S41" s="86"/>
      <c r="T41" s="79" t="str">
        <f>""</f>
        <v/>
      </c>
      <c r="V41" t="str">
        <f t="shared" si="2"/>
        <v/>
      </c>
    </row>
    <row r="42" ht="14.55" spans="1:22">
      <c r="A42" s="95" t="str">
        <f>""</f>
        <v/>
      </c>
      <c r="B42" s="79"/>
      <c r="C42" s="79" t="str">
        <f>CONCATENATE("&lt;!-- ",CONCATENATE(B37," ",B38," fin")," --&gt;")</f>
        <v>&lt;!-- Qué Son los Atributos del Formulario &lt;form&gt; fin --&gt;</v>
      </c>
      <c r="D42" s="96"/>
      <c r="E42" s="97"/>
      <c r="F42" t="str">
        <f t="shared" si="0"/>
        <v/>
      </c>
      <c r="G42" s="85" t="s">
        <v>186</v>
      </c>
      <c r="H42" s="86"/>
      <c r="I42" s="86"/>
      <c r="J42" s="81" t="s">
        <v>187</v>
      </c>
      <c r="K42" s="86" t="s">
        <v>2</v>
      </c>
      <c r="L42" s="82" t="str">
        <f>CONCATENATE("&lt;!-- ",CONCATENATE(J42," ",J43)," --&gt;")</f>
        <v>&lt;!-- Tipos de Color  --&gt;</v>
      </c>
      <c r="M42" s="99"/>
      <c r="N42" t="str">
        <f t="shared" si="1"/>
        <v/>
      </c>
      <c r="O42" s="85" t="str">
        <f>G42</f>
        <v>Título 6</v>
      </c>
      <c r="P42" s="86"/>
      <c r="Q42" s="86"/>
      <c r="R42" s="81" t="s">
        <v>188</v>
      </c>
      <c r="S42" s="86"/>
      <c r="T42" s="86" t="str">
        <f>CONCATENATE("&lt;!-- ",R42," --&gt;")</f>
        <v>&lt;!-- Consideraciones Técnicas  para enctype --&gt;</v>
      </c>
      <c r="U42" s="99"/>
      <c r="V42" t="str">
        <f t="shared" si="2"/>
        <v/>
      </c>
    </row>
    <row r="43" ht="15.15" spans="1:22">
      <c r="A43" s="85" t="str">
        <f>""</f>
        <v/>
      </c>
      <c r="B43" s="83"/>
      <c r="C43" s="79" t="str">
        <f>""</f>
        <v/>
      </c>
      <c r="D43" s="79" t="str">
        <f>IF(B44="","&lt;/div&gt;","")</f>
        <v/>
      </c>
      <c r="E43" s="79"/>
      <c r="F43" t="str">
        <f t="shared" si="0"/>
        <v/>
      </c>
      <c r="G43" s="87" t="s">
        <v>158</v>
      </c>
      <c r="H43" s="90" t="s">
        <v>159</v>
      </c>
      <c r="I43" s="100" t="s">
        <v>160</v>
      </c>
      <c r="J43" s="94"/>
      <c r="L43" t="str">
        <f>CONCATENATE("&lt;div&gt;")</f>
        <v>&lt;div&gt;</v>
      </c>
      <c r="M43" s="101"/>
      <c r="N43" t="str">
        <f t="shared" si="1"/>
        <v/>
      </c>
      <c r="O43" s="87" t="s">
        <v>158</v>
      </c>
      <c r="P43" s="90" t="s">
        <v>159</v>
      </c>
      <c r="Q43" s="100" t="s">
        <v>160</v>
      </c>
      <c r="T43" t="str">
        <f>CONCATENATE(P43,R43,Q43)</f>
        <v>&lt;div &gt;</v>
      </c>
      <c r="U43" s="101"/>
      <c r="V43" t="str">
        <f t="shared" si="2"/>
        <v/>
      </c>
    </row>
    <row r="44" spans="1:22">
      <c r="A44" s="80" t="str">
        <f>CONCATENATE("Título ",A46)</f>
        <v>Título 7</v>
      </c>
      <c r="B44" s="81" t="s">
        <v>189</v>
      </c>
      <c r="C44" s="82" t="str">
        <f>CONCATENATE("&lt;!-- ",CONCATENATE(B44," ",B45)," --&gt;")</f>
        <v>&lt;!-- action  --&gt;</v>
      </c>
      <c r="D44" s="83" t="s">
        <v>89</v>
      </c>
      <c r="E44" s="84" t="str">
        <f>""</f>
        <v/>
      </c>
      <c r="F44" t="str">
        <f t="shared" si="0"/>
        <v/>
      </c>
      <c r="G44" s="87"/>
      <c r="J44" s="92"/>
      <c r="K44" s="88" t="s">
        <v>2</v>
      </c>
      <c r="L44" s="93" t="str">
        <f>CONCATENATE("&lt;h4&gt;",SUBSTITUTE(CONCATENATE(J42," ",J43),"&lt;","&amp;lt;"),"&lt;/h4&gt;")</f>
        <v>&lt;h4&gt;Tipos de Color &lt;/h4&gt;</v>
      </c>
      <c r="M44" s="101"/>
      <c r="N44" t="str">
        <f t="shared" si="1"/>
        <v/>
      </c>
      <c r="O44" s="87"/>
      <c r="T44" t="str">
        <f>CONCATENATE("&lt;h5&gt;",R42,"&lt;/h5&gt;")</f>
        <v>&lt;h5&gt;Consideraciones Técnicas  para enctype&lt;/h5&gt;</v>
      </c>
      <c r="U44" s="101"/>
      <c r="V44" t="str">
        <f t="shared" si="2"/>
        <v/>
      </c>
    </row>
    <row r="45" spans="1:22">
      <c r="A45" s="87" t="s">
        <v>158</v>
      </c>
      <c r="C45" t="str">
        <f>IF(B46&lt;&gt;"",CONCATENATE("&lt;div id=",Comillas,B47,Comillas,"&gt;"),"")</f>
        <v>&lt;div id="action"&gt;</v>
      </c>
      <c r="D45" s="88" t="str">
        <f>CONCATENATE(" &lt;a href=",Comillas,"#",B47,Comillas," class=",Comillas,"simple-link",Comillas,"&gt;",B44,"&lt;/a&gt;")</f>
        <v> &lt;a href="#action" class="simple-link"&gt;action&lt;/a&gt;</v>
      </c>
      <c r="E45" s="89" t="str">
        <f>CONCATENATE(" &lt;a href=",Comillas,"#",B47,Comillas," class=",Comillas,"submenu-item",Comillas,"&gt;",B44,"&lt;/a&gt;")</f>
        <v> &lt;a href="#action" class="submenu-item"&gt;action&lt;/a&gt;</v>
      </c>
      <c r="F45" t="str">
        <f t="shared" si="0"/>
        <v/>
      </c>
      <c r="G45" s="87"/>
      <c r="L45" t="str">
        <f>IF(J46&lt;&gt;"","&lt;p&gt;","")</f>
        <v/>
      </c>
      <c r="M45" s="101"/>
      <c r="N45" t="str">
        <f t="shared" si="1"/>
        <v/>
      </c>
      <c r="O45" s="87"/>
      <c r="T45" t="str">
        <f>IF(R46&lt;&gt;"","&lt;p&gt;","")</f>
        <v/>
      </c>
      <c r="U45" s="101"/>
      <c r="V45" t="str">
        <f t="shared" si="2"/>
        <v/>
      </c>
    </row>
    <row r="46" spans="1:22">
      <c r="A46" s="91">
        <f>A39+1</f>
        <v>7</v>
      </c>
      <c r="B46" s="92" t="str">
        <f>IF(B44="","",SUBSTITUTE(SUBSTITUTE(SUBSTITUTE(SUBSTITUTE(SUBSTITUTE(SUBSTITUTE(SUBSTITUTE(SUBSTITUTE(LOWER(CONCATENATE(B44," ",B45))," ","-"),"&lt;",""),"&gt;",""),"ó","o"),"?",""),"¿",""),"é","e"),"á","a"))</f>
        <v>action-</v>
      </c>
      <c r="C46" s="93" t="str">
        <f>CONCATENATE("&lt;h3&gt;",SUBSTITUTE(CONCATENATE(B44," ",B45),"&lt;","&amp;lt;"),"&lt;/h3&gt;")</f>
        <v>&lt;h3&gt;action &lt;/h3&gt;</v>
      </c>
      <c r="D46" s="88" t="s">
        <v>111</v>
      </c>
      <c r="E46" s="89"/>
      <c r="F46" t="str">
        <f t="shared" si="0"/>
        <v/>
      </c>
      <c r="G46" s="87" t="s">
        <v>164</v>
      </c>
      <c r="J46" s="94"/>
      <c r="K46" t="s">
        <v>2</v>
      </c>
      <c r="L46" t="str">
        <f>IF(J46&lt;&gt;"",J46,"")</f>
        <v/>
      </c>
      <c r="M46" s="101"/>
      <c r="N46" t="str">
        <f t="shared" si="1"/>
        <v/>
      </c>
      <c r="O46" s="87" t="s">
        <v>164</v>
      </c>
      <c r="R46" s="94"/>
      <c r="S46" t="s">
        <v>2</v>
      </c>
      <c r="T46" t="str">
        <f>IF(R46&lt;&gt;"",R46,"")</f>
        <v/>
      </c>
      <c r="U46" s="101"/>
      <c r="V46" t="str">
        <f t="shared" si="2"/>
        <v/>
      </c>
    </row>
    <row r="47" spans="1:22">
      <c r="A47" s="87"/>
      <c r="B47" s="92" t="str">
        <f>IF(B46&lt;&gt;"",IF(B45="",LEFT(B46,LEN(B46)-1),B46),"")</f>
        <v>action</v>
      </c>
      <c r="C47" t="str">
        <f>IF(B48&lt;&gt;"",CONCATENATE("&lt;p&gt;",B48,"&lt;/p&gt;"),"")</f>
        <v/>
      </c>
      <c r="D47" s="88"/>
      <c r="E47" s="89"/>
      <c r="F47" t="str">
        <f t="shared" si="0"/>
        <v/>
      </c>
      <c r="G47" s="87"/>
      <c r="L47" t="s">
        <v>111</v>
      </c>
      <c r="M47" s="101"/>
      <c r="N47" t="str">
        <f t="shared" si="1"/>
        <v/>
      </c>
      <c r="O47" s="87"/>
      <c r="T47" t="s">
        <v>111</v>
      </c>
      <c r="U47" s="101"/>
      <c r="V47" t="str">
        <f t="shared" si="2"/>
        <v/>
      </c>
    </row>
    <row r="48" ht="14.55" spans="1:22">
      <c r="A48" s="87" t="s">
        <v>164</v>
      </c>
      <c r="B48" s="94"/>
      <c r="C48" t="s">
        <v>111</v>
      </c>
      <c r="D48" s="88"/>
      <c r="E48" s="89"/>
      <c r="F48" t="str">
        <f t="shared" si="0"/>
        <v/>
      </c>
      <c r="G48" s="95"/>
      <c r="H48" s="79"/>
      <c r="I48" s="79"/>
      <c r="J48" s="79"/>
      <c r="K48" s="79"/>
      <c r="L48" s="79" t="str">
        <f>CONCATENATE("&lt;!-- ",CONCATENATE(J42," ",J43," fin")," --&gt;")</f>
        <v>&lt;!-- Tipos de Color  fin --&gt;</v>
      </c>
      <c r="M48" s="102"/>
      <c r="N48" t="str">
        <f t="shared" si="1"/>
        <v/>
      </c>
      <c r="O48" s="95"/>
      <c r="P48" s="79"/>
      <c r="Q48" s="79"/>
      <c r="R48" s="79"/>
      <c r="S48" s="79"/>
      <c r="T48" s="79" t="str">
        <f>CONCATENATE("&lt;!-- ",R42," fin --&gt;")</f>
        <v>&lt;!-- Consideraciones Técnicas  para enctype fin --&gt;</v>
      </c>
      <c r="U48" s="102"/>
      <c r="V48" t="str">
        <f t="shared" si="2"/>
        <v/>
      </c>
    </row>
    <row r="49" ht="14.55" spans="1:22">
      <c r="A49" s="95" t="str">
        <f>""</f>
        <v/>
      </c>
      <c r="B49" s="79"/>
      <c r="C49" s="79" t="str">
        <f>CONCATENATE("&lt;!-- ",CONCATENATE(B44," ",B45," fin")," --&gt;")</f>
        <v>&lt;!-- action  fin --&gt;</v>
      </c>
      <c r="D49" s="96"/>
      <c r="E49" s="97"/>
      <c r="F49" t="str">
        <f t="shared" si="0"/>
        <v/>
      </c>
      <c r="G49" s="85"/>
      <c r="H49" s="86"/>
      <c r="I49" s="86"/>
      <c r="J49" s="83"/>
      <c r="K49" s="86"/>
      <c r="L49" s="79" t="str">
        <f>""</f>
        <v/>
      </c>
      <c r="N49" t="str">
        <f t="shared" si="1"/>
        <v/>
      </c>
      <c r="O49" s="85"/>
      <c r="P49" s="86"/>
      <c r="Q49" s="86"/>
      <c r="R49" s="83"/>
      <c r="S49" s="86"/>
      <c r="T49" s="79" t="str">
        <f>""</f>
        <v/>
      </c>
      <c r="V49" t="str">
        <f t="shared" si="2"/>
        <v/>
      </c>
    </row>
    <row r="50" ht="14.55" spans="1:22">
      <c r="A50" s="85" t="str">
        <f>""</f>
        <v/>
      </c>
      <c r="B50" s="83"/>
      <c r="C50" s="79" t="str">
        <f>""</f>
        <v/>
      </c>
      <c r="D50" s="79" t="str">
        <f>IF(B51="","&lt;/div&gt;","")</f>
        <v/>
      </c>
      <c r="E50" s="79"/>
      <c r="F50" t="str">
        <f t="shared" si="0"/>
        <v/>
      </c>
      <c r="G50" s="85" t="str">
        <f>A57</f>
        <v/>
      </c>
      <c r="H50" s="86"/>
      <c r="I50" s="86" t="s">
        <v>190</v>
      </c>
      <c r="J50" s="81" t="s">
        <v>191</v>
      </c>
      <c r="K50" s="86" t="s">
        <v>2</v>
      </c>
      <c r="L50" s="82" t="str">
        <f>CONCATENATE("&lt;!-- ",CONCATENATE(J50," ",J51)," --&gt;")</f>
        <v>&lt;!-- Tipos de Botón  --&gt;</v>
      </c>
      <c r="M50" s="99"/>
      <c r="N50" t="str">
        <f t="shared" si="1"/>
        <v/>
      </c>
      <c r="O50" s="85" t="str">
        <f>G50</f>
        <v/>
      </c>
      <c r="P50" s="86"/>
      <c r="Q50" s="86"/>
      <c r="R50" s="81"/>
      <c r="S50" s="86"/>
      <c r="T50" s="86" t="str">
        <f>CONCATENATE("&lt;!-- ",R50," --&gt;")</f>
        <v>&lt;!--  --&gt;</v>
      </c>
      <c r="U50" s="99"/>
      <c r="V50" t="str">
        <f t="shared" si="2"/>
        <v/>
      </c>
    </row>
    <row r="51" ht="14.4" spans="1:22">
      <c r="A51" s="80" t="str">
        <f>CONCATENATE("Título ",A53)</f>
        <v>Título 8</v>
      </c>
      <c r="B51" s="81" t="s">
        <v>192</v>
      </c>
      <c r="C51" s="82" t="str">
        <f>CONCATENATE("&lt;!-- ",CONCATENATE(B51," ",B52)," --&gt;")</f>
        <v>&lt;!-- method  --&gt;</v>
      </c>
      <c r="D51" s="83" t="s">
        <v>89</v>
      </c>
      <c r="E51" s="84" t="str">
        <f>""</f>
        <v/>
      </c>
      <c r="F51" t="str">
        <f t="shared" si="0"/>
        <v/>
      </c>
      <c r="G51" s="87" t="s">
        <v>158</v>
      </c>
      <c r="H51" s="90" t="s">
        <v>159</v>
      </c>
      <c r="I51" s="100" t="s">
        <v>160</v>
      </c>
      <c r="J51" s="94"/>
      <c r="L51" t="str">
        <f>CONCATENATE("&lt;div&gt;")</f>
        <v>&lt;div&gt;</v>
      </c>
      <c r="M51" s="101"/>
      <c r="N51" t="str">
        <f t="shared" si="1"/>
        <v/>
      </c>
      <c r="O51" s="87" t="s">
        <v>158</v>
      </c>
      <c r="P51" s="90" t="s">
        <v>159</v>
      </c>
      <c r="Q51" s="100" t="s">
        <v>160</v>
      </c>
      <c r="T51" t="str">
        <f>CONCATENATE(P51,R51,Q51)</f>
        <v>&lt;div &gt;</v>
      </c>
      <c r="U51" s="101"/>
      <c r="V51" t="str">
        <f t="shared" si="2"/>
        <v/>
      </c>
    </row>
    <row r="52" spans="1:22">
      <c r="A52" s="87" t="s">
        <v>158</v>
      </c>
      <c r="C52" t="str">
        <f>IF(B53&lt;&gt;"",CONCATENATE("&lt;div id=",Comillas,B54,Comillas,"&gt;"),"")</f>
        <v>&lt;div id="method"&gt;</v>
      </c>
      <c r="D52" s="88" t="str">
        <f>CONCATENATE(" &lt;a href=",Comillas,"#",B54,Comillas," class=",Comillas,"simple-link",Comillas,"&gt;",B51,"&lt;/a&gt;")</f>
        <v> &lt;a href="#method" class="simple-link"&gt;method&lt;/a&gt;</v>
      </c>
      <c r="E52" s="89" t="str">
        <f>CONCATENATE(" &lt;a href=",Comillas,"#",B54,Comillas," class=",Comillas,"submenu-item",Comillas,"&gt;",B51,"&lt;/a&gt;")</f>
        <v> &lt;a href="#method" class="submenu-item"&gt;method&lt;/a&gt;</v>
      </c>
      <c r="F52" t="str">
        <f t="shared" si="0"/>
        <v/>
      </c>
      <c r="G52" s="87"/>
      <c r="J52" s="92"/>
      <c r="K52" s="88" t="s">
        <v>2</v>
      </c>
      <c r="L52" s="93" t="str">
        <f>CONCATENATE("&lt;h4&gt;",SUBSTITUTE(CONCATENATE(J50," ",J51),"&lt;","&amp;lt;"),"&lt;/h4&gt;")</f>
        <v>&lt;h4&gt;Tipos de Botón &lt;/h4&gt;</v>
      </c>
      <c r="M52" s="101"/>
      <c r="N52" t="str">
        <f t="shared" si="1"/>
        <v/>
      </c>
      <c r="O52" s="87"/>
      <c r="T52" t="str">
        <f>CONCATENATE("&lt;h5&gt;",R50,"&lt;/h5&gt;")</f>
        <v>&lt;h5&gt;&lt;/h5&gt;</v>
      </c>
      <c r="U52" s="101"/>
      <c r="V52" t="str">
        <f t="shared" si="2"/>
        <v/>
      </c>
    </row>
    <row r="53" spans="1:22">
      <c r="A53" s="91">
        <f>A46+1</f>
        <v>8</v>
      </c>
      <c r="B53" s="92" t="str">
        <f>IF(B51="","",SUBSTITUTE(SUBSTITUTE(SUBSTITUTE(SUBSTITUTE(SUBSTITUTE(SUBSTITUTE(SUBSTITUTE(SUBSTITUTE(LOWER(CONCATENATE(B51," ",B52))," ","-"),"&lt;",""),"&gt;",""),"ó","o"),"?",""),"¿",""),"é","e"),"á","a"))</f>
        <v>method-</v>
      </c>
      <c r="C53" s="93" t="str">
        <f>CONCATENATE("&lt;h3&gt;",SUBSTITUTE(CONCATENATE(B51," ",B52),"&lt;","&amp;lt;"),"&lt;/h3&gt;")</f>
        <v>&lt;h3&gt;method &lt;/h3&gt;</v>
      </c>
      <c r="D53" s="88" t="s">
        <v>111</v>
      </c>
      <c r="E53" s="89"/>
      <c r="F53" t="str">
        <f t="shared" si="0"/>
        <v/>
      </c>
      <c r="G53" s="87"/>
      <c r="L53" t="str">
        <f>IF(J54&lt;&gt;"","&lt;p&gt;","")</f>
        <v/>
      </c>
      <c r="M53" s="101"/>
      <c r="N53" t="str">
        <f t="shared" si="1"/>
        <v/>
      </c>
      <c r="O53" s="87"/>
      <c r="T53" t="str">
        <f>IF(R54&lt;&gt;"","&lt;p&gt;","")</f>
        <v/>
      </c>
      <c r="U53" s="101"/>
      <c r="V53" t="str">
        <f t="shared" si="2"/>
        <v/>
      </c>
    </row>
    <row r="54" spans="1:22">
      <c r="A54" s="87"/>
      <c r="B54" s="92" t="str">
        <f>IF(B53&lt;&gt;"",IF(B52="",LEFT(B53,LEN(B53)-1),B53),"")</f>
        <v>method</v>
      </c>
      <c r="C54" t="str">
        <f>IF(B55&lt;&gt;"",CONCATENATE("&lt;p&gt;",B55,"&lt;/p&gt;"),"")</f>
        <v/>
      </c>
      <c r="D54" s="88"/>
      <c r="E54" s="89"/>
      <c r="F54" t="str">
        <f t="shared" si="0"/>
        <v/>
      </c>
      <c r="G54" s="87" t="s">
        <v>164</v>
      </c>
      <c r="J54" s="94"/>
      <c r="K54" t="s">
        <v>2</v>
      </c>
      <c r="L54" t="str">
        <f>IF(J54&lt;&gt;"",J54,"")</f>
        <v/>
      </c>
      <c r="M54" s="101"/>
      <c r="N54" t="str">
        <f t="shared" si="1"/>
        <v/>
      </c>
      <c r="O54" s="87" t="s">
        <v>164</v>
      </c>
      <c r="R54" s="94"/>
      <c r="S54" t="s">
        <v>2</v>
      </c>
      <c r="T54" t="str">
        <f>IF(R54&lt;&gt;"",R54,"")</f>
        <v/>
      </c>
      <c r="U54" s="101"/>
      <c r="V54" t="str">
        <f t="shared" si="2"/>
        <v/>
      </c>
    </row>
    <row r="55" spans="1:22">
      <c r="A55" s="87" t="s">
        <v>164</v>
      </c>
      <c r="B55" s="94"/>
      <c r="C55" t="s">
        <v>111</v>
      </c>
      <c r="D55" s="88"/>
      <c r="E55" s="89"/>
      <c r="F55" t="str">
        <f t="shared" si="0"/>
        <v/>
      </c>
      <c r="G55" s="87"/>
      <c r="L55" t="s">
        <v>111</v>
      </c>
      <c r="M55" s="101"/>
      <c r="N55" t="str">
        <f t="shared" si="1"/>
        <v/>
      </c>
      <c r="O55" s="87"/>
      <c r="T55" t="s">
        <v>111</v>
      </c>
      <c r="U55" s="101"/>
      <c r="V55" t="str">
        <f t="shared" si="2"/>
        <v/>
      </c>
    </row>
    <row r="56" ht="14.55" spans="1:22">
      <c r="A56" s="95" t="str">
        <f>""</f>
        <v/>
      </c>
      <c r="B56" s="79"/>
      <c r="C56" s="79" t="str">
        <f>CONCATENATE("&lt;!-- ",CONCATENATE(B51," ",B52," fin")," --&gt;")</f>
        <v>&lt;!-- method  fin --&gt;</v>
      </c>
      <c r="D56" s="96"/>
      <c r="E56" s="97"/>
      <c r="F56" t="str">
        <f t="shared" si="0"/>
        <v/>
      </c>
      <c r="G56" s="95"/>
      <c r="H56" s="79"/>
      <c r="I56" s="79"/>
      <c r="J56" s="79"/>
      <c r="K56" s="79"/>
      <c r="L56" s="79" t="str">
        <f>CONCATENATE("&lt;!-- ",CONCATENATE(J50," ",J51," fin")," --&gt;")</f>
        <v>&lt;!-- Tipos de Botón  fin --&gt;</v>
      </c>
      <c r="M56" s="102"/>
      <c r="N56" t="str">
        <f t="shared" si="1"/>
        <v/>
      </c>
      <c r="O56" s="95"/>
      <c r="P56" s="79"/>
      <c r="Q56" s="79"/>
      <c r="R56" s="79"/>
      <c r="S56" s="79"/>
      <c r="T56" s="79" t="str">
        <f>CONCATENATE("&lt;!-- ",R50," fin --&gt;")</f>
        <v>&lt;!--  fin --&gt;</v>
      </c>
      <c r="U56" s="102"/>
      <c r="V56" t="str">
        <f t="shared" si="2"/>
        <v/>
      </c>
    </row>
    <row r="57" ht="14.55" spans="1:22">
      <c r="A57" s="85" t="str">
        <f>""</f>
        <v/>
      </c>
      <c r="B57" s="83"/>
      <c r="C57" s="79" t="str">
        <f>""</f>
        <v/>
      </c>
      <c r="D57" s="79" t="str">
        <f>IF(B58="","&lt;/div&gt;","")</f>
        <v/>
      </c>
      <c r="E57" s="79"/>
      <c r="F57" t="str">
        <f t="shared" si="0"/>
        <v/>
      </c>
      <c r="G57" s="85"/>
      <c r="H57" s="86"/>
      <c r="I57" s="86"/>
      <c r="J57" s="83"/>
      <c r="K57" s="86"/>
      <c r="L57" s="79" t="str">
        <f>""</f>
        <v/>
      </c>
      <c r="N57" t="str">
        <f t="shared" si="1"/>
        <v/>
      </c>
      <c r="O57" s="85"/>
      <c r="P57" s="86"/>
      <c r="Q57" s="86"/>
      <c r="R57" s="83"/>
      <c r="S57" s="86"/>
      <c r="T57" s="79" t="str">
        <f>""</f>
        <v/>
      </c>
      <c r="V57" t="str">
        <f t="shared" si="2"/>
        <v/>
      </c>
    </row>
    <row r="58" spans="1:22">
      <c r="A58" s="80" t="str">
        <f>CONCATENATE("Título ",A60)</f>
        <v>Título 9</v>
      </c>
      <c r="B58" s="81" t="s">
        <v>193</v>
      </c>
      <c r="C58" s="82" t="str">
        <f>CONCATENATE("&lt;!-- ",CONCATENATE(B58," ",B59)," --&gt;")</f>
        <v>&lt;!-- enctype  --&gt;</v>
      </c>
      <c r="D58" s="83" t="s">
        <v>89</v>
      </c>
      <c r="E58" s="84" t="str">
        <f>""</f>
        <v/>
      </c>
      <c r="F58" t="str">
        <f t="shared" si="0"/>
        <v/>
      </c>
      <c r="G58" s="85">
        <f>A33</f>
        <v>0</v>
      </c>
      <c r="H58" s="86"/>
      <c r="I58" s="86"/>
      <c r="J58" s="81" t="s">
        <v>194</v>
      </c>
      <c r="K58" s="86" t="s">
        <v>2</v>
      </c>
      <c r="L58" s="82" t="str">
        <f>CONCATENATE("&lt;!-- ",CONCATENATE(J58," ",J59)," --&gt;")</f>
        <v>&lt;!-- Tipo Especial  --&gt;</v>
      </c>
      <c r="M58" s="99"/>
      <c r="N58" t="str">
        <f t="shared" si="1"/>
        <v/>
      </c>
      <c r="O58" s="85">
        <f>G58</f>
        <v>0</v>
      </c>
      <c r="P58" s="86"/>
      <c r="Q58" s="86"/>
      <c r="R58" s="81"/>
      <c r="S58" s="86"/>
      <c r="T58" s="86" t="str">
        <f>CONCATENATE("&lt;!-- ",R58," --&gt;")</f>
        <v>&lt;!--  --&gt;</v>
      </c>
      <c r="U58" s="99"/>
      <c r="V58" t="str">
        <f t="shared" si="2"/>
        <v/>
      </c>
    </row>
    <row r="59" ht="14.4" spans="1:22">
      <c r="A59" s="87" t="s">
        <v>158</v>
      </c>
      <c r="C59" t="str">
        <f>IF(B60&lt;&gt;"",CONCATENATE("&lt;div id=",Comillas,B61,Comillas,"&gt;"),"")</f>
        <v>&lt;div id="enctype"&gt;</v>
      </c>
      <c r="D59" s="88" t="str">
        <f>CONCATENATE(" &lt;a href=",Comillas,"#",B61,Comillas," class=",Comillas,"simple-link",Comillas,"&gt;",B58,"&lt;/a&gt;")</f>
        <v> &lt;a href="#enctype" class="simple-link"&gt;enctype&lt;/a&gt;</v>
      </c>
      <c r="E59" s="89" t="str">
        <f>CONCATENATE(" &lt;a href=",Comillas,"#",B61,Comillas," class=",Comillas,"submenu-item",Comillas,"&gt;",B58,"&lt;/a&gt;")</f>
        <v> &lt;a href="#enctype" class="submenu-item"&gt;enctype&lt;/a&gt;</v>
      </c>
      <c r="F59" t="str">
        <f t="shared" si="0"/>
        <v/>
      </c>
      <c r="G59" s="87" t="s">
        <v>158</v>
      </c>
      <c r="H59" s="90" t="s">
        <v>159</v>
      </c>
      <c r="I59" s="100" t="s">
        <v>160</v>
      </c>
      <c r="J59" s="94"/>
      <c r="L59" t="str">
        <f>CONCATENATE("&lt;div&gt;")</f>
        <v>&lt;div&gt;</v>
      </c>
      <c r="M59" s="101"/>
      <c r="N59" t="str">
        <f t="shared" si="1"/>
        <v/>
      </c>
      <c r="O59" s="87" t="s">
        <v>158</v>
      </c>
      <c r="P59" s="90" t="s">
        <v>159</v>
      </c>
      <c r="Q59" s="100" t="s">
        <v>160</v>
      </c>
      <c r="T59" t="str">
        <f>CONCATENATE(P59,R59,Q59)</f>
        <v>&lt;div &gt;</v>
      </c>
      <c r="U59" s="101"/>
      <c r="V59" t="str">
        <f t="shared" si="2"/>
        <v/>
      </c>
    </row>
    <row r="60" spans="1:22">
      <c r="A60" s="91">
        <f>A53+1</f>
        <v>9</v>
      </c>
      <c r="B60" s="92" t="str">
        <f>IF(B58="","",SUBSTITUTE(SUBSTITUTE(SUBSTITUTE(SUBSTITUTE(SUBSTITUTE(SUBSTITUTE(SUBSTITUTE(SUBSTITUTE(LOWER(CONCATENATE(B58," ",B59))," ","-"),"&lt;",""),"&gt;",""),"ó","o"),"?",""),"¿",""),"é","e"),"á","a"))</f>
        <v>enctype-</v>
      </c>
      <c r="C60" s="93" t="str">
        <f>CONCATENATE("&lt;h3&gt;",SUBSTITUTE(CONCATENATE(B58," ",B59),"&lt;","&amp;lt;"),"&lt;/h3&gt;")</f>
        <v>&lt;h3&gt;enctype &lt;/h3&gt;</v>
      </c>
      <c r="D60" s="88" t="s">
        <v>111</v>
      </c>
      <c r="E60" s="89"/>
      <c r="F60" t="str">
        <f t="shared" si="0"/>
        <v/>
      </c>
      <c r="G60" s="87"/>
      <c r="J60" s="92"/>
      <c r="K60" s="88" t="s">
        <v>2</v>
      </c>
      <c r="L60" s="93" t="str">
        <f>CONCATENATE("&lt;h4&gt;",SUBSTITUTE(CONCATENATE(J58," ",J59),"&lt;","&amp;lt;"),"&lt;/h4&gt;")</f>
        <v>&lt;h4&gt;Tipo Especial &lt;/h4&gt;</v>
      </c>
      <c r="M60" s="101"/>
      <c r="N60" t="str">
        <f t="shared" si="1"/>
        <v/>
      </c>
      <c r="O60" s="87"/>
      <c r="T60" t="str">
        <f>CONCATENATE("&lt;h5&gt;",R58,"&lt;/h5&gt;")</f>
        <v>&lt;h5&gt;&lt;/h5&gt;</v>
      </c>
      <c r="U60" s="101"/>
      <c r="V60" t="str">
        <f t="shared" si="2"/>
        <v/>
      </c>
    </row>
    <row r="61" spans="1:22">
      <c r="A61" s="87"/>
      <c r="B61" s="92" t="str">
        <f>IF(B60&lt;&gt;"",IF(B59="",LEFT(B60,LEN(B60)-1),B60),"")</f>
        <v>enctype</v>
      </c>
      <c r="C61" t="str">
        <f>IF(B62&lt;&gt;"",CONCATENATE("&lt;p&gt;",B62,"&lt;/p&gt;"),"")</f>
        <v/>
      </c>
      <c r="D61" s="88"/>
      <c r="E61" s="89"/>
      <c r="F61" t="str">
        <f t="shared" si="0"/>
        <v/>
      </c>
      <c r="G61" s="87"/>
      <c r="L61" t="str">
        <f>IF(J62&lt;&gt;"","&lt;p&gt;","")</f>
        <v/>
      </c>
      <c r="M61" s="101"/>
      <c r="N61" t="str">
        <f t="shared" si="1"/>
        <v/>
      </c>
      <c r="O61" s="87"/>
      <c r="T61" t="str">
        <f>IF(R62&lt;&gt;"","&lt;p&gt;","")</f>
        <v/>
      </c>
      <c r="U61" s="101"/>
      <c r="V61" t="str">
        <f t="shared" si="2"/>
        <v/>
      </c>
    </row>
    <row r="62" spans="1:22">
      <c r="A62" s="87" t="s">
        <v>164</v>
      </c>
      <c r="B62" s="94"/>
      <c r="C62" t="s">
        <v>111</v>
      </c>
      <c r="D62" s="88"/>
      <c r="E62" s="89"/>
      <c r="F62" t="str">
        <f t="shared" si="0"/>
        <v/>
      </c>
      <c r="G62" s="87" t="s">
        <v>164</v>
      </c>
      <c r="J62" s="94"/>
      <c r="K62" t="s">
        <v>2</v>
      </c>
      <c r="L62" t="str">
        <f>IF(J62&lt;&gt;"",J62,"")</f>
        <v/>
      </c>
      <c r="M62" s="101"/>
      <c r="N62" t="str">
        <f t="shared" si="1"/>
        <v/>
      </c>
      <c r="O62" s="87" t="s">
        <v>164</v>
      </c>
      <c r="R62" s="94"/>
      <c r="S62" t="s">
        <v>2</v>
      </c>
      <c r="T62" t="str">
        <f>IF(R62&lt;&gt;"",R62,"")</f>
        <v/>
      </c>
      <c r="U62" s="101"/>
      <c r="V62" t="str">
        <f t="shared" si="2"/>
        <v/>
      </c>
    </row>
    <row r="63" ht="14.55" spans="1:22">
      <c r="A63" s="95" t="str">
        <f>""</f>
        <v/>
      </c>
      <c r="B63" s="79"/>
      <c r="C63" s="79" t="str">
        <f>CONCATENATE("&lt;!-- ",CONCATENATE(B58," ",B59," fin")," --&gt;")</f>
        <v>&lt;!-- enctype  fin --&gt;</v>
      </c>
      <c r="D63" s="96"/>
      <c r="E63" s="97"/>
      <c r="F63" t="str">
        <f t="shared" si="0"/>
        <v/>
      </c>
      <c r="G63" s="87"/>
      <c r="L63" t="s">
        <v>111</v>
      </c>
      <c r="M63" s="101"/>
      <c r="N63" t="str">
        <f t="shared" si="1"/>
        <v/>
      </c>
      <c r="O63" s="87"/>
      <c r="T63" t="s">
        <v>111</v>
      </c>
      <c r="U63" s="101"/>
      <c r="V63" t="str">
        <f t="shared" si="2"/>
        <v/>
      </c>
    </row>
    <row r="64" ht="14.55" spans="1:22">
      <c r="A64" s="85" t="str">
        <f>""</f>
        <v/>
      </c>
      <c r="B64" s="83"/>
      <c r="C64" s="79" t="str">
        <f>""</f>
        <v/>
      </c>
      <c r="D64" s="79" t="str">
        <f>IF(B65="","&lt;/div&gt;","")</f>
        <v/>
      </c>
      <c r="E64" s="79"/>
      <c r="F64" t="str">
        <f t="shared" si="0"/>
        <v/>
      </c>
      <c r="G64" s="95"/>
      <c r="H64" s="79"/>
      <c r="I64" s="79"/>
      <c r="J64" s="79"/>
      <c r="K64" s="79"/>
      <c r="L64" s="79" t="str">
        <f>CONCATENATE("&lt;!-- ",CONCATENATE(J58," ",J59," fin")," --&gt;")</f>
        <v>&lt;!-- Tipo Especial  fin --&gt;</v>
      </c>
      <c r="M64" s="102"/>
      <c r="N64" t="str">
        <f t="shared" si="1"/>
        <v/>
      </c>
      <c r="O64" s="95"/>
      <c r="P64" s="79"/>
      <c r="Q64" s="79"/>
      <c r="R64" s="79"/>
      <c r="S64" s="79"/>
      <c r="T64" s="79" t="str">
        <f>CONCATENATE("&lt;!-- ",R58," fin --&gt;")</f>
        <v>&lt;!--  fin --&gt;</v>
      </c>
      <c r="U64" s="102"/>
      <c r="V64" t="str">
        <f t="shared" si="2"/>
        <v/>
      </c>
    </row>
    <row r="65" ht="14.55" spans="1:22">
      <c r="A65" s="80" t="str">
        <f>CONCATENATE("Título ",A67)</f>
        <v>Título 10</v>
      </c>
      <c r="B65" s="81" t="s">
        <v>195</v>
      </c>
      <c r="C65" s="82" t="str">
        <f>CONCATENATE("&lt;!-- ",CONCATENATE(B65," ",B66)," --&gt;")</f>
        <v>&lt;!-- name  --&gt;</v>
      </c>
      <c r="D65" s="83" t="s">
        <v>89</v>
      </c>
      <c r="E65" s="84" t="str">
        <f>""</f>
        <v/>
      </c>
      <c r="F65" t="str">
        <f t="shared" ref="F65:F128" si="3">""</f>
        <v/>
      </c>
      <c r="G65" s="85"/>
      <c r="H65" s="86"/>
      <c r="I65" s="86"/>
      <c r="J65" s="83"/>
      <c r="K65" s="86"/>
      <c r="L65" s="79" t="str">
        <f>""</f>
        <v/>
      </c>
      <c r="N65" t="str">
        <f t="shared" ref="N65:N128" si="4">""</f>
        <v/>
      </c>
      <c r="O65" s="85"/>
      <c r="P65" s="86"/>
      <c r="Q65" s="86"/>
      <c r="R65" s="83"/>
      <c r="S65" s="86"/>
      <c r="T65" s="79" t="str">
        <f>""</f>
        <v/>
      </c>
      <c r="V65" t="str">
        <f t="shared" ref="V65:V128" si="5">""</f>
        <v/>
      </c>
    </row>
    <row r="66" spans="1:22">
      <c r="A66" s="87" t="s">
        <v>158</v>
      </c>
      <c r="C66" t="str">
        <f>IF(B67&lt;&gt;"",CONCATENATE("&lt;div id=",Comillas,B68,Comillas,"&gt;"),"")</f>
        <v>&lt;div id="name"&gt;</v>
      </c>
      <c r="D66" s="88" t="str">
        <f>CONCATENATE(" &lt;a href=",Comillas,"#",B68,Comillas," class=",Comillas,"simple-link",Comillas,"&gt;",B65,"&lt;/a&gt;")</f>
        <v> &lt;a href="#name" class="simple-link"&gt;name&lt;/a&gt;</v>
      </c>
      <c r="E66" s="89" t="str">
        <f>CONCATENATE(" &lt;a href=",Comillas,"#",B68,Comillas," class=",Comillas,"submenu-item",Comillas,"&gt;",B65,"&lt;/a&gt;")</f>
        <v> &lt;a href="#name" class="submenu-item"&gt;name&lt;/a&gt;</v>
      </c>
      <c r="F66" t="str">
        <f t="shared" si="3"/>
        <v/>
      </c>
      <c r="G66" s="85" t="str">
        <f>A65</f>
        <v>Título 10</v>
      </c>
      <c r="H66" s="86"/>
      <c r="I66" s="86"/>
      <c r="J66" s="81"/>
      <c r="K66" s="86" t="s">
        <v>2</v>
      </c>
      <c r="L66" s="82" t="str">
        <f>CONCATENATE("&lt;!-- ",CONCATENATE(J66," ",J67)," --&gt;")</f>
        <v>&lt;!--   --&gt;</v>
      </c>
      <c r="M66" s="99"/>
      <c r="N66" t="str">
        <f t="shared" si="4"/>
        <v/>
      </c>
      <c r="O66" s="85" t="str">
        <f>G66</f>
        <v>Título 10</v>
      </c>
      <c r="P66" s="86"/>
      <c r="Q66" s="86"/>
      <c r="R66" s="81" t="s">
        <v>196</v>
      </c>
      <c r="S66" s="86"/>
      <c r="T66" s="86" t="str">
        <f>CONCATENATE("&lt;!-- ",R66," --&gt;")</f>
        <v>&lt;!-- HTML 4.01 y Versiones Anteriores para name --&gt;</v>
      </c>
      <c r="U66" s="99"/>
      <c r="V66" t="str">
        <f t="shared" si="5"/>
        <v/>
      </c>
    </row>
    <row r="67" ht="14.4" spans="1:22">
      <c r="A67" s="91">
        <f>A60+1</f>
        <v>10</v>
      </c>
      <c r="B67" s="92" t="str">
        <f>IF(B65="","",SUBSTITUTE(SUBSTITUTE(SUBSTITUTE(SUBSTITUTE(SUBSTITUTE(SUBSTITUTE(SUBSTITUTE(SUBSTITUTE(LOWER(CONCATENATE(B65," ",B66))," ","-"),"&lt;",""),"&gt;",""),"ó","o"),"?",""),"¿",""),"é","e"),"á","a"))</f>
        <v>name-</v>
      </c>
      <c r="C67" s="93" t="str">
        <f>CONCATENATE("&lt;h3&gt;",SUBSTITUTE(CONCATENATE(B65," ",B66),"&lt;","&amp;lt;"),"&lt;/h3&gt;")</f>
        <v>&lt;h3&gt;name &lt;/h3&gt;</v>
      </c>
      <c r="D67" s="88" t="s">
        <v>111</v>
      </c>
      <c r="E67" s="89"/>
      <c r="F67" t="str">
        <f t="shared" si="3"/>
        <v/>
      </c>
      <c r="G67" s="87" t="s">
        <v>158</v>
      </c>
      <c r="H67" s="90" t="s">
        <v>159</v>
      </c>
      <c r="I67" s="100" t="s">
        <v>160</v>
      </c>
      <c r="J67" s="94"/>
      <c r="L67" t="str">
        <f>CONCATENATE("&lt;div&gt;")</f>
        <v>&lt;div&gt;</v>
      </c>
      <c r="M67" s="101"/>
      <c r="N67" t="str">
        <f t="shared" si="4"/>
        <v/>
      </c>
      <c r="O67" s="87" t="s">
        <v>158</v>
      </c>
      <c r="P67" s="90" t="s">
        <v>159</v>
      </c>
      <c r="Q67" s="100" t="s">
        <v>160</v>
      </c>
      <c r="T67" t="str">
        <f>CONCATENATE(P67,R67,Q67)</f>
        <v>&lt;div &gt;</v>
      </c>
      <c r="U67" s="101"/>
      <c r="V67" t="str">
        <f t="shared" si="5"/>
        <v/>
      </c>
    </row>
    <row r="68" spans="1:22">
      <c r="A68" s="87"/>
      <c r="B68" s="92" t="str">
        <f>IF(B67&lt;&gt;"",IF(B66="",LEFT(B67,LEN(B67)-1),B67),"")</f>
        <v>name</v>
      </c>
      <c r="C68" t="str">
        <f>IF(B69&lt;&gt;"",CONCATENATE("&lt;p&gt;",B69,"&lt;/p&gt;"),"")</f>
        <v/>
      </c>
      <c r="D68" s="88"/>
      <c r="E68" s="89"/>
      <c r="F68" t="str">
        <f t="shared" si="3"/>
        <v/>
      </c>
      <c r="G68" s="87"/>
      <c r="J68" s="92"/>
      <c r="K68" s="88" t="s">
        <v>2</v>
      </c>
      <c r="L68" s="93" t="str">
        <f>CONCATENATE("&lt;h4&gt;",SUBSTITUTE(CONCATENATE(J66," ",J67),"&lt;","&amp;lt;"),"&lt;/h4&gt;")</f>
        <v>&lt;h4&gt; &lt;/h4&gt;</v>
      </c>
      <c r="M68" s="101"/>
      <c r="N68" t="str">
        <f t="shared" si="4"/>
        <v/>
      </c>
      <c r="O68" s="87"/>
      <c r="T68" t="str">
        <f>CONCATENATE("&lt;h5&gt;",R66,"&lt;/h5&gt;")</f>
        <v>&lt;h5&gt;HTML 4.01 y Versiones Anteriores para name&lt;/h5&gt;</v>
      </c>
      <c r="U68" s="101"/>
      <c r="V68" t="str">
        <f t="shared" si="5"/>
        <v/>
      </c>
    </row>
    <row r="69" spans="1:22">
      <c r="A69" s="87" t="s">
        <v>164</v>
      </c>
      <c r="B69" s="94"/>
      <c r="C69" t="s">
        <v>111</v>
      </c>
      <c r="D69" s="88"/>
      <c r="E69" s="89"/>
      <c r="F69" t="str">
        <f t="shared" si="3"/>
        <v/>
      </c>
      <c r="G69" s="87"/>
      <c r="L69" t="str">
        <f>IF(J70&lt;&gt;"","&lt;p&gt;","")</f>
        <v/>
      </c>
      <c r="M69" s="101"/>
      <c r="N69" t="str">
        <f t="shared" si="4"/>
        <v/>
      </c>
      <c r="O69" s="87"/>
      <c r="T69" t="str">
        <f>IF(R70&lt;&gt;"","&lt;p&gt;","")</f>
        <v/>
      </c>
      <c r="U69" s="101"/>
      <c r="V69" t="str">
        <f t="shared" si="5"/>
        <v/>
      </c>
    </row>
    <row r="70" ht="14.55" spans="1:22">
      <c r="A70" s="95" t="str">
        <f>""</f>
        <v/>
      </c>
      <c r="B70" s="79"/>
      <c r="C70" s="79" t="str">
        <f>CONCATENATE("&lt;!-- ",CONCATENATE(B65," ",B66," fin")," --&gt;")</f>
        <v>&lt;!-- name  fin --&gt;</v>
      </c>
      <c r="D70" s="96"/>
      <c r="E70" s="97"/>
      <c r="F70" t="str">
        <f t="shared" si="3"/>
        <v/>
      </c>
      <c r="G70" s="87" t="s">
        <v>164</v>
      </c>
      <c r="J70" s="94"/>
      <c r="K70" t="s">
        <v>2</v>
      </c>
      <c r="L70" t="str">
        <f>IF(J70&lt;&gt;"",J70,"")</f>
        <v/>
      </c>
      <c r="M70" s="101"/>
      <c r="N70" t="str">
        <f t="shared" si="4"/>
        <v/>
      </c>
      <c r="O70" s="87" t="s">
        <v>164</v>
      </c>
      <c r="R70" s="94"/>
      <c r="S70" t="s">
        <v>2</v>
      </c>
      <c r="T70" t="str">
        <f>IF(R70&lt;&gt;"",R70,"")</f>
        <v/>
      </c>
      <c r="U70" s="101"/>
      <c r="V70" t="str">
        <f t="shared" si="5"/>
        <v/>
      </c>
    </row>
    <row r="71" ht="14.55" spans="1:22">
      <c r="A71" s="85" t="str">
        <f>""</f>
        <v/>
      </c>
      <c r="B71" s="83"/>
      <c r="C71" s="83"/>
      <c r="D71" s="83" t="str">
        <f>IF(B72="","&lt;/div&gt;","")</f>
        <v/>
      </c>
      <c r="E71" s="83"/>
      <c r="F71" t="str">
        <f t="shared" si="3"/>
        <v/>
      </c>
      <c r="G71" s="87"/>
      <c r="L71" t="s">
        <v>111</v>
      </c>
      <c r="M71" s="101"/>
      <c r="N71" t="str">
        <f t="shared" si="4"/>
        <v/>
      </c>
      <c r="O71" s="87"/>
      <c r="T71" t="s">
        <v>111</v>
      </c>
      <c r="U71" s="101"/>
      <c r="V71" t="str">
        <f t="shared" si="5"/>
        <v/>
      </c>
    </row>
    <row r="72" ht="14.55" spans="1:22">
      <c r="A72" s="80" t="str">
        <f>CONCATENATE("Título ",A74)</f>
        <v>Título 11</v>
      </c>
      <c r="B72" s="81" t="s">
        <v>158</v>
      </c>
      <c r="C72" s="82" t="str">
        <f>CONCATENATE("&lt;!-- ",CONCATENATE(B72," ",B73)," --&gt;")</f>
        <v>&lt;!-- id  --&gt;</v>
      </c>
      <c r="D72" s="83" t="s">
        <v>89</v>
      </c>
      <c r="E72" s="84" t="str">
        <f>""</f>
        <v/>
      </c>
      <c r="F72" t="str">
        <f t="shared" si="3"/>
        <v/>
      </c>
      <c r="G72" s="95"/>
      <c r="H72" s="79"/>
      <c r="I72" s="79"/>
      <c r="J72" s="79"/>
      <c r="K72" s="79"/>
      <c r="L72" s="79" t="str">
        <f>CONCATENATE("&lt;!-- ",CONCATENATE(J66," ",J67," fin")," --&gt;")</f>
        <v>&lt;!--   fin --&gt;</v>
      </c>
      <c r="M72" s="102"/>
      <c r="N72" t="str">
        <f t="shared" si="4"/>
        <v/>
      </c>
      <c r="O72" s="95"/>
      <c r="P72" s="79"/>
      <c r="Q72" s="79"/>
      <c r="R72" s="79"/>
      <c r="S72" s="79"/>
      <c r="T72" s="79" t="str">
        <f>CONCATENATE("&lt;!-- ",R66," fin --&gt;")</f>
        <v>&lt;!-- HTML 4.01 y Versiones Anteriores para name fin --&gt;</v>
      </c>
      <c r="U72" s="102"/>
      <c r="V72" t="str">
        <f t="shared" si="5"/>
        <v/>
      </c>
    </row>
    <row r="73" ht="14.55" spans="1:22">
      <c r="A73" s="87" t="s">
        <v>158</v>
      </c>
      <c r="C73" t="str">
        <f>IF(B74&lt;&gt;"",CONCATENATE("&lt;div id=",Comillas,B75,Comillas,"&gt;"),"")</f>
        <v>&lt;div id="id"&gt;</v>
      </c>
      <c r="D73" s="88" t="str">
        <f>CONCATENATE(" &lt;a href=",Comillas,"#",B75,Comillas," class=",Comillas,"simple-link",Comillas,"&gt;",B72,"&lt;/a&gt;")</f>
        <v> &lt;a href="#id" class="simple-link"&gt;id&lt;/a&gt;</v>
      </c>
      <c r="E73" s="89" t="str">
        <f>CONCATENATE(" &lt;a href=",Comillas,"#",B75,Comillas," class=",Comillas,"submenu-item",Comillas,"&gt;",B72,"&lt;/a&gt;")</f>
        <v> &lt;a href="#id" class="submenu-item"&gt;id&lt;/a&gt;</v>
      </c>
      <c r="F73" t="str">
        <f t="shared" si="3"/>
        <v/>
      </c>
      <c r="G73" s="85"/>
      <c r="H73" s="86"/>
      <c r="I73" s="86"/>
      <c r="J73" s="83"/>
      <c r="K73" s="86"/>
      <c r="L73" s="79" t="str">
        <f>""</f>
        <v/>
      </c>
      <c r="N73" t="str">
        <f t="shared" si="4"/>
        <v/>
      </c>
      <c r="O73" s="85"/>
      <c r="P73" s="86"/>
      <c r="Q73" s="86"/>
      <c r="R73" s="83"/>
      <c r="S73" s="86"/>
      <c r="T73" s="79" t="str">
        <f>""</f>
        <v/>
      </c>
      <c r="V73" t="str">
        <f t="shared" si="5"/>
        <v/>
      </c>
    </row>
    <row r="74" spans="1:22">
      <c r="A74" s="91">
        <f>A67+1</f>
        <v>11</v>
      </c>
      <c r="B74" s="92" t="str">
        <f>IF(B72="","",SUBSTITUTE(SUBSTITUTE(SUBSTITUTE(SUBSTITUTE(SUBSTITUTE(SUBSTITUTE(SUBSTITUTE(SUBSTITUTE(LOWER(CONCATENATE(B72," ",B73))," ","-"),"&lt;",""),"&gt;",""),"ó","o"),"?",""),"¿",""),"é","e"),"á","a"))</f>
        <v>id-</v>
      </c>
      <c r="C74" s="93" t="str">
        <f>CONCATENATE("&lt;h3&gt;",SUBSTITUTE(CONCATENATE(B72," ",B73),"&lt;","&amp;lt;"),"&lt;/h3&gt;")</f>
        <v>&lt;h3&gt;id &lt;/h3&gt;</v>
      </c>
      <c r="D74" s="88" t="s">
        <v>111</v>
      </c>
      <c r="E74" s="89"/>
      <c r="F74" t="str">
        <f t="shared" si="3"/>
        <v/>
      </c>
      <c r="G74" s="85" t="str">
        <f>A73</f>
        <v>id</v>
      </c>
      <c r="H74" s="86"/>
      <c r="I74" s="86"/>
      <c r="J74" s="81" t="s">
        <v>197</v>
      </c>
      <c r="K74" s="86" t="s">
        <v>2</v>
      </c>
      <c r="L74" s="82" t="str">
        <f>CONCATENATE("&lt;!-- ",CONCATENATE(J74," ",J75)," --&gt;")</f>
        <v>&lt;!-- Globales  --&gt;</v>
      </c>
      <c r="M74" s="99"/>
      <c r="N74" t="str">
        <f t="shared" si="4"/>
        <v/>
      </c>
      <c r="O74" s="85" t="str">
        <f>G74</f>
        <v>id</v>
      </c>
      <c r="P74" s="86"/>
      <c r="Q74" s="86"/>
      <c r="R74" s="81" t="s">
        <v>198</v>
      </c>
      <c r="S74" s="86"/>
      <c r="T74" s="86" t="str">
        <f>CONCATENATE("&lt;!-- ",R74," --&gt;")</f>
        <v>&lt;!-- HTML5 y Estándares Modernos para name --&gt;</v>
      </c>
      <c r="U74" s="99"/>
      <c r="V74" t="str">
        <f t="shared" si="5"/>
        <v/>
      </c>
    </row>
    <row r="75" ht="14.4" spans="1:22">
      <c r="A75" s="87"/>
      <c r="B75" s="92" t="str">
        <f>IF(B74&lt;&gt;"",IF(B73="",LEFT(B74,LEN(B74)-1),B74),"")</f>
        <v>id</v>
      </c>
      <c r="C75" t="str">
        <f>IF(B76&lt;&gt;"",CONCATENATE("&lt;p&gt;",B76,"&lt;/p&gt;"),"")</f>
        <v/>
      </c>
      <c r="D75" s="88"/>
      <c r="E75" s="89"/>
      <c r="F75" t="str">
        <f t="shared" si="3"/>
        <v/>
      </c>
      <c r="G75" s="87" t="s">
        <v>158</v>
      </c>
      <c r="H75" s="90" t="s">
        <v>159</v>
      </c>
      <c r="I75" s="100" t="s">
        <v>160</v>
      </c>
      <c r="J75" s="94"/>
      <c r="L75" t="str">
        <f>CONCATENATE("&lt;div&gt;")</f>
        <v>&lt;div&gt;</v>
      </c>
      <c r="M75" s="101"/>
      <c r="N75" t="str">
        <f t="shared" si="4"/>
        <v/>
      </c>
      <c r="O75" s="87" t="s">
        <v>158</v>
      </c>
      <c r="P75" s="90" t="s">
        <v>159</v>
      </c>
      <c r="Q75" s="100" t="s">
        <v>160</v>
      </c>
      <c r="T75" t="str">
        <f>CONCATENATE(P75,R75,Q75)</f>
        <v>&lt;div &gt;</v>
      </c>
      <c r="U75" s="101"/>
      <c r="V75" t="str">
        <f t="shared" si="5"/>
        <v/>
      </c>
    </row>
    <row r="76" spans="1:22">
      <c r="A76" s="87" t="s">
        <v>164</v>
      </c>
      <c r="B76" s="94"/>
      <c r="C76" t="s">
        <v>111</v>
      </c>
      <c r="D76" s="88"/>
      <c r="E76" s="89"/>
      <c r="F76" t="str">
        <f t="shared" si="3"/>
        <v/>
      </c>
      <c r="G76" s="87"/>
      <c r="J76" s="92"/>
      <c r="K76" s="88" t="s">
        <v>2</v>
      </c>
      <c r="L76" s="93" t="str">
        <f>CONCATENATE("&lt;h4&gt;",SUBSTITUTE(CONCATENATE(J74," ",J75),"&lt;","&amp;lt;"),"&lt;/h4&gt;")</f>
        <v>&lt;h4&gt;Globales &lt;/h4&gt;</v>
      </c>
      <c r="M76" s="101"/>
      <c r="N76" t="str">
        <f t="shared" si="4"/>
        <v/>
      </c>
      <c r="O76" s="87"/>
      <c r="T76" t="str">
        <f>CONCATENATE("&lt;h5&gt;",R74,"&lt;/h5&gt;")</f>
        <v>&lt;h5&gt;HTML5 y Estándares Modernos para name&lt;/h5&gt;</v>
      </c>
      <c r="U76" s="101"/>
      <c r="V76" t="str">
        <f t="shared" si="5"/>
        <v/>
      </c>
    </row>
    <row r="77" ht="14.55" spans="1:22">
      <c r="A77" s="95" t="str">
        <f>""</f>
        <v/>
      </c>
      <c r="B77" s="79"/>
      <c r="C77" s="79" t="str">
        <f>CONCATENATE("&lt;!-- ",CONCATENATE(B72," ",B73," fin")," --&gt;")</f>
        <v>&lt;!-- id  fin --&gt;</v>
      </c>
      <c r="D77" s="96"/>
      <c r="E77" s="97"/>
      <c r="F77" t="str">
        <f t="shared" si="3"/>
        <v/>
      </c>
      <c r="G77" s="87"/>
      <c r="L77" t="str">
        <f>IF(J78&lt;&gt;"","&lt;p&gt;","")</f>
        <v/>
      </c>
      <c r="M77" s="101"/>
      <c r="N77" t="str">
        <f t="shared" si="4"/>
        <v/>
      </c>
      <c r="O77" s="87"/>
      <c r="T77" t="str">
        <f>IF(R78&lt;&gt;"","&lt;p&gt;","")</f>
        <v/>
      </c>
      <c r="U77" s="101"/>
      <c r="V77" t="str">
        <f t="shared" si="5"/>
        <v/>
      </c>
    </row>
    <row r="78" ht="14.55" spans="1:22">
      <c r="A78" s="85" t="str">
        <f>""</f>
        <v/>
      </c>
      <c r="B78" s="83"/>
      <c r="C78" s="79" t="str">
        <f>""</f>
        <v/>
      </c>
      <c r="D78" s="79" t="str">
        <f>IF(B79="","&lt;/div&gt;","")</f>
        <v/>
      </c>
      <c r="E78" s="79"/>
      <c r="F78" t="str">
        <f t="shared" si="3"/>
        <v/>
      </c>
      <c r="G78" s="87" t="s">
        <v>164</v>
      </c>
      <c r="J78" s="94"/>
      <c r="K78" t="s">
        <v>2</v>
      </c>
      <c r="L78" t="str">
        <f>IF(J78&lt;&gt;"",J78,"")</f>
        <v/>
      </c>
      <c r="M78" s="101"/>
      <c r="N78" t="str">
        <f t="shared" si="4"/>
        <v/>
      </c>
      <c r="O78" s="87" t="s">
        <v>164</v>
      </c>
      <c r="R78" s="94"/>
      <c r="S78" t="s">
        <v>2</v>
      </c>
      <c r="T78" t="str">
        <f>IF(R78&lt;&gt;"",R78,"")</f>
        <v/>
      </c>
      <c r="U78" s="101"/>
      <c r="V78" t="str">
        <f t="shared" si="5"/>
        <v/>
      </c>
    </row>
    <row r="79" spans="1:22">
      <c r="A79" s="80" t="str">
        <f>CONCATENATE("Título ",A81)</f>
        <v>Título 12</v>
      </c>
      <c r="B79" s="81" t="s">
        <v>199</v>
      </c>
      <c r="C79" s="82" t="str">
        <f>CONCATENATE("&lt;!-- ",CONCATENATE(B79," ",B80)," --&gt;")</f>
        <v>&lt;!-- target  --&gt;</v>
      </c>
      <c r="D79" s="83" t="s">
        <v>89</v>
      </c>
      <c r="E79" s="84" t="str">
        <f>""</f>
        <v/>
      </c>
      <c r="F79" t="str">
        <f t="shared" si="3"/>
        <v/>
      </c>
      <c r="G79" s="87"/>
      <c r="L79" t="s">
        <v>111</v>
      </c>
      <c r="M79" s="101"/>
      <c r="N79" t="str">
        <f t="shared" si="4"/>
        <v/>
      </c>
      <c r="O79" s="87"/>
      <c r="T79" t="s">
        <v>111</v>
      </c>
      <c r="U79" s="101"/>
      <c r="V79" t="str">
        <f t="shared" si="5"/>
        <v/>
      </c>
    </row>
    <row r="80" ht="14.55" spans="1:22">
      <c r="A80" s="87" t="s">
        <v>158</v>
      </c>
      <c r="C80" t="str">
        <f>IF(B81&lt;&gt;"",CONCATENATE("&lt;div id=",Comillas,B82,Comillas,"&gt;"),"")</f>
        <v>&lt;div id="target"&gt;</v>
      </c>
      <c r="D80" s="88" t="str">
        <f>CONCATENATE(" &lt;a href=",Comillas,"#",B82,Comillas," class=",Comillas,"simple-link",Comillas,"&gt;",B79,"&lt;/a&gt;")</f>
        <v> &lt;a href="#target" class="simple-link"&gt;target&lt;/a&gt;</v>
      </c>
      <c r="E80" s="89" t="str">
        <f>CONCATENATE(" &lt;a href=",Comillas,"#",B82,Comillas," class=",Comillas,"submenu-item",Comillas,"&gt;",B79,"&lt;/a&gt;")</f>
        <v> &lt;a href="#target" class="submenu-item"&gt;target&lt;/a&gt;</v>
      </c>
      <c r="F80" t="str">
        <f t="shared" si="3"/>
        <v/>
      </c>
      <c r="G80" s="95"/>
      <c r="H80" s="79"/>
      <c r="I80" s="79"/>
      <c r="J80" s="79"/>
      <c r="K80" s="79"/>
      <c r="L80" s="79" t="str">
        <f>CONCATENATE("&lt;!-- ",CONCATENATE(J74," ",J75," fin")," --&gt;")</f>
        <v>&lt;!-- Globales  fin --&gt;</v>
      </c>
      <c r="M80" s="102"/>
      <c r="N80" t="str">
        <f t="shared" si="4"/>
        <v/>
      </c>
      <c r="O80" s="95"/>
      <c r="P80" s="79"/>
      <c r="Q80" s="79"/>
      <c r="R80" s="79"/>
      <c r="S80" s="79"/>
      <c r="T80" s="79" t="str">
        <f>CONCATENATE("&lt;!-- ",R74," fin --&gt;")</f>
        <v>&lt;!-- HTML5 y Estándares Modernos para name fin --&gt;</v>
      </c>
      <c r="U80" s="102"/>
      <c r="V80" t="str">
        <f t="shared" si="5"/>
        <v/>
      </c>
    </row>
    <row r="81" ht="14.55" spans="1:22">
      <c r="A81" s="91">
        <f>A74+1</f>
        <v>12</v>
      </c>
      <c r="B81" s="92" t="str">
        <f>IF(B79="","",SUBSTITUTE(SUBSTITUTE(SUBSTITUTE(SUBSTITUTE(SUBSTITUTE(SUBSTITUTE(SUBSTITUTE(SUBSTITUTE(LOWER(CONCATENATE(B79," ",B80))," ","-"),"&lt;",""),"&gt;",""),"ó","o"),"?",""),"¿",""),"é","e"),"á","a"))</f>
        <v>target-</v>
      </c>
      <c r="C81" s="93" t="str">
        <f>CONCATENATE("&lt;h3&gt;",SUBSTITUTE(CONCATENATE(B79," ",B80),"&lt;","&amp;lt;"),"&lt;/h3&gt;")</f>
        <v>&lt;h3&gt;target &lt;/h3&gt;</v>
      </c>
      <c r="D81" s="88" t="s">
        <v>111</v>
      </c>
      <c r="E81" s="89"/>
      <c r="F81" t="str">
        <f t="shared" si="3"/>
        <v/>
      </c>
      <c r="G81" s="85"/>
      <c r="H81" s="86"/>
      <c r="I81" s="86"/>
      <c r="J81" s="83"/>
      <c r="K81" s="86"/>
      <c r="L81" s="79" t="str">
        <f>""</f>
        <v/>
      </c>
      <c r="N81" t="str">
        <f t="shared" si="4"/>
        <v/>
      </c>
      <c r="O81" s="85"/>
      <c r="P81" s="86"/>
      <c r="Q81" s="86"/>
      <c r="R81" s="83"/>
      <c r="S81" s="86"/>
      <c r="T81" s="79" t="str">
        <f>""</f>
        <v/>
      </c>
      <c r="V81" t="str">
        <f t="shared" si="5"/>
        <v/>
      </c>
    </row>
    <row r="82" spans="1:22">
      <c r="A82" s="87"/>
      <c r="B82" s="92" t="str">
        <f>IF(B81&lt;&gt;"",IF(B80="",LEFT(B81,LEN(B81)-1),B81),"")</f>
        <v>target</v>
      </c>
      <c r="C82" t="str">
        <f>IF(B83&lt;&gt;"",CONCATENATE("&lt;p&gt;",B83,"&lt;/p&gt;"),"")</f>
        <v/>
      </c>
      <c r="D82" s="88"/>
      <c r="E82" s="89"/>
      <c r="F82" t="str">
        <f t="shared" si="3"/>
        <v/>
      </c>
      <c r="G82" s="85">
        <f>A81</f>
        <v>12</v>
      </c>
      <c r="H82" s="86"/>
      <c r="I82" s="86"/>
      <c r="J82" s="81" t="s">
        <v>200</v>
      </c>
      <c r="K82" s="86" t="s">
        <v>2</v>
      </c>
      <c r="L82" s="82" t="str">
        <f>CONCATENATE("&lt;!-- ",CONCATENATE(J82," ",J83)," --&gt;")</f>
        <v>&lt;!-- Para Entradas de Texto  --&gt;</v>
      </c>
      <c r="M82" s="99"/>
      <c r="N82" t="str">
        <f t="shared" si="4"/>
        <v/>
      </c>
      <c r="O82" s="85">
        <f>G82</f>
        <v>12</v>
      </c>
      <c r="P82" s="86"/>
      <c r="Q82" s="86"/>
      <c r="R82" s="81" t="s">
        <v>201</v>
      </c>
      <c r="S82" s="86"/>
      <c r="T82" s="86" t="str">
        <f>CONCATENATE("&lt;!-- ",R82," --&gt;")</f>
        <v>&lt;!-- Propósito y Alcance de name e id --&gt;</v>
      </c>
      <c r="U82" s="99"/>
      <c r="V82" t="str">
        <f t="shared" si="5"/>
        <v/>
      </c>
    </row>
    <row r="83" ht="14.4" spans="1:22">
      <c r="A83" s="87" t="s">
        <v>164</v>
      </c>
      <c r="B83" s="94"/>
      <c r="C83" t="s">
        <v>111</v>
      </c>
      <c r="D83" s="88"/>
      <c r="E83" s="89"/>
      <c r="F83" t="str">
        <f t="shared" si="3"/>
        <v/>
      </c>
      <c r="G83" s="87" t="s">
        <v>158</v>
      </c>
      <c r="H83" s="90" t="s">
        <v>159</v>
      </c>
      <c r="I83" s="100" t="s">
        <v>160</v>
      </c>
      <c r="J83" s="94"/>
      <c r="L83" t="str">
        <f>CONCATENATE("&lt;div&gt;")</f>
        <v>&lt;div&gt;</v>
      </c>
      <c r="M83" s="101"/>
      <c r="N83" t="str">
        <f t="shared" si="4"/>
        <v/>
      </c>
      <c r="O83" s="87" t="s">
        <v>158</v>
      </c>
      <c r="P83" s="90" t="s">
        <v>159</v>
      </c>
      <c r="Q83" s="100" t="s">
        <v>160</v>
      </c>
      <c r="T83" t="str">
        <f>CONCATENATE(P83,R83,Q83)</f>
        <v>&lt;div &gt;</v>
      </c>
      <c r="U83" s="101"/>
      <c r="V83" t="str">
        <f t="shared" si="5"/>
        <v/>
      </c>
    </row>
    <row r="84" ht="14.55" spans="1:22">
      <c r="A84" s="95" t="str">
        <f>""</f>
        <v/>
      </c>
      <c r="B84" s="79"/>
      <c r="C84" s="79" t="str">
        <f>CONCATENATE("&lt;!-- ",CONCATENATE(B79," ",B80," fin")," --&gt;")</f>
        <v>&lt;!-- target  fin --&gt;</v>
      </c>
      <c r="D84" s="96"/>
      <c r="E84" s="97"/>
      <c r="F84" t="str">
        <f t="shared" si="3"/>
        <v/>
      </c>
      <c r="G84" s="87"/>
      <c r="J84" s="92"/>
      <c r="K84" s="88" t="s">
        <v>2</v>
      </c>
      <c r="L84" s="93" t="str">
        <f>CONCATENATE("&lt;h4&gt;",SUBSTITUTE(CONCATENATE(J82," ",J83),"&lt;","&amp;lt;"),"&lt;/h4&gt;")</f>
        <v>&lt;h4&gt;Para Entradas de Texto &lt;/h4&gt;</v>
      </c>
      <c r="M84" s="101"/>
      <c r="N84" t="str">
        <f t="shared" si="4"/>
        <v/>
      </c>
      <c r="O84" s="87"/>
      <c r="T84" t="str">
        <f>CONCATENATE("&lt;h5&gt;",R82,"&lt;/h5&gt;")</f>
        <v>&lt;h5&gt;Propósito y Alcance de name e id&lt;/h5&gt;</v>
      </c>
      <c r="U84" s="101"/>
      <c r="V84" t="str">
        <f t="shared" si="5"/>
        <v/>
      </c>
    </row>
    <row r="85" ht="14.55" spans="1:22">
      <c r="A85" s="85" t="str">
        <f>""</f>
        <v/>
      </c>
      <c r="B85" s="83"/>
      <c r="C85" s="79" t="str">
        <f>""</f>
        <v/>
      </c>
      <c r="D85" s="79" t="str">
        <f>IF(B86="","&lt;/div&gt;","")</f>
        <v/>
      </c>
      <c r="E85" s="79"/>
      <c r="F85" t="str">
        <f t="shared" si="3"/>
        <v/>
      </c>
      <c r="G85" s="87"/>
      <c r="L85" t="str">
        <f>IF(J86&lt;&gt;"","&lt;p&gt;","")</f>
        <v/>
      </c>
      <c r="M85" s="101"/>
      <c r="N85" t="str">
        <f t="shared" si="4"/>
        <v/>
      </c>
      <c r="O85" s="87"/>
      <c r="T85" t="str">
        <f>IF(R86&lt;&gt;"","&lt;p&gt;","")</f>
        <v/>
      </c>
      <c r="U85" s="101"/>
      <c r="V85" t="str">
        <f t="shared" si="5"/>
        <v/>
      </c>
    </row>
    <row r="86" spans="1:22">
      <c r="A86" s="80" t="str">
        <f>CONCATENATE("Título ",A88)</f>
        <v>Título 13</v>
      </c>
      <c r="B86" s="81" t="s">
        <v>202</v>
      </c>
      <c r="C86" s="82" t="str">
        <f>CONCATENATE("&lt;!-- ",CONCATENATE(B86," ",B87)," --&gt;")</f>
        <v>&lt;!-- autocomplete  --&gt;</v>
      </c>
      <c r="D86" s="83" t="s">
        <v>89</v>
      </c>
      <c r="E86" s="84" t="str">
        <f>""</f>
        <v/>
      </c>
      <c r="F86" t="str">
        <f t="shared" si="3"/>
        <v/>
      </c>
      <c r="G86" s="87" t="s">
        <v>164</v>
      </c>
      <c r="J86" s="94"/>
      <c r="K86" t="s">
        <v>2</v>
      </c>
      <c r="L86" t="str">
        <f>IF(J86&lt;&gt;"",J86,"")</f>
        <v/>
      </c>
      <c r="M86" s="101"/>
      <c r="N86" t="str">
        <f t="shared" si="4"/>
        <v/>
      </c>
      <c r="O86" s="87" t="s">
        <v>164</v>
      </c>
      <c r="R86" s="94"/>
      <c r="S86" t="s">
        <v>2</v>
      </c>
      <c r="T86" t="str">
        <f>IF(R86&lt;&gt;"",R86,"")</f>
        <v/>
      </c>
      <c r="U86" s="101"/>
      <c r="V86" t="str">
        <f t="shared" si="5"/>
        <v/>
      </c>
    </row>
    <row r="87" spans="1:22">
      <c r="A87" s="87" t="s">
        <v>158</v>
      </c>
      <c r="C87" t="str">
        <f>IF(B88&lt;&gt;"",CONCATENATE("&lt;div id=",Comillas,B89,Comillas,"&gt;"),"")</f>
        <v>&lt;div id="autocomplete"&gt;</v>
      </c>
      <c r="D87" s="88" t="str">
        <f>CONCATENATE(" &lt;a href=",Comillas,"#",B89,Comillas," class=",Comillas,"simple-link",Comillas,"&gt;",B86,"&lt;/a&gt;")</f>
        <v> &lt;a href="#autocomplete" class="simple-link"&gt;autocomplete&lt;/a&gt;</v>
      </c>
      <c r="E87" s="89" t="str">
        <f>CONCATENATE(" &lt;a href=",Comillas,"#",B89,Comillas," class=",Comillas,"submenu-item",Comillas,"&gt;",B86,"&lt;/a&gt;")</f>
        <v> &lt;a href="#autocomplete" class="submenu-item"&gt;autocomplete&lt;/a&gt;</v>
      </c>
      <c r="F87" t="str">
        <f t="shared" si="3"/>
        <v/>
      </c>
      <c r="G87" s="87"/>
      <c r="L87" t="s">
        <v>111</v>
      </c>
      <c r="M87" s="101"/>
      <c r="N87" t="str">
        <f t="shared" si="4"/>
        <v/>
      </c>
      <c r="O87" s="87"/>
      <c r="T87" t="s">
        <v>111</v>
      </c>
      <c r="U87" s="101"/>
      <c r="V87" t="str">
        <f t="shared" si="5"/>
        <v/>
      </c>
    </row>
    <row r="88" ht="14.55" spans="1:22">
      <c r="A88" s="91">
        <f>A81+1</f>
        <v>13</v>
      </c>
      <c r="B88" s="92" t="str">
        <f>IF(B86="","",SUBSTITUTE(SUBSTITUTE(SUBSTITUTE(SUBSTITUTE(SUBSTITUTE(SUBSTITUTE(SUBSTITUTE(SUBSTITUTE(LOWER(CONCATENATE(B86," ",B87))," ","-"),"&lt;",""),"&gt;",""),"ó","o"),"?",""),"¿",""),"é","e"),"á","a"))</f>
        <v>autocomplete-</v>
      </c>
      <c r="C88" s="93" t="str">
        <f>CONCATENATE("&lt;h3&gt;",SUBSTITUTE(CONCATENATE(B86," ",B87),"&lt;","&amp;lt;"),"&lt;/h3&gt;")</f>
        <v>&lt;h3&gt;autocomplete &lt;/h3&gt;</v>
      </c>
      <c r="D88" s="88" t="s">
        <v>111</v>
      </c>
      <c r="E88" s="89"/>
      <c r="F88" t="str">
        <f t="shared" si="3"/>
        <v/>
      </c>
      <c r="G88" s="95"/>
      <c r="H88" s="79"/>
      <c r="I88" s="79"/>
      <c r="J88" s="79"/>
      <c r="K88" s="79"/>
      <c r="L88" s="79" t="str">
        <f>CONCATENATE("&lt;!-- ",CONCATENATE(J82," ",J83," fin")," --&gt;")</f>
        <v>&lt;!-- Para Entradas de Texto  fin --&gt;</v>
      </c>
      <c r="M88" s="102"/>
      <c r="N88" t="str">
        <f t="shared" si="4"/>
        <v/>
      </c>
      <c r="O88" s="95"/>
      <c r="P88" s="79"/>
      <c r="Q88" s="79"/>
      <c r="R88" s="79"/>
      <c r="S88" s="79"/>
      <c r="T88" s="79" t="str">
        <f>CONCATENATE("&lt;!-- ",R82," fin --&gt;")</f>
        <v>&lt;!-- Propósito y Alcance de name e id fin --&gt;</v>
      </c>
      <c r="U88" s="102"/>
      <c r="V88" t="str">
        <f t="shared" si="5"/>
        <v/>
      </c>
    </row>
    <row r="89" ht="14.55" spans="1:22">
      <c r="A89" s="87"/>
      <c r="B89" s="92" t="str">
        <f>IF(B88&lt;&gt;"",IF(B87="",LEFT(B88,LEN(B88)-1),B88),"")</f>
        <v>autocomplete</v>
      </c>
      <c r="C89" t="str">
        <f>IF(B90&lt;&gt;"",CONCATENATE("&lt;p&gt;",B90,"&lt;/p&gt;"),"")</f>
        <v/>
      </c>
      <c r="D89" s="88"/>
      <c r="E89" s="89"/>
      <c r="F89" t="str">
        <f t="shared" si="3"/>
        <v/>
      </c>
      <c r="G89" s="85"/>
      <c r="H89" s="86"/>
      <c r="I89" s="86"/>
      <c r="J89" s="83"/>
      <c r="K89" s="86"/>
      <c r="L89" s="79" t="str">
        <f>""</f>
        <v/>
      </c>
      <c r="N89" t="str">
        <f t="shared" si="4"/>
        <v/>
      </c>
      <c r="O89" s="85"/>
      <c r="P89" s="86"/>
      <c r="Q89" s="86"/>
      <c r="R89" s="83"/>
      <c r="S89" s="86"/>
      <c r="T89" s="79" t="str">
        <f>""</f>
        <v/>
      </c>
      <c r="V89" t="str">
        <f t="shared" si="5"/>
        <v/>
      </c>
    </row>
    <row r="90" spans="1:22">
      <c r="A90" s="87" t="s">
        <v>164</v>
      </c>
      <c r="B90" s="94"/>
      <c r="C90" t="s">
        <v>111</v>
      </c>
      <c r="D90" s="88"/>
      <c r="E90" s="89"/>
      <c r="F90" t="str">
        <f t="shared" si="3"/>
        <v/>
      </c>
      <c r="G90" s="85" t="s">
        <v>203</v>
      </c>
      <c r="H90" s="86"/>
      <c r="I90" s="86"/>
      <c r="J90" s="81" t="s">
        <v>204</v>
      </c>
      <c r="K90" s="86" t="s">
        <v>2</v>
      </c>
      <c r="L90" s="82" t="str">
        <f>CONCATENATE("&lt;!-- ",CONCATENATE(J90," ",J91)," --&gt;")</f>
        <v>&lt;!-- Para Numérica y Rango  --&gt;</v>
      </c>
      <c r="M90" s="99"/>
      <c r="N90" t="str">
        <f t="shared" si="4"/>
        <v/>
      </c>
      <c r="O90" s="85" t="str">
        <f>G90</f>
        <v>Título 11</v>
      </c>
      <c r="P90" s="86"/>
      <c r="Q90" s="86"/>
      <c r="R90" s="81" t="s">
        <v>205</v>
      </c>
      <c r="S90" s="86"/>
      <c r="T90" s="86" t="str">
        <f>CONCATENATE("&lt;!-- ",R90," --&gt;")</f>
        <v>&lt;!-- Restricciones de Naming --&gt;</v>
      </c>
      <c r="U90" s="99"/>
      <c r="V90" t="str">
        <f t="shared" si="5"/>
        <v/>
      </c>
    </row>
    <row r="91" ht="15.15" spans="1:22">
      <c r="A91" s="95" t="str">
        <f>""</f>
        <v/>
      </c>
      <c r="B91" s="79"/>
      <c r="C91" s="79" t="str">
        <f>CONCATENATE("&lt;!-- ",CONCATENATE(B86," ",B87," fin")," --&gt;")</f>
        <v>&lt;!-- autocomplete  fin --&gt;</v>
      </c>
      <c r="D91" s="96"/>
      <c r="E91" s="97"/>
      <c r="F91" t="str">
        <f t="shared" si="3"/>
        <v/>
      </c>
      <c r="G91" s="87" t="s">
        <v>158</v>
      </c>
      <c r="H91" s="90" t="s">
        <v>159</v>
      </c>
      <c r="I91" s="100" t="s">
        <v>160</v>
      </c>
      <c r="J91" s="94"/>
      <c r="L91" t="str">
        <f>CONCATENATE("&lt;div&gt;")</f>
        <v>&lt;div&gt;</v>
      </c>
      <c r="M91" s="101"/>
      <c r="N91" t="str">
        <f t="shared" si="4"/>
        <v/>
      </c>
      <c r="O91" s="87" t="s">
        <v>158</v>
      </c>
      <c r="P91" s="90" t="s">
        <v>159</v>
      </c>
      <c r="Q91" s="100" t="s">
        <v>160</v>
      </c>
      <c r="T91" t="str">
        <f>CONCATENATE(P91,R91,Q91)</f>
        <v>&lt;div &gt;</v>
      </c>
      <c r="U91" s="101"/>
      <c r="V91" t="str">
        <f t="shared" si="5"/>
        <v/>
      </c>
    </row>
    <row r="92" ht="14.55" spans="1:22">
      <c r="A92" s="85" t="str">
        <f>""</f>
        <v/>
      </c>
      <c r="B92" s="83"/>
      <c r="C92" s="79" t="str">
        <f>""</f>
        <v/>
      </c>
      <c r="D92" s="79" t="str">
        <f>IF(B93="","&lt;/div&gt;","")</f>
        <v/>
      </c>
      <c r="E92" s="79"/>
      <c r="F92" t="str">
        <f t="shared" si="3"/>
        <v/>
      </c>
      <c r="G92" s="87"/>
      <c r="J92" s="92"/>
      <c r="K92" s="88" t="s">
        <v>2</v>
      </c>
      <c r="L92" s="93" t="str">
        <f>CONCATENATE("&lt;h4&gt;",SUBSTITUTE(CONCATENATE(J90," ",J91),"&lt;","&amp;lt;"),"&lt;/h4&gt;")</f>
        <v>&lt;h4&gt;Para Numérica y Rango &lt;/h4&gt;</v>
      </c>
      <c r="M92" s="101"/>
      <c r="N92" t="str">
        <f t="shared" si="4"/>
        <v/>
      </c>
      <c r="O92" s="87"/>
      <c r="T92" t="str">
        <f>CONCATENATE("&lt;h5&gt;",R90,"&lt;/h5&gt;")</f>
        <v>&lt;h5&gt;Restricciones de Naming&lt;/h5&gt;</v>
      </c>
      <c r="U92" s="101"/>
      <c r="V92" t="str">
        <f t="shared" si="5"/>
        <v/>
      </c>
    </row>
    <row r="93" spans="1:22">
      <c r="A93" s="80" t="str">
        <f>CONCATENATE("Título ",A95)</f>
        <v>Título 14</v>
      </c>
      <c r="B93" s="81" t="s">
        <v>206</v>
      </c>
      <c r="C93" s="82" t="str">
        <f>CONCATENATE("&lt;!-- ",CONCATENATE(B93," ",B94)," --&gt;")</f>
        <v>&lt;!-- novalidate  --&gt;</v>
      </c>
      <c r="D93" s="83" t="s">
        <v>89</v>
      </c>
      <c r="E93" s="84" t="str">
        <f>""</f>
        <v/>
      </c>
      <c r="F93" t="str">
        <f t="shared" si="3"/>
        <v/>
      </c>
      <c r="G93" s="87"/>
      <c r="L93" t="str">
        <f>IF(J94&lt;&gt;"","&lt;p&gt;","")</f>
        <v/>
      </c>
      <c r="M93" s="101"/>
      <c r="N93" t="str">
        <f t="shared" si="4"/>
        <v/>
      </c>
      <c r="O93" s="87"/>
      <c r="T93" t="str">
        <f>IF(R94&lt;&gt;"","&lt;p&gt;","")</f>
        <v/>
      </c>
      <c r="U93" s="101"/>
      <c r="V93" t="str">
        <f t="shared" si="5"/>
        <v/>
      </c>
    </row>
    <row r="94" spans="1:22">
      <c r="A94" s="87" t="s">
        <v>158</v>
      </c>
      <c r="C94" t="str">
        <f>IF(B95&lt;&gt;"",CONCATENATE("&lt;div id=",Comillas,B96,Comillas,"&gt;"),"")</f>
        <v>&lt;div id="novalidate"&gt;</v>
      </c>
      <c r="D94" s="88" t="str">
        <f>CONCATENATE(" &lt;a href=",Comillas,"#",B96,Comillas," class=",Comillas,"simple-link",Comillas,"&gt;",B93,"&lt;/a&gt;")</f>
        <v> &lt;a href="#novalidate" class="simple-link"&gt;novalidate&lt;/a&gt;</v>
      </c>
      <c r="E94" s="89" t="str">
        <f>CONCATENATE(" &lt;a href=",Comillas,"#",B96,Comillas," class=",Comillas,"submenu-item",Comillas,"&gt;",B93,"&lt;/a&gt;")</f>
        <v> &lt;a href="#novalidate" class="submenu-item"&gt;novalidate&lt;/a&gt;</v>
      </c>
      <c r="F94" t="str">
        <f t="shared" si="3"/>
        <v/>
      </c>
      <c r="G94" s="87" t="s">
        <v>164</v>
      </c>
      <c r="J94" s="94"/>
      <c r="K94" t="s">
        <v>2</v>
      </c>
      <c r="L94" t="str">
        <f>IF(J94&lt;&gt;"",J94,"")</f>
        <v/>
      </c>
      <c r="M94" s="101"/>
      <c r="N94" t="str">
        <f t="shared" si="4"/>
        <v/>
      </c>
      <c r="O94" s="87" t="s">
        <v>164</v>
      </c>
      <c r="R94" s="94"/>
      <c r="S94" t="s">
        <v>2</v>
      </c>
      <c r="T94" t="str">
        <f>IF(R94&lt;&gt;"",R94,"")</f>
        <v/>
      </c>
      <c r="U94" s="101"/>
      <c r="V94" t="str">
        <f t="shared" si="5"/>
        <v/>
      </c>
    </row>
    <row r="95" spans="1:22">
      <c r="A95" s="91">
        <f>A88+1</f>
        <v>14</v>
      </c>
      <c r="B95" s="92" t="str">
        <f>IF(B93="","",SUBSTITUTE(SUBSTITUTE(SUBSTITUTE(SUBSTITUTE(SUBSTITUTE(SUBSTITUTE(SUBSTITUTE(SUBSTITUTE(LOWER(CONCATENATE(B93," ",B94))," ","-"),"&lt;",""),"&gt;",""),"ó","o"),"?",""),"¿",""),"é","e"),"á","a"))</f>
        <v>novalidate-</v>
      </c>
      <c r="C95" s="93" t="str">
        <f>CONCATENATE("&lt;h3&gt;",SUBSTITUTE(CONCATENATE(B93," ",B94),"&lt;","&amp;lt;"),"&lt;/h3&gt;")</f>
        <v>&lt;h3&gt;novalidate &lt;/h3&gt;</v>
      </c>
      <c r="D95" s="88" t="s">
        <v>111</v>
      </c>
      <c r="E95" s="89"/>
      <c r="F95" t="str">
        <f t="shared" si="3"/>
        <v/>
      </c>
      <c r="G95" s="87"/>
      <c r="L95" t="s">
        <v>111</v>
      </c>
      <c r="M95" s="101"/>
      <c r="N95" t="str">
        <f t="shared" si="4"/>
        <v/>
      </c>
      <c r="O95" s="87"/>
      <c r="T95" t="s">
        <v>111</v>
      </c>
      <c r="U95" s="101"/>
      <c r="V95" t="str">
        <f t="shared" si="5"/>
        <v/>
      </c>
    </row>
    <row r="96" ht="14.55" spans="1:22">
      <c r="A96" s="87"/>
      <c r="B96" s="92" t="str">
        <f>IF(B95&lt;&gt;"",IF(B94="",LEFT(B95,LEN(B95)-1),B95),"")</f>
        <v>novalidate</v>
      </c>
      <c r="C96" t="str">
        <f>IF(B97&lt;&gt;"",CONCATENATE("&lt;p&gt;",B97,"&lt;/p&gt;"),"")</f>
        <v/>
      </c>
      <c r="D96" s="88"/>
      <c r="E96" s="89"/>
      <c r="F96" t="str">
        <f t="shared" si="3"/>
        <v/>
      </c>
      <c r="G96" s="95"/>
      <c r="H96" s="79"/>
      <c r="I96" s="79"/>
      <c r="J96" s="79"/>
      <c r="K96" s="79"/>
      <c r="L96" s="79" t="str">
        <f>CONCATENATE("&lt;!-- ",CONCATENATE(J90," ",J91," fin")," --&gt;")</f>
        <v>&lt;!-- Para Numérica y Rango  fin --&gt;</v>
      </c>
      <c r="M96" s="102"/>
      <c r="N96" t="str">
        <f t="shared" si="4"/>
        <v/>
      </c>
      <c r="O96" s="95"/>
      <c r="P96" s="79"/>
      <c r="Q96" s="79"/>
      <c r="R96" s="79"/>
      <c r="S96" s="79"/>
      <c r="T96" s="79" t="str">
        <f>CONCATENATE("&lt;!-- ",R90," fin --&gt;")</f>
        <v>&lt;!-- Restricciones de Naming fin --&gt;</v>
      </c>
      <c r="U96" s="102"/>
      <c r="V96" t="str">
        <f t="shared" si="5"/>
        <v/>
      </c>
    </row>
    <row r="97" ht="14.55" spans="1:22">
      <c r="A97" s="87" t="s">
        <v>164</v>
      </c>
      <c r="B97" s="94"/>
      <c r="C97" t="s">
        <v>111</v>
      </c>
      <c r="D97" s="88"/>
      <c r="E97" s="89"/>
      <c r="F97" t="str">
        <f t="shared" si="3"/>
        <v/>
      </c>
      <c r="G97" s="85"/>
      <c r="H97" s="86"/>
      <c r="I97" s="86"/>
      <c r="J97" s="83"/>
      <c r="K97" s="86"/>
      <c r="L97" s="79" t="str">
        <f>""</f>
        <v/>
      </c>
      <c r="N97" t="str">
        <f t="shared" si="4"/>
        <v/>
      </c>
      <c r="O97" s="85"/>
      <c r="P97" s="86"/>
      <c r="Q97" s="86"/>
      <c r="R97" s="83"/>
      <c r="S97" s="86"/>
      <c r="T97" s="79" t="str">
        <f>""</f>
        <v/>
      </c>
      <c r="V97" t="str">
        <f t="shared" si="5"/>
        <v/>
      </c>
    </row>
    <row r="98" ht="14.55" spans="1:22">
      <c r="A98" s="95" t="str">
        <f>""</f>
        <v/>
      </c>
      <c r="B98" s="79"/>
      <c r="C98" s="79" t="str">
        <f>CONCATENATE("&lt;!-- ",CONCATENATE(B93," ",B94," fin")," --&gt;")</f>
        <v>&lt;!-- novalidate  fin --&gt;</v>
      </c>
      <c r="D98" s="96"/>
      <c r="E98" s="97"/>
      <c r="F98" t="str">
        <f t="shared" si="3"/>
        <v/>
      </c>
      <c r="G98" s="85" t="s">
        <v>207</v>
      </c>
      <c r="H98" s="86"/>
      <c r="I98" s="86"/>
      <c r="J98" s="81" t="s">
        <v>208</v>
      </c>
      <c r="K98" s="86" t="s">
        <v>2</v>
      </c>
      <c r="L98" s="82" t="str">
        <f>CONCATENATE("&lt;!-- ",CONCATENATE(J98," ",J99)," --&gt;")</f>
        <v>&lt;!-- Para Fecha y Hora  --&gt;</v>
      </c>
      <c r="M98" s="99"/>
      <c r="N98" t="str">
        <f t="shared" si="4"/>
        <v/>
      </c>
      <c r="O98" s="85" t="str">
        <f>G98</f>
        <v>Título 12</v>
      </c>
      <c r="P98" s="86"/>
      <c r="Q98" s="86"/>
      <c r="R98" s="81" t="s">
        <v>209</v>
      </c>
      <c r="S98" s="86"/>
      <c r="T98" s="86" t="str">
        <f>CONCATENATE("&lt;!-- ",R98," --&gt;")</f>
        <v>&lt;!-- Ejemplo Comparativo --&gt;</v>
      </c>
      <c r="U98" s="99"/>
      <c r="V98" t="str">
        <f t="shared" si="5"/>
        <v/>
      </c>
    </row>
    <row r="99" ht="15.15" spans="1:22">
      <c r="A99" s="85" t="str">
        <f>""</f>
        <v/>
      </c>
      <c r="B99" s="83"/>
      <c r="C99" s="79" t="str">
        <f>""</f>
        <v/>
      </c>
      <c r="D99" s="79" t="str">
        <f>IF(B100="","&lt;/div&gt;","")</f>
        <v/>
      </c>
      <c r="E99" s="79"/>
      <c r="F99" t="str">
        <f t="shared" si="3"/>
        <v/>
      </c>
      <c r="G99" s="87" t="s">
        <v>158</v>
      </c>
      <c r="H99" s="90" t="s">
        <v>159</v>
      </c>
      <c r="I99" s="100" t="s">
        <v>160</v>
      </c>
      <c r="J99" s="94"/>
      <c r="L99" t="str">
        <f>CONCATENATE("&lt;div&gt;")</f>
        <v>&lt;div&gt;</v>
      </c>
      <c r="M99" s="101"/>
      <c r="N99" t="str">
        <f t="shared" si="4"/>
        <v/>
      </c>
      <c r="O99" s="87" t="s">
        <v>158</v>
      </c>
      <c r="P99" s="90" t="s">
        <v>159</v>
      </c>
      <c r="Q99" s="100" t="s">
        <v>160</v>
      </c>
      <c r="T99" t="str">
        <f>CONCATENATE(P99,R99,Q99)</f>
        <v>&lt;div &gt;</v>
      </c>
      <c r="U99" s="101"/>
      <c r="V99" t="str">
        <f t="shared" si="5"/>
        <v/>
      </c>
    </row>
    <row r="100" spans="1:22">
      <c r="A100" s="80" t="str">
        <f>CONCATENATE("Título ",A102)</f>
        <v>Título 15</v>
      </c>
      <c r="B100" s="81" t="s">
        <v>210</v>
      </c>
      <c r="C100" s="82" t="str">
        <f>CONCATENATE("&lt;!-- ",CONCATENATE(B100," ",B101)," --&gt;")</f>
        <v>&lt;!-- accept-charset  --&gt;</v>
      </c>
      <c r="D100" s="83" t="s">
        <v>89</v>
      </c>
      <c r="E100" s="84" t="str">
        <f>""</f>
        <v/>
      </c>
      <c r="F100" t="str">
        <f t="shared" si="3"/>
        <v/>
      </c>
      <c r="G100" s="87"/>
      <c r="J100" s="92"/>
      <c r="K100" s="88" t="s">
        <v>2</v>
      </c>
      <c r="L100" s="93" t="str">
        <f>CONCATENATE("&lt;h4&gt;",SUBSTITUTE(CONCATENATE(J98," ",J99),"&lt;","&amp;lt;"),"&lt;/h4&gt;")</f>
        <v>&lt;h4&gt;Para Fecha y Hora &lt;/h4&gt;</v>
      </c>
      <c r="M100" s="101"/>
      <c r="N100" t="str">
        <f t="shared" si="4"/>
        <v/>
      </c>
      <c r="O100" s="87"/>
      <c r="T100" t="str">
        <f>CONCATENATE("&lt;h5&gt;",R98,"&lt;/h5&gt;")</f>
        <v>&lt;h5&gt;Ejemplo Comparativo&lt;/h5&gt;</v>
      </c>
      <c r="U100" s="101"/>
      <c r="V100" t="str">
        <f t="shared" si="5"/>
        <v/>
      </c>
    </row>
    <row r="101" spans="1:22">
      <c r="A101" s="87" t="s">
        <v>158</v>
      </c>
      <c r="C101" t="str">
        <f>IF(B102&lt;&gt;"",CONCATENATE("&lt;div id=",Comillas,B103,Comillas,"&gt;"),"")</f>
        <v>&lt;div id="accept-charset"&gt;</v>
      </c>
      <c r="D101" s="88" t="str">
        <f>CONCATENATE(" &lt;a href=",Comillas,"#",B103,Comillas," class=",Comillas,"simple-link",Comillas,"&gt;",B100,"&lt;/a&gt;")</f>
        <v> &lt;a href="#accept-charset" class="simple-link"&gt;accept-charset&lt;/a&gt;</v>
      </c>
      <c r="E101" s="89" t="str">
        <f>CONCATENATE(" &lt;a href=",Comillas,"#",B103,Comillas," class=",Comillas,"submenu-item",Comillas,"&gt;",B100,"&lt;/a&gt;")</f>
        <v> &lt;a href="#accept-charset" class="submenu-item"&gt;accept-charset&lt;/a&gt;</v>
      </c>
      <c r="F101" t="str">
        <f t="shared" si="3"/>
        <v/>
      </c>
      <c r="G101" s="87"/>
      <c r="L101" t="str">
        <f>IF(J102&lt;&gt;"","&lt;p&gt;","")</f>
        <v/>
      </c>
      <c r="M101" s="101"/>
      <c r="N101" t="str">
        <f t="shared" si="4"/>
        <v/>
      </c>
      <c r="O101" s="87"/>
      <c r="T101" t="str">
        <f>IF(R102&lt;&gt;"","&lt;p&gt;","")</f>
        <v/>
      </c>
      <c r="U101" s="101"/>
      <c r="V101" t="str">
        <f t="shared" si="5"/>
        <v/>
      </c>
    </row>
    <row r="102" spans="1:22">
      <c r="A102" s="91">
        <f>A95+1</f>
        <v>15</v>
      </c>
      <c r="B102" s="92" t="str">
        <f>IF(B100="","",SUBSTITUTE(SUBSTITUTE(SUBSTITUTE(SUBSTITUTE(SUBSTITUTE(SUBSTITUTE(SUBSTITUTE(SUBSTITUTE(LOWER(CONCATENATE(B100," ",B101))," ","-"),"&lt;",""),"&gt;",""),"ó","o"),"?",""),"¿",""),"é","e"),"á","a"))</f>
        <v>accept-charset-</v>
      </c>
      <c r="C102" s="93" t="str">
        <f>CONCATENATE("&lt;h3&gt;",SUBSTITUTE(CONCATENATE(B100," ",B101),"&lt;","&amp;lt;"),"&lt;/h3&gt;")</f>
        <v>&lt;h3&gt;accept-charset &lt;/h3&gt;</v>
      </c>
      <c r="D102" s="88" t="s">
        <v>111</v>
      </c>
      <c r="E102" s="89"/>
      <c r="F102" t="str">
        <f t="shared" si="3"/>
        <v/>
      </c>
      <c r="G102" s="87" t="s">
        <v>164</v>
      </c>
      <c r="J102" s="94"/>
      <c r="K102" t="s">
        <v>2</v>
      </c>
      <c r="L102" t="str">
        <f>IF(J102&lt;&gt;"",J102,"")</f>
        <v/>
      </c>
      <c r="M102" s="101"/>
      <c r="N102" t="str">
        <f t="shared" si="4"/>
        <v/>
      </c>
      <c r="O102" s="87" t="s">
        <v>164</v>
      </c>
      <c r="R102" s="94"/>
      <c r="S102" t="s">
        <v>2</v>
      </c>
      <c r="T102" t="str">
        <f>IF(R102&lt;&gt;"",R102,"")</f>
        <v/>
      </c>
      <c r="U102" s="101"/>
      <c r="V102" t="str">
        <f t="shared" si="5"/>
        <v/>
      </c>
    </row>
    <row r="103" spans="1:22">
      <c r="A103" s="87"/>
      <c r="B103" s="92" t="str">
        <f>IF(B102&lt;&gt;"",IF(B101="",LEFT(B102,LEN(B102)-1),B102),"")</f>
        <v>accept-charset</v>
      </c>
      <c r="C103" t="str">
        <f>IF(B104&lt;&gt;"",CONCATENATE("&lt;p&gt;",B104,"&lt;/p&gt;"),"")</f>
        <v/>
      </c>
      <c r="D103" s="88"/>
      <c r="E103" s="89"/>
      <c r="F103" t="str">
        <f t="shared" si="3"/>
        <v/>
      </c>
      <c r="G103" s="87"/>
      <c r="L103" t="s">
        <v>111</v>
      </c>
      <c r="M103" s="101"/>
      <c r="N103" t="str">
        <f t="shared" si="4"/>
        <v/>
      </c>
      <c r="O103" s="87"/>
      <c r="T103" t="s">
        <v>111</v>
      </c>
      <c r="U103" s="101"/>
      <c r="V103" t="str">
        <f t="shared" si="5"/>
        <v/>
      </c>
    </row>
    <row r="104" ht="14.55" spans="1:22">
      <c r="A104" s="87" t="s">
        <v>164</v>
      </c>
      <c r="B104" s="94"/>
      <c r="C104" t="s">
        <v>111</v>
      </c>
      <c r="D104" s="88"/>
      <c r="E104" s="89"/>
      <c r="F104" t="str">
        <f t="shared" si="3"/>
        <v/>
      </c>
      <c r="G104" s="95"/>
      <c r="H104" s="79"/>
      <c r="I104" s="79"/>
      <c r="J104" s="79"/>
      <c r="K104" s="79"/>
      <c r="L104" s="79" t="str">
        <f>CONCATENATE("&lt;!-- ",CONCATENATE(J98," ",J99," fin")," --&gt;")</f>
        <v>&lt;!-- Para Fecha y Hora  fin --&gt;</v>
      </c>
      <c r="M104" s="102"/>
      <c r="N104" t="str">
        <f t="shared" si="4"/>
        <v/>
      </c>
      <c r="O104" s="95"/>
      <c r="P104" s="79"/>
      <c r="Q104" s="79"/>
      <c r="R104" s="79"/>
      <c r="S104" s="79"/>
      <c r="T104" s="79" t="str">
        <f>CONCATENATE("&lt;!-- ",R98," fin --&gt;")</f>
        <v>&lt;!-- Ejemplo Comparativo fin --&gt;</v>
      </c>
      <c r="U104" s="102"/>
      <c r="V104" t="str">
        <f t="shared" si="5"/>
        <v/>
      </c>
    </row>
    <row r="105" customFormat="1" ht="14.55" spans="1:22">
      <c r="A105" s="95" t="str">
        <f>""</f>
        <v/>
      </c>
      <c r="B105" s="79"/>
      <c r="C105" s="79" t="str">
        <f>CONCATENATE("&lt;!-- ",CONCATENATE(B100," ",B101," fin")," --&gt;")</f>
        <v>&lt;!-- accept-charset  fin --&gt;</v>
      </c>
      <c r="D105" s="96"/>
      <c r="E105" s="97"/>
      <c r="F105" t="str">
        <f t="shared" si="3"/>
        <v/>
      </c>
      <c r="G105" s="85"/>
      <c r="H105" s="86"/>
      <c r="I105" s="86"/>
      <c r="J105" s="83"/>
      <c r="K105" s="86"/>
      <c r="L105" s="79" t="str">
        <f>""</f>
        <v/>
      </c>
      <c r="N105" t="str">
        <f t="shared" si="4"/>
        <v/>
      </c>
      <c r="O105" s="85"/>
      <c r="P105" s="86"/>
      <c r="Q105" s="86"/>
      <c r="R105" s="83"/>
      <c r="S105" s="86"/>
      <c r="T105" s="79" t="str">
        <f>""</f>
        <v/>
      </c>
      <c r="V105" t="str">
        <f t="shared" si="5"/>
        <v/>
      </c>
    </row>
    <row r="106" customFormat="1" ht="14.55" spans="1:22">
      <c r="A106" s="85" t="str">
        <f>""</f>
        <v/>
      </c>
      <c r="B106" s="83"/>
      <c r="C106" s="83"/>
      <c r="D106" s="83" t="str">
        <f>IF(B107="","&lt;/div&gt;","")</f>
        <v/>
      </c>
      <c r="E106" s="83"/>
      <c r="F106" t="str">
        <f t="shared" si="3"/>
        <v/>
      </c>
      <c r="G106" s="85" t="s">
        <v>211</v>
      </c>
      <c r="H106" s="86"/>
      <c r="I106" s="86"/>
      <c r="J106" s="81" t="s">
        <v>212</v>
      </c>
      <c r="K106" s="86" t="s">
        <v>2</v>
      </c>
      <c r="L106" s="82" t="str">
        <f>CONCATENATE("&lt;!-- ",CONCATENATE(J106," ",J107)," --&gt;")</f>
        <v>&lt;!-- Para Selección  --&gt;</v>
      </c>
      <c r="M106" s="99"/>
      <c r="N106" t="str">
        <f t="shared" si="4"/>
        <v/>
      </c>
      <c r="O106" s="85" t="str">
        <f>G106</f>
        <v>Título 13</v>
      </c>
      <c r="P106" s="86"/>
      <c r="Q106" s="86"/>
      <c r="R106" s="81" t="s">
        <v>213</v>
      </c>
      <c r="S106" s="86"/>
      <c r="T106" s="86" t="str">
        <f>CONCATENATE("&lt;!-- ",R106," --&gt;")</f>
        <v>&lt;!-- Acceso desde JavaScript --&gt;</v>
      </c>
      <c r="U106" s="99"/>
      <c r="V106" t="str">
        <f t="shared" si="5"/>
        <v/>
      </c>
    </row>
    <row r="107" customFormat="1" ht="14.4" spans="1:22">
      <c r="A107" s="80" t="str">
        <f>CONCATENATE("Título ",A109)</f>
        <v>Título 16</v>
      </c>
      <c r="B107" s="81" t="s">
        <v>214</v>
      </c>
      <c r="C107" s="82" t="str">
        <f>CONCATENATE("&lt;!-- ",CONCATENATE(B107," ",B108)," --&gt;")</f>
        <v>&lt;!-- Tipos de Entrada &lt;input&gt;  --&gt;</v>
      </c>
      <c r="D107" s="83" t="s">
        <v>89</v>
      </c>
      <c r="E107" s="84" t="str">
        <f>""</f>
        <v/>
      </c>
      <c r="F107" t="str">
        <f t="shared" si="3"/>
        <v/>
      </c>
      <c r="G107" s="87" t="s">
        <v>158</v>
      </c>
      <c r="H107" s="90" t="s">
        <v>159</v>
      </c>
      <c r="I107" s="100" t="s">
        <v>160</v>
      </c>
      <c r="J107" s="94"/>
      <c r="L107" t="str">
        <f>CONCATENATE("&lt;div&gt;")</f>
        <v>&lt;div&gt;</v>
      </c>
      <c r="M107" s="101"/>
      <c r="N107" t="str">
        <f t="shared" si="4"/>
        <v/>
      </c>
      <c r="O107" s="87" t="s">
        <v>158</v>
      </c>
      <c r="P107" s="90" t="s">
        <v>159</v>
      </c>
      <c r="Q107" s="100" t="s">
        <v>160</v>
      </c>
      <c r="T107" t="str">
        <f>CONCATENATE(P107,R107,Q107)</f>
        <v>&lt;div &gt;</v>
      </c>
      <c r="U107" s="101"/>
      <c r="V107" t="str">
        <f t="shared" si="5"/>
        <v/>
      </c>
    </row>
    <row r="108" customFormat="1" spans="1:22">
      <c r="A108" s="87" t="s">
        <v>158</v>
      </c>
      <c r="B108"/>
      <c r="C108" t="str">
        <f>IF(B109&lt;&gt;"",CONCATENATE("&lt;div id=",Comillas,B110,Comillas,"&gt;"),"")</f>
        <v>&lt;div id="tipos-de-entrada-input"&gt;</v>
      </c>
      <c r="D108" s="88" t="str">
        <f>CONCATENATE(" &lt;a href=",Comillas,"#",B110,Comillas," class=",Comillas,"simple-link",Comillas,"&gt;",B107,"&lt;/a&gt;")</f>
        <v> &lt;a href="#tipos-de-entrada-input" class="simple-link"&gt;Tipos de Entrada &lt;input&gt;&lt;/a&gt;</v>
      </c>
      <c r="E108" s="89" t="str">
        <f>CONCATENATE(" &lt;a href=",Comillas,"#",B110,Comillas," class=",Comillas,"submenu-item",Comillas,"&gt;",B107,"&lt;/a&gt;")</f>
        <v> &lt;a href="#tipos-de-entrada-input" class="submenu-item"&gt;Tipos de Entrada &lt;input&gt;&lt;/a&gt;</v>
      </c>
      <c r="F108" t="str">
        <f t="shared" si="3"/>
        <v/>
      </c>
      <c r="G108" s="87"/>
      <c r="J108" s="92"/>
      <c r="K108" s="88" t="s">
        <v>2</v>
      </c>
      <c r="L108" s="93" t="str">
        <f>CONCATENATE("&lt;h4&gt;",SUBSTITUTE(CONCATENATE(J106," ",J107),"&lt;","&amp;lt;"),"&lt;/h4&gt;")</f>
        <v>&lt;h4&gt;Para Selección &lt;/h4&gt;</v>
      </c>
      <c r="M108" s="101"/>
      <c r="N108" t="str">
        <f t="shared" si="4"/>
        <v/>
      </c>
      <c r="O108" s="87"/>
      <c r="T108" t="str">
        <f>CONCATENATE("&lt;h5&gt;",R106,"&lt;/h5&gt;")</f>
        <v>&lt;h5&gt;Acceso desde JavaScript&lt;/h5&gt;</v>
      </c>
      <c r="U108" s="101"/>
      <c r="V108" t="str">
        <f t="shared" si="5"/>
        <v/>
      </c>
    </row>
    <row r="109" customFormat="1" spans="1:22">
      <c r="A109" s="91">
        <f>A102+1</f>
        <v>16</v>
      </c>
      <c r="B109" s="92" t="str">
        <f>IF(B107="","",SUBSTITUTE(SUBSTITUTE(SUBSTITUTE(SUBSTITUTE(SUBSTITUTE(SUBSTITUTE(SUBSTITUTE(SUBSTITUTE(LOWER(CONCATENATE(B107," ",B108))," ","-"),"&lt;",""),"&gt;",""),"ó","o"),"?",""),"¿",""),"é","e"),"á","a"))</f>
        <v>tipos-de-entrada-input-</v>
      </c>
      <c r="C109" s="93" t="str">
        <f>CONCATENATE("&lt;h3&gt;",SUBSTITUTE(CONCATENATE(B107," ",B108),"&lt;","&amp;lt;"),"&lt;/h3&gt;")</f>
        <v>&lt;h3&gt;Tipos de Entrada &amp;lt;input&gt; &lt;/h3&gt;</v>
      </c>
      <c r="D109" s="88" t="s">
        <v>111</v>
      </c>
      <c r="E109" s="89"/>
      <c r="F109" t="str">
        <f t="shared" si="3"/>
        <v/>
      </c>
      <c r="G109" s="87"/>
      <c r="L109" t="str">
        <f>IF(J110&lt;&gt;"","&lt;p&gt;","")</f>
        <v/>
      </c>
      <c r="M109" s="101"/>
      <c r="N109" t="str">
        <f t="shared" si="4"/>
        <v/>
      </c>
      <c r="O109" s="87"/>
      <c r="T109" t="str">
        <f>IF(R110&lt;&gt;"","&lt;p&gt;","")</f>
        <v/>
      </c>
      <c r="U109" s="101"/>
      <c r="V109" t="str">
        <f t="shared" si="5"/>
        <v/>
      </c>
    </row>
    <row r="110" customFormat="1" spans="1:22">
      <c r="A110" s="87"/>
      <c r="B110" s="92" t="str">
        <f>IF(B109&lt;&gt;"",IF(B108="",LEFT(B109,LEN(B109)-1),B109),"")</f>
        <v>tipos-de-entrada-input</v>
      </c>
      <c r="C110" t="str">
        <f>IF(B111&lt;&gt;"",CONCATENATE("&lt;p&gt;",B111,"&lt;/p&gt;"),"")</f>
        <v/>
      </c>
      <c r="D110" s="88"/>
      <c r="E110" s="89"/>
      <c r="F110" t="str">
        <f t="shared" si="3"/>
        <v/>
      </c>
      <c r="G110" s="87" t="s">
        <v>164</v>
      </c>
      <c r="J110" s="94"/>
      <c r="K110" t="s">
        <v>2</v>
      </c>
      <c r="L110" t="str">
        <f>IF(J110&lt;&gt;"",J110,"")</f>
        <v/>
      </c>
      <c r="M110" s="101"/>
      <c r="N110" t="str">
        <f t="shared" si="4"/>
        <v/>
      </c>
      <c r="O110" s="87" t="s">
        <v>164</v>
      </c>
      <c r="R110" s="94"/>
      <c r="S110" t="s">
        <v>2</v>
      </c>
      <c r="T110" t="str">
        <f>IF(R110&lt;&gt;"",R110,"")</f>
        <v/>
      </c>
      <c r="U110" s="101"/>
      <c r="V110" t="str">
        <f t="shared" si="5"/>
        <v/>
      </c>
    </row>
    <row r="111" customFormat="1" spans="1:22">
      <c r="A111" s="87" t="s">
        <v>164</v>
      </c>
      <c r="B111" s="94"/>
      <c r="C111" t="s">
        <v>111</v>
      </c>
      <c r="D111" s="88"/>
      <c r="E111" s="89"/>
      <c r="F111" t="str">
        <f t="shared" si="3"/>
        <v/>
      </c>
      <c r="G111" s="87"/>
      <c r="L111" t="s">
        <v>111</v>
      </c>
      <c r="M111" s="101"/>
      <c r="N111" t="str">
        <f t="shared" si="4"/>
        <v/>
      </c>
      <c r="O111" s="87"/>
      <c r="T111" t="s">
        <v>111</v>
      </c>
      <c r="U111" s="101"/>
      <c r="V111" t="str">
        <f t="shared" si="5"/>
        <v/>
      </c>
    </row>
    <row r="112" customFormat="1" ht="14.55" spans="1:22">
      <c r="A112" s="95" t="str">
        <f>""</f>
        <v/>
      </c>
      <c r="B112" s="79"/>
      <c r="C112" s="79" t="str">
        <f>CONCATENATE("&lt;!-- ",CONCATENATE(B107," ",B108," fin")," --&gt;")</f>
        <v>&lt;!-- Tipos de Entrada &lt;input&gt;  fin --&gt;</v>
      </c>
      <c r="D112" s="96"/>
      <c r="E112" s="97"/>
      <c r="F112" t="str">
        <f t="shared" si="3"/>
        <v/>
      </c>
      <c r="G112" s="95"/>
      <c r="H112" s="79"/>
      <c r="I112" s="79"/>
      <c r="J112" s="79"/>
      <c r="K112" s="79"/>
      <c r="L112" s="79" t="str">
        <f>CONCATENATE("&lt;!-- ",CONCATENATE(J106," ",J107," fin")," --&gt;")</f>
        <v>&lt;!-- Para Selección  fin --&gt;</v>
      </c>
      <c r="M112" s="102"/>
      <c r="N112" t="str">
        <f t="shared" si="4"/>
        <v/>
      </c>
      <c r="O112" s="95"/>
      <c r="P112" s="79"/>
      <c r="Q112" s="79"/>
      <c r="R112" s="79"/>
      <c r="S112" s="79"/>
      <c r="T112" s="79" t="str">
        <f>CONCATENATE("&lt;!-- ",R106," fin --&gt;")</f>
        <v>&lt;!-- Acceso desde JavaScript fin --&gt;</v>
      </c>
      <c r="U112" s="102"/>
      <c r="V112" t="str">
        <f t="shared" si="5"/>
        <v/>
      </c>
    </row>
    <row r="113" customFormat="1" ht="14.55" spans="1:22">
      <c r="A113" s="85" t="str">
        <f>""</f>
        <v/>
      </c>
      <c r="B113" s="83"/>
      <c r="C113" s="79" t="str">
        <f>""</f>
        <v/>
      </c>
      <c r="D113" s="79" t="str">
        <f>IF(B114="","&lt;/div&gt;","")</f>
        <v/>
      </c>
      <c r="E113" s="79"/>
      <c r="F113" t="str">
        <f t="shared" si="3"/>
        <v/>
      </c>
      <c r="G113" s="85"/>
      <c r="H113" s="86"/>
      <c r="I113" s="86"/>
      <c r="J113" s="83"/>
      <c r="K113" s="86"/>
      <c r="L113" s="79" t="str">
        <f>""</f>
        <v/>
      </c>
      <c r="N113" t="str">
        <f t="shared" si="4"/>
        <v/>
      </c>
      <c r="O113" s="85"/>
      <c r="P113" s="86"/>
      <c r="Q113" s="86"/>
      <c r="R113" s="83"/>
      <c r="S113" s="86"/>
      <c r="T113" s="79" t="str">
        <f>""</f>
        <v/>
      </c>
      <c r="V113" t="str">
        <f t="shared" si="5"/>
        <v/>
      </c>
    </row>
    <row r="114" customFormat="1" spans="1:22">
      <c r="A114" s="80" t="str">
        <f>CONCATENATE("Título ",A116)</f>
        <v>Título 17</v>
      </c>
      <c r="B114" s="81" t="s">
        <v>215</v>
      </c>
      <c r="C114" s="82" t="str">
        <f>CONCATENATE("&lt;!-- ",CONCATENATE(B114," ",B115)," --&gt;")</f>
        <v>&lt;!-- Atributos de Entrada &lt;input /&gt;  --&gt;</v>
      </c>
      <c r="D114" s="83" t="s">
        <v>89</v>
      </c>
      <c r="E114" s="84" t="str">
        <f>""</f>
        <v/>
      </c>
      <c r="F114" t="str">
        <f t="shared" si="3"/>
        <v/>
      </c>
      <c r="G114" s="85" t="s">
        <v>216</v>
      </c>
      <c r="H114" s="86"/>
      <c r="I114" s="86"/>
      <c r="J114" s="81" t="s">
        <v>217</v>
      </c>
      <c r="K114" s="86" t="s">
        <v>2</v>
      </c>
      <c r="L114" s="82" t="str">
        <f>CONCATENATE("&lt;!-- ",CONCATENATE(J114," ",J115)," --&gt;")</f>
        <v>&lt;!-- Para Archivo y Multimedia  --&gt;</v>
      </c>
      <c r="M114" s="99"/>
      <c r="N114" t="str">
        <f t="shared" si="4"/>
        <v/>
      </c>
      <c r="O114" s="85" t="str">
        <f>G114</f>
        <v>Título 14</v>
      </c>
      <c r="P114" s="86"/>
      <c r="Q114" s="86"/>
      <c r="R114" s="81"/>
      <c r="S114" s="86"/>
      <c r="T114" s="86" t="str">
        <f>CONCATENATE("&lt;!-- ",R114," --&gt;")</f>
        <v>&lt;!--  --&gt;</v>
      </c>
      <c r="U114" s="99"/>
      <c r="V114" t="str">
        <f t="shared" si="5"/>
        <v/>
      </c>
    </row>
    <row r="115" customFormat="1" ht="14.4" spans="1:22">
      <c r="A115" s="87" t="s">
        <v>158</v>
      </c>
      <c r="C115" t="str">
        <f>IF(B116&lt;&gt;"",CONCATENATE("&lt;div id=",Comillas,B117,Comillas,"&gt;"),"")</f>
        <v>&lt;div id="atributos-de-entrada-input-/"&gt;</v>
      </c>
      <c r="D115" s="88" t="str">
        <f>CONCATENATE(" &lt;a href=",Comillas,"#",B117,Comillas," class=",Comillas,"simple-link",Comillas,"&gt;",B114,"&lt;/a&gt;")</f>
        <v> &lt;a href="#atributos-de-entrada-input-/" class="simple-link"&gt;Atributos de Entrada &lt;input /&gt;&lt;/a&gt;</v>
      </c>
      <c r="E115" s="89" t="str">
        <f>CONCATENATE(" &lt;a href=",Comillas,"#",B117,Comillas," class=",Comillas,"submenu-item",Comillas,"&gt;",B114,"&lt;/a&gt;")</f>
        <v> &lt;a href="#atributos-de-entrada-input-/" class="submenu-item"&gt;Atributos de Entrada &lt;input /&gt;&lt;/a&gt;</v>
      </c>
      <c r="F115" t="str">
        <f t="shared" si="3"/>
        <v/>
      </c>
      <c r="G115" s="87" t="s">
        <v>158</v>
      </c>
      <c r="H115" s="90" t="s">
        <v>159</v>
      </c>
      <c r="I115" s="100" t="s">
        <v>160</v>
      </c>
      <c r="J115" s="94"/>
      <c r="L115" t="str">
        <f>CONCATENATE("&lt;div&gt;")</f>
        <v>&lt;div&gt;</v>
      </c>
      <c r="M115" s="101"/>
      <c r="N115" t="str">
        <f t="shared" si="4"/>
        <v/>
      </c>
      <c r="O115" s="87" t="s">
        <v>158</v>
      </c>
      <c r="P115" s="90" t="s">
        <v>159</v>
      </c>
      <c r="Q115" s="100" t="s">
        <v>160</v>
      </c>
      <c r="T115" t="str">
        <f>CONCATENATE(P115,R115,Q115)</f>
        <v>&lt;div &gt;</v>
      </c>
      <c r="U115" s="101"/>
      <c r="V115" t="str">
        <f t="shared" si="5"/>
        <v/>
      </c>
    </row>
    <row r="116" customFormat="1" spans="1:22">
      <c r="A116" s="91">
        <f>A109+1</f>
        <v>17</v>
      </c>
      <c r="B116" s="92" t="str">
        <f>IF(B114="","",SUBSTITUTE(SUBSTITUTE(SUBSTITUTE(SUBSTITUTE(SUBSTITUTE(SUBSTITUTE(SUBSTITUTE(SUBSTITUTE(LOWER(CONCATENATE(B114," ",B115))," ","-"),"&lt;",""),"&gt;",""),"ó","o"),"?",""),"¿",""),"é","e"),"á","a"))</f>
        <v>atributos-de-entrada-input-/-</v>
      </c>
      <c r="C116" s="93" t="str">
        <f>CONCATENATE("&lt;h3&gt;",SUBSTITUTE(CONCATENATE(B114," ",B115),"&lt;","&amp;lt;"),"&lt;/h3&gt;")</f>
        <v>&lt;h3&gt;Atributos de Entrada &amp;lt;input /&gt; &lt;/h3&gt;</v>
      </c>
      <c r="D116" s="88" t="s">
        <v>111</v>
      </c>
      <c r="E116" s="89"/>
      <c r="F116" t="str">
        <f t="shared" si="3"/>
        <v/>
      </c>
      <c r="G116" s="87"/>
      <c r="J116" s="92"/>
      <c r="K116" s="88" t="s">
        <v>2</v>
      </c>
      <c r="L116" s="93" t="str">
        <f>CONCATENATE("&lt;h4&gt;",SUBSTITUTE(CONCATENATE(J114," ",J115),"&lt;","&amp;lt;"),"&lt;/h4&gt;")</f>
        <v>&lt;h4&gt;Para Archivo y Multimedia &lt;/h4&gt;</v>
      </c>
      <c r="M116" s="101"/>
      <c r="N116" t="str">
        <f t="shared" si="4"/>
        <v/>
      </c>
      <c r="O116" s="87"/>
      <c r="T116" t="str">
        <f>CONCATENATE("&lt;h5&gt;",R114,"&lt;/h5&gt;")</f>
        <v>&lt;h5&gt;&lt;/h5&gt;</v>
      </c>
      <c r="U116" s="101"/>
      <c r="V116" t="str">
        <f t="shared" si="5"/>
        <v/>
      </c>
    </row>
    <row r="117" customFormat="1" spans="1:22">
      <c r="A117" s="87"/>
      <c r="B117" s="92" t="str">
        <f>IF(B116&lt;&gt;"",IF(B115="",LEFT(B116,LEN(B116)-1),B116),"")</f>
        <v>atributos-de-entrada-input-/</v>
      </c>
      <c r="C117" t="str">
        <f>IF(B118&lt;&gt;"",CONCATENATE("&lt;p&gt;",B118,"&lt;/p&gt;"),"")</f>
        <v/>
      </c>
      <c r="D117" s="88"/>
      <c r="E117" s="89"/>
      <c r="F117" t="str">
        <f t="shared" si="3"/>
        <v/>
      </c>
      <c r="G117" s="87"/>
      <c r="L117" t="str">
        <f>IF(J118&lt;&gt;"","&lt;p&gt;","")</f>
        <v/>
      </c>
      <c r="M117" s="101"/>
      <c r="N117" t="str">
        <f t="shared" si="4"/>
        <v/>
      </c>
      <c r="O117" s="87"/>
      <c r="T117" t="str">
        <f>IF(R118&lt;&gt;"","&lt;p&gt;","")</f>
        <v/>
      </c>
      <c r="U117" s="101"/>
      <c r="V117" t="str">
        <f t="shared" si="5"/>
        <v/>
      </c>
    </row>
    <row r="118" customFormat="1" spans="1:22">
      <c r="A118" s="87" t="s">
        <v>164</v>
      </c>
      <c r="B118" s="94"/>
      <c r="C118" t="s">
        <v>111</v>
      </c>
      <c r="D118" s="88"/>
      <c r="E118" s="89"/>
      <c r="F118" t="str">
        <f t="shared" si="3"/>
        <v/>
      </c>
      <c r="G118" s="87" t="s">
        <v>164</v>
      </c>
      <c r="J118" s="94"/>
      <c r="K118" t="s">
        <v>2</v>
      </c>
      <c r="L118" t="str">
        <f>IF(J118&lt;&gt;"",J118,"")</f>
        <v/>
      </c>
      <c r="M118" s="101"/>
      <c r="N118" t="str">
        <f t="shared" si="4"/>
        <v/>
      </c>
      <c r="O118" s="87" t="s">
        <v>164</v>
      </c>
      <c r="R118" s="94"/>
      <c r="S118" t="s">
        <v>2</v>
      </c>
      <c r="T118" t="str">
        <f>IF(R118&lt;&gt;"",R118,"")</f>
        <v/>
      </c>
      <c r="U118" s="101"/>
      <c r="V118" t="str">
        <f t="shared" si="5"/>
        <v/>
      </c>
    </row>
    <row r="119" customFormat="1" ht="14.55" spans="1:22">
      <c r="A119" s="95" t="str">
        <f>""</f>
        <v/>
      </c>
      <c r="B119" s="79"/>
      <c r="C119" s="79" t="str">
        <f>CONCATENATE("&lt;!-- ",CONCATENATE(B114," ",B115," fin")," --&gt;")</f>
        <v>&lt;!-- Atributos de Entrada &lt;input /&gt;  fin --&gt;</v>
      </c>
      <c r="D119" s="96"/>
      <c r="E119" s="97"/>
      <c r="F119" t="str">
        <f t="shared" si="3"/>
        <v/>
      </c>
      <c r="G119" s="87"/>
      <c r="L119" t="s">
        <v>111</v>
      </c>
      <c r="M119" s="101"/>
      <c r="N119" t="str">
        <f t="shared" si="4"/>
        <v/>
      </c>
      <c r="O119" s="87"/>
      <c r="T119" t="s">
        <v>111</v>
      </c>
      <c r="U119" s="101"/>
      <c r="V119" t="str">
        <f t="shared" si="5"/>
        <v/>
      </c>
    </row>
    <row r="120" customFormat="1" ht="14.55" spans="1:22">
      <c r="A120" s="85" t="str">
        <f>""</f>
        <v/>
      </c>
      <c r="B120" s="83"/>
      <c r="C120" s="79" t="str">
        <f>""</f>
        <v/>
      </c>
      <c r="D120" s="79" t="str">
        <f>IF(B121="","&lt;/div&gt;","")</f>
        <v/>
      </c>
      <c r="E120" s="79"/>
      <c r="F120" t="str">
        <f t="shared" si="3"/>
        <v/>
      </c>
      <c r="G120" s="95"/>
      <c r="H120" s="79"/>
      <c r="I120" s="79"/>
      <c r="J120" s="79"/>
      <c r="K120" s="79"/>
      <c r="L120" s="79" t="str">
        <f>CONCATENATE("&lt;!-- ",CONCATENATE(J114," ",J115," fin")," --&gt;")</f>
        <v>&lt;!-- Para Archivo y Multimedia  fin --&gt;</v>
      </c>
      <c r="M120" s="102"/>
      <c r="N120" t="str">
        <f t="shared" si="4"/>
        <v/>
      </c>
      <c r="O120" s="95"/>
      <c r="P120" s="79"/>
      <c r="Q120" s="79"/>
      <c r="R120" s="79"/>
      <c r="S120" s="79"/>
      <c r="T120" s="79" t="str">
        <f>CONCATENATE("&lt;!-- ",R114," fin --&gt;")</f>
        <v>&lt;!--  fin --&gt;</v>
      </c>
      <c r="U120" s="102"/>
      <c r="V120" t="str">
        <f t="shared" si="5"/>
        <v/>
      </c>
    </row>
    <row r="121" customFormat="1" ht="14.55" spans="1:22">
      <c r="A121" s="80" t="str">
        <f>CONCATENATE("Título ",A123)</f>
        <v>Título 18</v>
      </c>
      <c r="B121" s="81" t="s">
        <v>218</v>
      </c>
      <c r="C121" s="82" t="str">
        <f>CONCATENATE("&lt;!-- ",CONCATENATE(B121," ",B122)," --&gt;")</f>
        <v>&lt;!-- El Elemento &lt;input /&gt;  --&gt;</v>
      </c>
      <c r="D121" s="83" t="s">
        <v>89</v>
      </c>
      <c r="E121" s="84" t="str">
        <f>""</f>
        <v/>
      </c>
      <c r="F121" t="str">
        <f t="shared" si="3"/>
        <v/>
      </c>
      <c r="G121" s="85"/>
      <c r="H121" s="86"/>
      <c r="I121" s="86"/>
      <c r="J121" s="83"/>
      <c r="K121" s="86"/>
      <c r="L121" s="79" t="str">
        <f>""</f>
        <v/>
      </c>
      <c r="N121" t="str">
        <f t="shared" si="4"/>
        <v/>
      </c>
      <c r="O121" s="85"/>
      <c r="P121" s="86"/>
      <c r="Q121" s="86"/>
      <c r="R121" s="83"/>
      <c r="S121" s="86"/>
      <c r="T121" s="79" t="str">
        <f>""</f>
        <v/>
      </c>
      <c r="V121" t="str">
        <f t="shared" si="5"/>
        <v/>
      </c>
    </row>
    <row r="122" customFormat="1" spans="1:22">
      <c r="A122" s="87" t="s">
        <v>158</v>
      </c>
      <c r="C122" t="str">
        <f>IF(B123&lt;&gt;"",CONCATENATE("&lt;div id=",Comillas,B124,Comillas,"&gt;"),"")</f>
        <v>&lt;div id="el-elemento-input-/"&gt;</v>
      </c>
      <c r="D122" s="88" t="str">
        <f>CONCATENATE(" &lt;a href=",Comillas,"#",B124,Comillas," class=",Comillas,"simple-link",Comillas,"&gt;",B121,"&lt;/a&gt;")</f>
        <v> &lt;a href="#el-elemento-input-/" class="simple-link"&gt;El Elemento &lt;input /&gt;&lt;/a&gt;</v>
      </c>
      <c r="E122" s="89" t="str">
        <f>CONCATENATE(" &lt;a href=",Comillas,"#",B124,Comillas," class=",Comillas,"submenu-item",Comillas,"&gt;",B121,"&lt;/a&gt;")</f>
        <v> &lt;a href="#el-elemento-input-/" class="submenu-item"&gt;El Elemento &lt;input /&gt;&lt;/a&gt;</v>
      </c>
      <c r="F122" t="str">
        <f t="shared" si="3"/>
        <v/>
      </c>
      <c r="G122" s="85" t="s">
        <v>219</v>
      </c>
      <c r="H122" s="86"/>
      <c r="I122" s="86"/>
      <c r="J122" s="81" t="s">
        <v>220</v>
      </c>
      <c r="K122" s="86" t="s">
        <v>2</v>
      </c>
      <c r="L122" s="82" t="str">
        <f>CONCATENATE("&lt;!-- ",CONCATENATE(J122," ",J123)," --&gt;")</f>
        <v>&lt;!-- Para Color  --&gt;</v>
      </c>
      <c r="M122" s="99"/>
      <c r="N122" t="str">
        <f t="shared" si="4"/>
        <v/>
      </c>
      <c r="O122" s="85" t="str">
        <f>G122</f>
        <v>Título 15</v>
      </c>
      <c r="P122" s="86"/>
      <c r="Q122" s="86"/>
      <c r="R122" s="81"/>
      <c r="S122" s="86"/>
      <c r="T122" s="86" t="str">
        <f>CONCATENATE("&lt;!-- ",R122," --&gt;")</f>
        <v>&lt;!--  --&gt;</v>
      </c>
      <c r="U122" s="99"/>
      <c r="V122" t="str">
        <f t="shared" si="5"/>
        <v/>
      </c>
    </row>
    <row r="123" customFormat="1" ht="14.4" spans="1:22">
      <c r="A123" s="91">
        <f>A116+1</f>
        <v>18</v>
      </c>
      <c r="B123" s="92" t="str">
        <f>IF(B121="","",SUBSTITUTE(SUBSTITUTE(SUBSTITUTE(SUBSTITUTE(SUBSTITUTE(SUBSTITUTE(SUBSTITUTE(SUBSTITUTE(LOWER(CONCATENATE(B121," ",B122))," ","-"),"&lt;",""),"&gt;",""),"ó","o"),"?",""),"¿",""),"é","e"),"á","a"))</f>
        <v>el-elemento-input-/-</v>
      </c>
      <c r="C123" s="93" t="str">
        <f>CONCATENATE("&lt;h3&gt;",SUBSTITUTE(CONCATENATE(B121," ",B122),"&lt;","&amp;lt;"),"&lt;/h3&gt;")</f>
        <v>&lt;h3&gt;El Elemento &amp;lt;input /&gt; &lt;/h3&gt;</v>
      </c>
      <c r="D123" s="88" t="s">
        <v>111</v>
      </c>
      <c r="E123" s="89"/>
      <c r="F123" t="str">
        <f t="shared" si="3"/>
        <v/>
      </c>
      <c r="G123" s="87" t="s">
        <v>158</v>
      </c>
      <c r="H123" s="90" t="s">
        <v>159</v>
      </c>
      <c r="I123" s="100" t="s">
        <v>160</v>
      </c>
      <c r="J123" s="94"/>
      <c r="L123" t="str">
        <f>CONCATENATE("&lt;div&gt;")</f>
        <v>&lt;div&gt;</v>
      </c>
      <c r="M123" s="101"/>
      <c r="N123" t="str">
        <f t="shared" si="4"/>
        <v/>
      </c>
      <c r="O123" s="87" t="s">
        <v>158</v>
      </c>
      <c r="P123" s="90" t="s">
        <v>159</v>
      </c>
      <c r="Q123" s="100" t="s">
        <v>160</v>
      </c>
      <c r="T123" t="str">
        <f>CONCATENATE(P123,R123,Q123)</f>
        <v>&lt;div &gt;</v>
      </c>
      <c r="U123" s="101"/>
      <c r="V123" t="str">
        <f t="shared" si="5"/>
        <v/>
      </c>
    </row>
    <row r="124" customFormat="1" spans="1:22">
      <c r="A124" s="87"/>
      <c r="B124" s="92" t="str">
        <f>IF(B123&lt;&gt;"",IF(B122="",LEFT(B123,LEN(B123)-1),B123),"")</f>
        <v>el-elemento-input-/</v>
      </c>
      <c r="C124" t="str">
        <f>IF(B125&lt;&gt;"",CONCATENATE("&lt;p&gt;",B125,"&lt;/p&gt;"),"")</f>
        <v/>
      </c>
      <c r="D124" s="88"/>
      <c r="E124" s="89"/>
      <c r="F124" t="str">
        <f t="shared" si="3"/>
        <v/>
      </c>
      <c r="G124" s="87"/>
      <c r="J124" s="92"/>
      <c r="K124" s="88" t="s">
        <v>2</v>
      </c>
      <c r="L124" s="93" t="str">
        <f>CONCATENATE("&lt;h4&gt;",SUBSTITUTE(CONCATENATE(J122," ",J123),"&lt;","&amp;lt;"),"&lt;/h4&gt;")</f>
        <v>&lt;h4&gt;Para Color &lt;/h4&gt;</v>
      </c>
      <c r="M124" s="101"/>
      <c r="N124" t="str">
        <f t="shared" si="4"/>
        <v/>
      </c>
      <c r="O124" s="87"/>
      <c r="T124" t="str">
        <f>CONCATENATE("&lt;h5&gt;",R122,"&lt;/h5&gt;")</f>
        <v>&lt;h5&gt;&lt;/h5&gt;</v>
      </c>
      <c r="U124" s="101"/>
      <c r="V124" t="str">
        <f t="shared" si="5"/>
        <v/>
      </c>
    </row>
    <row r="125" customFormat="1" spans="1:22">
      <c r="A125" s="87" t="s">
        <v>164</v>
      </c>
      <c r="B125" s="94"/>
      <c r="C125" t="s">
        <v>111</v>
      </c>
      <c r="D125" s="88"/>
      <c r="E125" s="89"/>
      <c r="F125" t="str">
        <f t="shared" si="3"/>
        <v/>
      </c>
      <c r="G125" s="87"/>
      <c r="L125" t="str">
        <f>IF(J126&lt;&gt;"","&lt;p&gt;","")</f>
        <v/>
      </c>
      <c r="M125" s="101"/>
      <c r="N125" t="str">
        <f t="shared" si="4"/>
        <v/>
      </c>
      <c r="O125" s="87"/>
      <c r="T125" t="str">
        <f>IF(R126&lt;&gt;"","&lt;p&gt;","")</f>
        <v/>
      </c>
      <c r="U125" s="101"/>
      <c r="V125" t="str">
        <f t="shared" si="5"/>
        <v/>
      </c>
    </row>
    <row r="126" customFormat="1" ht="14.55" spans="1:22">
      <c r="A126" s="95" t="str">
        <f>""</f>
        <v/>
      </c>
      <c r="B126" s="79"/>
      <c r="C126" s="79" t="str">
        <f>CONCATENATE("&lt;!-- ",CONCATENATE(B121," ",B122," fin")," --&gt;")</f>
        <v>&lt;!-- El Elemento &lt;input /&gt;  fin --&gt;</v>
      </c>
      <c r="D126" s="96"/>
      <c r="E126" s="97"/>
      <c r="F126" t="str">
        <f t="shared" si="3"/>
        <v/>
      </c>
      <c r="G126" s="87" t="s">
        <v>164</v>
      </c>
      <c r="J126" s="94"/>
      <c r="K126" t="s">
        <v>2</v>
      </c>
      <c r="L126" t="str">
        <f>IF(J126&lt;&gt;"",J126,"")</f>
        <v/>
      </c>
      <c r="M126" s="101"/>
      <c r="N126" t="str">
        <f t="shared" si="4"/>
        <v/>
      </c>
      <c r="O126" s="87" t="s">
        <v>164</v>
      </c>
      <c r="R126" s="94"/>
      <c r="S126" t="s">
        <v>2</v>
      </c>
      <c r="T126" t="str">
        <f>IF(R126&lt;&gt;"",R126,"")</f>
        <v/>
      </c>
      <c r="U126" s="101"/>
      <c r="V126" t="str">
        <f t="shared" si="5"/>
        <v/>
      </c>
    </row>
    <row r="127" customFormat="1" ht="14.55" spans="1:22">
      <c r="A127" s="85" t="str">
        <f>""</f>
        <v/>
      </c>
      <c r="B127" s="83"/>
      <c r="C127" s="79" t="str">
        <f>""</f>
        <v/>
      </c>
      <c r="D127" s="79" t="str">
        <f>IF(B128="","&lt;/div&gt;","")</f>
        <v/>
      </c>
      <c r="E127" s="79"/>
      <c r="F127" t="str">
        <f t="shared" si="3"/>
        <v/>
      </c>
      <c r="G127" s="87"/>
      <c r="L127" t="s">
        <v>111</v>
      </c>
      <c r="M127" s="101"/>
      <c r="N127" t="str">
        <f t="shared" si="4"/>
        <v/>
      </c>
      <c r="O127" s="87"/>
      <c r="T127" t="s">
        <v>111</v>
      </c>
      <c r="U127" s="101"/>
      <c r="V127" t="str">
        <f t="shared" si="5"/>
        <v/>
      </c>
    </row>
    <row r="128" customFormat="1" ht="14.55" spans="1:22">
      <c r="A128" s="80" t="str">
        <f>CONCATENATE("Título ",A130)</f>
        <v>Título 19</v>
      </c>
      <c r="B128" s="81" t="s">
        <v>221</v>
      </c>
      <c r="C128" s="82" t="str">
        <f>CONCATENATE("&lt;!-- ",CONCATENATE(B128," ",B129)," --&gt;")</f>
        <v>&lt;!-- El Elemento &lt;label&gt;  --&gt;</v>
      </c>
      <c r="D128" s="83" t="s">
        <v>89</v>
      </c>
      <c r="E128" s="84" t="str">
        <f>""</f>
        <v/>
      </c>
      <c r="F128" t="str">
        <f t="shared" si="3"/>
        <v/>
      </c>
      <c r="G128" s="95"/>
      <c r="H128" s="79"/>
      <c r="I128" s="79"/>
      <c r="J128" s="79"/>
      <c r="K128" s="79"/>
      <c r="L128" s="79" t="str">
        <f>CONCATENATE("&lt;!-- ",CONCATENATE(J122," ",J123," fin")," --&gt;")</f>
        <v>&lt;!-- Para Color  fin --&gt;</v>
      </c>
      <c r="M128" s="102"/>
      <c r="N128" t="str">
        <f t="shared" si="4"/>
        <v/>
      </c>
      <c r="O128" s="95"/>
      <c r="P128" s="79"/>
      <c r="Q128" s="79"/>
      <c r="R128" s="79"/>
      <c r="S128" s="79"/>
      <c r="T128" s="79" t="str">
        <f>CONCATENATE("&lt;!-- ",R122," fin --&gt;")</f>
        <v>&lt;!--  fin --&gt;</v>
      </c>
      <c r="U128" s="102"/>
      <c r="V128" t="str">
        <f t="shared" si="5"/>
        <v/>
      </c>
    </row>
    <row r="129" customFormat="1" ht="14.55" spans="1:22">
      <c r="A129" s="87" t="s">
        <v>158</v>
      </c>
      <c r="C129" t="str">
        <f>IF(B130&lt;&gt;"",CONCATENATE("&lt;div id=",Comillas,B131,Comillas,"&gt;"),"")</f>
        <v>&lt;div id="el-elemento-label"&gt;</v>
      </c>
      <c r="D129" s="88" t="str">
        <f>CONCATENATE(" &lt;a href=",Comillas,"#",B131,Comillas," class=",Comillas,"simple-link",Comillas,"&gt;",B128,"&lt;/a&gt;")</f>
        <v> &lt;a href="#el-elemento-label" class="simple-link"&gt;El Elemento &lt;label&gt;&lt;/a&gt;</v>
      </c>
      <c r="E129" s="89" t="str">
        <f>CONCATENATE(" &lt;a href=",Comillas,"#",B131,Comillas," class=",Comillas,"submenu-item",Comillas,"&gt;",B128,"&lt;/a&gt;")</f>
        <v> &lt;a href="#el-elemento-label" class="submenu-item"&gt;El Elemento &lt;label&gt;&lt;/a&gt;</v>
      </c>
      <c r="F129" t="str">
        <f t="shared" ref="F129:F192" si="6">""</f>
        <v/>
      </c>
      <c r="G129" s="85"/>
      <c r="H129" s="86"/>
      <c r="I129" s="86"/>
      <c r="J129" s="83"/>
      <c r="K129" s="86"/>
      <c r="L129" s="79" t="str">
        <f>""</f>
        <v/>
      </c>
      <c r="N129" t="str">
        <f t="shared" ref="N129:N192" si="7">""</f>
        <v/>
      </c>
      <c r="O129" s="85"/>
      <c r="P129" s="86"/>
      <c r="Q129" s="86"/>
      <c r="R129" s="83"/>
      <c r="S129" s="86"/>
      <c r="T129" s="79" t="str">
        <f>""</f>
        <v/>
      </c>
      <c r="V129" t="str">
        <f t="shared" ref="V129:V192" si="8">""</f>
        <v/>
      </c>
    </row>
    <row r="130" customFormat="1" spans="1:22">
      <c r="A130" s="91">
        <f>A123+1</f>
        <v>19</v>
      </c>
      <c r="B130" s="92" t="str">
        <f>IF(B128="","",SUBSTITUTE(SUBSTITUTE(SUBSTITUTE(SUBSTITUTE(SUBSTITUTE(SUBSTITUTE(SUBSTITUTE(SUBSTITUTE(LOWER(CONCATENATE(B128," ",B129))," ","-"),"&lt;",""),"&gt;",""),"ó","o"),"?",""),"¿",""),"é","e"),"á","a"))</f>
        <v>el-elemento-label-</v>
      </c>
      <c r="C130" s="93" t="str">
        <f>CONCATENATE("&lt;h3&gt;",SUBSTITUTE(CONCATENATE(B128," ",B129),"&lt;","&amp;lt;"),"&lt;/h3&gt;")</f>
        <v>&lt;h3&gt;El Elemento &amp;lt;label&gt; &lt;/h3&gt;</v>
      </c>
      <c r="D130" s="88" t="s">
        <v>111</v>
      </c>
      <c r="E130" s="89"/>
      <c r="F130" t="str">
        <f t="shared" si="6"/>
        <v/>
      </c>
      <c r="G130" s="85" t="s">
        <v>222</v>
      </c>
      <c r="H130" s="86"/>
      <c r="I130" s="86"/>
      <c r="J130" s="81"/>
      <c r="K130" s="86" t="s">
        <v>2</v>
      </c>
      <c r="L130" s="82" t="str">
        <f>CONCATENATE("&lt;!-- ",CONCATENATE(J130," ",J131)," --&gt;")</f>
        <v>&lt;!--   --&gt;</v>
      </c>
      <c r="M130" s="99"/>
      <c r="N130" t="str">
        <f t="shared" si="7"/>
        <v/>
      </c>
      <c r="O130" s="85" t="str">
        <f>G130</f>
        <v>Título 16</v>
      </c>
      <c r="P130" s="86"/>
      <c r="Q130" s="86"/>
      <c r="R130" s="81"/>
      <c r="S130" s="86"/>
      <c r="T130" s="86" t="str">
        <f>CONCATENATE("&lt;!-- ",R130," --&gt;")</f>
        <v>&lt;!--  --&gt;</v>
      </c>
      <c r="U130" s="99"/>
      <c r="V130" t="str">
        <f t="shared" si="8"/>
        <v/>
      </c>
    </row>
    <row r="131" customFormat="1" ht="14.4" spans="1:22">
      <c r="A131" s="87"/>
      <c r="B131" s="92" t="str">
        <f>IF(B130&lt;&gt;"",IF(B129="",LEFT(B130,LEN(B130)-1),B130),"")</f>
        <v>el-elemento-label</v>
      </c>
      <c r="C131" t="str">
        <f>IF(B132&lt;&gt;"",CONCATENATE("&lt;p&gt;",B132,"&lt;/p&gt;"),"")</f>
        <v/>
      </c>
      <c r="D131" s="88"/>
      <c r="E131" s="89"/>
      <c r="F131" t="str">
        <f t="shared" si="6"/>
        <v/>
      </c>
      <c r="G131" s="87" t="s">
        <v>158</v>
      </c>
      <c r="H131" s="90" t="s">
        <v>159</v>
      </c>
      <c r="I131" s="100" t="s">
        <v>160</v>
      </c>
      <c r="J131" s="94"/>
      <c r="L131" t="str">
        <f>CONCATENATE("&lt;div&gt;")</f>
        <v>&lt;div&gt;</v>
      </c>
      <c r="M131" s="101"/>
      <c r="N131" t="str">
        <f t="shared" si="7"/>
        <v/>
      </c>
      <c r="O131" s="87" t="s">
        <v>158</v>
      </c>
      <c r="P131" s="90" t="s">
        <v>159</v>
      </c>
      <c r="Q131" s="100" t="s">
        <v>160</v>
      </c>
      <c r="T131" t="str">
        <f>CONCATENATE(P131,R131,Q131)</f>
        <v>&lt;div &gt;</v>
      </c>
      <c r="U131" s="101"/>
      <c r="V131" t="str">
        <f t="shared" si="8"/>
        <v/>
      </c>
    </row>
    <row r="132" customFormat="1" spans="1:22">
      <c r="A132" s="87" t="s">
        <v>164</v>
      </c>
      <c r="B132" s="94"/>
      <c r="C132" t="s">
        <v>111</v>
      </c>
      <c r="D132" s="88"/>
      <c r="E132" s="89"/>
      <c r="F132" t="str">
        <f t="shared" si="6"/>
        <v/>
      </c>
      <c r="G132" s="87"/>
      <c r="J132" s="92"/>
      <c r="K132" s="88" t="s">
        <v>2</v>
      </c>
      <c r="L132" s="93" t="str">
        <f>CONCATENATE("&lt;h4&gt;",SUBSTITUTE(CONCATENATE(J130," ",J131),"&lt;","&amp;lt;"),"&lt;/h4&gt;")</f>
        <v>&lt;h4&gt; &lt;/h4&gt;</v>
      </c>
      <c r="M132" s="101"/>
      <c r="N132" t="str">
        <f t="shared" si="7"/>
        <v/>
      </c>
      <c r="O132" s="87"/>
      <c r="T132" t="str">
        <f>CONCATENATE("&lt;h5&gt;",R130,"&lt;/h5&gt;")</f>
        <v>&lt;h5&gt;&lt;/h5&gt;</v>
      </c>
      <c r="U132" s="101"/>
      <c r="V132" t="str">
        <f t="shared" si="8"/>
        <v/>
      </c>
    </row>
    <row r="133" customFormat="1" ht="14.55" spans="1:22">
      <c r="A133" s="95" t="str">
        <f>""</f>
        <v/>
      </c>
      <c r="B133" s="79"/>
      <c r="C133" s="79" t="str">
        <f>CONCATENATE("&lt;!-- ",CONCATENATE(B128," ",B129," fin")," --&gt;")</f>
        <v>&lt;!-- El Elemento &lt;label&gt;  fin --&gt;</v>
      </c>
      <c r="D133" s="96"/>
      <c r="E133" s="97"/>
      <c r="F133" t="str">
        <f t="shared" si="6"/>
        <v/>
      </c>
      <c r="G133" s="87"/>
      <c r="L133" t="str">
        <f>IF(J134&lt;&gt;"","&lt;p&gt;","")</f>
        <v/>
      </c>
      <c r="M133" s="101"/>
      <c r="N133" t="str">
        <f t="shared" si="7"/>
        <v/>
      </c>
      <c r="O133" s="87"/>
      <c r="T133" t="str">
        <f>IF(R134&lt;&gt;"","&lt;p&gt;","")</f>
        <v/>
      </c>
      <c r="U133" s="101"/>
      <c r="V133" t="str">
        <f t="shared" si="8"/>
        <v/>
      </c>
    </row>
    <row r="134" customFormat="1" ht="14.55" spans="1:22">
      <c r="A134" s="85" t="str">
        <f>""</f>
        <v/>
      </c>
      <c r="B134" s="83"/>
      <c r="C134" s="79" t="str">
        <f>""</f>
        <v/>
      </c>
      <c r="D134" s="79" t="str">
        <f>IF(B135="","&lt;/div&gt;","")</f>
        <v/>
      </c>
      <c r="E134" s="79"/>
      <c r="F134" t="str">
        <f t="shared" si="6"/>
        <v/>
      </c>
      <c r="G134" s="87" t="s">
        <v>164</v>
      </c>
      <c r="J134" s="94"/>
      <c r="K134" t="s">
        <v>2</v>
      </c>
      <c r="L134" t="str">
        <f>IF(J134&lt;&gt;"",J134,"")</f>
        <v/>
      </c>
      <c r="M134" s="101"/>
      <c r="N134" t="str">
        <f t="shared" si="7"/>
        <v/>
      </c>
      <c r="O134" s="87" t="s">
        <v>164</v>
      </c>
      <c r="R134" s="94"/>
      <c r="S134" t="s">
        <v>2</v>
      </c>
      <c r="T134" t="str">
        <f>IF(R134&lt;&gt;"",R134,"")</f>
        <v/>
      </c>
      <c r="U134" s="101"/>
      <c r="V134" t="str">
        <f t="shared" si="8"/>
        <v/>
      </c>
    </row>
    <row r="135" customFormat="1" spans="1:22">
      <c r="A135" s="80" t="str">
        <f>CONCATENATE("Título ",A137)</f>
        <v>Título 20</v>
      </c>
      <c r="B135" s="81" t="s">
        <v>223</v>
      </c>
      <c r="C135" s="82" t="str">
        <f>CONCATENATE("&lt;!-- ",CONCATENATE(B135," ",B136)," --&gt;")</f>
        <v>&lt;!-- El Elemento &lt;select&gt;  --&gt;</v>
      </c>
      <c r="D135" s="83" t="s">
        <v>89</v>
      </c>
      <c r="E135" s="84" t="str">
        <f>""</f>
        <v/>
      </c>
      <c r="F135" t="str">
        <f t="shared" si="6"/>
        <v/>
      </c>
      <c r="G135" s="87"/>
      <c r="L135" t="s">
        <v>111</v>
      </c>
      <c r="M135" s="101"/>
      <c r="N135" t="str">
        <f t="shared" si="7"/>
        <v/>
      </c>
      <c r="O135" s="87"/>
      <c r="T135" t="s">
        <v>111</v>
      </c>
      <c r="U135" s="101"/>
      <c r="V135" t="str">
        <f t="shared" si="8"/>
        <v/>
      </c>
    </row>
    <row r="136" customFormat="1" ht="14.55" spans="1:22">
      <c r="A136" s="87" t="s">
        <v>158</v>
      </c>
      <c r="C136" t="str">
        <f>IF(B137&lt;&gt;"",CONCATENATE("&lt;div id=",Comillas,B138,Comillas,"&gt;"),"")</f>
        <v>&lt;div id="el-elemento-select"&gt;</v>
      </c>
      <c r="D136" s="88" t="str">
        <f>CONCATENATE(" &lt;a href=",Comillas,"#",B138,Comillas," class=",Comillas,"simple-link",Comillas,"&gt;",B135,"&lt;/a&gt;")</f>
        <v> &lt;a href="#el-elemento-select" class="simple-link"&gt;El Elemento &lt;select&gt;&lt;/a&gt;</v>
      </c>
      <c r="E136" s="89" t="str">
        <f>CONCATENATE(" &lt;a href=",Comillas,"#",B138,Comillas," class=",Comillas,"submenu-item",Comillas,"&gt;",B135,"&lt;/a&gt;")</f>
        <v> &lt;a href="#el-elemento-select" class="submenu-item"&gt;El Elemento &lt;select&gt;&lt;/a&gt;</v>
      </c>
      <c r="F136" t="str">
        <f t="shared" si="6"/>
        <v/>
      </c>
      <c r="G136" s="95"/>
      <c r="H136" s="79"/>
      <c r="I136" s="79"/>
      <c r="J136" s="79"/>
      <c r="K136" s="79"/>
      <c r="L136" s="79" t="str">
        <f>CONCATENATE("&lt;!-- ",CONCATENATE(J130," ",J131," fin")," --&gt;")</f>
        <v>&lt;!--   fin --&gt;</v>
      </c>
      <c r="M136" s="102"/>
      <c r="N136" t="str">
        <f t="shared" si="7"/>
        <v/>
      </c>
      <c r="O136" s="95"/>
      <c r="P136" s="79"/>
      <c r="Q136" s="79"/>
      <c r="R136" s="79"/>
      <c r="S136" s="79"/>
      <c r="T136" s="79" t="str">
        <f>CONCATENATE("&lt;!-- ",R130," fin --&gt;")</f>
        <v>&lt;!--  fin --&gt;</v>
      </c>
      <c r="U136" s="102"/>
      <c r="V136" t="str">
        <f t="shared" si="8"/>
        <v/>
      </c>
    </row>
    <row r="137" customFormat="1" ht="14.55" spans="1:22">
      <c r="A137" s="91">
        <f>A130+1</f>
        <v>20</v>
      </c>
      <c r="B137" s="92" t="str">
        <f>IF(B135="","",SUBSTITUTE(SUBSTITUTE(SUBSTITUTE(SUBSTITUTE(SUBSTITUTE(SUBSTITUTE(SUBSTITUTE(SUBSTITUTE(LOWER(CONCATENATE(B135," ",B136))," ","-"),"&lt;",""),"&gt;",""),"ó","o"),"?",""),"¿",""),"é","e"),"á","a"))</f>
        <v>el-elemento-select-</v>
      </c>
      <c r="C137" s="93" t="str">
        <f>CONCATENATE("&lt;h3&gt;",SUBSTITUTE(CONCATENATE(B135," ",B136),"&lt;","&amp;lt;"),"&lt;/h3&gt;")</f>
        <v>&lt;h3&gt;El Elemento &amp;lt;select&gt; &lt;/h3&gt;</v>
      </c>
      <c r="D137" s="88" t="s">
        <v>111</v>
      </c>
      <c r="E137" s="89"/>
      <c r="F137" t="str">
        <f t="shared" si="6"/>
        <v/>
      </c>
      <c r="G137" s="85"/>
      <c r="H137" s="86"/>
      <c r="I137" s="86"/>
      <c r="J137" s="83"/>
      <c r="K137" s="86"/>
      <c r="L137" s="79" t="str">
        <f>""</f>
        <v/>
      </c>
      <c r="N137" t="str">
        <f t="shared" si="7"/>
        <v/>
      </c>
      <c r="O137" s="85"/>
      <c r="P137" s="86"/>
      <c r="Q137" s="86"/>
      <c r="R137" s="83"/>
      <c r="S137" s="86"/>
      <c r="T137" s="79" t="str">
        <f>""</f>
        <v/>
      </c>
      <c r="V137" t="str">
        <f t="shared" si="8"/>
        <v/>
      </c>
    </row>
    <row r="138" customFormat="1" spans="1:22">
      <c r="A138" s="87"/>
      <c r="B138" s="92" t="str">
        <f>IF(B137&lt;&gt;"",IF(B136="",LEFT(B137,LEN(B137)-1),B137),"")</f>
        <v>el-elemento-select</v>
      </c>
      <c r="C138" t="str">
        <f>IF(B139&lt;&gt;"",CONCATENATE("&lt;p&gt;",B139,"&lt;/p&gt;"),"")</f>
        <v/>
      </c>
      <c r="D138" s="88"/>
      <c r="E138" s="89"/>
      <c r="F138" t="str">
        <f t="shared" si="6"/>
        <v/>
      </c>
      <c r="G138" s="85" t="s">
        <v>224</v>
      </c>
      <c r="H138" s="86"/>
      <c r="I138" s="86"/>
      <c r="J138" s="81" t="s">
        <v>225</v>
      </c>
      <c r="K138" s="86" t="s">
        <v>2</v>
      </c>
      <c r="L138" s="82" t="str">
        <f>CONCATENATE("&lt;!-- ",CONCATENATE(J138," ",J139)," --&gt;")</f>
        <v>&lt;!-- Envolviendo el Elemento de Control  --&gt;</v>
      </c>
      <c r="M138" s="99"/>
      <c r="N138" t="str">
        <f t="shared" si="7"/>
        <v/>
      </c>
      <c r="O138" s="85" t="str">
        <f>G138</f>
        <v>Título 17</v>
      </c>
      <c r="P138" s="86"/>
      <c r="Q138" s="86"/>
      <c r="R138" s="81"/>
      <c r="S138" s="86"/>
      <c r="T138" s="86" t="str">
        <f>CONCATENATE("&lt;!-- ",R138," --&gt;")</f>
        <v>&lt;!--  --&gt;</v>
      </c>
      <c r="U138" s="99"/>
      <c r="V138" t="str">
        <f t="shared" si="8"/>
        <v/>
      </c>
    </row>
    <row r="139" customFormat="1" ht="14.4" spans="1:22">
      <c r="A139" s="87" t="s">
        <v>164</v>
      </c>
      <c r="B139" s="94"/>
      <c r="C139" t="s">
        <v>111</v>
      </c>
      <c r="D139" s="88"/>
      <c r="E139" s="89"/>
      <c r="F139" t="str">
        <f t="shared" si="6"/>
        <v/>
      </c>
      <c r="G139" s="87" t="s">
        <v>158</v>
      </c>
      <c r="H139" s="90" t="s">
        <v>159</v>
      </c>
      <c r="I139" s="100" t="s">
        <v>160</v>
      </c>
      <c r="J139" s="94"/>
      <c r="L139" t="str">
        <f>CONCATENATE("&lt;div&gt;")</f>
        <v>&lt;div&gt;</v>
      </c>
      <c r="M139" s="101"/>
      <c r="N139" t="str">
        <f t="shared" si="7"/>
        <v/>
      </c>
      <c r="O139" s="87" t="s">
        <v>158</v>
      </c>
      <c r="P139" s="90" t="s">
        <v>159</v>
      </c>
      <c r="Q139" s="100" t="s">
        <v>160</v>
      </c>
      <c r="T139" t="str">
        <f>CONCATENATE(P139,R139,Q139)</f>
        <v>&lt;div &gt;</v>
      </c>
      <c r="U139" s="101"/>
      <c r="V139" t="str">
        <f t="shared" si="8"/>
        <v/>
      </c>
    </row>
    <row r="140" customFormat="1" ht="14.55" spans="1:22">
      <c r="A140" s="95" t="str">
        <f t="shared" ref="A140:A142" si="9">""</f>
        <v/>
      </c>
      <c r="B140" s="79"/>
      <c r="C140" s="79" t="str">
        <f>CONCATENATE("&lt;!-- ",CONCATENATE(B135," ",B136," fin")," --&gt;")</f>
        <v>&lt;!-- El Elemento &lt;select&gt;  fin --&gt;</v>
      </c>
      <c r="D140" s="96"/>
      <c r="E140" s="97"/>
      <c r="F140" t="str">
        <f t="shared" si="6"/>
        <v/>
      </c>
      <c r="G140" s="87"/>
      <c r="J140" s="92"/>
      <c r="K140" s="88" t="s">
        <v>2</v>
      </c>
      <c r="L140" s="93" t="str">
        <f>CONCATENATE("&lt;h4&gt;",SUBSTITUTE(CONCATENATE(J138," ",J139),"&lt;","&amp;lt;"),"&lt;/h4&gt;")</f>
        <v>&lt;h4&gt;Envolviendo el Elemento de Control &lt;/h4&gt;</v>
      </c>
      <c r="M140" s="101"/>
      <c r="N140" t="str">
        <f t="shared" si="7"/>
        <v/>
      </c>
      <c r="O140" s="87"/>
      <c r="T140" t="str">
        <f>CONCATENATE("&lt;h5&gt;",R138,"&lt;/h5&gt;")</f>
        <v>&lt;h5&gt;&lt;/h5&gt;</v>
      </c>
      <c r="U140" s="101"/>
      <c r="V140" t="str">
        <f t="shared" si="8"/>
        <v/>
      </c>
    </row>
    <row r="141" customFormat="1" ht="14.55" spans="1:22">
      <c r="A141" s="85" t="str">
        <f t="shared" si="9"/>
        <v/>
      </c>
      <c r="B141" s="83"/>
      <c r="C141" s="83"/>
      <c r="D141" s="83" t="str">
        <f>IF(B142="","&lt;/div&gt;","")</f>
        <v>&lt;/div&gt;</v>
      </c>
      <c r="E141" s="83"/>
      <c r="F141" t="str">
        <f t="shared" si="6"/>
        <v/>
      </c>
      <c r="G141" s="87"/>
      <c r="L141" t="str">
        <f>IF(J142&lt;&gt;"","&lt;p&gt;","")</f>
        <v/>
      </c>
      <c r="M141" s="101"/>
      <c r="N141" t="str">
        <f t="shared" si="7"/>
        <v/>
      </c>
      <c r="O141" s="87"/>
      <c r="T141" t="str">
        <f>IF(R142&lt;&gt;"","&lt;p&gt;","")</f>
        <v/>
      </c>
      <c r="U141" s="101"/>
      <c r="V141" t="str">
        <f t="shared" si="8"/>
        <v/>
      </c>
    </row>
    <row r="142" customFormat="1" ht="14.55" spans="1:22">
      <c r="A142" s="85" t="str">
        <f t="shared" si="9"/>
        <v/>
      </c>
      <c r="B142" s="83"/>
      <c r="C142" s="79" t="str">
        <f>""</f>
        <v/>
      </c>
      <c r="D142" s="79" t="str">
        <f>IF(B143="","&lt;/div&gt;","")</f>
        <v/>
      </c>
      <c r="E142" s="79"/>
      <c r="F142" t="str">
        <f t="shared" si="6"/>
        <v/>
      </c>
      <c r="G142" s="87" t="s">
        <v>164</v>
      </c>
      <c r="J142" s="94"/>
      <c r="K142" t="s">
        <v>2</v>
      </c>
      <c r="L142" t="str">
        <f>IF(J142&lt;&gt;"",J142,"")</f>
        <v/>
      </c>
      <c r="M142" s="101"/>
      <c r="N142" t="str">
        <f t="shared" si="7"/>
        <v/>
      </c>
      <c r="O142" s="87" t="s">
        <v>164</v>
      </c>
      <c r="R142" s="94"/>
      <c r="S142" t="s">
        <v>2</v>
      </c>
      <c r="T142" t="str">
        <f>IF(R142&lt;&gt;"",R142,"")</f>
        <v/>
      </c>
      <c r="U142" s="101"/>
      <c r="V142" t="str">
        <f t="shared" si="8"/>
        <v/>
      </c>
    </row>
    <row r="143" customFormat="1" spans="1:22">
      <c r="A143" s="80" t="str">
        <f>CONCATENATE("Título ",A145)</f>
        <v>Título 1</v>
      </c>
      <c r="B143" s="81" t="s">
        <v>226</v>
      </c>
      <c r="C143" s="82" t="str">
        <f>CONCATENATE("&lt;!-- ",CONCATENATE(B143," ",B144)," --&gt;")</f>
        <v>&lt;!-- El elemento &lt;textarea&gt;  --&gt;</v>
      </c>
      <c r="D143" s="83" t="s">
        <v>89</v>
      </c>
      <c r="E143" s="84" t="str">
        <f>""</f>
        <v/>
      </c>
      <c r="F143" t="str">
        <f t="shared" si="6"/>
        <v/>
      </c>
      <c r="G143" s="87"/>
      <c r="L143" t="s">
        <v>111</v>
      </c>
      <c r="M143" s="101"/>
      <c r="N143" t="str">
        <f t="shared" si="7"/>
        <v/>
      </c>
      <c r="O143" s="87"/>
      <c r="T143" t="s">
        <v>111</v>
      </c>
      <c r="U143" s="101"/>
      <c r="V143" t="str">
        <f t="shared" si="8"/>
        <v/>
      </c>
    </row>
    <row r="144" customFormat="1" ht="14.55" spans="1:22">
      <c r="A144" s="87" t="s">
        <v>158</v>
      </c>
      <c r="C144" t="str">
        <f>IF(B145&lt;&gt;"",CONCATENATE("&lt;div id=",Comillas,B146,Comillas,"&gt;"),"")</f>
        <v>&lt;div id="el-elemento-textarea"&gt;</v>
      </c>
      <c r="D144" s="88" t="str">
        <f>CONCATENATE(" &lt;a href=",Comillas,"#",B146,Comillas," class=",Comillas,"simple-link",Comillas,"&gt;",B143,"&lt;/a&gt;")</f>
        <v> &lt;a href="#el-elemento-textarea" class="simple-link"&gt;El elemento &lt;textarea&gt;&lt;/a&gt;</v>
      </c>
      <c r="E144" s="89" t="str">
        <f>CONCATENATE(" &lt;a href=",Comillas,"#",B146,Comillas," class=",Comillas,"submenu-item",Comillas,"&gt;",B143,"&lt;/a&gt;")</f>
        <v> &lt;a href="#el-elemento-textarea" class="submenu-item"&gt;El elemento &lt;textarea&gt;&lt;/a&gt;</v>
      </c>
      <c r="F144" t="str">
        <f t="shared" si="6"/>
        <v/>
      </c>
      <c r="G144" s="95"/>
      <c r="H144" s="79"/>
      <c r="I144" s="79"/>
      <c r="J144" s="79"/>
      <c r="K144" s="79"/>
      <c r="L144" s="79" t="str">
        <f>CONCATENATE("&lt;!-- ",CONCATENATE(J138," ",J139," fin")," --&gt;")</f>
        <v>&lt;!-- Envolviendo el Elemento de Control  fin --&gt;</v>
      </c>
      <c r="M144" s="102"/>
      <c r="N144" t="str">
        <f t="shared" si="7"/>
        <v/>
      </c>
      <c r="O144" s="95"/>
      <c r="P144" s="79"/>
      <c r="Q144" s="79"/>
      <c r="R144" s="79"/>
      <c r="S144" s="79"/>
      <c r="T144" s="79" t="str">
        <f>CONCATENATE("&lt;!-- ",R138," fin --&gt;")</f>
        <v>&lt;!--  fin --&gt;</v>
      </c>
      <c r="U144" s="102"/>
      <c r="V144" t="str">
        <f t="shared" si="8"/>
        <v/>
      </c>
    </row>
    <row r="145" customFormat="1" ht="14.55" spans="1:22">
      <c r="A145" s="91">
        <f>A138+1</f>
        <v>1</v>
      </c>
      <c r="B145" s="92" t="str">
        <f>IF(B143="","",SUBSTITUTE(SUBSTITUTE(SUBSTITUTE(SUBSTITUTE(SUBSTITUTE(SUBSTITUTE(SUBSTITUTE(SUBSTITUTE(LOWER(CONCATENATE(B143," ",B144))," ","-"),"&lt;",""),"&gt;",""),"ó","o"),"?",""),"¿",""),"é","e"),"á","a"))</f>
        <v>el-elemento-textarea-</v>
      </c>
      <c r="C145" s="93" t="str">
        <f>CONCATENATE("&lt;h3&gt;",SUBSTITUTE(CONCATENATE(B143," ",B144),"&lt;","&amp;lt;"),"&lt;/h3&gt;")</f>
        <v>&lt;h3&gt;El elemento &amp;lt;textarea&gt; &lt;/h3&gt;</v>
      </c>
      <c r="D145" s="88" t="s">
        <v>111</v>
      </c>
      <c r="E145" s="89"/>
      <c r="F145" t="str">
        <f t="shared" si="6"/>
        <v/>
      </c>
      <c r="G145" s="85"/>
      <c r="H145" s="86"/>
      <c r="I145" s="86"/>
      <c r="J145" s="83"/>
      <c r="K145" s="86"/>
      <c r="L145" s="79" t="str">
        <f>""</f>
        <v/>
      </c>
      <c r="N145" t="str">
        <f t="shared" si="7"/>
        <v/>
      </c>
      <c r="O145" s="85"/>
      <c r="P145" s="86"/>
      <c r="Q145" s="86"/>
      <c r="R145" s="83"/>
      <c r="S145" s="86"/>
      <c r="T145" s="79" t="str">
        <f>""</f>
        <v/>
      </c>
      <c r="V145" t="str">
        <f t="shared" si="8"/>
        <v/>
      </c>
    </row>
    <row r="146" customFormat="1" spans="1:22">
      <c r="A146" s="87"/>
      <c r="B146" s="92" t="str">
        <f>IF(B145&lt;&gt;"",IF(B144="",LEFT(B145,LEN(B145)-1),B145),"")</f>
        <v>el-elemento-textarea</v>
      </c>
      <c r="C146" t="str">
        <f>IF(B147&lt;&gt;"",CONCATENATE("&lt;p&gt;",B147,"&lt;/p&gt;"),"")</f>
        <v/>
      </c>
      <c r="D146" s="88"/>
      <c r="E146" s="89"/>
      <c r="F146" t="str">
        <f t="shared" si="6"/>
        <v/>
      </c>
      <c r="G146" s="85" t="s">
        <v>227</v>
      </c>
      <c r="H146" s="86"/>
      <c r="I146" s="86"/>
      <c r="J146" s="81" t="s">
        <v>228</v>
      </c>
      <c r="K146" s="86" t="s">
        <v>2</v>
      </c>
      <c r="L146" s="82" t="str">
        <f>CONCATENATE("&lt;!-- ",CONCATENATE(J146," ",J147)," --&gt;")</f>
        <v>&lt;!-- Usando el Atributo for  --&gt;</v>
      </c>
      <c r="M146" s="99"/>
      <c r="N146" t="str">
        <f t="shared" si="7"/>
        <v/>
      </c>
      <c r="O146" s="85" t="str">
        <f>G146</f>
        <v>Título 18</v>
      </c>
      <c r="P146" s="86"/>
      <c r="Q146" s="86"/>
      <c r="R146" s="81"/>
      <c r="S146" s="86"/>
      <c r="T146" s="86" t="str">
        <f>CONCATENATE("&lt;!-- ",R146," --&gt;")</f>
        <v>&lt;!--  --&gt;</v>
      </c>
      <c r="U146" s="99"/>
      <c r="V146" t="str">
        <f t="shared" si="8"/>
        <v/>
      </c>
    </row>
    <row r="147" customFormat="1" ht="14.4" spans="1:22">
      <c r="A147" s="87" t="s">
        <v>164</v>
      </c>
      <c r="B147" s="94"/>
      <c r="C147" t="s">
        <v>111</v>
      </c>
      <c r="D147" s="88"/>
      <c r="E147" s="89"/>
      <c r="F147" t="str">
        <f t="shared" si="6"/>
        <v/>
      </c>
      <c r="G147" s="87" t="s">
        <v>158</v>
      </c>
      <c r="H147" s="90" t="s">
        <v>159</v>
      </c>
      <c r="I147" s="100" t="s">
        <v>160</v>
      </c>
      <c r="J147" s="94"/>
      <c r="L147" t="str">
        <f>CONCATENATE("&lt;div&gt;")</f>
        <v>&lt;div&gt;</v>
      </c>
      <c r="M147" s="101"/>
      <c r="N147" t="str">
        <f t="shared" si="7"/>
        <v/>
      </c>
      <c r="O147" s="87" t="s">
        <v>158</v>
      </c>
      <c r="P147" s="90" t="s">
        <v>159</v>
      </c>
      <c r="Q147" s="100" t="s">
        <v>160</v>
      </c>
      <c r="T147" t="str">
        <f>CONCATENATE(P147,R147,Q147)</f>
        <v>&lt;div &gt;</v>
      </c>
      <c r="U147" s="101"/>
      <c r="V147" t="str">
        <f t="shared" si="8"/>
        <v/>
      </c>
    </row>
    <row r="148" customFormat="1" ht="14.55" spans="1:22">
      <c r="A148" s="95" t="str">
        <f>""</f>
        <v/>
      </c>
      <c r="B148" s="79"/>
      <c r="C148" s="79" t="str">
        <f>CONCATENATE("&lt;!-- ",CONCATENATE(B143," ",B144," fin")," --&gt;")</f>
        <v>&lt;!-- El elemento &lt;textarea&gt;  fin --&gt;</v>
      </c>
      <c r="D148" s="96"/>
      <c r="E148" s="97"/>
      <c r="F148" t="str">
        <f t="shared" si="6"/>
        <v/>
      </c>
      <c r="G148" s="87"/>
      <c r="J148" s="92"/>
      <c r="K148" s="88" t="s">
        <v>2</v>
      </c>
      <c r="L148" s="93" t="str">
        <f>CONCATENATE("&lt;h4&gt;",SUBSTITUTE(CONCATENATE(J146," ",J147),"&lt;","&amp;lt;"),"&lt;/h4&gt;")</f>
        <v>&lt;h4&gt;Usando el Atributo for &lt;/h4&gt;</v>
      </c>
      <c r="M148" s="101"/>
      <c r="N148" t="str">
        <f t="shared" si="7"/>
        <v/>
      </c>
      <c r="O148" s="87"/>
      <c r="T148" t="str">
        <f>CONCATENATE("&lt;h5&gt;",R146,"&lt;/h5&gt;")</f>
        <v>&lt;h5&gt;&lt;/h5&gt;</v>
      </c>
      <c r="U148" s="101"/>
      <c r="V148" t="str">
        <f t="shared" si="8"/>
        <v/>
      </c>
    </row>
    <row r="149" customFormat="1" ht="14.55" spans="1:22">
      <c r="A149" s="85" t="str">
        <f>""</f>
        <v/>
      </c>
      <c r="B149" s="83"/>
      <c r="C149" s="79" t="str">
        <f>""</f>
        <v/>
      </c>
      <c r="D149" s="79" t="str">
        <f>IF(B150="","&lt;/div&gt;","")</f>
        <v/>
      </c>
      <c r="E149" s="79"/>
      <c r="F149" t="str">
        <f t="shared" si="6"/>
        <v/>
      </c>
      <c r="G149" s="87"/>
      <c r="L149" t="str">
        <f>IF(J150&lt;&gt;"","&lt;p&gt;","")</f>
        <v/>
      </c>
      <c r="M149" s="101"/>
      <c r="N149" t="str">
        <f t="shared" si="7"/>
        <v/>
      </c>
      <c r="O149" s="87"/>
      <c r="T149" t="str">
        <f>IF(R150&lt;&gt;"","&lt;p&gt;","")</f>
        <v/>
      </c>
      <c r="U149" s="101"/>
      <c r="V149" t="str">
        <f t="shared" si="8"/>
        <v/>
      </c>
    </row>
    <row r="150" customFormat="1" spans="1:22">
      <c r="A150" s="80" t="str">
        <f>CONCATENATE("Título ",A152)</f>
        <v>Título 2</v>
      </c>
      <c r="B150" s="81" t="s">
        <v>229</v>
      </c>
      <c r="C150" s="82" t="str">
        <f>CONCATENATE("&lt;!-- ",CONCATENATE(B150," ",B151)," --&gt;")</f>
        <v>&lt;!-- Los Elementos &lt;fieldset&gt; y &lt;legend&gt;  --&gt;</v>
      </c>
      <c r="D150" s="83" t="s">
        <v>89</v>
      </c>
      <c r="E150" s="84" t="str">
        <f>""</f>
        <v/>
      </c>
      <c r="F150" t="str">
        <f t="shared" si="6"/>
        <v/>
      </c>
      <c r="G150" s="87" t="s">
        <v>164</v>
      </c>
      <c r="J150" s="94"/>
      <c r="K150" t="s">
        <v>2</v>
      </c>
      <c r="L150" t="str">
        <f>IF(J150&lt;&gt;"",J150,"")</f>
        <v/>
      </c>
      <c r="M150" s="101"/>
      <c r="N150" t="str">
        <f t="shared" si="7"/>
        <v/>
      </c>
      <c r="O150" s="87" t="s">
        <v>164</v>
      </c>
      <c r="R150" s="94"/>
      <c r="S150" t="s">
        <v>2</v>
      </c>
      <c r="T150" t="str">
        <f>IF(R150&lt;&gt;"",R150,"")</f>
        <v/>
      </c>
      <c r="U150" s="101"/>
      <c r="V150" t="str">
        <f t="shared" si="8"/>
        <v/>
      </c>
    </row>
    <row r="151" customFormat="1" spans="1:22">
      <c r="A151" s="87" t="s">
        <v>158</v>
      </c>
      <c r="C151" t="str">
        <f>IF(B152&lt;&gt;"",CONCATENATE("&lt;div id=",Comillas,B153,Comillas,"&gt;"),"")</f>
        <v>&lt;div id="los-elementos-fieldset-y-legend"&gt;</v>
      </c>
      <c r="D151" s="88" t="str">
        <f>CONCATENATE(" &lt;a href=",Comillas,"#",B153,Comillas," class=",Comillas,"simple-link",Comillas,"&gt;",B150,"&lt;/a&gt;")</f>
        <v> &lt;a href="#los-elementos-fieldset-y-legend" class="simple-link"&gt;Los Elementos &lt;fieldset&gt; y &lt;legend&gt;&lt;/a&gt;</v>
      </c>
      <c r="E151" s="89" t="str">
        <f>CONCATENATE(" &lt;a href=",Comillas,"#",B153,Comillas," class=",Comillas,"submenu-item",Comillas,"&gt;",B150,"&lt;/a&gt;")</f>
        <v> &lt;a href="#los-elementos-fieldset-y-legend" class="submenu-item"&gt;Los Elementos &lt;fieldset&gt; y &lt;legend&gt;&lt;/a&gt;</v>
      </c>
      <c r="F151" t="str">
        <f t="shared" si="6"/>
        <v/>
      </c>
      <c r="G151" s="87"/>
      <c r="L151" t="s">
        <v>111</v>
      </c>
      <c r="M151" s="101"/>
      <c r="N151" t="str">
        <f t="shared" si="7"/>
        <v/>
      </c>
      <c r="O151" s="87"/>
      <c r="T151" t="s">
        <v>111</v>
      </c>
      <c r="U151" s="101"/>
      <c r="V151" t="str">
        <f t="shared" si="8"/>
        <v/>
      </c>
    </row>
    <row r="152" customFormat="1" ht="14.55" spans="1:22">
      <c r="A152" s="91">
        <f>A145+1</f>
        <v>2</v>
      </c>
      <c r="B152" s="92" t="str">
        <f>IF(B150="","",SUBSTITUTE(SUBSTITUTE(SUBSTITUTE(SUBSTITUTE(SUBSTITUTE(SUBSTITUTE(SUBSTITUTE(SUBSTITUTE(LOWER(CONCATENATE(B150," ",B151))," ","-"),"&lt;",""),"&gt;",""),"ó","o"),"?",""),"¿",""),"é","e"),"á","a"))</f>
        <v>los-elementos-fieldset-y-legend-</v>
      </c>
      <c r="C152" s="93" t="str">
        <f>CONCATENATE("&lt;h3&gt;",SUBSTITUTE(CONCATENATE(B150," ",B151),"&lt;","&amp;lt;"),"&lt;/h3&gt;")</f>
        <v>&lt;h3&gt;Los Elementos &amp;lt;fieldset&gt; y &amp;lt;legend&gt; &lt;/h3&gt;</v>
      </c>
      <c r="D152" s="88" t="s">
        <v>111</v>
      </c>
      <c r="E152" s="89"/>
      <c r="F152" t="str">
        <f t="shared" si="6"/>
        <v/>
      </c>
      <c r="G152" s="95"/>
      <c r="H152" s="79"/>
      <c r="I152" s="79"/>
      <c r="J152" s="79"/>
      <c r="K152" s="79"/>
      <c r="L152" s="79" t="str">
        <f>CONCATENATE("&lt;!-- ",CONCATENATE(J146," ",J147," fin")," --&gt;")</f>
        <v>&lt;!-- Usando el Atributo for  fin --&gt;</v>
      </c>
      <c r="M152" s="102"/>
      <c r="N152" t="str">
        <f t="shared" si="7"/>
        <v/>
      </c>
      <c r="O152" s="95"/>
      <c r="P152" s="79"/>
      <c r="Q152" s="79"/>
      <c r="R152" s="79"/>
      <c r="S152" s="79"/>
      <c r="T152" s="79" t="str">
        <f>CONCATENATE("&lt;!-- ",R146," fin --&gt;")</f>
        <v>&lt;!--  fin --&gt;</v>
      </c>
      <c r="U152" s="102"/>
      <c r="V152" t="str">
        <f t="shared" si="8"/>
        <v/>
      </c>
    </row>
    <row r="153" ht="14.55" spans="1:22">
      <c r="A153" s="87"/>
      <c r="B153" s="92" t="str">
        <f>IF(B152&lt;&gt;"",IF(B151="",LEFT(B152,LEN(B152)-1),B152),"")</f>
        <v>los-elementos-fieldset-y-legend</v>
      </c>
      <c r="C153" t="str">
        <f>IF(B154&lt;&gt;"",CONCATENATE("&lt;p&gt;",B154,"&lt;/p&gt;"),"")</f>
        <v/>
      </c>
      <c r="D153" s="88"/>
      <c r="E153" s="89"/>
      <c r="F153" t="str">
        <f t="shared" si="6"/>
        <v/>
      </c>
      <c r="G153" s="85"/>
      <c r="H153" s="86"/>
      <c r="I153" s="86"/>
      <c r="J153" s="83"/>
      <c r="K153" s="86"/>
      <c r="L153" s="79" t="str">
        <f>""</f>
        <v/>
      </c>
      <c r="N153" t="str">
        <f t="shared" si="7"/>
        <v/>
      </c>
      <c r="O153" s="85"/>
      <c r="P153" s="86"/>
      <c r="Q153" s="86"/>
      <c r="R153" s="83"/>
      <c r="S153" s="86"/>
      <c r="T153" s="79" t="str">
        <f>""</f>
        <v/>
      </c>
      <c r="V153" t="str">
        <f t="shared" si="8"/>
        <v/>
      </c>
    </row>
    <row r="154" spans="1:22">
      <c r="A154" s="87" t="s">
        <v>164</v>
      </c>
      <c r="B154" s="94"/>
      <c r="C154" t="s">
        <v>111</v>
      </c>
      <c r="D154" s="88"/>
      <c r="E154" s="89"/>
      <c r="F154" t="str">
        <f t="shared" si="6"/>
        <v/>
      </c>
      <c r="G154" s="85" t="s">
        <v>230</v>
      </c>
      <c r="H154" s="86"/>
      <c r="I154" s="86"/>
      <c r="J154" s="81" t="s">
        <v>231</v>
      </c>
      <c r="K154" s="86" t="s">
        <v>2</v>
      </c>
      <c r="L154" s="82" t="str">
        <f>CONCATENATE("&lt;!-- ",CONCATENATE(J154," ",J155)," --&gt;")</f>
        <v>&lt;!-- Consideraciones y Buenas Prácticas  --&gt;</v>
      </c>
      <c r="M154" s="99"/>
      <c r="N154" t="str">
        <f t="shared" si="7"/>
        <v/>
      </c>
      <c r="O154" s="85" t="str">
        <f>G154</f>
        <v>Título 19</v>
      </c>
      <c r="P154" s="86"/>
      <c r="Q154" s="86"/>
      <c r="R154" s="81"/>
      <c r="S154" s="86"/>
      <c r="T154" s="86" t="str">
        <f>CONCATENATE("&lt;!-- ",R154," --&gt;")</f>
        <v>&lt;!--  --&gt;</v>
      </c>
      <c r="U154" s="99"/>
      <c r="V154" t="str">
        <f t="shared" si="8"/>
        <v/>
      </c>
    </row>
    <row r="155" ht="15.15" spans="1:22">
      <c r="A155" s="95" t="str">
        <f t="shared" ref="A155:A157" si="10">""</f>
        <v/>
      </c>
      <c r="B155" s="79"/>
      <c r="C155" s="79" t="str">
        <f>CONCATENATE("&lt;!-- ",CONCATENATE(B150," ",B151," fin")," --&gt;")</f>
        <v>&lt;!-- Los Elementos &lt;fieldset&gt; y &lt;legend&gt;  fin --&gt;</v>
      </c>
      <c r="D155" s="96"/>
      <c r="E155" s="97"/>
      <c r="F155" t="str">
        <f t="shared" si="6"/>
        <v/>
      </c>
      <c r="G155" s="87" t="s">
        <v>158</v>
      </c>
      <c r="H155" s="90" t="s">
        <v>159</v>
      </c>
      <c r="I155" s="100" t="s">
        <v>160</v>
      </c>
      <c r="J155" s="94"/>
      <c r="L155" t="str">
        <f>CONCATENATE("&lt;div&gt;")</f>
        <v>&lt;div&gt;</v>
      </c>
      <c r="M155" s="101"/>
      <c r="N155" t="str">
        <f t="shared" si="7"/>
        <v/>
      </c>
      <c r="O155" s="87" t="s">
        <v>158</v>
      </c>
      <c r="P155" s="90" t="s">
        <v>159</v>
      </c>
      <c r="Q155" s="100" t="s">
        <v>160</v>
      </c>
      <c r="T155" t="str">
        <f>CONCATENATE(P155,R155,Q155)</f>
        <v>&lt;div &gt;</v>
      </c>
      <c r="U155" s="101"/>
      <c r="V155" t="str">
        <f t="shared" si="8"/>
        <v/>
      </c>
    </row>
    <row r="156" ht="14.55" spans="1:22">
      <c r="A156" s="85" t="str">
        <f t="shared" si="10"/>
        <v/>
      </c>
      <c r="B156" s="83"/>
      <c r="C156" s="83"/>
      <c r="D156" s="83" t="str">
        <f>IF(B157="","&lt;/div&gt;","")</f>
        <v>&lt;/div&gt;</v>
      </c>
      <c r="E156" s="83"/>
      <c r="F156" t="str">
        <f t="shared" si="6"/>
        <v/>
      </c>
      <c r="G156" s="87"/>
      <c r="J156" s="92"/>
      <c r="K156" s="88" t="s">
        <v>2</v>
      </c>
      <c r="L156" s="93" t="str">
        <f>CONCATENATE("&lt;h4&gt;",SUBSTITUTE(CONCATENATE(J154," ",J155),"&lt;","&amp;lt;"),"&lt;/h4&gt;")</f>
        <v>&lt;h4&gt;Consideraciones y Buenas Prácticas &lt;/h4&gt;</v>
      </c>
      <c r="M156" s="101"/>
      <c r="N156" t="str">
        <f t="shared" si="7"/>
        <v/>
      </c>
      <c r="O156" s="87"/>
      <c r="T156" t="str">
        <f>CONCATENATE("&lt;h5&gt;",R154,"&lt;/h5&gt;")</f>
        <v>&lt;h5&gt;&lt;/h5&gt;</v>
      </c>
      <c r="U156" s="101"/>
      <c r="V156" t="str">
        <f t="shared" si="8"/>
        <v/>
      </c>
    </row>
    <row r="157" ht="14.55" spans="1:22">
      <c r="A157" s="85" t="str">
        <f t="shared" si="10"/>
        <v/>
      </c>
      <c r="B157" s="83"/>
      <c r="C157" s="79" t="str">
        <f>""</f>
        <v/>
      </c>
      <c r="D157" s="79" t="str">
        <f>IF(B158="","&lt;/div&gt;","")</f>
        <v/>
      </c>
      <c r="E157" s="79"/>
      <c r="F157" t="str">
        <f t="shared" si="6"/>
        <v/>
      </c>
      <c r="G157" s="87"/>
      <c r="L157" t="str">
        <f>IF(J158&lt;&gt;"","&lt;p&gt;","")</f>
        <v/>
      </c>
      <c r="M157" s="101"/>
      <c r="N157" t="str">
        <f t="shared" si="7"/>
        <v/>
      </c>
      <c r="O157" s="87"/>
      <c r="T157" t="str">
        <f>IF(R158&lt;&gt;"","&lt;p&gt;","")</f>
        <v/>
      </c>
      <c r="U157" s="101"/>
      <c r="V157" t="str">
        <f t="shared" si="8"/>
        <v/>
      </c>
    </row>
    <row r="158" spans="1:22">
      <c r="A158" s="80" t="str">
        <f>CONCATENATE("Título ",A160)</f>
        <v>Título 1</v>
      </c>
      <c r="B158" s="81" t="s">
        <v>232</v>
      </c>
      <c r="C158" s="82" t="str">
        <f>CONCATENATE("&lt;!-- ",CONCATENATE(B158," ",B159)," --&gt;")</f>
        <v>&lt;!-- El Elemento &lt;datalist&gt;  --&gt;</v>
      </c>
      <c r="D158" s="83" t="s">
        <v>89</v>
      </c>
      <c r="E158" s="84" t="str">
        <f>""</f>
        <v/>
      </c>
      <c r="F158" t="str">
        <f t="shared" si="6"/>
        <v/>
      </c>
      <c r="G158" s="87" t="s">
        <v>164</v>
      </c>
      <c r="J158" s="94"/>
      <c r="K158" t="s">
        <v>2</v>
      </c>
      <c r="L158" t="str">
        <f>IF(J158&lt;&gt;"",J158,"")</f>
        <v/>
      </c>
      <c r="M158" s="101"/>
      <c r="N158" t="str">
        <f t="shared" si="7"/>
        <v/>
      </c>
      <c r="O158" s="87" t="s">
        <v>164</v>
      </c>
      <c r="R158" s="94"/>
      <c r="S158" t="s">
        <v>2</v>
      </c>
      <c r="T158" t="str">
        <f>IF(R158&lt;&gt;"",R158,"")</f>
        <v/>
      </c>
      <c r="U158" s="101"/>
      <c r="V158" t="str">
        <f t="shared" si="8"/>
        <v/>
      </c>
    </row>
    <row r="159" spans="1:22">
      <c r="A159" s="87" t="s">
        <v>158</v>
      </c>
      <c r="C159" t="str">
        <f>IF(B160&lt;&gt;"",CONCATENATE("&lt;div id=",Comillas,B161,Comillas,"&gt;"),"")</f>
        <v>&lt;div id="el-elemento-datalist"&gt;</v>
      </c>
      <c r="D159" s="88" t="str">
        <f>CONCATENATE(" &lt;a href=",Comillas,"#",B161,Comillas," class=",Comillas,"simple-link",Comillas,"&gt;",B158,"&lt;/a&gt;")</f>
        <v> &lt;a href="#el-elemento-datalist" class="simple-link"&gt;El Elemento &lt;datalist&gt;&lt;/a&gt;</v>
      </c>
      <c r="E159" s="89" t="str">
        <f>CONCATENATE(" &lt;a href=",Comillas,"#",B161,Comillas," class=",Comillas,"submenu-item",Comillas,"&gt;",B158,"&lt;/a&gt;")</f>
        <v> &lt;a href="#el-elemento-datalist" class="submenu-item"&gt;El Elemento &lt;datalist&gt;&lt;/a&gt;</v>
      </c>
      <c r="F159" t="str">
        <f t="shared" si="6"/>
        <v/>
      </c>
      <c r="G159" s="87"/>
      <c r="L159" t="s">
        <v>111</v>
      </c>
      <c r="M159" s="101"/>
      <c r="N159" t="str">
        <f t="shared" si="7"/>
        <v/>
      </c>
      <c r="O159" s="87"/>
      <c r="T159" t="s">
        <v>111</v>
      </c>
      <c r="U159" s="101"/>
      <c r="V159" t="str">
        <f t="shared" si="8"/>
        <v/>
      </c>
    </row>
    <row r="160" ht="14.55" spans="1:22">
      <c r="A160" s="91">
        <f>A153+1</f>
        <v>1</v>
      </c>
      <c r="B160" s="92" t="str">
        <f>IF(B158="","",SUBSTITUTE(SUBSTITUTE(SUBSTITUTE(SUBSTITUTE(SUBSTITUTE(SUBSTITUTE(SUBSTITUTE(SUBSTITUTE(LOWER(CONCATENATE(B158," ",B159))," ","-"),"&lt;",""),"&gt;",""),"ó","o"),"?",""),"¿",""),"é","e"),"á","a"))</f>
        <v>el-elemento-datalist-</v>
      </c>
      <c r="C160" s="93" t="str">
        <f>CONCATENATE("&lt;h3&gt;",SUBSTITUTE(CONCATENATE(B158," ",B159),"&lt;","&amp;lt;"),"&lt;/h3&gt;")</f>
        <v>&lt;h3&gt;El Elemento &amp;lt;datalist&gt; &lt;/h3&gt;</v>
      </c>
      <c r="D160" s="88" t="s">
        <v>111</v>
      </c>
      <c r="E160" s="89"/>
      <c r="F160" t="str">
        <f t="shared" si="6"/>
        <v/>
      </c>
      <c r="G160" s="95"/>
      <c r="H160" s="79"/>
      <c r="I160" s="79"/>
      <c r="J160" s="79"/>
      <c r="K160" s="79"/>
      <c r="L160" s="79" t="str">
        <f>CONCATENATE("&lt;!-- ",CONCATENATE(J154," ",J155," fin")," --&gt;")</f>
        <v>&lt;!-- Consideraciones y Buenas Prácticas  fin --&gt;</v>
      </c>
      <c r="M160" s="102"/>
      <c r="N160" t="str">
        <f t="shared" si="7"/>
        <v/>
      </c>
      <c r="O160" s="95"/>
      <c r="P160" s="79"/>
      <c r="Q160" s="79"/>
      <c r="R160" s="79"/>
      <c r="S160" s="79"/>
      <c r="T160" s="79" t="str">
        <f>CONCATENATE("&lt;!-- ",R154," fin --&gt;")</f>
        <v>&lt;!--  fin --&gt;</v>
      </c>
      <c r="U160" s="102"/>
      <c r="V160" t="str">
        <f t="shared" si="8"/>
        <v/>
      </c>
    </row>
    <row r="161" ht="14.55" spans="1:22">
      <c r="A161" s="87"/>
      <c r="B161" s="92" t="str">
        <f>IF(B160&lt;&gt;"",IF(B159="",LEFT(B160,LEN(B160)-1),B160),"")</f>
        <v>el-elemento-datalist</v>
      </c>
      <c r="C161" t="str">
        <f>IF(B162&lt;&gt;"",CONCATENATE("&lt;p&gt;",B162,"&lt;/p&gt;"),"")</f>
        <v/>
      </c>
      <c r="D161" s="88"/>
      <c r="E161" s="89"/>
      <c r="F161" t="str">
        <f t="shared" si="6"/>
        <v/>
      </c>
      <c r="G161" s="85"/>
      <c r="H161" s="86"/>
      <c r="I161" s="86"/>
      <c r="J161" s="83"/>
      <c r="K161" s="86"/>
      <c r="L161" s="79" t="str">
        <f>""</f>
        <v/>
      </c>
      <c r="N161" t="str">
        <f t="shared" si="7"/>
        <v/>
      </c>
      <c r="O161" s="85"/>
      <c r="P161" s="86"/>
      <c r="Q161" s="86"/>
      <c r="R161" s="83"/>
      <c r="S161" s="86"/>
      <c r="T161" s="79" t="str">
        <f>""</f>
        <v/>
      </c>
      <c r="V161" t="str">
        <f t="shared" si="8"/>
        <v/>
      </c>
    </row>
    <row r="162" spans="1:22">
      <c r="A162" s="87" t="s">
        <v>164</v>
      </c>
      <c r="B162" s="94"/>
      <c r="C162" t="s">
        <v>111</v>
      </c>
      <c r="D162" s="88"/>
      <c r="E162" s="89"/>
      <c r="F162" t="str">
        <f t="shared" si="6"/>
        <v/>
      </c>
      <c r="G162" s="85" t="s">
        <v>233</v>
      </c>
      <c r="H162" s="86"/>
      <c r="I162" s="86"/>
      <c r="J162" s="81" t="s">
        <v>234</v>
      </c>
      <c r="K162" s="86" t="s">
        <v>2</v>
      </c>
      <c r="L162" s="82" t="str">
        <f>CONCATENATE("&lt;!-- ",CONCATENATE(J162," ",J163)," --&gt;")</f>
        <v>&lt;!-- Consideraciones importantes  &lt;fieldset&gt; y &lt;legend&gt;  --&gt;</v>
      </c>
      <c r="M162" s="99"/>
      <c r="N162" t="str">
        <f t="shared" si="7"/>
        <v/>
      </c>
      <c r="O162" s="85" t="str">
        <f>G162</f>
        <v>Título 20</v>
      </c>
      <c r="P162" s="86"/>
      <c r="Q162" s="86"/>
      <c r="R162" s="81" t="s">
        <v>235</v>
      </c>
      <c r="S162" s="86"/>
      <c r="T162" s="86" t="str">
        <f>CONCATENATE("&lt;!-- ",R162," --&gt;")</f>
        <v>&lt;!-- Riesgo de Ataques de Tabnabbing --&gt;</v>
      </c>
      <c r="U162" s="99"/>
      <c r="V162" t="str">
        <f t="shared" si="8"/>
        <v/>
      </c>
    </row>
    <row r="163" ht="15.15" spans="1:22">
      <c r="A163" s="95" t="str">
        <f>""</f>
        <v/>
      </c>
      <c r="B163" s="79"/>
      <c r="C163" s="79" t="str">
        <f>CONCATENATE("&lt;!-- ",CONCATENATE(B158," ",B159," fin")," --&gt;")</f>
        <v>&lt;!-- El Elemento &lt;datalist&gt;  fin --&gt;</v>
      </c>
      <c r="D163" s="96"/>
      <c r="E163" s="97"/>
      <c r="F163" t="str">
        <f t="shared" si="6"/>
        <v/>
      </c>
      <c r="G163" s="87" t="s">
        <v>158</v>
      </c>
      <c r="H163" s="90" t="s">
        <v>159</v>
      </c>
      <c r="I163" s="100" t="s">
        <v>160</v>
      </c>
      <c r="J163" s="94"/>
      <c r="L163" t="str">
        <f>CONCATENATE("&lt;div&gt;")</f>
        <v>&lt;div&gt;</v>
      </c>
      <c r="M163" s="101"/>
      <c r="N163" t="str">
        <f t="shared" si="7"/>
        <v/>
      </c>
      <c r="O163" s="87" t="s">
        <v>158</v>
      </c>
      <c r="P163" s="90" t="s">
        <v>159</v>
      </c>
      <c r="Q163" s="100" t="s">
        <v>160</v>
      </c>
      <c r="T163" t="str">
        <f>CONCATENATE(P163,R163,Q163)</f>
        <v>&lt;div &gt;</v>
      </c>
      <c r="U163" s="101"/>
      <c r="V163" t="str">
        <f t="shared" si="8"/>
        <v/>
      </c>
    </row>
    <row r="164" ht="14.55" spans="1:22">
      <c r="A164" s="85" t="str">
        <f>""</f>
        <v/>
      </c>
      <c r="B164" s="83"/>
      <c r="C164" s="79" t="str">
        <f>""</f>
        <v/>
      </c>
      <c r="D164" s="79" t="str">
        <f>IF(B165="","&lt;/div&gt;","")</f>
        <v>&lt;/div&gt;</v>
      </c>
      <c r="E164" s="79"/>
      <c r="F164" t="str">
        <f t="shared" si="6"/>
        <v/>
      </c>
      <c r="G164" s="87"/>
      <c r="J164" s="92"/>
      <c r="K164" s="88" t="s">
        <v>2</v>
      </c>
      <c r="L164" s="93" t="str">
        <f>CONCATENATE("&lt;h4&gt;",SUBSTITUTE(CONCATENATE(J162," ",J163),"&lt;","&amp;lt;"),"&lt;/h4&gt;")</f>
        <v>&lt;h4&gt;Consideraciones importantes  &amp;lt;fieldset&gt; y &amp;lt;legend&gt; &lt;/h4&gt;</v>
      </c>
      <c r="M164" s="101"/>
      <c r="N164" t="str">
        <f t="shared" si="7"/>
        <v/>
      </c>
      <c r="O164" s="87"/>
      <c r="T164" t="str">
        <f>CONCATENATE("&lt;h5&gt;",R162,"&lt;/h5&gt;")</f>
        <v>&lt;h5&gt;Riesgo de Ataques de Tabnabbing&lt;/h5&gt;</v>
      </c>
      <c r="U164" s="101"/>
      <c r="V164" t="str">
        <f t="shared" si="8"/>
        <v/>
      </c>
    </row>
    <row r="165" spans="1:22">
      <c r="A165" s="80" t="str">
        <f>CONCATENATE("Título ",A167)</f>
        <v>Título 2</v>
      </c>
      <c r="B165" s="81"/>
      <c r="C165" s="82" t="str">
        <f>CONCATENATE("&lt;!-- ",CONCATENATE(B165," ",B166)," --&gt;")</f>
        <v>&lt;!--   --&gt;</v>
      </c>
      <c r="D165" s="83" t="s">
        <v>89</v>
      </c>
      <c r="E165" s="84" t="str">
        <f>""</f>
        <v/>
      </c>
      <c r="F165" t="str">
        <f t="shared" si="6"/>
        <v/>
      </c>
      <c r="G165" s="87"/>
      <c r="L165" t="str">
        <f>IF(J166&lt;&gt;"","&lt;p&gt;","")</f>
        <v/>
      </c>
      <c r="M165" s="101"/>
      <c r="N165" t="str">
        <f t="shared" si="7"/>
        <v/>
      </c>
      <c r="O165" s="87"/>
      <c r="T165" t="str">
        <f>IF(R166&lt;&gt;"","&lt;p&gt;","")</f>
        <v/>
      </c>
      <c r="U165" s="101"/>
      <c r="V165" t="str">
        <f t="shared" si="8"/>
        <v/>
      </c>
    </row>
    <row r="166" spans="1:22">
      <c r="A166" s="87" t="s">
        <v>158</v>
      </c>
      <c r="C166" t="str">
        <f>IF(B167&lt;&gt;"",CONCATENATE("&lt;div id=",Comillas,B168,Comillas,"&gt;"),"")</f>
        <v/>
      </c>
      <c r="D166" s="88" t="str">
        <f>CONCATENATE(" &lt;a href=",Comillas,"#",B168,Comillas," class=",Comillas,"simple-link",Comillas,"&gt;",B165,"&lt;/a&gt;")</f>
        <v> &lt;a href="#" class="simple-link"&gt;&lt;/a&gt;</v>
      </c>
      <c r="E166" s="89" t="str">
        <f>CONCATENATE(" &lt;a href=",Comillas,"#",B168,Comillas," class=",Comillas,"submenu-item",Comillas,"&gt;",B165,"&lt;/a&gt;")</f>
        <v> &lt;a href="#" class="submenu-item"&gt;&lt;/a&gt;</v>
      </c>
      <c r="F166" t="str">
        <f t="shared" si="6"/>
        <v/>
      </c>
      <c r="G166" s="87" t="s">
        <v>164</v>
      </c>
      <c r="J166" s="94"/>
      <c r="K166" t="s">
        <v>2</v>
      </c>
      <c r="L166" t="str">
        <f>IF(J166&lt;&gt;"",J166,"")</f>
        <v/>
      </c>
      <c r="M166" s="101"/>
      <c r="N166" t="str">
        <f t="shared" si="7"/>
        <v/>
      </c>
      <c r="O166" s="87" t="s">
        <v>164</v>
      </c>
      <c r="R166" s="94"/>
      <c r="S166" t="s">
        <v>2</v>
      </c>
      <c r="T166" t="str">
        <f>IF(R166&lt;&gt;"",R166,"")</f>
        <v/>
      </c>
      <c r="U166" s="101"/>
      <c r="V166" t="str">
        <f t="shared" si="8"/>
        <v/>
      </c>
    </row>
    <row r="167" spans="1:22">
      <c r="A167" s="91">
        <f>A160+1</f>
        <v>2</v>
      </c>
      <c r="B167" s="92" t="str">
        <f>IF(B165="","",SUBSTITUTE(SUBSTITUTE(SUBSTITUTE(SUBSTITUTE(SUBSTITUTE(SUBSTITUTE(SUBSTITUTE(SUBSTITUTE(LOWER(CONCATENATE(B165," ",B166))," ","-"),"&lt;",""),"&gt;",""),"ó","o"),"?",""),"¿",""),"é","e"),"á","a"))</f>
        <v/>
      </c>
      <c r="C167" s="93" t="str">
        <f>CONCATENATE("&lt;h3&gt;",SUBSTITUTE(CONCATENATE(B165," ",B166),"&lt;","&amp;lt;"),"&lt;/h3&gt;")</f>
        <v>&lt;h3&gt; &lt;/h3&gt;</v>
      </c>
      <c r="D167" s="88" t="s">
        <v>111</v>
      </c>
      <c r="E167" s="89"/>
      <c r="F167" t="str">
        <f t="shared" si="6"/>
        <v/>
      </c>
      <c r="G167" s="87"/>
      <c r="L167" t="s">
        <v>111</v>
      </c>
      <c r="M167" s="101"/>
      <c r="N167" t="str">
        <f t="shared" si="7"/>
        <v/>
      </c>
      <c r="O167" s="87"/>
      <c r="T167" t="s">
        <v>111</v>
      </c>
      <c r="U167" s="101"/>
      <c r="V167" t="str">
        <f t="shared" si="8"/>
        <v/>
      </c>
    </row>
    <row r="168" ht="14.55" spans="1:22">
      <c r="A168" s="87"/>
      <c r="B168" s="92" t="str">
        <f>IF(B167&lt;&gt;"",IF(B166="",LEFT(B167,LEN(B167)-1),B167),"")</f>
        <v/>
      </c>
      <c r="C168" t="str">
        <f>IF(B169&lt;&gt;"",CONCATENATE("&lt;p&gt;",B169,"&lt;/p&gt;"),"")</f>
        <v/>
      </c>
      <c r="D168" s="88"/>
      <c r="E168" s="89"/>
      <c r="F168" t="str">
        <f t="shared" si="6"/>
        <v/>
      </c>
      <c r="G168" s="95"/>
      <c r="H168" s="79"/>
      <c r="I168" s="79"/>
      <c r="J168" s="79"/>
      <c r="K168" s="79"/>
      <c r="L168" s="79" t="str">
        <f>CONCATENATE("&lt;!-- ",CONCATENATE(J162," ",J163," fin")," --&gt;")</f>
        <v>&lt;!-- Consideraciones importantes  &lt;fieldset&gt; y &lt;legend&gt;  fin --&gt;</v>
      </c>
      <c r="M168" s="102"/>
      <c r="N168" t="str">
        <f t="shared" si="7"/>
        <v/>
      </c>
      <c r="O168" s="95"/>
      <c r="P168" s="79"/>
      <c r="Q168" s="79"/>
      <c r="R168" s="79"/>
      <c r="S168" s="79"/>
      <c r="T168" s="79" t="str">
        <f>CONCATENATE("&lt;!-- ",R162," fin --&gt;")</f>
        <v>&lt;!-- Riesgo de Ataques de Tabnabbing fin --&gt;</v>
      </c>
      <c r="U168" s="102"/>
      <c r="V168" t="str">
        <f t="shared" si="8"/>
        <v/>
      </c>
    </row>
    <row r="169" ht="14.55" spans="1:22">
      <c r="A169" s="87" t="s">
        <v>164</v>
      </c>
      <c r="B169" s="94"/>
      <c r="C169" t="s">
        <v>111</v>
      </c>
      <c r="D169" s="88"/>
      <c r="E169" s="89"/>
      <c r="F169" t="str">
        <f t="shared" si="6"/>
        <v/>
      </c>
      <c r="G169" s="85"/>
      <c r="H169" s="86"/>
      <c r="I169" s="86"/>
      <c r="J169" s="83"/>
      <c r="K169" s="86"/>
      <c r="L169" s="79" t="str">
        <f>""</f>
        <v/>
      </c>
      <c r="N169" t="str">
        <f t="shared" si="7"/>
        <v/>
      </c>
      <c r="O169" s="85"/>
      <c r="P169" s="86"/>
      <c r="Q169" s="86"/>
      <c r="R169" s="83"/>
      <c r="S169" s="86"/>
      <c r="T169" s="79" t="str">
        <f>""</f>
        <v/>
      </c>
      <c r="V169" t="str">
        <f t="shared" si="8"/>
        <v/>
      </c>
    </row>
    <row r="170" ht="14.55" spans="1:22">
      <c r="A170" s="95" t="str">
        <f t="shared" ref="A170:A172" si="11">""</f>
        <v/>
      </c>
      <c r="B170" s="79"/>
      <c r="C170" s="79" t="str">
        <f>CONCATENATE("&lt;!-- ",CONCATENATE(B165," ",B166," fin")," --&gt;")</f>
        <v>&lt;!--   fin --&gt;</v>
      </c>
      <c r="D170" s="96"/>
      <c r="E170" s="97"/>
      <c r="F170" t="str">
        <f t="shared" si="6"/>
        <v/>
      </c>
      <c r="G170" s="85" t="s">
        <v>236</v>
      </c>
      <c r="H170" s="86"/>
      <c r="I170" s="86"/>
      <c r="J170" s="81" t="s">
        <v>237</v>
      </c>
      <c r="K170" s="86" t="s">
        <v>2</v>
      </c>
      <c r="L170" s="82" t="str">
        <f>CONCATENATE("&lt;!-- ",CONCATENATE(J170," ",J171)," --&gt;")</f>
        <v>&lt;!-- Uso y Estructura de &lt;datalist&gt;  --&gt;</v>
      </c>
      <c r="M170" s="99"/>
      <c r="N170" t="str">
        <f t="shared" si="7"/>
        <v/>
      </c>
      <c r="O170" s="85" t="str">
        <f>G170</f>
        <v>Título 21</v>
      </c>
      <c r="P170" s="86"/>
      <c r="Q170" s="86"/>
      <c r="R170" s="81" t="s">
        <v>238</v>
      </c>
      <c r="S170" s="86"/>
      <c r="T170" s="86" t="str">
        <f>CONCATENATE("&lt;!-- ",R170," --&gt;")</f>
        <v>&lt;!-- Dependencia de Nombres de frames --&gt;</v>
      </c>
      <c r="U170" s="99"/>
      <c r="V170" t="str">
        <f t="shared" si="8"/>
        <v/>
      </c>
    </row>
    <row r="171" ht="15.15" spans="1:22">
      <c r="A171" s="85" t="str">
        <f t="shared" si="11"/>
        <v/>
      </c>
      <c r="B171" s="83"/>
      <c r="C171" s="83"/>
      <c r="D171" s="83" t="str">
        <f>IF(B172="","&lt;/div&gt;","")</f>
        <v>&lt;/div&gt;</v>
      </c>
      <c r="E171" s="83"/>
      <c r="F171" t="str">
        <f t="shared" si="6"/>
        <v/>
      </c>
      <c r="G171" s="87" t="s">
        <v>158</v>
      </c>
      <c r="H171" s="90" t="s">
        <v>159</v>
      </c>
      <c r="I171" s="100" t="s">
        <v>160</v>
      </c>
      <c r="J171" s="94"/>
      <c r="L171" t="str">
        <f>CONCATENATE("&lt;div&gt;")</f>
        <v>&lt;div&gt;</v>
      </c>
      <c r="M171" s="101"/>
      <c r="N171" t="str">
        <f t="shared" si="7"/>
        <v/>
      </c>
      <c r="O171" s="87" t="s">
        <v>158</v>
      </c>
      <c r="P171" s="90" t="s">
        <v>159</v>
      </c>
      <c r="Q171" s="100" t="s">
        <v>160</v>
      </c>
      <c r="T171" t="str">
        <f>CONCATENATE(P171,R171,Q171)</f>
        <v>&lt;div &gt;</v>
      </c>
      <c r="U171" s="101"/>
      <c r="V171" t="str">
        <f t="shared" si="8"/>
        <v/>
      </c>
    </row>
    <row r="172" ht="14.55" spans="1:22">
      <c r="A172" s="85" t="str">
        <f t="shared" si="11"/>
        <v/>
      </c>
      <c r="B172" s="83"/>
      <c r="C172" s="79" t="str">
        <f>""</f>
        <v/>
      </c>
      <c r="D172" s="79" t="str">
        <f>IF(B173="","&lt;/div&gt;","")</f>
        <v>&lt;/div&gt;</v>
      </c>
      <c r="E172" s="79"/>
      <c r="F172" t="str">
        <f t="shared" si="6"/>
        <v/>
      </c>
      <c r="G172" s="87"/>
      <c r="J172" s="92"/>
      <c r="K172" s="88" t="s">
        <v>2</v>
      </c>
      <c r="L172" s="93" t="str">
        <f>CONCATENATE("&lt;h4&gt;",SUBSTITUTE(CONCATENATE(J170," ",J171),"&lt;","&amp;lt;"),"&lt;/h4&gt;")</f>
        <v>&lt;h4&gt;Uso y Estructura de &amp;lt;datalist&gt; &lt;/h4&gt;</v>
      </c>
      <c r="M172" s="101"/>
      <c r="N172" t="str">
        <f t="shared" si="7"/>
        <v/>
      </c>
      <c r="O172" s="87"/>
      <c r="T172" t="str">
        <f>CONCATENATE("&lt;h5&gt;",R170,"&lt;/h5&gt;")</f>
        <v>&lt;h5&gt;Dependencia de Nombres de frames&lt;/h5&gt;</v>
      </c>
      <c r="U172" s="101"/>
      <c r="V172" t="str">
        <f t="shared" si="8"/>
        <v/>
      </c>
    </row>
    <row r="173" spans="1:22">
      <c r="A173" s="80" t="str">
        <f>CONCATENATE("Título ",A175)</f>
        <v>Título 1</v>
      </c>
      <c r="B173" s="81"/>
      <c r="C173" s="82" t="str">
        <f>CONCATENATE("&lt;!-- ",CONCATENATE(B173," ",B174)," --&gt;")</f>
        <v>&lt;!--   --&gt;</v>
      </c>
      <c r="D173" s="83" t="s">
        <v>89</v>
      </c>
      <c r="E173" s="84" t="str">
        <f>""</f>
        <v/>
      </c>
      <c r="F173" t="str">
        <f t="shared" si="6"/>
        <v/>
      </c>
      <c r="G173" s="87"/>
      <c r="L173" t="str">
        <f>IF(J174&lt;&gt;"","&lt;p&gt;","")</f>
        <v/>
      </c>
      <c r="M173" s="101"/>
      <c r="N173" t="str">
        <f t="shared" si="7"/>
        <v/>
      </c>
      <c r="O173" s="87"/>
      <c r="T173" t="str">
        <f>IF(R174&lt;&gt;"","&lt;p&gt;","")</f>
        <v/>
      </c>
      <c r="U173" s="101"/>
      <c r="V173" t="str">
        <f t="shared" si="8"/>
        <v/>
      </c>
    </row>
    <row r="174" spans="1:22">
      <c r="A174" s="87" t="s">
        <v>158</v>
      </c>
      <c r="C174" t="str">
        <f>IF(B175&lt;&gt;"",CONCATENATE("&lt;div id=",Comillas,B176,Comillas,"&gt;"),"")</f>
        <v/>
      </c>
      <c r="D174" s="88" t="str">
        <f>CONCATENATE(" &lt;a href=",Comillas,"#",B176,Comillas," class=",Comillas,"simple-link",Comillas,"&gt;",B173,"&lt;/a&gt;")</f>
        <v> &lt;a href="#" class="simple-link"&gt;&lt;/a&gt;</v>
      </c>
      <c r="E174" s="89" t="str">
        <f>CONCATENATE(" &lt;a href=",Comillas,"#",B176,Comillas," class=",Comillas,"submenu-item",Comillas,"&gt;",B173,"&lt;/a&gt;")</f>
        <v> &lt;a href="#" class="submenu-item"&gt;&lt;/a&gt;</v>
      </c>
      <c r="F174" t="str">
        <f t="shared" si="6"/>
        <v/>
      </c>
      <c r="G174" s="87" t="s">
        <v>164</v>
      </c>
      <c r="J174" s="94"/>
      <c r="K174" t="s">
        <v>2</v>
      </c>
      <c r="L174" t="str">
        <f>IF(J174&lt;&gt;"",J174,"")</f>
        <v/>
      </c>
      <c r="M174" s="101"/>
      <c r="N174" t="str">
        <f t="shared" si="7"/>
        <v/>
      </c>
      <c r="O174" s="87" t="s">
        <v>164</v>
      </c>
      <c r="R174" s="94"/>
      <c r="S174" t="s">
        <v>2</v>
      </c>
      <c r="T174" t="str">
        <f>IF(R174&lt;&gt;"",R174,"")</f>
        <v/>
      </c>
      <c r="U174" s="101"/>
      <c r="V174" t="str">
        <f t="shared" si="8"/>
        <v/>
      </c>
    </row>
    <row r="175" spans="1:22">
      <c r="A175" s="91">
        <f>A168+1</f>
        <v>1</v>
      </c>
      <c r="B175" s="92" t="str">
        <f>IF(B173="","",SUBSTITUTE(SUBSTITUTE(SUBSTITUTE(SUBSTITUTE(SUBSTITUTE(SUBSTITUTE(SUBSTITUTE(SUBSTITUTE(LOWER(CONCATENATE(B173," ",B174))," ","-"),"&lt;",""),"&gt;",""),"ó","o"),"?",""),"¿",""),"é","e"),"á","a"))</f>
        <v/>
      </c>
      <c r="C175" s="93" t="str">
        <f>CONCATENATE("&lt;h3&gt;",SUBSTITUTE(CONCATENATE(B173," ",B174),"&lt;","&amp;lt;"),"&lt;/h3&gt;")</f>
        <v>&lt;h3&gt; &lt;/h3&gt;</v>
      </c>
      <c r="D175" s="88" t="s">
        <v>111</v>
      </c>
      <c r="E175" s="89"/>
      <c r="F175" t="str">
        <f t="shared" si="6"/>
        <v/>
      </c>
      <c r="G175" s="87"/>
      <c r="L175" t="s">
        <v>111</v>
      </c>
      <c r="M175" s="101"/>
      <c r="N175" t="str">
        <f t="shared" si="7"/>
        <v/>
      </c>
      <c r="O175" s="87"/>
      <c r="T175" t="s">
        <v>111</v>
      </c>
      <c r="U175" s="101"/>
      <c r="V175" t="str">
        <f t="shared" si="8"/>
        <v/>
      </c>
    </row>
    <row r="176" ht="14.55" spans="1:22">
      <c r="A176" s="87"/>
      <c r="B176" s="92" t="str">
        <f>IF(B175&lt;&gt;"",IF(B174="",LEFT(B175,LEN(B175)-1),B175),"")</f>
        <v/>
      </c>
      <c r="C176" t="str">
        <f>IF(B177&lt;&gt;"",CONCATENATE("&lt;p&gt;",B177,"&lt;/p&gt;"),"")</f>
        <v/>
      </c>
      <c r="D176" s="88"/>
      <c r="E176" s="89"/>
      <c r="F176" t="str">
        <f t="shared" si="6"/>
        <v/>
      </c>
      <c r="G176" s="95"/>
      <c r="H176" s="79"/>
      <c r="I176" s="79"/>
      <c r="J176" s="79"/>
      <c r="K176" s="79"/>
      <c r="L176" s="79" t="str">
        <f>CONCATENATE("&lt;!-- ",CONCATENATE(J170," ",J171," fin")," --&gt;")</f>
        <v>&lt;!-- Uso y Estructura de &lt;datalist&gt;  fin --&gt;</v>
      </c>
      <c r="M176" s="102"/>
      <c r="N176" t="str">
        <f t="shared" si="7"/>
        <v/>
      </c>
      <c r="O176" s="95"/>
      <c r="P176" s="79"/>
      <c r="Q176" s="79"/>
      <c r="R176" s="79"/>
      <c r="S176" s="79"/>
      <c r="T176" s="79" t="str">
        <f>CONCATENATE("&lt;!-- ",R170," fin --&gt;")</f>
        <v>&lt;!-- Dependencia de Nombres de frames fin --&gt;</v>
      </c>
      <c r="U176" s="102"/>
      <c r="V176" t="str">
        <f t="shared" si="8"/>
        <v/>
      </c>
    </row>
    <row r="177" ht="14.55" spans="1:22">
      <c r="A177" s="87" t="s">
        <v>164</v>
      </c>
      <c r="B177" s="94"/>
      <c r="C177" t="s">
        <v>111</v>
      </c>
      <c r="D177" s="88"/>
      <c r="E177" s="89"/>
      <c r="F177" t="str">
        <f t="shared" si="6"/>
        <v/>
      </c>
      <c r="G177" s="85"/>
      <c r="H177" s="86"/>
      <c r="I177" s="86"/>
      <c r="J177" s="83"/>
      <c r="K177" s="86"/>
      <c r="L177" s="79" t="str">
        <f>""</f>
        <v/>
      </c>
      <c r="N177" t="str">
        <f t="shared" si="7"/>
        <v/>
      </c>
      <c r="O177" s="85"/>
      <c r="P177" s="86"/>
      <c r="Q177" s="86"/>
      <c r="R177" s="83"/>
      <c r="S177" s="86"/>
      <c r="T177" s="79" t="str">
        <f>""</f>
        <v/>
      </c>
      <c r="V177" t="str">
        <f t="shared" si="8"/>
        <v/>
      </c>
    </row>
    <row r="178" ht="14.55" spans="1:22">
      <c r="A178" s="95" t="str">
        <f>""</f>
        <v/>
      </c>
      <c r="B178" s="79"/>
      <c r="C178" s="79" t="str">
        <f>CONCATENATE("&lt;!-- ",CONCATENATE(B173," ",B174," fin")," --&gt;")</f>
        <v>&lt;!--   fin --&gt;</v>
      </c>
      <c r="D178" s="96"/>
      <c r="E178" s="97"/>
      <c r="F178" t="str">
        <f t="shared" si="6"/>
        <v/>
      </c>
      <c r="G178" s="85" t="s">
        <v>239</v>
      </c>
      <c r="H178" s="86"/>
      <c r="I178" s="86"/>
      <c r="J178" s="81" t="s">
        <v>240</v>
      </c>
      <c r="K178" s="86" t="s">
        <v>2</v>
      </c>
      <c r="L178" s="82" t="str">
        <f>CONCATENATE("&lt;!-- ",CONCATENATE(J178," ",J179)," --&gt;")</f>
        <v>&lt;!-- Elemento &lt;legend&gt;  --&gt;</v>
      </c>
      <c r="M178" s="99"/>
      <c r="N178" t="str">
        <f t="shared" si="7"/>
        <v/>
      </c>
      <c r="O178" s="85" t="str">
        <f>G178</f>
        <v>Título 22</v>
      </c>
      <c r="P178" s="86"/>
      <c r="Q178" s="86"/>
      <c r="R178" s="81" t="s">
        <v>241</v>
      </c>
      <c r="S178" s="86"/>
      <c r="T178" s="86" t="str">
        <f>CONCATENATE("&lt;!-- ",R178," --&gt;")</f>
        <v>&lt;!-- Integridad del Contenido Cargado --&gt;</v>
      </c>
      <c r="U178" s="99"/>
      <c r="V178" t="str">
        <f t="shared" si="8"/>
        <v/>
      </c>
    </row>
    <row r="179" ht="15.15" spans="1:22">
      <c r="A179" s="85" t="str">
        <f>""</f>
        <v/>
      </c>
      <c r="B179" s="83"/>
      <c r="C179" s="79" t="str">
        <f>""</f>
        <v/>
      </c>
      <c r="D179" s="79" t="str">
        <f>IF(B180="","&lt;/div&gt;","")</f>
        <v>&lt;/div&gt;</v>
      </c>
      <c r="E179" s="79"/>
      <c r="F179" t="str">
        <f t="shared" si="6"/>
        <v/>
      </c>
      <c r="G179" s="87" t="s">
        <v>158</v>
      </c>
      <c r="H179" s="90" t="s">
        <v>159</v>
      </c>
      <c r="I179" s="100" t="s">
        <v>160</v>
      </c>
      <c r="J179" s="94"/>
      <c r="L179" t="str">
        <f>CONCATENATE("&lt;div&gt;")</f>
        <v>&lt;div&gt;</v>
      </c>
      <c r="M179" s="101"/>
      <c r="N179" t="str">
        <f t="shared" si="7"/>
        <v/>
      </c>
      <c r="O179" s="87" t="s">
        <v>158</v>
      </c>
      <c r="P179" s="90" t="s">
        <v>159</v>
      </c>
      <c r="Q179" s="100" t="s">
        <v>160</v>
      </c>
      <c r="T179" t="str">
        <f>CONCATENATE(P179,R179,Q179)</f>
        <v>&lt;div &gt;</v>
      </c>
      <c r="U179" s="101"/>
      <c r="V179" t="str">
        <f t="shared" si="8"/>
        <v/>
      </c>
    </row>
    <row r="180" spans="1:22">
      <c r="A180" s="80" t="str">
        <f>CONCATENATE("Título ",A182)</f>
        <v>Título 2</v>
      </c>
      <c r="B180" s="81"/>
      <c r="C180" s="82" t="str">
        <f>CONCATENATE("&lt;!-- ",CONCATENATE(B180," ",B181)," --&gt;")</f>
        <v>&lt;!--   --&gt;</v>
      </c>
      <c r="D180" s="83" t="s">
        <v>89</v>
      </c>
      <c r="E180" s="84" t="str">
        <f>""</f>
        <v/>
      </c>
      <c r="F180" t="str">
        <f t="shared" si="6"/>
        <v/>
      </c>
      <c r="G180" s="87"/>
      <c r="J180" s="92"/>
      <c r="K180" s="88" t="s">
        <v>2</v>
      </c>
      <c r="L180" s="93" t="str">
        <f>CONCATENATE("&lt;h4&gt;",SUBSTITUTE(CONCATENATE(J178," ",J179),"&lt;","&amp;lt;"),"&lt;/h4&gt;")</f>
        <v>&lt;h4&gt;Elemento &amp;lt;legend&gt; &lt;/h4&gt;</v>
      </c>
      <c r="M180" s="101"/>
      <c r="N180" t="str">
        <f t="shared" si="7"/>
        <v/>
      </c>
      <c r="O180" s="87"/>
      <c r="T180" t="str">
        <f>CONCATENATE("&lt;h5&gt;",R178,"&lt;/h5&gt;")</f>
        <v>&lt;h5&gt;Integridad del Contenido Cargado&lt;/h5&gt;</v>
      </c>
      <c r="U180" s="101"/>
      <c r="V180" t="str">
        <f t="shared" si="8"/>
        <v/>
      </c>
    </row>
    <row r="181" spans="1:22">
      <c r="A181" s="87" t="s">
        <v>158</v>
      </c>
      <c r="C181" t="str">
        <f>IF(B182&lt;&gt;"",CONCATENATE("&lt;div id=",Comillas,B183,Comillas,"&gt;"),"")</f>
        <v/>
      </c>
      <c r="D181" s="88" t="str">
        <f>CONCATENATE(" &lt;a href=",Comillas,"#",B183,Comillas," class=",Comillas,"simple-link",Comillas,"&gt;",B180,"&lt;/a&gt;")</f>
        <v> &lt;a href="#" class="simple-link"&gt;&lt;/a&gt;</v>
      </c>
      <c r="E181" s="89" t="str">
        <f>CONCATENATE(" &lt;a href=",Comillas,"#",B183,Comillas," class=",Comillas,"submenu-item",Comillas,"&gt;",B180,"&lt;/a&gt;")</f>
        <v> &lt;a href="#" class="submenu-item"&gt;&lt;/a&gt;</v>
      </c>
      <c r="F181" t="str">
        <f t="shared" si="6"/>
        <v/>
      </c>
      <c r="G181" s="87"/>
      <c r="L181" t="str">
        <f>IF(J182&lt;&gt;"","&lt;p&gt;","")</f>
        <v/>
      </c>
      <c r="M181" s="101"/>
      <c r="N181" t="str">
        <f t="shared" si="7"/>
        <v/>
      </c>
      <c r="O181" s="87"/>
      <c r="T181" t="str">
        <f>IF(R182&lt;&gt;"","&lt;p&gt;","")</f>
        <v/>
      </c>
      <c r="U181" s="101"/>
      <c r="V181" t="str">
        <f t="shared" si="8"/>
        <v/>
      </c>
    </row>
    <row r="182" spans="1:22">
      <c r="A182" s="91">
        <f>A175+1</f>
        <v>2</v>
      </c>
      <c r="B182" s="92" t="str">
        <f>IF(B180="","",SUBSTITUTE(SUBSTITUTE(SUBSTITUTE(SUBSTITUTE(SUBSTITUTE(SUBSTITUTE(SUBSTITUTE(SUBSTITUTE(LOWER(CONCATENATE(B180," ",B181))," ","-"),"&lt;",""),"&gt;",""),"ó","o"),"?",""),"¿",""),"é","e"),"á","a"))</f>
        <v/>
      </c>
      <c r="C182" s="93" t="str">
        <f>CONCATENATE("&lt;h3&gt;",SUBSTITUTE(CONCATENATE(B180," ",B181),"&lt;","&amp;lt;"),"&lt;/h3&gt;")</f>
        <v>&lt;h3&gt; &lt;/h3&gt;</v>
      </c>
      <c r="D182" s="88" t="s">
        <v>111</v>
      </c>
      <c r="E182" s="89"/>
      <c r="F182" t="str">
        <f t="shared" si="6"/>
        <v/>
      </c>
      <c r="G182" s="87" t="s">
        <v>164</v>
      </c>
      <c r="J182" s="94"/>
      <c r="K182" t="s">
        <v>2</v>
      </c>
      <c r="L182" t="str">
        <f>IF(J182&lt;&gt;"",J182,"")</f>
        <v/>
      </c>
      <c r="M182" s="101"/>
      <c r="N182" t="str">
        <f t="shared" si="7"/>
        <v/>
      </c>
      <c r="O182" s="87" t="s">
        <v>164</v>
      </c>
      <c r="R182" s="94"/>
      <c r="S182" t="s">
        <v>2</v>
      </c>
      <c r="T182" t="str">
        <f>IF(R182&lt;&gt;"",R182,"")</f>
        <v/>
      </c>
      <c r="U182" s="101"/>
      <c r="V182" t="str">
        <f t="shared" si="8"/>
        <v/>
      </c>
    </row>
    <row r="183" spans="1:22">
      <c r="A183" s="87"/>
      <c r="B183" s="92" t="str">
        <f>IF(B182&lt;&gt;"",IF(B181="",LEFT(B182,LEN(B182)-1),B182),"")</f>
        <v/>
      </c>
      <c r="C183" t="str">
        <f>IF(B184&lt;&gt;"",CONCATENATE("&lt;p&gt;",B184,"&lt;/p&gt;"),"")</f>
        <v/>
      </c>
      <c r="D183" s="88"/>
      <c r="E183" s="89"/>
      <c r="F183" t="str">
        <f t="shared" si="6"/>
        <v/>
      </c>
      <c r="G183" s="87"/>
      <c r="L183" t="s">
        <v>111</v>
      </c>
      <c r="M183" s="101"/>
      <c r="N183" t="str">
        <f t="shared" si="7"/>
        <v/>
      </c>
      <c r="O183" s="87"/>
      <c r="T183" t="s">
        <v>111</v>
      </c>
      <c r="U183" s="101"/>
      <c r="V183" t="str">
        <f t="shared" si="8"/>
        <v/>
      </c>
    </row>
    <row r="184" ht="14.55" spans="1:22">
      <c r="A184" s="87" t="s">
        <v>164</v>
      </c>
      <c r="B184" s="94"/>
      <c r="C184" t="s">
        <v>111</v>
      </c>
      <c r="D184" s="88"/>
      <c r="E184" s="89"/>
      <c r="F184" t="str">
        <f t="shared" si="6"/>
        <v/>
      </c>
      <c r="G184" s="95"/>
      <c r="H184" s="79"/>
      <c r="I184" s="79"/>
      <c r="J184" s="79"/>
      <c r="K184" s="79"/>
      <c r="L184" s="79" t="str">
        <f>CONCATENATE("&lt;!-- ",CONCATENATE(J178," ",J179," fin")," --&gt;")</f>
        <v>&lt;!-- Elemento &lt;legend&gt;  fin --&gt;</v>
      </c>
      <c r="M184" s="102"/>
      <c r="N184" t="str">
        <f t="shared" si="7"/>
        <v/>
      </c>
      <c r="O184" s="95"/>
      <c r="P184" s="79"/>
      <c r="Q184" s="79"/>
      <c r="R184" s="79"/>
      <c r="S184" s="79"/>
      <c r="T184" s="79" t="str">
        <f>CONCATENATE("&lt;!-- ",R178," fin --&gt;")</f>
        <v>&lt;!-- Integridad del Contenido Cargado fin --&gt;</v>
      </c>
      <c r="U184" s="102"/>
      <c r="V184" t="str">
        <f t="shared" si="8"/>
        <v/>
      </c>
    </row>
    <row r="185" ht="14.55" spans="1:22">
      <c r="A185" s="95" t="str">
        <f>""</f>
        <v/>
      </c>
      <c r="B185" s="79"/>
      <c r="C185" s="79" t="str">
        <f>CONCATENATE("&lt;!-- ",CONCATENATE(B180," ",B181," fin")," --&gt;")</f>
        <v>&lt;!--   fin --&gt;</v>
      </c>
      <c r="D185" s="96"/>
      <c r="E185" s="97"/>
      <c r="F185" t="str">
        <f t="shared" si="6"/>
        <v/>
      </c>
      <c r="J185" s="83"/>
      <c r="K185" s="86"/>
      <c r="L185" s="79" t="str">
        <f>""</f>
        <v/>
      </c>
      <c r="N185" t="str">
        <f t="shared" si="7"/>
        <v/>
      </c>
      <c r="O185" s="85"/>
      <c r="P185" s="86"/>
      <c r="Q185" s="86"/>
      <c r="R185" s="83"/>
      <c r="S185" s="86"/>
      <c r="T185" s="79" t="str">
        <f>""</f>
        <v/>
      </c>
      <c r="V185" t="str">
        <f t="shared" si="8"/>
        <v/>
      </c>
    </row>
    <row r="186" spans="1:22">
      <c r="A186" s="85" t="str">
        <f>""</f>
        <v/>
      </c>
      <c r="B186" s="83"/>
      <c r="C186" s="83"/>
      <c r="D186" s="83" t="str">
        <f>IF(B187="","&lt;/div&gt;","")</f>
        <v>&lt;/div&gt;</v>
      </c>
      <c r="E186" s="83"/>
      <c r="F186" t="str">
        <f t="shared" si="6"/>
        <v/>
      </c>
      <c r="G186" s="85" t="s">
        <v>211</v>
      </c>
      <c r="H186" s="86"/>
      <c r="I186" s="86"/>
      <c r="J186" s="81" t="s">
        <v>242</v>
      </c>
      <c r="K186" s="86" t="s">
        <v>2</v>
      </c>
      <c r="L186" s="82" t="str">
        <f>CONCATENATE("&lt;!-- ",CONCATENATE(J186," ",J187)," --&gt;")</f>
        <v>&lt;!-- Ejemplo &lt;select&gt;  --&gt;</v>
      </c>
      <c r="M186" s="99"/>
      <c r="N186" t="str">
        <f t="shared" si="7"/>
        <v/>
      </c>
      <c r="O186" s="85" t="str">
        <f>G186</f>
        <v>Título 13</v>
      </c>
      <c r="P186" s="86"/>
      <c r="Q186" s="86"/>
      <c r="R186" s="81" t="s">
        <v>243</v>
      </c>
      <c r="S186" s="86"/>
      <c r="T186" s="86" t="str">
        <f>CONCATENATE("&lt;!-- ",R186," --&gt;")</f>
        <v>&lt;!-- Control del Flujo y la Lógica del Formulario --&gt;</v>
      </c>
      <c r="U186" s="99"/>
      <c r="V186" t="str">
        <f t="shared" si="8"/>
        <v/>
      </c>
    </row>
    <row r="187" ht="14.4" spans="6:22">
      <c r="F187" t="str">
        <f t="shared" si="6"/>
        <v/>
      </c>
      <c r="G187" s="87" t="s">
        <v>158</v>
      </c>
      <c r="H187" s="90" t="s">
        <v>159</v>
      </c>
      <c r="I187" s="100" t="s">
        <v>160</v>
      </c>
      <c r="J187" s="94"/>
      <c r="L187" t="str">
        <f>CONCATENATE("&lt;div&gt;")</f>
        <v>&lt;div&gt;</v>
      </c>
      <c r="M187" s="101"/>
      <c r="N187" t="str">
        <f t="shared" si="7"/>
        <v/>
      </c>
      <c r="O187" s="87" t="s">
        <v>158</v>
      </c>
      <c r="P187" s="90" t="s">
        <v>159</v>
      </c>
      <c r="Q187" s="100" t="s">
        <v>160</v>
      </c>
      <c r="T187" t="str">
        <f>CONCATENATE(P187,R187,Q187)</f>
        <v>&lt;div &gt;</v>
      </c>
      <c r="U187" s="101"/>
      <c r="V187" t="str">
        <f t="shared" si="8"/>
        <v/>
      </c>
    </row>
    <row r="188" spans="6:22">
      <c r="F188" t="str">
        <f t="shared" si="6"/>
        <v/>
      </c>
      <c r="G188" s="87"/>
      <c r="J188" s="92"/>
      <c r="K188" s="88" t="s">
        <v>2</v>
      </c>
      <c r="L188" s="93" t="str">
        <f>CONCATENATE("&lt;h4&gt;",SUBSTITUTE(CONCATENATE(J186," ",J187),"&lt;","&amp;lt;"),"&lt;/h4&gt;")</f>
        <v>&lt;h4&gt;Ejemplo &amp;lt;select&gt; &lt;/h4&gt;</v>
      </c>
      <c r="M188" s="101"/>
      <c r="N188" t="str">
        <f t="shared" si="7"/>
        <v/>
      </c>
      <c r="O188" s="87"/>
      <c r="T188" t="str">
        <f>CONCATENATE("&lt;h5&gt;",R186,"&lt;/h5&gt;")</f>
        <v>&lt;h5&gt;Control del Flujo y la Lógica del Formulario&lt;/h5&gt;</v>
      </c>
      <c r="U188" s="101"/>
      <c r="V188" t="str">
        <f t="shared" si="8"/>
        <v/>
      </c>
    </row>
    <row r="189" spans="6:22">
      <c r="F189" t="str">
        <f t="shared" si="6"/>
        <v/>
      </c>
      <c r="G189" s="87"/>
      <c r="L189" t="str">
        <f>IF(J190&lt;&gt;"","&lt;p&gt;","")</f>
        <v/>
      </c>
      <c r="M189" s="101"/>
      <c r="N189" t="str">
        <f t="shared" si="7"/>
        <v/>
      </c>
      <c r="O189" s="87"/>
      <c r="T189" t="str">
        <f>IF(R190&lt;&gt;"","&lt;p&gt;","")</f>
        <v/>
      </c>
      <c r="U189" s="101"/>
      <c r="V189" t="str">
        <f t="shared" si="8"/>
        <v/>
      </c>
    </row>
    <row r="190" spans="6:22">
      <c r="F190" t="str">
        <f t="shared" si="6"/>
        <v/>
      </c>
      <c r="G190" s="87" t="s">
        <v>164</v>
      </c>
      <c r="J190" s="94"/>
      <c r="K190" t="s">
        <v>2</v>
      </c>
      <c r="L190" t="str">
        <f>IF(J190&lt;&gt;"",J190,"")</f>
        <v/>
      </c>
      <c r="M190" s="101"/>
      <c r="N190" t="str">
        <f t="shared" si="7"/>
        <v/>
      </c>
      <c r="O190" s="87" t="s">
        <v>164</v>
      </c>
      <c r="R190" s="94"/>
      <c r="S190" t="s">
        <v>2</v>
      </c>
      <c r="T190" t="str">
        <f>IF(R190&lt;&gt;"",R190,"")</f>
        <v/>
      </c>
      <c r="U190" s="101"/>
      <c r="V190" t="str">
        <f t="shared" si="8"/>
        <v/>
      </c>
    </row>
    <row r="191" spans="6:22">
      <c r="F191" t="str">
        <f t="shared" si="6"/>
        <v/>
      </c>
      <c r="G191" s="87"/>
      <c r="L191" t="s">
        <v>111</v>
      </c>
      <c r="M191" s="101"/>
      <c r="N191" t="str">
        <f t="shared" si="7"/>
        <v/>
      </c>
      <c r="O191" s="87"/>
      <c r="T191" t="s">
        <v>111</v>
      </c>
      <c r="U191" s="101"/>
      <c r="V191" t="str">
        <f t="shared" si="8"/>
        <v/>
      </c>
    </row>
    <row r="192" ht="14.55" spans="6:22">
      <c r="F192" t="str">
        <f t="shared" si="6"/>
        <v/>
      </c>
      <c r="G192" s="95"/>
      <c r="H192" s="79"/>
      <c r="I192" s="79"/>
      <c r="J192" s="79"/>
      <c r="K192" s="79"/>
      <c r="L192" s="79" t="str">
        <f>CONCATENATE("&lt;!-- ",CONCATENATE(J186," ",J187," fin")," --&gt;")</f>
        <v>&lt;!-- Ejemplo &lt;select&gt;  fin --&gt;</v>
      </c>
      <c r="M192" s="102"/>
      <c r="N192" t="str">
        <f t="shared" si="7"/>
        <v/>
      </c>
      <c r="O192" s="95"/>
      <c r="P192" s="79"/>
      <c r="Q192" s="79"/>
      <c r="R192" s="79"/>
      <c r="S192" s="79"/>
      <c r="T192" s="79" t="str">
        <f>CONCATENATE("&lt;!-- ",R186," fin --&gt;")</f>
        <v>&lt;!-- Control del Flujo y la Lógica del Formulario fin --&gt;</v>
      </c>
      <c r="U192" s="102"/>
      <c r="V192" t="str">
        <f t="shared" si="8"/>
        <v/>
      </c>
    </row>
    <row r="193" ht="14.55" spans="6:22">
      <c r="F193" t="str">
        <f t="shared" ref="F193:F256" si="12">""</f>
        <v/>
      </c>
      <c r="G193" s="85"/>
      <c r="H193" s="86"/>
      <c r="I193" s="86"/>
      <c r="J193" s="83"/>
      <c r="K193" s="86"/>
      <c r="L193" s="79" t="str">
        <f>""</f>
        <v/>
      </c>
      <c r="N193" t="str">
        <f t="shared" ref="N193:N256" si="13">""</f>
        <v/>
      </c>
      <c r="O193" s="85"/>
      <c r="P193" s="86"/>
      <c r="Q193" s="86"/>
      <c r="R193" s="83"/>
      <c r="S193" s="86"/>
      <c r="T193" s="79" t="str">
        <f>""</f>
        <v/>
      </c>
      <c r="V193" t="str">
        <f t="shared" ref="V193:V256" si="14">""</f>
        <v/>
      </c>
    </row>
    <row r="194" spans="6:22">
      <c r="F194" t="str">
        <f t="shared" si="12"/>
        <v/>
      </c>
      <c r="G194" s="85" t="s">
        <v>216</v>
      </c>
      <c r="H194" s="86"/>
      <c r="I194" s="86"/>
      <c r="J194" s="81" t="s">
        <v>244</v>
      </c>
      <c r="K194" s="86" t="s">
        <v>2</v>
      </c>
      <c r="L194" s="82" t="str">
        <f>CONCATENATE("&lt;!-- ",CONCATENATE(J194," ",J195)," --&gt;")</f>
        <v>&lt;!-- Uso de &lt;label&gt; con &lt;select&gt;  --&gt;</v>
      </c>
      <c r="M194" s="99"/>
      <c r="N194" t="str">
        <f t="shared" si="13"/>
        <v/>
      </c>
      <c r="O194" s="85" t="str">
        <f>G194</f>
        <v>Título 14</v>
      </c>
      <c r="P194" s="86"/>
      <c r="Q194" s="86"/>
      <c r="R194" s="81" t="s">
        <v>245</v>
      </c>
      <c r="S194" s="86"/>
      <c r="T194" s="86" t="str">
        <f>CONCATENATE("&lt;!-- ",R194," --&gt;")</f>
        <v>&lt;!-- Inyección de Contexto y el Atributo target en &lt;form&gt; --&gt;</v>
      </c>
      <c r="U194" s="99"/>
      <c r="V194" t="str">
        <f t="shared" si="14"/>
        <v/>
      </c>
    </row>
    <row r="195" ht="14.4" spans="6:22">
      <c r="F195" t="str">
        <f t="shared" si="12"/>
        <v/>
      </c>
      <c r="G195" s="87" t="s">
        <v>158</v>
      </c>
      <c r="H195" s="90" t="s">
        <v>159</v>
      </c>
      <c r="I195" s="100" t="s">
        <v>160</v>
      </c>
      <c r="J195" s="94"/>
      <c r="L195" t="str">
        <f>CONCATENATE("&lt;div&gt;")</f>
        <v>&lt;div&gt;</v>
      </c>
      <c r="M195" s="101"/>
      <c r="N195" t="str">
        <f t="shared" si="13"/>
        <v/>
      </c>
      <c r="O195" s="87" t="s">
        <v>158</v>
      </c>
      <c r="P195" s="90" t="s">
        <v>159</v>
      </c>
      <c r="Q195" s="100" t="s">
        <v>160</v>
      </c>
      <c r="T195" t="str">
        <f>CONCATENATE(P195,R195,Q195)</f>
        <v>&lt;div &gt;</v>
      </c>
      <c r="U195" s="101"/>
      <c r="V195" t="str">
        <f t="shared" si="14"/>
        <v/>
      </c>
    </row>
    <row r="196" spans="6:22">
      <c r="F196" t="str">
        <f t="shared" si="12"/>
        <v/>
      </c>
      <c r="G196" s="87"/>
      <c r="J196" s="92"/>
      <c r="K196" s="88" t="s">
        <v>2</v>
      </c>
      <c r="L196" s="93" t="str">
        <f>CONCATENATE("&lt;h4&gt;",SUBSTITUTE(CONCATENATE(J194," ",J195),"&lt;","&amp;lt;"),"&lt;/h4&gt;")</f>
        <v>&lt;h4&gt;Uso de &amp;lt;label&gt; con &amp;lt;select&gt; &lt;/h4&gt;</v>
      </c>
      <c r="M196" s="101"/>
      <c r="N196" t="str">
        <f t="shared" si="13"/>
        <v/>
      </c>
      <c r="O196" s="87"/>
      <c r="T196" t="str">
        <f>CONCATENATE("&lt;h5&gt;",R194,"&lt;/h5&gt;")</f>
        <v>&lt;h5&gt;Inyección de Contexto y el Atributo target en &lt;form&gt;&lt;/h5&gt;</v>
      </c>
      <c r="U196" s="101"/>
      <c r="V196" t="str">
        <f t="shared" si="14"/>
        <v/>
      </c>
    </row>
    <row r="197" spans="6:22">
      <c r="F197" t="str">
        <f t="shared" si="12"/>
        <v/>
      </c>
      <c r="G197" s="87"/>
      <c r="L197" t="str">
        <f>IF(J198&lt;&gt;"","&lt;p&gt;","")</f>
        <v/>
      </c>
      <c r="M197" s="101"/>
      <c r="N197" t="str">
        <f t="shared" si="13"/>
        <v/>
      </c>
      <c r="O197" s="87"/>
      <c r="T197" t="str">
        <f>IF(R198&lt;&gt;"","&lt;p&gt;","")</f>
        <v/>
      </c>
      <c r="U197" s="101"/>
      <c r="V197" t="str">
        <f t="shared" si="14"/>
        <v/>
      </c>
    </row>
    <row r="198" spans="6:22">
      <c r="F198" t="str">
        <f t="shared" si="12"/>
        <v/>
      </c>
      <c r="G198" s="87" t="s">
        <v>164</v>
      </c>
      <c r="J198" s="94"/>
      <c r="K198" t="s">
        <v>2</v>
      </c>
      <c r="L198" t="str">
        <f>IF(J198&lt;&gt;"",J198,"")</f>
        <v/>
      </c>
      <c r="M198" s="101"/>
      <c r="N198" t="str">
        <f t="shared" si="13"/>
        <v/>
      </c>
      <c r="O198" s="87" t="s">
        <v>164</v>
      </c>
      <c r="R198" s="94"/>
      <c r="S198" t="s">
        <v>2</v>
      </c>
      <c r="T198" t="str">
        <f>IF(R198&lt;&gt;"",R198,"")</f>
        <v/>
      </c>
      <c r="U198" s="101"/>
      <c r="V198" t="str">
        <f t="shared" si="14"/>
        <v/>
      </c>
    </row>
    <row r="199" spans="6:22">
      <c r="F199" t="str">
        <f t="shared" si="12"/>
        <v/>
      </c>
      <c r="G199" s="87"/>
      <c r="L199" t="s">
        <v>111</v>
      </c>
      <c r="M199" s="101"/>
      <c r="N199" t="str">
        <f t="shared" si="13"/>
        <v/>
      </c>
      <c r="O199" s="87"/>
      <c r="T199" t="s">
        <v>111</v>
      </c>
      <c r="U199" s="101"/>
      <c r="V199" t="str">
        <f t="shared" si="14"/>
        <v/>
      </c>
    </row>
    <row r="200" ht="14.55" spans="6:22">
      <c r="F200" t="str">
        <f t="shared" si="12"/>
        <v/>
      </c>
      <c r="G200" s="95"/>
      <c r="H200" s="79"/>
      <c r="I200" s="79"/>
      <c r="J200" s="79"/>
      <c r="K200" s="79"/>
      <c r="L200" s="79" t="str">
        <f>CONCATENATE("&lt;!-- ",CONCATENATE(J194," ",J195," fin")," --&gt;")</f>
        <v>&lt;!-- Uso de &lt;label&gt; con &lt;select&gt;  fin --&gt;</v>
      </c>
      <c r="M200" s="102"/>
      <c r="N200" t="str">
        <f t="shared" si="13"/>
        <v/>
      </c>
      <c r="O200" s="95"/>
      <c r="P200" s="79"/>
      <c r="Q200" s="79"/>
      <c r="R200" s="79"/>
      <c r="S200" s="79"/>
      <c r="T200" s="79" t="str">
        <f>CONCATENATE("&lt;!-- ",R194," fin --&gt;")</f>
        <v>&lt;!-- Inyección de Contexto y el Atributo target en &lt;form&gt; fin --&gt;</v>
      </c>
      <c r="U200" s="102"/>
      <c r="V200" t="str">
        <f t="shared" si="14"/>
        <v/>
      </c>
    </row>
    <row r="201" ht="14.55" spans="6:22">
      <c r="F201" t="str">
        <f t="shared" si="12"/>
        <v/>
      </c>
      <c r="G201" s="85"/>
      <c r="H201" s="86"/>
      <c r="I201" s="86"/>
      <c r="J201" s="83"/>
      <c r="K201" s="86"/>
      <c r="L201" s="79" t="str">
        <f>""</f>
        <v/>
      </c>
      <c r="N201" t="str">
        <f t="shared" si="13"/>
        <v/>
      </c>
      <c r="O201" s="85"/>
      <c r="P201" s="86"/>
      <c r="Q201" s="86"/>
      <c r="R201" s="83"/>
      <c r="S201" s="86"/>
      <c r="T201" s="79" t="str">
        <f>""</f>
        <v/>
      </c>
      <c r="V201" t="str">
        <f t="shared" si="14"/>
        <v/>
      </c>
    </row>
    <row r="202" spans="6:22">
      <c r="F202" t="str">
        <f t="shared" si="12"/>
        <v/>
      </c>
      <c r="G202" s="85" t="s">
        <v>219</v>
      </c>
      <c r="H202" s="86"/>
      <c r="I202" s="86"/>
      <c r="J202" s="81" t="s">
        <v>246</v>
      </c>
      <c r="K202" s="86" t="s">
        <v>2</v>
      </c>
      <c r="L202" s="82" t="str">
        <f>CONCATENATE("&lt;!-- ",CONCATENATE(J202," ",J203)," --&gt;")</f>
        <v>&lt;!-- &lt;optgroup&gt;  --&gt;</v>
      </c>
      <c r="M202" s="99"/>
      <c r="N202" t="str">
        <f t="shared" si="13"/>
        <v/>
      </c>
      <c r="O202" s="85" t="str">
        <f>G202</f>
        <v>Título 15</v>
      </c>
      <c r="P202" s="86"/>
      <c r="Q202" s="86"/>
      <c r="R202" s="81" t="s">
        <v>247</v>
      </c>
      <c r="S202" s="86"/>
      <c r="T202" s="86" t="str">
        <f>CONCATENATE("&lt;!-- ",R202," --&gt;")</f>
        <v>&lt;!-- Cómo Mitigar el tabnabbing --&gt;</v>
      </c>
      <c r="U202" s="99"/>
      <c r="V202" t="str">
        <f t="shared" si="14"/>
        <v/>
      </c>
    </row>
    <row r="203" ht="14.4" spans="6:22">
      <c r="F203" t="str">
        <f t="shared" si="12"/>
        <v/>
      </c>
      <c r="G203" s="87" t="s">
        <v>158</v>
      </c>
      <c r="H203" s="90" t="s">
        <v>159</v>
      </c>
      <c r="I203" s="100" t="s">
        <v>160</v>
      </c>
      <c r="J203" s="94"/>
      <c r="L203" t="str">
        <f>CONCATENATE("&lt;div&gt;")</f>
        <v>&lt;div&gt;</v>
      </c>
      <c r="M203" s="101"/>
      <c r="N203" t="str">
        <f t="shared" si="13"/>
        <v/>
      </c>
      <c r="O203" s="87" t="s">
        <v>158</v>
      </c>
      <c r="P203" s="90" t="s">
        <v>159</v>
      </c>
      <c r="Q203" s="100" t="s">
        <v>160</v>
      </c>
      <c r="T203" t="str">
        <f>CONCATENATE(P203,R203,Q203)</f>
        <v>&lt;div &gt;</v>
      </c>
      <c r="U203" s="101"/>
      <c r="V203" t="str">
        <f t="shared" si="14"/>
        <v/>
      </c>
    </row>
    <row r="204" spans="6:22">
      <c r="F204" t="str">
        <f t="shared" si="12"/>
        <v/>
      </c>
      <c r="G204" s="87"/>
      <c r="J204" s="92"/>
      <c r="K204" s="88" t="s">
        <v>2</v>
      </c>
      <c r="L204" s="93" t="str">
        <f>CONCATENATE("&lt;h4&gt;",SUBSTITUTE(CONCATENATE(J202," ",J203),"&lt;","&amp;lt;"),"&lt;/h4&gt;")</f>
        <v>&lt;h4&gt;&amp;lt;optgroup&gt; &lt;/h4&gt;</v>
      </c>
      <c r="M204" s="101"/>
      <c r="N204" t="str">
        <f t="shared" si="13"/>
        <v/>
      </c>
      <c r="O204" s="87"/>
      <c r="T204" t="str">
        <f>CONCATENATE("&lt;h5&gt;",R202,"&lt;/h5&gt;")</f>
        <v>&lt;h5&gt;Cómo Mitigar el tabnabbing&lt;/h5&gt;</v>
      </c>
      <c r="U204" s="101"/>
      <c r="V204" t="str">
        <f t="shared" si="14"/>
        <v/>
      </c>
    </row>
    <row r="205" spans="6:22">
      <c r="F205" t="str">
        <f t="shared" si="12"/>
        <v/>
      </c>
      <c r="G205" s="87"/>
      <c r="L205" t="str">
        <f>IF(J206&lt;&gt;"","&lt;p&gt;","")</f>
        <v/>
      </c>
      <c r="M205" s="101"/>
      <c r="N205" t="str">
        <f t="shared" si="13"/>
        <v/>
      </c>
      <c r="O205" s="87"/>
      <c r="T205" t="str">
        <f>IF(R206&lt;&gt;"","&lt;p&gt;","")</f>
        <v/>
      </c>
      <c r="U205" s="101"/>
      <c r="V205" t="str">
        <f t="shared" si="14"/>
        <v/>
      </c>
    </row>
    <row r="206" spans="6:22">
      <c r="F206" t="str">
        <f t="shared" si="12"/>
        <v/>
      </c>
      <c r="G206" s="87" t="s">
        <v>164</v>
      </c>
      <c r="J206" s="94"/>
      <c r="K206" t="s">
        <v>2</v>
      </c>
      <c r="L206" t="str">
        <f>IF(J206&lt;&gt;"",J206,"")</f>
        <v/>
      </c>
      <c r="M206" s="101"/>
      <c r="N206" t="str">
        <f t="shared" si="13"/>
        <v/>
      </c>
      <c r="O206" s="87" t="s">
        <v>164</v>
      </c>
      <c r="R206" s="94"/>
      <c r="S206" t="s">
        <v>2</v>
      </c>
      <c r="T206" t="str">
        <f>IF(R206&lt;&gt;"",R206,"")</f>
        <v/>
      </c>
      <c r="U206" s="101"/>
      <c r="V206" t="str">
        <f t="shared" si="14"/>
        <v/>
      </c>
    </row>
    <row r="207" spans="6:22">
      <c r="F207" t="str">
        <f t="shared" si="12"/>
        <v/>
      </c>
      <c r="G207" s="87"/>
      <c r="L207" t="s">
        <v>111</v>
      </c>
      <c r="M207" s="101"/>
      <c r="N207" t="str">
        <f t="shared" si="13"/>
        <v/>
      </c>
      <c r="O207" s="87"/>
      <c r="T207" t="s">
        <v>111</v>
      </c>
      <c r="U207" s="101"/>
      <c r="V207" t="str">
        <f t="shared" si="14"/>
        <v/>
      </c>
    </row>
    <row r="208" ht="14.55" spans="6:22">
      <c r="F208" t="str">
        <f t="shared" si="12"/>
        <v/>
      </c>
      <c r="G208" s="95"/>
      <c r="H208" s="79"/>
      <c r="I208" s="79"/>
      <c r="J208" s="79"/>
      <c r="K208" s="79"/>
      <c r="L208" s="79" t="str">
        <f>CONCATENATE("&lt;!-- ",CONCATENATE(J202," ",J203," fin")," --&gt;")</f>
        <v>&lt;!-- &lt;optgroup&gt;  fin --&gt;</v>
      </c>
      <c r="M208" s="102"/>
      <c r="N208" t="str">
        <f t="shared" si="13"/>
        <v/>
      </c>
      <c r="O208" s="95"/>
      <c r="P208" s="79"/>
      <c r="Q208" s="79"/>
      <c r="R208" s="79"/>
      <c r="S208" s="79"/>
      <c r="T208" s="79" t="str">
        <f>CONCATENATE("&lt;!-- ",R202," fin --&gt;")</f>
        <v>&lt;!-- Cómo Mitigar el tabnabbing fin --&gt;</v>
      </c>
      <c r="U208" s="102"/>
      <c r="V208" t="str">
        <f t="shared" si="14"/>
        <v/>
      </c>
    </row>
    <row r="209" ht="14.55" spans="6:22">
      <c r="F209" t="str">
        <f t="shared" si="12"/>
        <v/>
      </c>
      <c r="G209" s="85"/>
      <c r="H209" s="86"/>
      <c r="I209" s="86"/>
      <c r="J209" s="83"/>
      <c r="K209" s="86"/>
      <c r="L209" s="79" t="str">
        <f>""</f>
        <v/>
      </c>
      <c r="N209" t="str">
        <f t="shared" si="13"/>
        <v/>
      </c>
      <c r="O209" s="85"/>
      <c r="P209" s="86"/>
      <c r="Q209" s="86"/>
      <c r="R209" s="83"/>
      <c r="S209" s="86"/>
      <c r="T209" s="79" t="str">
        <f>""</f>
        <v/>
      </c>
      <c r="V209" t="str">
        <f t="shared" si="14"/>
        <v/>
      </c>
    </row>
    <row r="210" spans="6:22">
      <c r="F210" t="str">
        <f t="shared" si="12"/>
        <v/>
      </c>
      <c r="G210" s="85" t="s">
        <v>222</v>
      </c>
      <c r="H210" s="86"/>
      <c r="I210" s="86"/>
      <c r="J210" s="81"/>
      <c r="K210" s="86" t="s">
        <v>2</v>
      </c>
      <c r="L210" s="82" t="str">
        <f>CONCATENATE("&lt;!-- ",CONCATENATE(J210," ",J211)," --&gt;")</f>
        <v>&lt;!--   --&gt;</v>
      </c>
      <c r="M210" s="99"/>
      <c r="N210" t="str">
        <f t="shared" si="13"/>
        <v/>
      </c>
      <c r="O210" s="85" t="str">
        <f>G210</f>
        <v>Título 16</v>
      </c>
      <c r="P210" s="86"/>
      <c r="Q210" s="86"/>
      <c r="R210" s="81" t="s">
        <v>248</v>
      </c>
      <c r="S210" s="86"/>
      <c r="T210" s="86" t="str">
        <f>CONCATENATE("&lt;!-- ",R210," --&gt;")</f>
        <v>&lt;!-- Cómo Prevenir la Inyección de Contexto --&gt;</v>
      </c>
      <c r="U210" s="99"/>
      <c r="V210" t="str">
        <f t="shared" si="14"/>
        <v/>
      </c>
    </row>
    <row r="211" ht="14.4" spans="6:22">
      <c r="F211" t="str">
        <f t="shared" si="12"/>
        <v/>
      </c>
      <c r="G211" s="87" t="s">
        <v>158</v>
      </c>
      <c r="H211" s="90" t="s">
        <v>159</v>
      </c>
      <c r="I211" s="100" t="s">
        <v>160</v>
      </c>
      <c r="J211" s="94"/>
      <c r="L211" t="str">
        <f>CONCATENATE("&lt;div&gt;")</f>
        <v>&lt;div&gt;</v>
      </c>
      <c r="M211" s="101"/>
      <c r="N211" t="str">
        <f t="shared" si="13"/>
        <v/>
      </c>
      <c r="O211" s="87" t="s">
        <v>158</v>
      </c>
      <c r="P211" s="90" t="s">
        <v>159</v>
      </c>
      <c r="Q211" s="100" t="s">
        <v>160</v>
      </c>
      <c r="T211" t="str">
        <f>CONCATENATE(P211,R211,Q211)</f>
        <v>&lt;div &gt;</v>
      </c>
      <c r="U211" s="101"/>
      <c r="V211" t="str">
        <f t="shared" si="14"/>
        <v/>
      </c>
    </row>
    <row r="212" spans="6:22">
      <c r="F212" t="str">
        <f t="shared" si="12"/>
        <v/>
      </c>
      <c r="G212" s="87"/>
      <c r="J212" s="92"/>
      <c r="K212" s="88" t="s">
        <v>2</v>
      </c>
      <c r="L212" s="93" t="str">
        <f>CONCATENATE("&lt;h4&gt;",SUBSTITUTE(CONCATENATE(J210," ",J211),"&lt;","&amp;lt;"),"&lt;/h4&gt;")</f>
        <v>&lt;h4&gt; &lt;/h4&gt;</v>
      </c>
      <c r="M212" s="101"/>
      <c r="N212" t="str">
        <f t="shared" si="13"/>
        <v/>
      </c>
      <c r="O212" s="87"/>
      <c r="T212" t="str">
        <f>CONCATENATE("&lt;h5&gt;",R210,"&lt;/h5&gt;")</f>
        <v>&lt;h5&gt;Cómo Prevenir la Inyección de Contexto&lt;/h5&gt;</v>
      </c>
      <c r="U212" s="101"/>
      <c r="V212" t="str">
        <f t="shared" si="14"/>
        <v/>
      </c>
    </row>
    <row r="213" spans="6:22">
      <c r="F213" t="str">
        <f t="shared" si="12"/>
        <v/>
      </c>
      <c r="G213" s="87"/>
      <c r="L213" t="str">
        <f>IF(J214&lt;&gt;"","&lt;p&gt;","")</f>
        <v/>
      </c>
      <c r="M213" s="101"/>
      <c r="N213" t="str">
        <f t="shared" si="13"/>
        <v/>
      </c>
      <c r="O213" s="87"/>
      <c r="T213" t="str">
        <f>IF(R214&lt;&gt;"","&lt;p&gt;","")</f>
        <v/>
      </c>
      <c r="U213" s="101"/>
      <c r="V213" t="str">
        <f t="shared" si="14"/>
        <v/>
      </c>
    </row>
    <row r="214" spans="6:22">
      <c r="F214" t="str">
        <f t="shared" si="12"/>
        <v/>
      </c>
      <c r="G214" s="87" t="s">
        <v>164</v>
      </c>
      <c r="J214" s="94"/>
      <c r="K214" t="s">
        <v>2</v>
      </c>
      <c r="L214" t="str">
        <f>IF(J214&lt;&gt;"",J214,"")</f>
        <v/>
      </c>
      <c r="M214" s="101"/>
      <c r="N214" t="str">
        <f t="shared" si="13"/>
        <v/>
      </c>
      <c r="O214" s="87" t="s">
        <v>164</v>
      </c>
      <c r="R214" s="94"/>
      <c r="S214" t="s">
        <v>2</v>
      </c>
      <c r="T214" t="str">
        <f>IF(R214&lt;&gt;"",R214,"")</f>
        <v/>
      </c>
      <c r="U214" s="101"/>
      <c r="V214" t="str">
        <f t="shared" si="14"/>
        <v/>
      </c>
    </row>
    <row r="215" spans="6:22">
      <c r="F215" t="str">
        <f t="shared" si="12"/>
        <v/>
      </c>
      <c r="G215" s="87"/>
      <c r="L215" t="s">
        <v>111</v>
      </c>
      <c r="M215" s="101"/>
      <c r="N215" t="str">
        <f t="shared" si="13"/>
        <v/>
      </c>
      <c r="O215" s="87"/>
      <c r="T215" t="s">
        <v>111</v>
      </c>
      <c r="U215" s="101"/>
      <c r="V215" t="str">
        <f t="shared" si="14"/>
        <v/>
      </c>
    </row>
    <row r="216" ht="14.55" spans="6:22">
      <c r="F216" t="str">
        <f t="shared" si="12"/>
        <v/>
      </c>
      <c r="G216" s="95"/>
      <c r="H216" s="79"/>
      <c r="I216" s="79"/>
      <c r="J216" s="79"/>
      <c r="K216" s="79"/>
      <c r="L216" s="79" t="str">
        <f>CONCATENATE("&lt;!-- ",CONCATENATE(J210," ",J211," fin")," --&gt;")</f>
        <v>&lt;!--   fin --&gt;</v>
      </c>
      <c r="M216" s="102"/>
      <c r="N216" t="str">
        <f t="shared" si="13"/>
        <v/>
      </c>
      <c r="O216" s="95"/>
      <c r="P216" s="79"/>
      <c r="Q216" s="79"/>
      <c r="R216" s="79"/>
      <c r="S216" s="79"/>
      <c r="T216" s="79" t="str">
        <f>CONCATENATE("&lt;!-- ",R210," fin --&gt;")</f>
        <v>&lt;!-- Cómo Prevenir la Inyección de Contexto fin --&gt;</v>
      </c>
      <c r="U216" s="102"/>
      <c r="V216" t="str">
        <f t="shared" si="14"/>
        <v/>
      </c>
    </row>
    <row r="217" ht="14.55" spans="6:22">
      <c r="F217" t="str">
        <f t="shared" si="12"/>
        <v/>
      </c>
      <c r="G217" s="85"/>
      <c r="H217" s="86"/>
      <c r="I217" s="86"/>
      <c r="J217" s="83"/>
      <c r="K217" s="86"/>
      <c r="L217" s="79" t="str">
        <f>""</f>
        <v/>
      </c>
      <c r="N217" t="str">
        <f t="shared" si="13"/>
        <v/>
      </c>
      <c r="O217" s="85"/>
      <c r="P217" s="86"/>
      <c r="Q217" s="86"/>
      <c r="R217" s="83"/>
      <c r="S217" s="86"/>
      <c r="T217" s="79" t="str">
        <f>""</f>
        <v/>
      </c>
      <c r="V217" t="str">
        <f t="shared" si="14"/>
        <v/>
      </c>
    </row>
    <row r="218" spans="6:22">
      <c r="F218" t="str">
        <f t="shared" si="12"/>
        <v/>
      </c>
      <c r="G218" s="85" t="s">
        <v>224</v>
      </c>
      <c r="H218" s="86"/>
      <c r="I218" s="86"/>
      <c r="J218" s="81"/>
      <c r="K218" s="86" t="s">
        <v>2</v>
      </c>
      <c r="L218" s="82" t="str">
        <f>CONCATENATE("&lt;!-- ",CONCATENATE(J218," ",J219)," --&gt;")</f>
        <v>&lt;!--   --&gt;</v>
      </c>
      <c r="M218" s="99"/>
      <c r="N218" t="str">
        <f t="shared" si="13"/>
        <v/>
      </c>
      <c r="O218" s="85" t="str">
        <f>G218</f>
        <v>Título 17</v>
      </c>
      <c r="P218" s="86"/>
      <c r="Q218" s="86"/>
      <c r="R218" s="81" t="s">
        <v>249</v>
      </c>
      <c r="S218" s="86"/>
      <c r="T218" s="86" t="str">
        <f>CONCATENATE("&lt;!-- ",R218," --&gt;")</f>
        <v>&lt;!-- Valores Básicos --&gt;</v>
      </c>
      <c r="U218" s="99"/>
      <c r="V218" t="str">
        <f t="shared" si="14"/>
        <v/>
      </c>
    </row>
    <row r="219" ht="14.4" spans="6:22">
      <c r="F219" t="str">
        <f t="shared" si="12"/>
        <v/>
      </c>
      <c r="G219" s="87" t="s">
        <v>158</v>
      </c>
      <c r="H219" s="90" t="s">
        <v>159</v>
      </c>
      <c r="I219" s="100" t="s">
        <v>160</v>
      </c>
      <c r="J219" s="94"/>
      <c r="L219" t="str">
        <f>CONCATENATE("&lt;div&gt;")</f>
        <v>&lt;div&gt;</v>
      </c>
      <c r="M219" s="101"/>
      <c r="N219" t="str">
        <f t="shared" si="13"/>
        <v/>
      </c>
      <c r="O219" s="87" t="s">
        <v>158</v>
      </c>
      <c r="P219" s="90" t="s">
        <v>159</v>
      </c>
      <c r="Q219" s="100" t="s">
        <v>160</v>
      </c>
      <c r="T219" t="str">
        <f>CONCATENATE(P219,R219,Q219)</f>
        <v>&lt;div &gt;</v>
      </c>
      <c r="U219" s="101"/>
      <c r="V219" t="str">
        <f t="shared" si="14"/>
        <v/>
      </c>
    </row>
    <row r="220" spans="6:22">
      <c r="F220" t="str">
        <f t="shared" si="12"/>
        <v/>
      </c>
      <c r="G220" s="87"/>
      <c r="J220" s="92"/>
      <c r="K220" s="88" t="s">
        <v>2</v>
      </c>
      <c r="L220" s="93" t="str">
        <f>CONCATENATE("&lt;h4&gt;",SUBSTITUTE(CONCATENATE(J218," ",J219),"&lt;","&amp;lt;"),"&lt;/h4&gt;")</f>
        <v>&lt;h4&gt; &lt;/h4&gt;</v>
      </c>
      <c r="M220" s="101"/>
      <c r="N220" t="str">
        <f t="shared" si="13"/>
        <v/>
      </c>
      <c r="O220" s="87"/>
      <c r="T220" t="str">
        <f>CONCATENATE("&lt;h5&gt;",R218,"&lt;/h5&gt;")</f>
        <v>&lt;h5&gt;Valores Básicos&lt;/h5&gt;</v>
      </c>
      <c r="U220" s="101"/>
      <c r="V220" t="str">
        <f t="shared" si="14"/>
        <v/>
      </c>
    </row>
    <row r="221" spans="6:22">
      <c r="F221" t="str">
        <f t="shared" si="12"/>
        <v/>
      </c>
      <c r="G221" s="87"/>
      <c r="L221" t="str">
        <f>IF(J222&lt;&gt;"","&lt;p&gt;","")</f>
        <v/>
      </c>
      <c r="M221" s="101"/>
      <c r="N221" t="str">
        <f t="shared" si="13"/>
        <v/>
      </c>
      <c r="O221" s="87"/>
      <c r="T221" t="str">
        <f>IF(R222&lt;&gt;"","&lt;p&gt;","")</f>
        <v/>
      </c>
      <c r="U221" s="101"/>
      <c r="V221" t="str">
        <f t="shared" si="14"/>
        <v/>
      </c>
    </row>
    <row r="222" spans="6:22">
      <c r="F222" t="str">
        <f t="shared" si="12"/>
        <v/>
      </c>
      <c r="G222" s="87" t="s">
        <v>164</v>
      </c>
      <c r="J222" s="94"/>
      <c r="K222" t="s">
        <v>2</v>
      </c>
      <c r="L222" t="str">
        <f>IF(J222&lt;&gt;"",J222,"")</f>
        <v/>
      </c>
      <c r="M222" s="101"/>
      <c r="N222" t="str">
        <f t="shared" si="13"/>
        <v/>
      </c>
      <c r="O222" s="87" t="s">
        <v>164</v>
      </c>
      <c r="R222" s="94"/>
      <c r="S222" t="s">
        <v>2</v>
      </c>
      <c r="T222" t="str">
        <f>IF(R222&lt;&gt;"",R222,"")</f>
        <v/>
      </c>
      <c r="U222" s="101"/>
      <c r="V222" t="str">
        <f t="shared" si="14"/>
        <v/>
      </c>
    </row>
    <row r="223" spans="6:22">
      <c r="F223" t="str">
        <f t="shared" si="12"/>
        <v/>
      </c>
      <c r="G223" s="87"/>
      <c r="L223" t="s">
        <v>111</v>
      </c>
      <c r="M223" s="101"/>
      <c r="N223" t="str">
        <f t="shared" si="13"/>
        <v/>
      </c>
      <c r="O223" s="87"/>
      <c r="T223" t="s">
        <v>111</v>
      </c>
      <c r="U223" s="101"/>
      <c r="V223" t="str">
        <f t="shared" si="14"/>
        <v/>
      </c>
    </row>
    <row r="224" ht="14.55" spans="6:22">
      <c r="F224" t="str">
        <f t="shared" si="12"/>
        <v/>
      </c>
      <c r="G224" s="95"/>
      <c r="H224" s="79"/>
      <c r="I224" s="79"/>
      <c r="J224" s="79"/>
      <c r="K224" s="79"/>
      <c r="L224" s="79" t="str">
        <f>CONCATENATE("&lt;!-- ",CONCATENATE(J218," ",J219," fin")," --&gt;")</f>
        <v>&lt;!--   fin --&gt;</v>
      </c>
      <c r="M224" s="102"/>
      <c r="N224" t="str">
        <f t="shared" si="13"/>
        <v/>
      </c>
      <c r="O224" s="95"/>
      <c r="P224" s="79"/>
      <c r="Q224" s="79"/>
      <c r="R224" s="79"/>
      <c r="S224" s="79"/>
      <c r="T224" s="79" t="str">
        <f>CONCATENATE("&lt;!-- ",R218," fin --&gt;")</f>
        <v>&lt;!-- Valores Básicos fin --&gt;</v>
      </c>
      <c r="U224" s="102"/>
      <c r="V224" t="str">
        <f t="shared" si="14"/>
        <v/>
      </c>
    </row>
    <row r="225" ht="14.55" spans="6:22">
      <c r="F225" t="str">
        <f t="shared" si="12"/>
        <v/>
      </c>
      <c r="G225" s="85"/>
      <c r="H225" s="86"/>
      <c r="I225" s="86"/>
      <c r="J225" s="83"/>
      <c r="K225" s="86"/>
      <c r="L225" s="79" t="str">
        <f>""</f>
        <v/>
      </c>
      <c r="N225" t="str">
        <f t="shared" si="13"/>
        <v/>
      </c>
      <c r="O225" s="85"/>
      <c r="P225" s="86"/>
      <c r="Q225" s="86"/>
      <c r="R225" s="83"/>
      <c r="S225" s="86"/>
      <c r="T225" s="79" t="str">
        <f>""</f>
        <v/>
      </c>
      <c r="V225" t="str">
        <f t="shared" si="14"/>
        <v/>
      </c>
    </row>
    <row r="226" spans="6:22">
      <c r="F226" t="str">
        <f t="shared" si="12"/>
        <v/>
      </c>
      <c r="G226" s="85" t="s">
        <v>227</v>
      </c>
      <c r="H226" s="86"/>
      <c r="I226" s="86"/>
      <c r="J226" s="81"/>
      <c r="K226" s="86" t="s">
        <v>2</v>
      </c>
      <c r="L226" s="82" t="str">
        <f>CONCATENATE("&lt;!-- ",CONCATENATE(J226," ",J227)," --&gt;")</f>
        <v>&lt;!--   --&gt;</v>
      </c>
      <c r="M226" s="99"/>
      <c r="N226" t="str">
        <f t="shared" si="13"/>
        <v/>
      </c>
      <c r="O226" s="85" t="str">
        <f>G226</f>
        <v>Título 18</v>
      </c>
      <c r="P226" s="86"/>
      <c r="Q226" s="86"/>
      <c r="R226" s="81" t="s">
        <v>250</v>
      </c>
      <c r="S226" s="86"/>
      <c r="T226" s="86" t="str">
        <f>CONCATENATE("&lt;!-- ",R226," --&gt;")</f>
        <v>&lt;!-- Valores Específicos (Tokens) --&gt;</v>
      </c>
      <c r="U226" s="99"/>
      <c r="V226" t="str">
        <f t="shared" si="14"/>
        <v/>
      </c>
    </row>
    <row r="227" ht="14.4" spans="6:22">
      <c r="F227" t="str">
        <f t="shared" si="12"/>
        <v/>
      </c>
      <c r="G227" s="87" t="s">
        <v>158</v>
      </c>
      <c r="H227" s="90" t="s">
        <v>159</v>
      </c>
      <c r="I227" s="100" t="s">
        <v>160</v>
      </c>
      <c r="J227" s="94"/>
      <c r="L227" t="str">
        <f>CONCATENATE("&lt;div&gt;")</f>
        <v>&lt;div&gt;</v>
      </c>
      <c r="M227" s="101"/>
      <c r="N227" t="str">
        <f t="shared" si="13"/>
        <v/>
      </c>
      <c r="O227" s="87" t="s">
        <v>158</v>
      </c>
      <c r="P227" s="90" t="s">
        <v>159</v>
      </c>
      <c r="Q227" s="100" t="s">
        <v>160</v>
      </c>
      <c r="T227" t="str">
        <f>CONCATENATE(P227,R227,Q227)</f>
        <v>&lt;div &gt;</v>
      </c>
      <c r="U227" s="101"/>
      <c r="V227" t="str">
        <f t="shared" si="14"/>
        <v/>
      </c>
    </row>
    <row r="228" spans="6:22">
      <c r="F228" t="str">
        <f t="shared" si="12"/>
        <v/>
      </c>
      <c r="G228" s="87"/>
      <c r="J228" s="92"/>
      <c r="K228" s="88" t="s">
        <v>2</v>
      </c>
      <c r="L228" s="93" t="str">
        <f>CONCATENATE("&lt;h4&gt;",SUBSTITUTE(CONCATENATE(J226," ",J227),"&lt;","&amp;lt;"),"&lt;/h4&gt;")</f>
        <v>&lt;h4&gt; &lt;/h4&gt;</v>
      </c>
      <c r="M228" s="101"/>
      <c r="N228" t="str">
        <f t="shared" si="13"/>
        <v/>
      </c>
      <c r="O228" s="87"/>
      <c r="T228" t="str">
        <f>CONCATENATE("&lt;h5&gt;",R226,"&lt;/h5&gt;")</f>
        <v>&lt;h5&gt;Valores Específicos (Tokens)&lt;/h5&gt;</v>
      </c>
      <c r="U228" s="101"/>
      <c r="V228" t="str">
        <f t="shared" si="14"/>
        <v/>
      </c>
    </row>
    <row r="229" spans="6:22">
      <c r="F229" t="str">
        <f t="shared" si="12"/>
        <v/>
      </c>
      <c r="G229" s="87"/>
      <c r="L229" t="str">
        <f>IF(J230&lt;&gt;"","&lt;p&gt;","")</f>
        <v/>
      </c>
      <c r="M229" s="101"/>
      <c r="N229" t="str">
        <f t="shared" si="13"/>
        <v/>
      </c>
      <c r="O229" s="87"/>
      <c r="T229" t="str">
        <f>IF(R230&lt;&gt;"","&lt;p&gt;","")</f>
        <v/>
      </c>
      <c r="U229" s="101"/>
      <c r="V229" t="str">
        <f t="shared" si="14"/>
        <v/>
      </c>
    </row>
    <row r="230" spans="6:22">
      <c r="F230" t="str">
        <f t="shared" si="12"/>
        <v/>
      </c>
      <c r="G230" s="87" t="s">
        <v>164</v>
      </c>
      <c r="J230" s="94"/>
      <c r="K230" t="s">
        <v>2</v>
      </c>
      <c r="L230" t="str">
        <f>IF(J230&lt;&gt;"",J230,"")</f>
        <v/>
      </c>
      <c r="M230" s="101"/>
      <c r="N230" t="str">
        <f t="shared" si="13"/>
        <v/>
      </c>
      <c r="O230" s="87" t="s">
        <v>164</v>
      </c>
      <c r="R230" s="94"/>
      <c r="S230" t="s">
        <v>2</v>
      </c>
      <c r="T230" t="str">
        <f>IF(R230&lt;&gt;"",R230,"")</f>
        <v/>
      </c>
      <c r="U230" s="101"/>
      <c r="V230" t="str">
        <f t="shared" si="14"/>
        <v/>
      </c>
    </row>
    <row r="231" spans="6:22">
      <c r="F231" t="str">
        <f t="shared" si="12"/>
        <v/>
      </c>
      <c r="G231" s="87"/>
      <c r="L231" t="s">
        <v>111</v>
      </c>
      <c r="M231" s="101"/>
      <c r="N231" t="str">
        <f t="shared" si="13"/>
        <v/>
      </c>
      <c r="O231" s="87"/>
      <c r="T231" t="s">
        <v>111</v>
      </c>
      <c r="U231" s="101"/>
      <c r="V231" t="str">
        <f t="shared" si="14"/>
        <v/>
      </c>
    </row>
    <row r="232" ht="14.55" spans="6:22">
      <c r="F232" t="str">
        <f t="shared" si="12"/>
        <v/>
      </c>
      <c r="G232" s="95"/>
      <c r="H232" s="79"/>
      <c r="I232" s="79"/>
      <c r="J232" s="79"/>
      <c r="K232" s="79"/>
      <c r="L232" s="79" t="str">
        <f>CONCATENATE("&lt;!-- ",CONCATENATE(J226," ",J227," fin")," --&gt;")</f>
        <v>&lt;!--   fin --&gt;</v>
      </c>
      <c r="M232" s="102"/>
      <c r="N232" t="str">
        <f t="shared" si="13"/>
        <v/>
      </c>
      <c r="O232" s="95"/>
      <c r="P232" s="79"/>
      <c r="Q232" s="79"/>
      <c r="R232" s="79"/>
      <c r="S232" s="79"/>
      <c r="T232" s="79" t="str">
        <f>CONCATENATE("&lt;!-- ",R226," fin --&gt;")</f>
        <v>&lt;!-- Valores Específicos (Tokens) fin --&gt;</v>
      </c>
      <c r="U232" s="102"/>
      <c r="V232" t="str">
        <f t="shared" si="14"/>
        <v/>
      </c>
    </row>
    <row r="233" ht="14.55" spans="6:22">
      <c r="F233" t="str">
        <f t="shared" si="12"/>
        <v/>
      </c>
      <c r="G233" s="85"/>
      <c r="H233" s="86"/>
      <c r="I233" s="86"/>
      <c r="J233" s="83"/>
      <c r="K233" s="86"/>
      <c r="L233" s="79" t="str">
        <f>""</f>
        <v/>
      </c>
      <c r="N233" t="str">
        <f t="shared" si="13"/>
        <v/>
      </c>
      <c r="O233" s="85"/>
      <c r="P233" s="86"/>
      <c r="Q233" s="86"/>
      <c r="R233" s="83"/>
      <c r="S233" s="86"/>
      <c r="T233" s="79" t="str">
        <f>""</f>
        <v/>
      </c>
      <c r="V233" t="str">
        <f t="shared" si="14"/>
        <v/>
      </c>
    </row>
    <row r="234" spans="6:22">
      <c r="F234" t="str">
        <f t="shared" si="12"/>
        <v/>
      </c>
      <c r="G234" s="85" t="s">
        <v>230</v>
      </c>
      <c r="H234" s="86"/>
      <c r="I234" s="86"/>
      <c r="J234" s="81"/>
      <c r="K234" s="86" t="s">
        <v>2</v>
      </c>
      <c r="L234" s="82" t="str">
        <f>CONCATENATE("&lt;!-- ",CONCATENATE(J234," ",J235)," --&gt;")</f>
        <v>&lt;!--   --&gt;</v>
      </c>
      <c r="M234" s="99"/>
      <c r="N234" t="str">
        <f t="shared" si="13"/>
        <v/>
      </c>
      <c r="O234" s="85" t="str">
        <f>G234</f>
        <v>Título 19</v>
      </c>
      <c r="P234" s="86"/>
      <c r="Q234" s="86"/>
      <c r="R234" s="81" t="s">
        <v>251</v>
      </c>
      <c r="S234" s="86"/>
      <c r="T234" s="86" t="str">
        <f>CONCATENATE("&lt;!-- ",R234," --&gt;")</f>
        <v>&lt;!-- Qué Es novalidate --&gt;</v>
      </c>
      <c r="U234" s="99"/>
      <c r="V234" t="str">
        <f t="shared" si="14"/>
        <v/>
      </c>
    </row>
    <row r="235" ht="14.4" spans="6:22">
      <c r="F235" t="str">
        <f t="shared" si="12"/>
        <v/>
      </c>
      <c r="G235" s="87" t="s">
        <v>158</v>
      </c>
      <c r="H235" s="90" t="s">
        <v>159</v>
      </c>
      <c r="I235" s="100" t="s">
        <v>160</v>
      </c>
      <c r="J235" s="94"/>
      <c r="L235" t="str">
        <f>CONCATENATE("&lt;div&gt;")</f>
        <v>&lt;div&gt;</v>
      </c>
      <c r="M235" s="101"/>
      <c r="N235" t="str">
        <f t="shared" si="13"/>
        <v/>
      </c>
      <c r="O235" s="87" t="s">
        <v>158</v>
      </c>
      <c r="P235" s="90" t="s">
        <v>159</v>
      </c>
      <c r="Q235" s="100" t="s">
        <v>160</v>
      </c>
      <c r="T235" t="str">
        <f>CONCATENATE(P235,R235,Q235)</f>
        <v>&lt;div &gt;</v>
      </c>
      <c r="U235" s="101"/>
      <c r="V235" t="str">
        <f t="shared" si="14"/>
        <v/>
      </c>
    </row>
    <row r="236" spans="6:22">
      <c r="F236" t="str">
        <f t="shared" si="12"/>
        <v/>
      </c>
      <c r="G236" s="87"/>
      <c r="J236" s="92"/>
      <c r="K236" s="88" t="s">
        <v>2</v>
      </c>
      <c r="L236" s="93" t="str">
        <f>CONCATENATE("&lt;h4&gt;",SUBSTITUTE(CONCATENATE(J234," ",J235),"&lt;","&amp;lt;"),"&lt;/h4&gt;")</f>
        <v>&lt;h4&gt; &lt;/h4&gt;</v>
      </c>
      <c r="M236" s="101"/>
      <c r="N236" t="str">
        <f t="shared" si="13"/>
        <v/>
      </c>
      <c r="O236" s="87"/>
      <c r="T236" t="str">
        <f>CONCATENATE("&lt;h5&gt;",R234,"&lt;/h5&gt;")</f>
        <v>&lt;h5&gt;Qué Es novalidate&lt;/h5&gt;</v>
      </c>
      <c r="U236" s="101"/>
      <c r="V236" t="str">
        <f t="shared" si="14"/>
        <v/>
      </c>
    </row>
    <row r="237" spans="6:22">
      <c r="F237" t="str">
        <f t="shared" si="12"/>
        <v/>
      </c>
      <c r="G237" s="87"/>
      <c r="L237" t="str">
        <f>IF(J238&lt;&gt;"","&lt;p&gt;","")</f>
        <v/>
      </c>
      <c r="M237" s="101"/>
      <c r="N237" t="str">
        <f t="shared" si="13"/>
        <v/>
      </c>
      <c r="O237" s="87"/>
      <c r="T237" t="str">
        <f>IF(R238&lt;&gt;"","&lt;p&gt;","")</f>
        <v>&lt;p&gt;</v>
      </c>
      <c r="U237" s="101"/>
      <c r="V237" t="str">
        <f t="shared" si="14"/>
        <v/>
      </c>
    </row>
    <row r="238" ht="96.6" spans="6:22">
      <c r="F238" t="str">
        <f t="shared" si="12"/>
        <v/>
      </c>
      <c r="G238" s="87" t="s">
        <v>164</v>
      </c>
      <c r="J238" s="94"/>
      <c r="K238" t="s">
        <v>2</v>
      </c>
      <c r="L238" t="str">
        <f>IF(J238&lt;&gt;"",J238,"")</f>
        <v/>
      </c>
      <c r="M238" s="101"/>
      <c r="N238" t="str">
        <f t="shared" si="13"/>
        <v/>
      </c>
      <c r="O238" s="87" t="s">
        <v>164</v>
      </c>
      <c r="R238" s="109" t="s">
        <v>252</v>
      </c>
      <c r="S238" t="s">
        <v>2</v>
      </c>
      <c r="T238" t="str">
        <f>IF(R238&lt;&gt;"",R238,"")</f>
        <v>El atributo novalidate, aplicable a la etiqueta &lt;form&gt; en HTML, permite desactivar la validación automática del navegador para los campos de un formulario al enviarlo. Así, el navegador no verifica si los datos cumplen con restricciones como required, pattern o type="email", entre otras, antes del envío.</v>
      </c>
      <c r="U238" s="101"/>
      <c r="V238" t="str">
        <f t="shared" si="14"/>
        <v/>
      </c>
    </row>
    <row r="239" spans="6:22">
      <c r="F239" t="str">
        <f t="shared" si="12"/>
        <v/>
      </c>
      <c r="G239" s="87"/>
      <c r="L239" t="s">
        <v>111</v>
      </c>
      <c r="M239" s="101"/>
      <c r="N239" t="str">
        <f t="shared" si="13"/>
        <v/>
      </c>
      <c r="O239" s="87"/>
      <c r="T239" t="s">
        <v>111</v>
      </c>
      <c r="U239" s="101"/>
      <c r="V239" t="str">
        <f t="shared" si="14"/>
        <v/>
      </c>
    </row>
    <row r="240" ht="14.55" spans="6:22">
      <c r="F240" t="str">
        <f t="shared" si="12"/>
        <v/>
      </c>
      <c r="G240" s="95"/>
      <c r="H240" s="79"/>
      <c r="I240" s="79"/>
      <c r="J240" s="79"/>
      <c r="K240" s="79"/>
      <c r="L240" s="79" t="str">
        <f>CONCATENATE("&lt;!-- ",CONCATENATE(J234," ",J235," fin")," --&gt;")</f>
        <v>&lt;!--   fin --&gt;</v>
      </c>
      <c r="M240" s="102"/>
      <c r="N240" t="str">
        <f t="shared" si="13"/>
        <v/>
      </c>
      <c r="O240" s="95"/>
      <c r="P240" s="79"/>
      <c r="Q240" s="79"/>
      <c r="R240" s="79"/>
      <c r="S240" s="79"/>
      <c r="T240" s="79" t="str">
        <f>CONCATENATE("&lt;!-- ",R234," fin --&gt;")</f>
        <v>&lt;!-- Qué Es novalidate fin --&gt;</v>
      </c>
      <c r="U240" s="102"/>
      <c r="V240" t="str">
        <f t="shared" si="14"/>
        <v/>
      </c>
    </row>
    <row r="241" ht="14.55" spans="6:22">
      <c r="F241" t="str">
        <f t="shared" si="12"/>
        <v/>
      </c>
      <c r="G241" s="85"/>
      <c r="H241" s="86"/>
      <c r="I241" s="86"/>
      <c r="J241" s="83"/>
      <c r="K241" s="86"/>
      <c r="L241" s="79" t="str">
        <f>""</f>
        <v/>
      </c>
      <c r="N241" t="str">
        <f t="shared" si="13"/>
        <v/>
      </c>
      <c r="O241" s="85"/>
      <c r="P241" s="86"/>
      <c r="Q241" s="86"/>
      <c r="R241" s="83"/>
      <c r="S241" s="86"/>
      <c r="T241" s="79" t="str">
        <f>""</f>
        <v/>
      </c>
      <c r="V241" t="str">
        <f t="shared" si="14"/>
        <v/>
      </c>
    </row>
    <row r="242" spans="6:22">
      <c r="F242" t="str">
        <f t="shared" si="12"/>
        <v/>
      </c>
      <c r="G242" s="85" t="s">
        <v>233</v>
      </c>
      <c r="H242" s="86"/>
      <c r="I242" s="86"/>
      <c r="J242" s="81"/>
      <c r="K242" s="86" t="s">
        <v>2</v>
      </c>
      <c r="L242" s="82" t="str">
        <f>CONCATENATE("&lt;!-- ",CONCATENATE(J242," ",J243)," --&gt;")</f>
        <v>&lt;!--   --&gt;</v>
      </c>
      <c r="M242" s="99"/>
      <c r="N242" t="str">
        <f t="shared" si="13"/>
        <v/>
      </c>
      <c r="O242" s="85" t="str">
        <f>G242</f>
        <v>Título 20</v>
      </c>
      <c r="P242" s="86"/>
      <c r="Q242" s="86"/>
      <c r="R242" s="81" t="s">
        <v>253</v>
      </c>
      <c r="S242" s="86"/>
      <c r="T242" s="86" t="str">
        <f>CONCATENATE("&lt;!-- ",R242," --&gt;")</f>
        <v>&lt;!-- Información Personal --&gt;</v>
      </c>
      <c r="U242" s="99"/>
      <c r="V242" t="str">
        <f t="shared" si="14"/>
        <v/>
      </c>
    </row>
    <row r="243" ht="14.4" spans="6:22">
      <c r="F243" t="str">
        <f t="shared" si="12"/>
        <v/>
      </c>
      <c r="G243" s="87" t="s">
        <v>158</v>
      </c>
      <c r="H243" s="90" t="s">
        <v>159</v>
      </c>
      <c r="I243" s="100" t="s">
        <v>160</v>
      </c>
      <c r="J243" s="94"/>
      <c r="L243" t="str">
        <f>CONCATENATE("&lt;div&gt;")</f>
        <v>&lt;div&gt;</v>
      </c>
      <c r="M243" s="101"/>
      <c r="N243" t="str">
        <f t="shared" si="13"/>
        <v/>
      </c>
      <c r="O243" s="87" t="s">
        <v>158</v>
      </c>
      <c r="P243" s="90" t="s">
        <v>159</v>
      </c>
      <c r="Q243" s="100" t="s">
        <v>160</v>
      </c>
      <c r="T243" t="str">
        <f>CONCATENATE(P243,R243,Q243)</f>
        <v>&lt;div &gt;</v>
      </c>
      <c r="U243" s="101"/>
      <c r="V243" t="str">
        <f t="shared" si="14"/>
        <v/>
      </c>
    </row>
    <row r="244" spans="6:22">
      <c r="F244" t="str">
        <f t="shared" si="12"/>
        <v/>
      </c>
      <c r="G244" s="87"/>
      <c r="J244" s="92"/>
      <c r="K244" s="88" t="s">
        <v>2</v>
      </c>
      <c r="L244" s="93" t="str">
        <f>CONCATENATE("&lt;h4&gt;",SUBSTITUTE(CONCATENATE(J242," ",J243),"&lt;","&amp;lt;"),"&lt;/h4&gt;")</f>
        <v>&lt;h4&gt; &lt;/h4&gt;</v>
      </c>
      <c r="M244" s="101"/>
      <c r="N244" t="str">
        <f t="shared" si="13"/>
        <v/>
      </c>
      <c r="O244" s="87"/>
      <c r="T244" t="str">
        <f>CONCATENATE("&lt;h5&gt;",R242,"&lt;/h5&gt;")</f>
        <v>&lt;h5&gt;Información Personal&lt;/h5&gt;</v>
      </c>
      <c r="U244" s="101"/>
      <c r="V244" t="str">
        <f t="shared" si="14"/>
        <v/>
      </c>
    </row>
    <row r="245" spans="6:22">
      <c r="F245" t="str">
        <f t="shared" si="12"/>
        <v/>
      </c>
      <c r="G245" s="87"/>
      <c r="L245" t="str">
        <f>IF(J246&lt;&gt;"","&lt;p&gt;","")</f>
        <v/>
      </c>
      <c r="M245" s="101"/>
      <c r="N245" t="str">
        <f t="shared" si="13"/>
        <v/>
      </c>
      <c r="O245" s="87"/>
      <c r="T245" t="str">
        <f>IF(R246&lt;&gt;"","&lt;p&gt;","")</f>
        <v/>
      </c>
      <c r="U245" s="101"/>
      <c r="V245" t="str">
        <f t="shared" si="14"/>
        <v/>
      </c>
    </row>
    <row r="246" spans="6:22">
      <c r="F246" t="str">
        <f t="shared" si="12"/>
        <v/>
      </c>
      <c r="G246" s="87" t="s">
        <v>164</v>
      </c>
      <c r="J246" s="94"/>
      <c r="K246" t="s">
        <v>2</v>
      </c>
      <c r="L246" t="str">
        <f>IF(J246&lt;&gt;"",J246,"")</f>
        <v/>
      </c>
      <c r="M246" s="101"/>
      <c r="N246" t="str">
        <f t="shared" si="13"/>
        <v/>
      </c>
      <c r="O246" s="87" t="s">
        <v>164</v>
      </c>
      <c r="R246" s="94"/>
      <c r="S246" t="s">
        <v>2</v>
      </c>
      <c r="T246" t="str">
        <f>IF(R246&lt;&gt;"",R246,"")</f>
        <v/>
      </c>
      <c r="U246" s="101"/>
      <c r="V246" t="str">
        <f t="shared" si="14"/>
        <v/>
      </c>
    </row>
    <row r="247" spans="6:22">
      <c r="F247" t="str">
        <f t="shared" si="12"/>
        <v/>
      </c>
      <c r="G247" s="87"/>
      <c r="L247" t="s">
        <v>111</v>
      </c>
      <c r="M247" s="101"/>
      <c r="N247" t="str">
        <f t="shared" si="13"/>
        <v/>
      </c>
      <c r="O247" s="87"/>
      <c r="T247" t="s">
        <v>111</v>
      </c>
      <c r="U247" s="101"/>
      <c r="V247" t="str">
        <f t="shared" si="14"/>
        <v/>
      </c>
    </row>
    <row r="248" ht="14.55" spans="6:22">
      <c r="F248" t="str">
        <f t="shared" si="12"/>
        <v/>
      </c>
      <c r="G248" s="95"/>
      <c r="H248" s="79"/>
      <c r="I248" s="79"/>
      <c r="J248" s="79"/>
      <c r="K248" s="79"/>
      <c r="L248" s="79" t="str">
        <f>CONCATENATE("&lt;!-- ",CONCATENATE(J242," ",J243," fin")," --&gt;")</f>
        <v>&lt;!--   fin --&gt;</v>
      </c>
      <c r="M248" s="102"/>
      <c r="N248" t="str">
        <f t="shared" si="13"/>
        <v/>
      </c>
      <c r="O248" s="95"/>
      <c r="P248" s="79"/>
      <c r="Q248" s="79"/>
      <c r="R248" s="79"/>
      <c r="S248" s="79"/>
      <c r="T248" s="79" t="str">
        <f>CONCATENATE("&lt;!-- ",R242," fin --&gt;")</f>
        <v>&lt;!-- Información Personal fin --&gt;</v>
      </c>
      <c r="U248" s="102"/>
      <c r="V248" t="str">
        <f t="shared" si="14"/>
        <v/>
      </c>
    </row>
    <row r="249" ht="14.55" spans="6:22">
      <c r="F249" t="str">
        <f t="shared" si="12"/>
        <v/>
      </c>
      <c r="G249" s="85"/>
      <c r="H249" s="86"/>
      <c r="I249" s="86"/>
      <c r="J249" s="83"/>
      <c r="K249" s="86"/>
      <c r="L249" s="79" t="str">
        <f>""</f>
        <v/>
      </c>
      <c r="N249" t="str">
        <f t="shared" si="13"/>
        <v/>
      </c>
      <c r="O249" s="85"/>
      <c r="P249" s="86"/>
      <c r="Q249" s="86"/>
      <c r="R249" s="83"/>
      <c r="S249" s="86"/>
      <c r="T249" s="79" t="str">
        <f>""</f>
        <v/>
      </c>
      <c r="V249" t="str">
        <f t="shared" si="14"/>
        <v/>
      </c>
    </row>
    <row r="250" spans="6:22">
      <c r="F250" t="str">
        <f t="shared" si="12"/>
        <v/>
      </c>
      <c r="G250" s="85" t="s">
        <v>236</v>
      </c>
      <c r="H250" s="86"/>
      <c r="I250" s="86"/>
      <c r="J250" s="81"/>
      <c r="K250" s="86" t="s">
        <v>2</v>
      </c>
      <c r="L250" s="82" t="str">
        <f>CONCATENATE("&lt;!-- ",CONCATENATE(J250," ",J251)," --&gt;")</f>
        <v>&lt;!--   --&gt;</v>
      </c>
      <c r="M250" s="99"/>
      <c r="N250" t="str">
        <f t="shared" si="13"/>
        <v/>
      </c>
      <c r="O250" s="85" t="str">
        <f>G250</f>
        <v>Título 21</v>
      </c>
      <c r="P250" s="86"/>
      <c r="Q250" s="86"/>
      <c r="R250" s="81" t="s">
        <v>254</v>
      </c>
      <c r="S250" s="86"/>
      <c r="T250" s="86" t="str">
        <f>CONCATENATE("&lt;!-- ",R250," --&gt;")</f>
        <v>&lt;!-- Información de Dirección --&gt;</v>
      </c>
      <c r="U250" s="99"/>
      <c r="V250" t="str">
        <f t="shared" si="14"/>
        <v/>
      </c>
    </row>
    <row r="251" ht="14.4" spans="6:22">
      <c r="F251" t="str">
        <f t="shared" si="12"/>
        <v/>
      </c>
      <c r="G251" s="87" t="s">
        <v>158</v>
      </c>
      <c r="H251" s="90" t="s">
        <v>159</v>
      </c>
      <c r="I251" s="100" t="s">
        <v>160</v>
      </c>
      <c r="J251" s="94"/>
      <c r="L251" t="str">
        <f>CONCATENATE("&lt;div&gt;")</f>
        <v>&lt;div&gt;</v>
      </c>
      <c r="M251" s="101"/>
      <c r="N251" t="str">
        <f t="shared" si="13"/>
        <v/>
      </c>
      <c r="O251" s="87" t="s">
        <v>158</v>
      </c>
      <c r="P251" s="90" t="s">
        <v>159</v>
      </c>
      <c r="Q251" s="100" t="s">
        <v>160</v>
      </c>
      <c r="T251" t="str">
        <f>CONCATENATE(P251,R251,Q251)</f>
        <v>&lt;div &gt;</v>
      </c>
      <c r="U251" s="101"/>
      <c r="V251" t="str">
        <f t="shared" si="14"/>
        <v/>
      </c>
    </row>
    <row r="252" spans="6:22">
      <c r="F252" t="str">
        <f t="shared" si="12"/>
        <v/>
      </c>
      <c r="G252" s="87"/>
      <c r="J252" s="92"/>
      <c r="K252" s="88" t="s">
        <v>2</v>
      </c>
      <c r="L252" s="93" t="str">
        <f>CONCATENATE("&lt;h4&gt;",SUBSTITUTE(CONCATENATE(J250," ",J251),"&lt;","&amp;lt;"),"&lt;/h4&gt;")</f>
        <v>&lt;h4&gt; &lt;/h4&gt;</v>
      </c>
      <c r="M252" s="101"/>
      <c r="N252" t="str">
        <f t="shared" si="13"/>
        <v/>
      </c>
      <c r="O252" s="87"/>
      <c r="T252" t="str">
        <f>CONCATENATE("&lt;h5&gt;",R250,"&lt;/h5&gt;")</f>
        <v>&lt;h5&gt;Información de Dirección&lt;/h5&gt;</v>
      </c>
      <c r="U252" s="101"/>
      <c r="V252" t="str">
        <f t="shared" si="14"/>
        <v/>
      </c>
    </row>
    <row r="253" spans="6:22">
      <c r="F253" t="str">
        <f t="shared" si="12"/>
        <v/>
      </c>
      <c r="G253" s="87"/>
      <c r="L253" t="str">
        <f>IF(J254&lt;&gt;"","&lt;p&gt;","")</f>
        <v/>
      </c>
      <c r="M253" s="101"/>
      <c r="N253" t="str">
        <f t="shared" si="13"/>
        <v/>
      </c>
      <c r="O253" s="87"/>
      <c r="T253" t="str">
        <f>IF(R254&lt;&gt;"","&lt;p&gt;","")</f>
        <v/>
      </c>
      <c r="U253" s="101"/>
      <c r="V253" t="str">
        <f t="shared" si="14"/>
        <v/>
      </c>
    </row>
    <row r="254" spans="6:22">
      <c r="F254" t="str">
        <f t="shared" si="12"/>
        <v/>
      </c>
      <c r="G254" s="87" t="s">
        <v>164</v>
      </c>
      <c r="J254" s="94"/>
      <c r="K254" t="s">
        <v>2</v>
      </c>
      <c r="L254" t="str">
        <f>IF(J254&lt;&gt;"",J254,"")</f>
        <v/>
      </c>
      <c r="M254" s="101"/>
      <c r="N254" t="str">
        <f t="shared" si="13"/>
        <v/>
      </c>
      <c r="O254" s="87" t="s">
        <v>164</v>
      </c>
      <c r="R254" s="94"/>
      <c r="S254" t="s">
        <v>2</v>
      </c>
      <c r="T254" t="str">
        <f>IF(R254&lt;&gt;"",R254,"")</f>
        <v/>
      </c>
      <c r="U254" s="101"/>
      <c r="V254" t="str">
        <f t="shared" si="14"/>
        <v/>
      </c>
    </row>
    <row r="255" spans="6:22">
      <c r="F255" t="str">
        <f t="shared" si="12"/>
        <v/>
      </c>
      <c r="G255" s="87"/>
      <c r="L255" t="s">
        <v>111</v>
      </c>
      <c r="M255" s="101"/>
      <c r="N255" t="str">
        <f t="shared" si="13"/>
        <v/>
      </c>
      <c r="O255" s="87"/>
      <c r="T255" t="s">
        <v>111</v>
      </c>
      <c r="U255" s="101"/>
      <c r="V255" t="str">
        <f t="shared" si="14"/>
        <v/>
      </c>
    </row>
    <row r="256" ht="14.55" spans="6:22">
      <c r="F256" t="str">
        <f t="shared" si="12"/>
        <v/>
      </c>
      <c r="G256" s="95"/>
      <c r="H256" s="79"/>
      <c r="I256" s="79"/>
      <c r="J256" s="79"/>
      <c r="K256" s="79"/>
      <c r="L256" s="79" t="str">
        <f>CONCATENATE("&lt;!-- ",CONCATENATE(J250," ",J251," fin")," --&gt;")</f>
        <v>&lt;!--   fin --&gt;</v>
      </c>
      <c r="M256" s="102"/>
      <c r="N256" t="str">
        <f t="shared" si="13"/>
        <v/>
      </c>
      <c r="O256" s="95"/>
      <c r="P256" s="79"/>
      <c r="Q256" s="79"/>
      <c r="R256" s="79"/>
      <c r="S256" s="79"/>
      <c r="T256" s="79" t="str">
        <f>CONCATENATE("&lt;!-- ",R250," fin --&gt;")</f>
        <v>&lt;!-- Información de Dirección fin --&gt;</v>
      </c>
      <c r="U256" s="102"/>
      <c r="V256" t="str">
        <f t="shared" si="14"/>
        <v/>
      </c>
    </row>
    <row r="257" ht="14.55" spans="6:22">
      <c r="F257" t="str">
        <f t="shared" ref="F257:F264" si="15">""</f>
        <v/>
      </c>
      <c r="G257" s="85"/>
      <c r="H257" s="86"/>
      <c r="I257" s="86"/>
      <c r="J257" s="83"/>
      <c r="K257" s="86"/>
      <c r="L257" s="79" t="str">
        <f>""</f>
        <v/>
      </c>
      <c r="N257" t="str">
        <f t="shared" ref="N257:N264" si="16">""</f>
        <v/>
      </c>
      <c r="O257" s="85"/>
      <c r="P257" s="86"/>
      <c r="Q257" s="86"/>
      <c r="R257" s="83"/>
      <c r="S257" s="86"/>
      <c r="T257" s="79" t="str">
        <f>""</f>
        <v/>
      </c>
      <c r="V257" t="str">
        <f t="shared" ref="V257:V264" si="17">""</f>
        <v/>
      </c>
    </row>
    <row r="258" spans="6:22">
      <c r="F258" t="str">
        <f t="shared" si="15"/>
        <v/>
      </c>
      <c r="G258" s="85" t="s">
        <v>239</v>
      </c>
      <c r="H258" s="86"/>
      <c r="I258" s="86"/>
      <c r="J258" s="81"/>
      <c r="K258" s="86" t="s">
        <v>2</v>
      </c>
      <c r="L258" s="82" t="str">
        <f>CONCATENATE("&lt;!-- ",CONCATENATE(J258," ",J259)," --&gt;")</f>
        <v>&lt;!--   --&gt;</v>
      </c>
      <c r="M258" s="99"/>
      <c r="N258" t="str">
        <f t="shared" si="16"/>
        <v/>
      </c>
      <c r="O258" s="85" t="str">
        <f>G258</f>
        <v>Título 22</v>
      </c>
      <c r="P258" s="86"/>
      <c r="Q258" s="86"/>
      <c r="R258" s="81" t="s">
        <v>255</v>
      </c>
      <c r="S258" s="86"/>
      <c r="T258" s="86" t="str">
        <f>CONCATENATE("&lt;!-- ",R258," --&gt;")</f>
        <v>&lt;!-- Alternativas de Uso --&gt;</v>
      </c>
      <c r="U258" s="99"/>
      <c r="V258" t="str">
        <f t="shared" si="17"/>
        <v/>
      </c>
    </row>
    <row r="259" ht="14.4" spans="6:22">
      <c r="F259" t="str">
        <f t="shared" si="15"/>
        <v/>
      </c>
      <c r="G259" s="87" t="s">
        <v>158</v>
      </c>
      <c r="H259" s="90" t="s">
        <v>159</v>
      </c>
      <c r="I259" s="100" t="s">
        <v>160</v>
      </c>
      <c r="J259" s="94"/>
      <c r="L259" t="str">
        <f>CONCATENATE("&lt;div&gt;")</f>
        <v>&lt;div&gt;</v>
      </c>
      <c r="M259" s="101"/>
      <c r="N259" t="str">
        <f t="shared" si="16"/>
        <v/>
      </c>
      <c r="O259" s="87" t="s">
        <v>158</v>
      </c>
      <c r="P259" s="90" t="s">
        <v>159</v>
      </c>
      <c r="Q259" s="100" t="s">
        <v>160</v>
      </c>
      <c r="T259" t="str">
        <f>CONCATENATE(P259,R259,Q259)</f>
        <v>&lt;div &gt;</v>
      </c>
      <c r="U259" s="101"/>
      <c r="V259" t="str">
        <f t="shared" si="17"/>
        <v/>
      </c>
    </row>
    <row r="260" spans="6:22">
      <c r="F260" t="str">
        <f t="shared" si="15"/>
        <v/>
      </c>
      <c r="G260" s="87"/>
      <c r="J260" s="92"/>
      <c r="K260" s="88" t="s">
        <v>2</v>
      </c>
      <c r="L260" s="93" t="str">
        <f>CONCATENATE("&lt;h4&gt;",SUBSTITUTE(CONCATENATE(J258," ",J259),"&lt;","&amp;lt;"),"&lt;/h4&gt;")</f>
        <v>&lt;h4&gt; &lt;/h4&gt;</v>
      </c>
      <c r="M260" s="101"/>
      <c r="N260" t="str">
        <f t="shared" si="16"/>
        <v/>
      </c>
      <c r="O260" s="87"/>
      <c r="T260" t="str">
        <f>CONCATENATE("&lt;h5&gt;",R258,"&lt;/h5&gt;")</f>
        <v>&lt;h5&gt;Alternativas de Uso&lt;/h5&gt;</v>
      </c>
      <c r="U260" s="101"/>
      <c r="V260" t="str">
        <f t="shared" si="17"/>
        <v/>
      </c>
    </row>
    <row r="261" spans="6:22">
      <c r="F261" t="str">
        <f t="shared" si="15"/>
        <v/>
      </c>
      <c r="G261" s="87"/>
      <c r="L261" t="str">
        <f>IF(J262&lt;&gt;"","&lt;p&gt;","")</f>
        <v/>
      </c>
      <c r="M261" s="101"/>
      <c r="N261" t="str">
        <f t="shared" si="16"/>
        <v/>
      </c>
      <c r="O261" s="87"/>
      <c r="T261" t="str">
        <f>IF(R262&lt;&gt;"","&lt;p&gt;","")</f>
        <v/>
      </c>
      <c r="U261" s="101"/>
      <c r="V261" t="str">
        <f t="shared" si="17"/>
        <v/>
      </c>
    </row>
    <row r="262" spans="6:22">
      <c r="F262" t="str">
        <f t="shared" si="15"/>
        <v/>
      </c>
      <c r="G262" s="87" t="s">
        <v>164</v>
      </c>
      <c r="J262" s="94"/>
      <c r="K262" t="s">
        <v>2</v>
      </c>
      <c r="L262" t="str">
        <f>IF(J262&lt;&gt;"",J262,"")</f>
        <v/>
      </c>
      <c r="M262" s="101"/>
      <c r="N262" t="str">
        <f t="shared" si="16"/>
        <v/>
      </c>
      <c r="O262" s="87" t="s">
        <v>164</v>
      </c>
      <c r="R262" s="94"/>
      <c r="S262" t="s">
        <v>2</v>
      </c>
      <c r="T262" t="str">
        <f>IF(R262&lt;&gt;"",R262,"")</f>
        <v/>
      </c>
      <c r="U262" s="101"/>
      <c r="V262" t="str">
        <f t="shared" si="17"/>
        <v/>
      </c>
    </row>
    <row r="263" spans="6:22">
      <c r="F263" t="str">
        <f t="shared" si="15"/>
        <v/>
      </c>
      <c r="G263" s="87"/>
      <c r="L263" t="s">
        <v>111</v>
      </c>
      <c r="M263" s="101"/>
      <c r="N263" t="str">
        <f t="shared" si="16"/>
        <v/>
      </c>
      <c r="O263" s="87"/>
      <c r="T263" t="s">
        <v>111</v>
      </c>
      <c r="U263" s="101"/>
      <c r="V263" t="str">
        <f t="shared" si="17"/>
        <v/>
      </c>
    </row>
    <row r="264" ht="14.55" spans="6:22">
      <c r="F264" t="str">
        <f t="shared" si="15"/>
        <v/>
      </c>
      <c r="G264" s="95"/>
      <c r="H264" s="79"/>
      <c r="I264" s="79"/>
      <c r="J264" s="79"/>
      <c r="K264" s="79"/>
      <c r="L264" s="79" t="str">
        <f>CONCATENATE("&lt;!-- ",CONCATENATE(J258," ",J259," fin")," --&gt;")</f>
        <v>&lt;!--   fin --&gt;</v>
      </c>
      <c r="M264" s="102"/>
      <c r="N264" t="str">
        <f t="shared" si="16"/>
        <v/>
      </c>
      <c r="O264" s="95"/>
      <c r="P264" s="79"/>
      <c r="Q264" s="79"/>
      <c r="R264" s="79"/>
      <c r="S264" s="79"/>
      <c r="T264" s="79" t="str">
        <f>CONCATENATE("&lt;!-- ",R258," fin --&gt;")</f>
        <v>&lt;!-- Alternativas de Uso fin --&gt;</v>
      </c>
      <c r="U264" s="102"/>
      <c r="V264" t="str">
        <f t="shared" si="17"/>
        <v/>
      </c>
    </row>
    <row r="265" ht="14.55" spans="10:20">
      <c r="J265" s="83"/>
      <c r="K265" s="86"/>
      <c r="L265" s="79" t="str">
        <f>""</f>
        <v/>
      </c>
      <c r="O265" s="85"/>
      <c r="P265" s="86"/>
      <c r="Q265" s="86"/>
      <c r="R265" s="83"/>
      <c r="S265" s="86"/>
      <c r="T265" s="79" t="str">
        <f>""</f>
        <v/>
      </c>
    </row>
    <row r="266" spans="7:21">
      <c r="G266" s="85" t="s">
        <v>239</v>
      </c>
      <c r="H266" s="86"/>
      <c r="I266" s="86"/>
      <c r="J266" s="81"/>
      <c r="K266" s="86" t="s">
        <v>2</v>
      </c>
      <c r="L266" s="82" t="str">
        <f>CONCATENATE("&lt;!-- ",CONCATENATE(J266," ",J267)," --&gt;")</f>
        <v>&lt;!--   --&gt;</v>
      </c>
      <c r="M266" s="99"/>
      <c r="O266" s="85" t="str">
        <f>G266</f>
        <v>Título 22</v>
      </c>
      <c r="P266" s="86"/>
      <c r="Q266" s="86"/>
      <c r="R266" s="81" t="s">
        <v>256</v>
      </c>
      <c r="S266" s="86"/>
      <c r="T266" s="86" t="str">
        <f>CONCATENATE("&lt;!-- ",R266," --&gt;")</f>
        <v>&lt;!-- Credenciales de Acceso --&gt;</v>
      </c>
      <c r="U266" s="99"/>
    </row>
    <row r="267" ht="14.4" spans="7:21">
      <c r="G267" s="87" t="s">
        <v>158</v>
      </c>
      <c r="H267" s="90" t="s">
        <v>159</v>
      </c>
      <c r="I267" s="100" t="s">
        <v>160</v>
      </c>
      <c r="J267" s="94"/>
      <c r="L267" t="str">
        <f>CONCATENATE("&lt;div&gt;")</f>
        <v>&lt;div&gt;</v>
      </c>
      <c r="M267" s="101"/>
      <c r="O267" s="87" t="s">
        <v>158</v>
      </c>
      <c r="P267" s="90" t="s">
        <v>159</v>
      </c>
      <c r="Q267" s="100" t="s">
        <v>160</v>
      </c>
      <c r="T267" t="str">
        <f>CONCATENATE(P267,R267,Q267)</f>
        <v>&lt;div &gt;</v>
      </c>
      <c r="U267" s="101"/>
    </row>
    <row r="268" spans="7:21">
      <c r="G268" s="87"/>
      <c r="J268" s="92"/>
      <c r="K268" s="88" t="s">
        <v>2</v>
      </c>
      <c r="L268" s="93" t="str">
        <f>CONCATENATE("&lt;h4&gt;",SUBSTITUTE(CONCATENATE(J266," ",J267),"&lt;","&amp;lt;"),"&lt;/h4&gt;")</f>
        <v>&lt;h4&gt; &lt;/h4&gt;</v>
      </c>
      <c r="M268" s="101"/>
      <c r="O268" s="87"/>
      <c r="T268" t="str">
        <f>CONCATENATE("&lt;h5&gt;",R266,"&lt;/h5&gt;")</f>
        <v>&lt;h5&gt;Credenciales de Acceso&lt;/h5&gt;</v>
      </c>
      <c r="U268" s="101"/>
    </row>
    <row r="269" spans="7:21">
      <c r="G269" s="87"/>
      <c r="L269" t="str">
        <f>IF(J270&lt;&gt;"","&lt;p&gt;","")</f>
        <v/>
      </c>
      <c r="M269" s="101"/>
      <c r="O269" s="87"/>
      <c r="T269" t="str">
        <f>IF(R270&lt;&gt;"","&lt;p&gt;","")</f>
        <v/>
      </c>
      <c r="U269" s="101"/>
    </row>
    <row r="270" spans="7:21">
      <c r="G270" s="87" t="s">
        <v>164</v>
      </c>
      <c r="J270" s="94"/>
      <c r="K270" t="s">
        <v>2</v>
      </c>
      <c r="L270" t="str">
        <f>IF(J270&lt;&gt;"",J270,"")</f>
        <v/>
      </c>
      <c r="M270" s="101"/>
      <c r="O270" s="87" t="s">
        <v>164</v>
      </c>
      <c r="R270" s="94"/>
      <c r="S270" t="s">
        <v>2</v>
      </c>
      <c r="T270" t="str">
        <f>IF(R270&lt;&gt;"",R270,"")</f>
        <v/>
      </c>
      <c r="U270" s="101"/>
    </row>
    <row r="271" spans="7:21">
      <c r="G271" s="87"/>
      <c r="L271" t="s">
        <v>111</v>
      </c>
      <c r="M271" s="101"/>
      <c r="O271" s="87"/>
      <c r="T271" t="s">
        <v>111</v>
      </c>
      <c r="U271" s="101"/>
    </row>
    <row r="272" ht="14.55" spans="7:21">
      <c r="G272" s="95"/>
      <c r="H272" s="79"/>
      <c r="I272" s="79"/>
      <c r="J272" s="79"/>
      <c r="K272" s="79"/>
      <c r="L272" s="79" t="str">
        <f>CONCATENATE("&lt;!-- ",CONCATENATE(J266," ",J267," fin")," --&gt;")</f>
        <v>&lt;!--   fin --&gt;</v>
      </c>
      <c r="M272" s="102"/>
      <c r="O272" s="95"/>
      <c r="P272" s="79"/>
      <c r="Q272" s="79"/>
      <c r="R272" s="79"/>
      <c r="S272" s="79"/>
      <c r="T272" s="79" t="str">
        <f>CONCATENATE("&lt;!-- ",R266," fin --&gt;")</f>
        <v>&lt;!-- Credenciales de Acceso fin --&gt;</v>
      </c>
      <c r="U272" s="102"/>
    </row>
    <row r="273" ht="14.55" spans="10:20">
      <c r="J273" s="83"/>
      <c r="K273" s="86"/>
      <c r="L273" s="79" t="str">
        <f>""</f>
        <v/>
      </c>
      <c r="O273" s="85"/>
      <c r="P273" s="86"/>
      <c r="Q273" s="86"/>
      <c r="R273" s="83"/>
      <c r="S273" s="86"/>
      <c r="T273" s="79" t="str">
        <f>""</f>
        <v/>
      </c>
    </row>
    <row r="274" spans="7:22">
      <c r="G274" s="85" t="s">
        <v>239</v>
      </c>
      <c r="H274" s="86"/>
      <c r="I274" s="86"/>
      <c r="J274" s="81"/>
      <c r="K274" s="86" t="s">
        <v>2</v>
      </c>
      <c r="L274" s="82" t="str">
        <f>CONCATENATE("&lt;!-- ",CONCATENATE(J274," ",J275)," --&gt;")</f>
        <v>&lt;!--   --&gt;</v>
      </c>
      <c r="M274" s="99"/>
      <c r="O274" s="85" t="str">
        <f>G274</f>
        <v>Título 22</v>
      </c>
      <c r="P274" s="86"/>
      <c r="Q274" s="86"/>
      <c r="R274" s="81" t="s">
        <v>257</v>
      </c>
      <c r="S274" s="86"/>
      <c r="T274" s="86" t="str">
        <f>CONCATENATE("&lt;!-- ",R274," --&gt;")</f>
        <v>&lt;!-- Modificadores Avanzados --&gt;</v>
      </c>
      <c r="U274" s="99"/>
      <c r="V274" t="str">
        <f t="shared" ref="V274:V280" si="18">""</f>
        <v/>
      </c>
    </row>
    <row r="275" ht="14.4" spans="7:22">
      <c r="G275" s="87" t="s">
        <v>158</v>
      </c>
      <c r="H275" s="90" t="s">
        <v>159</v>
      </c>
      <c r="I275" s="100" t="s">
        <v>160</v>
      </c>
      <c r="J275" s="94"/>
      <c r="L275" t="str">
        <f>CONCATENATE("&lt;div&gt;")</f>
        <v>&lt;div&gt;</v>
      </c>
      <c r="M275" s="101"/>
      <c r="O275" s="87" t="s">
        <v>158</v>
      </c>
      <c r="P275" s="90" t="s">
        <v>159</v>
      </c>
      <c r="Q275" s="100" t="s">
        <v>160</v>
      </c>
      <c r="T275" t="str">
        <f>CONCATENATE(P275,R275,Q275)</f>
        <v>&lt;div &gt;</v>
      </c>
      <c r="U275" s="101"/>
      <c r="V275" t="str">
        <f t="shared" si="18"/>
        <v/>
      </c>
    </row>
    <row r="276" spans="7:22">
      <c r="G276" s="87"/>
      <c r="J276" s="92"/>
      <c r="K276" s="88" t="s">
        <v>2</v>
      </c>
      <c r="L276" s="93" t="str">
        <f>CONCATENATE("&lt;h4&gt;",SUBSTITUTE(CONCATENATE(J274," ",J275),"&lt;","&amp;lt;"),"&lt;/h4&gt;")</f>
        <v>&lt;h4&gt; &lt;/h4&gt;</v>
      </c>
      <c r="M276" s="101"/>
      <c r="O276" s="87"/>
      <c r="T276" t="str">
        <f>CONCATENATE("&lt;h5&gt;",R274,"&lt;/h5&gt;")</f>
        <v>&lt;h5&gt;Modificadores Avanzados&lt;/h5&gt;</v>
      </c>
      <c r="U276" s="101"/>
      <c r="V276" t="str">
        <f t="shared" si="18"/>
        <v/>
      </c>
    </row>
    <row r="277" spans="7:22">
      <c r="G277" s="87"/>
      <c r="L277" t="str">
        <f>IF(J278&lt;&gt;"","&lt;p&gt;","")</f>
        <v/>
      </c>
      <c r="M277" s="101"/>
      <c r="O277" s="87"/>
      <c r="T277" t="str">
        <f>IF(R278&lt;&gt;"","&lt;p&gt;","")</f>
        <v/>
      </c>
      <c r="U277" s="101"/>
      <c r="V277" t="str">
        <f t="shared" si="18"/>
        <v/>
      </c>
    </row>
    <row r="278" spans="7:22">
      <c r="G278" s="87" t="s">
        <v>164</v>
      </c>
      <c r="J278" s="94"/>
      <c r="K278" t="s">
        <v>2</v>
      </c>
      <c r="L278" t="str">
        <f>IF(J278&lt;&gt;"",J278,"")</f>
        <v/>
      </c>
      <c r="M278" s="101"/>
      <c r="O278" s="87" t="s">
        <v>164</v>
      </c>
      <c r="R278" s="94"/>
      <c r="S278" t="s">
        <v>2</v>
      </c>
      <c r="T278" t="str">
        <f>IF(R278&lt;&gt;"",R278,"")</f>
        <v/>
      </c>
      <c r="U278" s="101"/>
      <c r="V278" t="str">
        <f t="shared" si="18"/>
        <v/>
      </c>
    </row>
    <row r="279" spans="7:22">
      <c r="G279" s="87"/>
      <c r="L279" t="s">
        <v>111</v>
      </c>
      <c r="M279" s="101"/>
      <c r="O279" s="87"/>
      <c r="T279" t="s">
        <v>111</v>
      </c>
      <c r="U279" s="101"/>
      <c r="V279" t="str">
        <f t="shared" si="18"/>
        <v/>
      </c>
    </row>
    <row r="280" ht="14.55" spans="7:22">
      <c r="G280" s="95"/>
      <c r="H280" s="79"/>
      <c r="I280" s="79"/>
      <c r="J280" s="79"/>
      <c r="K280" s="79"/>
      <c r="L280" s="79" t="str">
        <f>CONCATENATE("&lt;!-- ",CONCATENATE(J274," ",J275," fin")," --&gt;")</f>
        <v>&lt;!--   fin --&gt;</v>
      </c>
      <c r="M280" s="102"/>
      <c r="O280" s="95"/>
      <c r="P280" s="79"/>
      <c r="Q280" s="79"/>
      <c r="R280" s="79"/>
      <c r="S280" s="79"/>
      <c r="T280" s="79" t="str">
        <f>CONCATENATE("&lt;!-- ",R274," fin --&gt;")</f>
        <v>&lt;!-- Modificadores Avanzados fin --&gt;</v>
      </c>
      <c r="U280" s="102"/>
      <c r="V280" t="str">
        <f t="shared" si="18"/>
        <v/>
      </c>
    </row>
    <row r="281" ht="14.55" spans="10:20">
      <c r="J281" s="83"/>
      <c r="K281" s="86"/>
      <c r="L281" s="79" t="str">
        <f>""</f>
        <v/>
      </c>
      <c r="O281" s="85"/>
      <c r="P281" s="86"/>
      <c r="Q281" s="86"/>
      <c r="R281" s="83"/>
      <c r="S281" s="86"/>
      <c r="T281" s="79" t="str">
        <f>""</f>
        <v/>
      </c>
    </row>
    <row r="282" spans="7:21">
      <c r="G282" s="85" t="s">
        <v>239</v>
      </c>
      <c r="H282" s="86"/>
      <c r="I282" s="86"/>
      <c r="J282" s="81"/>
      <c r="K282" s="86" t="s">
        <v>2</v>
      </c>
      <c r="L282" s="82" t="str">
        <f>CONCATENATE("&lt;!-- ",CONCATENATE(J282," ",J283)," --&gt;")</f>
        <v>&lt;!--   --&gt;</v>
      </c>
      <c r="M282" s="99"/>
      <c r="O282" s="85" t="str">
        <f>G282</f>
        <v>Título 22</v>
      </c>
      <c r="P282" s="86"/>
      <c r="Q282" s="86"/>
      <c r="R282" s="81" t="s">
        <v>258</v>
      </c>
      <c r="S282" s="86"/>
      <c r="T282" s="86" t="str">
        <f>CONCATENATE("&lt;!-- ",R282," --&gt;")</f>
        <v>&lt;!-- Formulario de Registro Completo autocomplete --&gt;</v>
      </c>
      <c r="U282" s="99"/>
    </row>
    <row r="283" ht="14.4" spans="7:21">
      <c r="G283" s="87" t="s">
        <v>158</v>
      </c>
      <c r="H283" s="90" t="s">
        <v>159</v>
      </c>
      <c r="I283" s="100" t="s">
        <v>160</v>
      </c>
      <c r="J283" s="94"/>
      <c r="L283" t="str">
        <f>CONCATENATE("&lt;div&gt;")</f>
        <v>&lt;div&gt;</v>
      </c>
      <c r="M283" s="101"/>
      <c r="O283" s="87" t="s">
        <v>158</v>
      </c>
      <c r="P283" s="90" t="s">
        <v>159</v>
      </c>
      <c r="Q283" s="100" t="s">
        <v>160</v>
      </c>
      <c r="T283" t="str">
        <f>CONCATENATE(P283,R283,Q283)</f>
        <v>&lt;div &gt;</v>
      </c>
      <c r="U283" s="101"/>
    </row>
    <row r="284" spans="7:21">
      <c r="G284" s="87"/>
      <c r="J284" s="92"/>
      <c r="K284" s="88" t="s">
        <v>2</v>
      </c>
      <c r="L284" s="93" t="str">
        <f>CONCATENATE("&lt;h4&gt;",SUBSTITUTE(CONCATENATE(J282," ",J283),"&lt;","&amp;lt;"),"&lt;/h4&gt;")</f>
        <v>&lt;h4&gt; &lt;/h4&gt;</v>
      </c>
      <c r="M284" s="101"/>
      <c r="O284" s="87"/>
      <c r="T284" t="str">
        <f>CONCATENATE("&lt;h5&gt;",R282,"&lt;/h5&gt;")</f>
        <v>&lt;h5&gt;Formulario de Registro Completo autocomplete&lt;/h5&gt;</v>
      </c>
      <c r="U284" s="101"/>
    </row>
    <row r="285" spans="7:21">
      <c r="G285" s="87"/>
      <c r="L285" t="str">
        <f>IF(J286&lt;&gt;"","&lt;p&gt;","")</f>
        <v/>
      </c>
      <c r="M285" s="101"/>
      <c r="O285" s="87"/>
      <c r="T285" t="str">
        <f>IF(R286&lt;&gt;"","&lt;p&gt;","")</f>
        <v/>
      </c>
      <c r="U285" s="101"/>
    </row>
    <row r="286" spans="7:21">
      <c r="G286" s="87" t="s">
        <v>164</v>
      </c>
      <c r="J286" s="94"/>
      <c r="K286" t="s">
        <v>2</v>
      </c>
      <c r="L286" t="str">
        <f>IF(J286&lt;&gt;"",J286,"")</f>
        <v/>
      </c>
      <c r="M286" s="101"/>
      <c r="O286" s="87" t="s">
        <v>164</v>
      </c>
      <c r="R286" s="94"/>
      <c r="S286" t="s">
        <v>2</v>
      </c>
      <c r="T286" t="str">
        <f>IF(R286&lt;&gt;"",R286,"")</f>
        <v/>
      </c>
      <c r="U286" s="101"/>
    </row>
    <row r="287" spans="7:21">
      <c r="G287" s="87"/>
      <c r="L287" t="s">
        <v>111</v>
      </c>
      <c r="M287" s="101"/>
      <c r="O287" s="87"/>
      <c r="T287" t="s">
        <v>111</v>
      </c>
      <c r="U287" s="101"/>
    </row>
    <row r="288" ht="14.55" spans="7:21">
      <c r="G288" s="95"/>
      <c r="H288" s="79"/>
      <c r="I288" s="79"/>
      <c r="J288" s="79"/>
      <c r="K288" s="79"/>
      <c r="L288" s="79" t="str">
        <f>CONCATENATE("&lt;!-- ",CONCATENATE(J282," ",J283," fin")," --&gt;")</f>
        <v>&lt;!--   fin --&gt;</v>
      </c>
      <c r="M288" s="102"/>
      <c r="O288" s="95"/>
      <c r="P288" s="79"/>
      <c r="Q288" s="79"/>
      <c r="R288" s="79"/>
      <c r="S288" s="79"/>
      <c r="T288" s="79" t="str">
        <f>CONCATENATE("&lt;!-- ",R282," fin --&gt;")</f>
        <v>&lt;!-- Formulario de Registro Completo autocomplete fin --&gt;</v>
      </c>
      <c r="U288" s="102"/>
    </row>
    <row r="289" ht="14.55" spans="10:20">
      <c r="J289" s="83"/>
      <c r="K289" s="86"/>
      <c r="L289" s="79" t="str">
        <f>""</f>
        <v/>
      </c>
      <c r="O289" s="85"/>
      <c r="P289" s="86"/>
      <c r="Q289" s="86"/>
      <c r="R289" s="83"/>
      <c r="S289" s="86"/>
      <c r="T289" s="79" t="str">
        <f>""</f>
        <v/>
      </c>
    </row>
    <row r="290" spans="7:21">
      <c r="G290" s="85" t="s">
        <v>239</v>
      </c>
      <c r="H290" s="86"/>
      <c r="I290" s="86"/>
      <c r="J290" s="81"/>
      <c r="K290" s="86" t="s">
        <v>2</v>
      </c>
      <c r="L290" s="82" t="str">
        <f>CONCATENATE("&lt;!-- ",CONCATENATE(J290," ",J291)," --&gt;")</f>
        <v>&lt;!--   --&gt;</v>
      </c>
      <c r="M290" s="99"/>
      <c r="O290" s="85" t="str">
        <f>G290</f>
        <v>Título 22</v>
      </c>
      <c r="P290" s="86"/>
      <c r="Q290" s="86"/>
      <c r="R290" s="81" t="s">
        <v>259</v>
      </c>
      <c r="S290" s="86"/>
      <c r="T290" s="86" t="str">
        <f>CONCATENATE("&lt;!-- ",R290," --&gt;")</f>
        <v>&lt;!-- Formulario de Pago autocomplete --&gt;</v>
      </c>
      <c r="U290" s="99"/>
    </row>
    <row r="291" ht="14.4" spans="7:21">
      <c r="G291" s="87" t="s">
        <v>158</v>
      </c>
      <c r="H291" s="90" t="s">
        <v>159</v>
      </c>
      <c r="I291" s="100" t="s">
        <v>160</v>
      </c>
      <c r="J291" s="94"/>
      <c r="L291" t="str">
        <f>CONCATENATE("&lt;div&gt;")</f>
        <v>&lt;div&gt;</v>
      </c>
      <c r="M291" s="101"/>
      <c r="O291" s="87" t="s">
        <v>158</v>
      </c>
      <c r="P291" s="90" t="s">
        <v>159</v>
      </c>
      <c r="Q291" s="100" t="s">
        <v>160</v>
      </c>
      <c r="T291" t="str">
        <f>CONCATENATE(P291,R291,Q291)</f>
        <v>&lt;div &gt;</v>
      </c>
      <c r="U291" s="101"/>
    </row>
    <row r="292" spans="7:21">
      <c r="G292" s="87"/>
      <c r="J292" s="92"/>
      <c r="K292" s="88" t="s">
        <v>2</v>
      </c>
      <c r="L292" s="93" t="str">
        <f>CONCATENATE("&lt;h4&gt;",SUBSTITUTE(CONCATENATE(J290," ",J291),"&lt;","&amp;lt;"),"&lt;/h4&gt;")</f>
        <v>&lt;h4&gt; &lt;/h4&gt;</v>
      </c>
      <c r="M292" s="101"/>
      <c r="O292" s="87"/>
      <c r="T292" t="str">
        <f>CONCATENATE("&lt;h5&gt;",R290,"&lt;/h5&gt;")</f>
        <v>&lt;h5&gt;Formulario de Pago autocomplete&lt;/h5&gt;</v>
      </c>
      <c r="U292" s="101"/>
    </row>
    <row r="293" spans="7:21">
      <c r="G293" s="87"/>
      <c r="L293" t="str">
        <f>IF(J294&lt;&gt;"","&lt;p&gt;","")</f>
        <v/>
      </c>
      <c r="M293" s="101"/>
      <c r="O293" s="87"/>
      <c r="T293" t="str">
        <f>IF(R294&lt;&gt;"","&lt;p&gt;","")</f>
        <v/>
      </c>
      <c r="U293" s="101"/>
    </row>
    <row r="294" spans="7:21">
      <c r="G294" s="87" t="s">
        <v>164</v>
      </c>
      <c r="J294" s="94"/>
      <c r="K294" t="s">
        <v>2</v>
      </c>
      <c r="L294" t="str">
        <f>IF(J294&lt;&gt;"",J294,"")</f>
        <v/>
      </c>
      <c r="M294" s="101"/>
      <c r="O294" s="87" t="s">
        <v>164</v>
      </c>
      <c r="R294" s="94"/>
      <c r="S294" t="s">
        <v>2</v>
      </c>
      <c r="T294" t="str">
        <f>IF(R294&lt;&gt;"",R294,"")</f>
        <v/>
      </c>
      <c r="U294" s="101"/>
    </row>
    <row r="295" spans="7:21">
      <c r="G295" s="87"/>
      <c r="L295" t="s">
        <v>111</v>
      </c>
      <c r="M295" s="101"/>
      <c r="O295" s="87"/>
      <c r="T295" t="s">
        <v>111</v>
      </c>
      <c r="U295" s="101"/>
    </row>
    <row r="296" ht="14.55" spans="7:21">
      <c r="G296" s="95"/>
      <c r="H296" s="79"/>
      <c r="I296" s="79"/>
      <c r="J296" s="79"/>
      <c r="K296" s="79"/>
      <c r="L296" s="79" t="str">
        <f>CONCATENATE("&lt;!-- ",CONCATENATE(J290," ",J291," fin")," --&gt;")</f>
        <v>&lt;!--   fin --&gt;</v>
      </c>
      <c r="M296" s="102"/>
      <c r="O296" s="95"/>
      <c r="P296" s="79"/>
      <c r="Q296" s="79"/>
      <c r="R296" s="79"/>
      <c r="S296" s="79"/>
      <c r="T296" s="79" t="str">
        <f>CONCATENATE("&lt;!-- ",R290," fin --&gt;")</f>
        <v>&lt;!-- Formulario de Pago autocomplete fin --&gt;</v>
      </c>
      <c r="U296" s="102"/>
    </row>
    <row r="297" ht="14.55" spans="10:20">
      <c r="J297" s="83"/>
      <c r="K297" s="86"/>
      <c r="L297" s="79" t="str">
        <f>""</f>
        <v/>
      </c>
      <c r="O297" s="85"/>
      <c r="P297" s="86"/>
      <c r="Q297" s="86"/>
      <c r="R297" s="83"/>
      <c r="S297" s="86"/>
      <c r="T297" s="79" t="str">
        <f>""</f>
        <v/>
      </c>
    </row>
    <row r="298" spans="7:21">
      <c r="G298" s="85" t="s">
        <v>239</v>
      </c>
      <c r="H298" s="86"/>
      <c r="I298" s="86"/>
      <c r="J298" s="81"/>
      <c r="K298" s="86" t="s">
        <v>2</v>
      </c>
      <c r="L298" s="82" t="str">
        <f>CONCATENATE("&lt;!-- ",CONCATENATE(J298," ",J299)," --&gt;")</f>
        <v>&lt;!--   --&gt;</v>
      </c>
      <c r="M298" s="99"/>
      <c r="O298" s="85" t="str">
        <f>G298</f>
        <v>Título 22</v>
      </c>
      <c r="P298" s="86"/>
      <c r="Q298" s="86"/>
      <c r="R298" s="81" t="s">
        <v>260</v>
      </c>
      <c r="S298" s="86"/>
      <c r="T298" s="86" t="str">
        <f>CONCATENATE("&lt;!-- ",R298," --&gt;")</f>
        <v>&lt;!-- Siempre Usar UTF-8 --&gt;</v>
      </c>
      <c r="U298" s="99"/>
    </row>
    <row r="299" ht="14.4" spans="7:21">
      <c r="G299" s="87" t="s">
        <v>158</v>
      </c>
      <c r="H299" s="90" t="s">
        <v>159</v>
      </c>
      <c r="I299" s="100" t="s">
        <v>160</v>
      </c>
      <c r="J299" s="94"/>
      <c r="L299" t="str">
        <f>CONCATENATE("&lt;div&gt;")</f>
        <v>&lt;div&gt;</v>
      </c>
      <c r="M299" s="101"/>
      <c r="O299" s="87" t="s">
        <v>158</v>
      </c>
      <c r="P299" s="90" t="s">
        <v>159</v>
      </c>
      <c r="Q299" s="100" t="s">
        <v>160</v>
      </c>
      <c r="T299" t="str">
        <f>CONCATENATE(P299,R299,Q299)</f>
        <v>&lt;div &gt;</v>
      </c>
      <c r="U299" s="101"/>
    </row>
    <row r="300" spans="7:21">
      <c r="G300" s="87"/>
      <c r="J300" s="92"/>
      <c r="K300" s="88" t="s">
        <v>2</v>
      </c>
      <c r="L300" s="93" t="str">
        <f>CONCATENATE("&lt;h4&gt;",SUBSTITUTE(CONCATENATE(J298," ",J299),"&lt;","&amp;lt;"),"&lt;/h4&gt;")</f>
        <v>&lt;h4&gt; &lt;/h4&gt;</v>
      </c>
      <c r="M300" s="101"/>
      <c r="O300" s="87"/>
      <c r="T300" t="str">
        <f>CONCATENATE("&lt;h5&gt;",R298,"&lt;/h5&gt;")</f>
        <v>&lt;h5&gt;Siempre Usar UTF-8&lt;/h5&gt;</v>
      </c>
      <c r="U300" s="101"/>
    </row>
    <row r="301" spans="7:21">
      <c r="G301" s="87"/>
      <c r="L301" t="str">
        <f>IF(J302&lt;&gt;"","&lt;p&gt;","")</f>
        <v/>
      </c>
      <c r="M301" s="101"/>
      <c r="O301" s="87"/>
      <c r="T301" t="str">
        <f>IF(R302&lt;&gt;"","&lt;p&gt;","")</f>
        <v/>
      </c>
      <c r="U301" s="101"/>
    </row>
    <row r="302" spans="7:21">
      <c r="G302" s="87" t="s">
        <v>164</v>
      </c>
      <c r="J302" s="94"/>
      <c r="K302" t="s">
        <v>2</v>
      </c>
      <c r="L302" t="str">
        <f>IF(J302&lt;&gt;"",J302,"")</f>
        <v/>
      </c>
      <c r="M302" s="101"/>
      <c r="O302" s="87" t="s">
        <v>164</v>
      </c>
      <c r="R302" s="94"/>
      <c r="S302" t="s">
        <v>2</v>
      </c>
      <c r="T302" t="str">
        <f>IF(R302&lt;&gt;"",R302,"")</f>
        <v/>
      </c>
      <c r="U302" s="101"/>
    </row>
    <row r="303" spans="7:21">
      <c r="G303" s="87"/>
      <c r="L303" t="s">
        <v>111</v>
      </c>
      <c r="M303" s="101"/>
      <c r="O303" s="87"/>
      <c r="T303" t="s">
        <v>111</v>
      </c>
      <c r="U303" s="101"/>
    </row>
    <row r="304" ht="14.55" spans="7:21">
      <c r="G304" s="95"/>
      <c r="H304" s="79"/>
      <c r="I304" s="79"/>
      <c r="J304" s="79"/>
      <c r="K304" s="79"/>
      <c r="L304" s="79" t="str">
        <f>CONCATENATE("&lt;!-- ",CONCATENATE(J298," ",J299," fin")," --&gt;")</f>
        <v>&lt;!--   fin --&gt;</v>
      </c>
      <c r="M304" s="102"/>
      <c r="O304" s="95"/>
      <c r="P304" s="79"/>
      <c r="Q304" s="79"/>
      <c r="R304" s="79"/>
      <c r="S304" s="79"/>
      <c r="T304" s="79" t="str">
        <f>CONCATENATE("&lt;!-- ",R298," fin --&gt;")</f>
        <v>&lt;!-- Siempre Usar UTF-8 fin --&gt;</v>
      </c>
      <c r="U304" s="102"/>
    </row>
    <row r="305" ht="14.55" spans="10:20">
      <c r="J305" s="83"/>
      <c r="K305" s="86"/>
      <c r="L305" s="79" t="str">
        <f>""</f>
        <v/>
      </c>
      <c r="O305" s="85"/>
      <c r="P305" s="86"/>
      <c r="Q305" s="86"/>
      <c r="R305" s="83"/>
      <c r="S305" s="86"/>
      <c r="T305" s="79" t="str">
        <f>""</f>
        <v/>
      </c>
    </row>
    <row r="306" spans="7:21">
      <c r="G306" s="85" t="s">
        <v>239</v>
      </c>
      <c r="H306" s="86"/>
      <c r="I306" s="86"/>
      <c r="J306" s="81"/>
      <c r="K306" s="86" t="s">
        <v>2</v>
      </c>
      <c r="L306" s="82" t="str">
        <f>CONCATENATE("&lt;!-- ",CONCATENATE(J306," ",J307)," --&gt;")</f>
        <v>&lt;!--   --&gt;</v>
      </c>
      <c r="M306" s="99"/>
      <c r="O306" s="85" t="str">
        <f>G306</f>
        <v>Título 22</v>
      </c>
      <c r="P306" s="86"/>
      <c r="Q306" s="86"/>
      <c r="R306" s="81" t="s">
        <v>261</v>
      </c>
      <c r="S306" s="86"/>
      <c r="T306" s="86" t="str">
        <f>CONCATENATE("&lt;!-- ",R306," --&gt;")</f>
        <v>&lt;!-- Mantener la Consistencia --&gt;</v>
      </c>
      <c r="U306" s="99"/>
    </row>
    <row r="307" ht="14.4" spans="7:21">
      <c r="G307" s="87" t="s">
        <v>158</v>
      </c>
      <c r="H307" s="90" t="s">
        <v>159</v>
      </c>
      <c r="I307" s="100" t="s">
        <v>160</v>
      </c>
      <c r="J307" s="94"/>
      <c r="L307" t="str">
        <f>CONCATENATE("&lt;div&gt;")</f>
        <v>&lt;div&gt;</v>
      </c>
      <c r="M307" s="101"/>
      <c r="O307" s="87" t="s">
        <v>158</v>
      </c>
      <c r="P307" s="90" t="s">
        <v>159</v>
      </c>
      <c r="Q307" s="100" t="s">
        <v>160</v>
      </c>
      <c r="T307" t="str">
        <f>CONCATENATE(P307,R307,Q307)</f>
        <v>&lt;div &gt;</v>
      </c>
      <c r="U307" s="101"/>
    </row>
    <row r="308" spans="7:21">
      <c r="G308" s="87"/>
      <c r="J308" s="92"/>
      <c r="K308" s="88" t="s">
        <v>2</v>
      </c>
      <c r="L308" s="93" t="str">
        <f>CONCATENATE("&lt;h4&gt;",SUBSTITUTE(CONCATENATE(J306," ",J307),"&lt;","&amp;lt;"),"&lt;/h4&gt;")</f>
        <v>&lt;h4&gt; &lt;/h4&gt;</v>
      </c>
      <c r="M308" s="101"/>
      <c r="O308" s="87"/>
      <c r="T308" t="str">
        <f>CONCATENATE("&lt;h5&gt;",R306,"&lt;/h5&gt;")</f>
        <v>&lt;h5&gt;Mantener la Consistencia&lt;/h5&gt;</v>
      </c>
      <c r="U308" s="101"/>
    </row>
    <row r="309" spans="7:21">
      <c r="G309" s="87"/>
      <c r="L309" t="str">
        <f>IF(J310&lt;&gt;"","&lt;p&gt;","")</f>
        <v/>
      </c>
      <c r="M309" s="101"/>
      <c r="O309" s="87"/>
      <c r="T309" t="str">
        <f>IF(R310&lt;&gt;"","&lt;p&gt;","")</f>
        <v/>
      </c>
      <c r="U309" s="101"/>
    </row>
    <row r="310" spans="7:21">
      <c r="G310" s="87" t="s">
        <v>164</v>
      </c>
      <c r="J310" s="94"/>
      <c r="K310" t="s">
        <v>2</v>
      </c>
      <c r="L310" t="str">
        <f>IF(J310&lt;&gt;"",J310,"")</f>
        <v/>
      </c>
      <c r="M310" s="101"/>
      <c r="O310" s="87" t="s">
        <v>164</v>
      </c>
      <c r="R310" s="94"/>
      <c r="S310" t="s">
        <v>2</v>
      </c>
      <c r="T310" t="str">
        <f>IF(R310&lt;&gt;"",R310,"")</f>
        <v/>
      </c>
      <c r="U310" s="101"/>
    </row>
    <row r="311" spans="7:21">
      <c r="G311" s="87"/>
      <c r="L311" t="s">
        <v>111</v>
      </c>
      <c r="M311" s="101"/>
      <c r="O311" s="87"/>
      <c r="T311" t="s">
        <v>111</v>
      </c>
      <c r="U311" s="101"/>
    </row>
    <row r="312" ht="14.55" spans="7:21">
      <c r="G312" s="95"/>
      <c r="H312" s="79"/>
      <c r="I312" s="79"/>
      <c r="J312" s="79"/>
      <c r="K312" s="79"/>
      <c r="L312" s="79" t="str">
        <f>CONCATENATE("&lt;!-- ",CONCATENATE(J306," ",J307," fin")," --&gt;")</f>
        <v>&lt;!--   fin --&gt;</v>
      </c>
      <c r="M312" s="102"/>
      <c r="O312" s="95"/>
      <c r="P312" s="79"/>
      <c r="Q312" s="79"/>
      <c r="R312" s="79"/>
      <c r="S312" s="79"/>
      <c r="T312" s="79" t="str">
        <f>CONCATENATE("&lt;!-- ",R306," fin --&gt;")</f>
        <v>&lt;!-- Mantener la Consistencia fin --&gt;</v>
      </c>
      <c r="U312" s="102"/>
    </row>
    <row r="313" ht="14.55" spans="10:20">
      <c r="J313" s="83"/>
      <c r="K313" s="86"/>
      <c r="L313" s="79" t="str">
        <f>""</f>
        <v/>
      </c>
      <c r="O313" s="85"/>
      <c r="P313" s="86"/>
      <c r="Q313" s="86"/>
      <c r="R313" s="83"/>
      <c r="S313" s="86"/>
      <c r="T313" s="79" t="str">
        <f>""</f>
        <v/>
      </c>
    </row>
    <row r="314" spans="7:21">
      <c r="G314" s="85" t="s">
        <v>239</v>
      </c>
      <c r="H314" s="86"/>
      <c r="I314" s="86"/>
      <c r="J314" s="81"/>
      <c r="K314" s="86" t="s">
        <v>2</v>
      </c>
      <c r="L314" s="82" t="str">
        <f>CONCATENATE("&lt;!-- ",CONCATENATE(J314," ",J315)," --&gt;")</f>
        <v>&lt;!--   --&gt;</v>
      </c>
      <c r="M314" s="99"/>
      <c r="O314" s="85" t="str">
        <f>G314</f>
        <v>Título 22</v>
      </c>
      <c r="P314" s="86"/>
      <c r="Q314" s="86"/>
      <c r="R314" s="81" t="s">
        <v>262</v>
      </c>
      <c r="S314" s="86"/>
      <c r="T314" s="86" t="str">
        <f>CONCATENATE("&lt;!-- ",R314," --&gt;")</f>
        <v>&lt;!-- Probar con Caracteres Especiales --&gt;</v>
      </c>
      <c r="U314" s="99"/>
    </row>
    <row r="315" ht="14.4" spans="7:21">
      <c r="G315" s="87" t="s">
        <v>158</v>
      </c>
      <c r="H315" s="90" t="s">
        <v>159</v>
      </c>
      <c r="I315" s="100" t="s">
        <v>160</v>
      </c>
      <c r="J315" s="94"/>
      <c r="L315" t="str">
        <f>CONCATENATE("&lt;div&gt;")</f>
        <v>&lt;div&gt;</v>
      </c>
      <c r="M315" s="101"/>
      <c r="O315" s="87" t="s">
        <v>158</v>
      </c>
      <c r="P315" s="90" t="s">
        <v>159</v>
      </c>
      <c r="Q315" s="100" t="s">
        <v>160</v>
      </c>
      <c r="T315" t="str">
        <f>CONCATENATE(P315,R315,Q315)</f>
        <v>&lt;div &gt;</v>
      </c>
      <c r="U315" s="101"/>
    </row>
    <row r="316" spans="7:21">
      <c r="G316" s="87"/>
      <c r="J316" s="92"/>
      <c r="K316" s="88" t="s">
        <v>2</v>
      </c>
      <c r="L316" s="93" t="str">
        <f>CONCATENATE("&lt;h4&gt;",SUBSTITUTE(CONCATENATE(J314," ",J315),"&lt;","&amp;lt;"),"&lt;/h4&gt;")</f>
        <v>&lt;h4&gt; &lt;/h4&gt;</v>
      </c>
      <c r="M316" s="101"/>
      <c r="O316" s="87"/>
      <c r="T316" t="str">
        <f>CONCATENATE("&lt;h5&gt;",R314,"&lt;/h5&gt;")</f>
        <v>&lt;h5&gt;Probar con Caracteres Especiales&lt;/h5&gt;</v>
      </c>
      <c r="U316" s="101"/>
    </row>
    <row r="317" spans="7:21">
      <c r="G317" s="87"/>
      <c r="L317" t="str">
        <f>IF(J318&lt;&gt;"","&lt;p&gt;","")</f>
        <v/>
      </c>
      <c r="M317" s="101"/>
      <c r="O317" s="87"/>
      <c r="T317" t="str">
        <f>IF(R318&lt;&gt;"","&lt;p&gt;","")</f>
        <v/>
      </c>
      <c r="U317" s="101"/>
    </row>
    <row r="318" spans="7:21">
      <c r="G318" s="87" t="s">
        <v>164</v>
      </c>
      <c r="J318" s="94"/>
      <c r="K318" t="s">
        <v>2</v>
      </c>
      <c r="L318" t="str">
        <f>IF(J318&lt;&gt;"",J318,"")</f>
        <v/>
      </c>
      <c r="M318" s="101"/>
      <c r="O318" s="87" t="s">
        <v>164</v>
      </c>
      <c r="R318" s="94"/>
      <c r="S318" t="s">
        <v>2</v>
      </c>
      <c r="T318" t="str">
        <f>IF(R318&lt;&gt;"",R318,"")</f>
        <v/>
      </c>
      <c r="U318" s="101"/>
    </row>
    <row r="319" spans="7:21">
      <c r="G319" s="87"/>
      <c r="L319" t="s">
        <v>111</v>
      </c>
      <c r="M319" s="101"/>
      <c r="O319" s="87"/>
      <c r="T319" t="s">
        <v>111</v>
      </c>
      <c r="U319" s="101"/>
    </row>
    <row r="320" ht="14.55" spans="7:21">
      <c r="G320" s="95"/>
      <c r="H320" s="79"/>
      <c r="I320" s="79"/>
      <c r="J320" s="79"/>
      <c r="K320" s="79"/>
      <c r="L320" s="79" t="str">
        <f>CONCATENATE("&lt;!-- ",CONCATENATE(J314," ",J315," fin")," --&gt;")</f>
        <v>&lt;!--   fin --&gt;</v>
      </c>
      <c r="M320" s="102"/>
      <c r="O320" s="95"/>
      <c r="P320" s="79"/>
      <c r="Q320" s="79"/>
      <c r="R320" s="79"/>
      <c r="S320" s="79"/>
      <c r="T320" s="79" t="str">
        <f>CONCATENATE("&lt;!-- ",R314," fin --&gt;")</f>
        <v>&lt;!-- Probar con Caracteres Especiales fin --&gt;</v>
      </c>
      <c r="U320" s="102"/>
    </row>
    <row r="321" ht="14.55" spans="10:20">
      <c r="J321" s="83"/>
      <c r="K321" s="86"/>
      <c r="L321" s="79" t="str">
        <f>""</f>
        <v/>
      </c>
      <c r="O321" s="85"/>
      <c r="P321" s="86"/>
      <c r="Q321" s="86"/>
      <c r="R321" s="83"/>
      <c r="S321" s="86"/>
      <c r="T321" s="79" t="str">
        <f>""</f>
        <v/>
      </c>
    </row>
    <row r="322" spans="15:21">
      <c r="O322" s="85">
        <f>G322</f>
        <v>0</v>
      </c>
      <c r="P322" s="86"/>
      <c r="Q322" s="86"/>
      <c r="R322" s="81"/>
      <c r="S322" s="86"/>
      <c r="T322" s="86" t="str">
        <f>CONCATENATE("&lt;!-- ",R322," --&gt;")</f>
        <v>&lt;!--  --&gt;</v>
      </c>
      <c r="U322" s="99"/>
    </row>
    <row r="323" ht="14.4" spans="15:21">
      <c r="O323" s="87" t="s">
        <v>158</v>
      </c>
      <c r="P323" s="90" t="s">
        <v>159</v>
      </c>
      <c r="Q323" s="100" t="s">
        <v>160</v>
      </c>
      <c r="T323" t="str">
        <f>CONCATENATE(P323,R323,Q323)</f>
        <v>&lt;div &gt;</v>
      </c>
      <c r="U323" s="101"/>
    </row>
    <row r="324" spans="15:21">
      <c r="O324" s="87"/>
      <c r="T324" t="str">
        <f>CONCATENATE("&lt;h5&gt;",R322,"&lt;/h5&gt;")</f>
        <v>&lt;h5&gt;&lt;/h5&gt;</v>
      </c>
      <c r="U324" s="101"/>
    </row>
    <row r="325" spans="15:21">
      <c r="O325" s="87"/>
      <c r="T325" t="str">
        <f>IF(R326&lt;&gt;"","&lt;p&gt;","")</f>
        <v/>
      </c>
      <c r="U325" s="101"/>
    </row>
    <row r="326" spans="15:21">
      <c r="O326" s="87" t="s">
        <v>164</v>
      </c>
      <c r="R326" s="94"/>
      <c r="S326" t="s">
        <v>2</v>
      </c>
      <c r="T326" t="str">
        <f>IF(R326&lt;&gt;"",R326,"")</f>
        <v/>
      </c>
      <c r="U326" s="101"/>
    </row>
    <row r="327" spans="15:21">
      <c r="O327" s="87"/>
      <c r="T327" t="s">
        <v>111</v>
      </c>
      <c r="U327" s="101"/>
    </row>
    <row r="328" ht="14.55" spans="15:21">
      <c r="O328" s="95"/>
      <c r="P328" s="79"/>
      <c r="Q328" s="79"/>
      <c r="R328" s="79"/>
      <c r="S328" s="79"/>
      <c r="T328" s="79" t="str">
        <f>CONCATENATE("&lt;!-- ",R322," fin --&gt;")</f>
        <v>&lt;!--  fin --&gt;</v>
      </c>
      <c r="U328" s="102"/>
    </row>
    <row r="329" ht="14.55" spans="15:20">
      <c r="O329" s="85"/>
      <c r="P329" s="86"/>
      <c r="Q329" s="86"/>
      <c r="R329" s="83"/>
      <c r="S329" s="86"/>
      <c r="T329" s="79" t="str">
        <f>""</f>
        <v/>
      </c>
    </row>
  </sheetData>
  <conditionalFormatting sqref="X1">
    <cfRule type="duplicateValues" dxfId="2" priority="569"/>
    <cfRule type="duplicateValues" dxfId="3" priority="570"/>
  </conditionalFormatting>
  <conditionalFormatting sqref="J10">
    <cfRule type="duplicateValues" dxfId="0" priority="468"/>
  </conditionalFormatting>
  <conditionalFormatting sqref="J12">
    <cfRule type="duplicateValues" dxfId="0" priority="467"/>
  </conditionalFormatting>
  <conditionalFormatting sqref="J20">
    <cfRule type="duplicateValues" dxfId="0" priority="466"/>
  </conditionalFormatting>
  <conditionalFormatting sqref="J27">
    <cfRule type="duplicateValues" dxfId="0" priority="464"/>
  </conditionalFormatting>
  <conditionalFormatting sqref="J28">
    <cfRule type="duplicateValues" dxfId="0" priority="463"/>
  </conditionalFormatting>
  <conditionalFormatting sqref="C71">
    <cfRule type="duplicateValues" dxfId="0" priority="43"/>
  </conditionalFormatting>
  <conditionalFormatting sqref="D71">
    <cfRule type="duplicateValues" dxfId="0" priority="42"/>
  </conditionalFormatting>
  <conditionalFormatting sqref="E71">
    <cfRule type="duplicateValues" dxfId="0" priority="41"/>
  </conditionalFormatting>
  <conditionalFormatting sqref="C106">
    <cfRule type="duplicateValues" dxfId="0" priority="33"/>
  </conditionalFormatting>
  <conditionalFormatting sqref="D106">
    <cfRule type="duplicateValues" dxfId="0" priority="32"/>
  </conditionalFormatting>
  <conditionalFormatting sqref="E106">
    <cfRule type="duplicateValues" dxfId="0" priority="31"/>
  </conditionalFormatting>
  <conditionalFormatting sqref="C141">
    <cfRule type="duplicateValues" dxfId="0" priority="29"/>
  </conditionalFormatting>
  <conditionalFormatting sqref="D141">
    <cfRule type="duplicateValues" dxfId="0" priority="28"/>
  </conditionalFormatting>
  <conditionalFormatting sqref="E141">
    <cfRule type="duplicateValues" dxfId="0" priority="27"/>
  </conditionalFormatting>
  <conditionalFormatting sqref="C156">
    <cfRule type="duplicateValues" dxfId="0" priority="12"/>
  </conditionalFormatting>
  <conditionalFormatting sqref="D156">
    <cfRule type="duplicateValues" dxfId="0" priority="11"/>
  </conditionalFormatting>
  <conditionalFormatting sqref="E156">
    <cfRule type="duplicateValues" dxfId="0" priority="10"/>
  </conditionalFormatting>
  <conditionalFormatting sqref="C171">
    <cfRule type="duplicateValues" dxfId="0" priority="8"/>
  </conditionalFormatting>
  <conditionalFormatting sqref="D171">
    <cfRule type="duplicateValues" dxfId="0" priority="7"/>
  </conditionalFormatting>
  <conditionalFormatting sqref="E171">
    <cfRule type="duplicateValues" dxfId="0" priority="6"/>
  </conditionalFormatting>
  <conditionalFormatting sqref="C186">
    <cfRule type="duplicateValues" dxfId="0" priority="4"/>
  </conditionalFormatting>
  <conditionalFormatting sqref="D186">
    <cfRule type="duplicateValues" dxfId="0" priority="3"/>
  </conditionalFormatting>
  <conditionalFormatting sqref="E186">
    <cfRule type="duplicateValues" dxfId="0" priority="2"/>
  </conditionalFormatting>
  <conditionalFormatting sqref="B72:B106">
    <cfRule type="duplicateValues" dxfId="0" priority="30"/>
  </conditionalFormatting>
  <conditionalFormatting sqref="B107:B141">
    <cfRule type="duplicateValues" dxfId="0" priority="26"/>
  </conditionalFormatting>
  <conditionalFormatting sqref="B142:B156">
    <cfRule type="duplicateValues" dxfId="0" priority="9"/>
  </conditionalFormatting>
  <conditionalFormatting sqref="B157:B171">
    <cfRule type="duplicateValues" dxfId="0" priority="5"/>
  </conditionalFormatting>
  <conditionalFormatting sqref="B172:B186">
    <cfRule type="duplicateValues" dxfId="0" priority="1"/>
  </conditionalFormatting>
  <conditionalFormatting sqref="J3:J9">
    <cfRule type="duplicateValues" dxfId="0" priority="471"/>
  </conditionalFormatting>
  <conditionalFormatting sqref="J29:J32">
    <cfRule type="duplicateValues" dxfId="0" priority="565"/>
  </conditionalFormatting>
  <conditionalFormatting sqref="J35:J40">
    <cfRule type="duplicateValues" dxfId="0" priority="564"/>
  </conditionalFormatting>
  <conditionalFormatting sqref="J43:J48">
    <cfRule type="duplicateValues" dxfId="0" priority="563"/>
  </conditionalFormatting>
  <conditionalFormatting sqref="J51:J56">
    <cfRule type="duplicateValues" dxfId="0" priority="562"/>
  </conditionalFormatting>
  <conditionalFormatting sqref="J59:J64">
    <cfRule type="duplicateValues" dxfId="0" priority="561"/>
  </conditionalFormatting>
  <conditionalFormatting sqref="J67:J72">
    <cfRule type="duplicateValues" dxfId="0" priority="560"/>
  </conditionalFormatting>
  <conditionalFormatting sqref="J75:J80">
    <cfRule type="duplicateValues" dxfId="0" priority="559"/>
  </conditionalFormatting>
  <conditionalFormatting sqref="J83:J88">
    <cfRule type="duplicateValues" dxfId="0" priority="558"/>
  </conditionalFormatting>
  <conditionalFormatting sqref="J91:J96">
    <cfRule type="duplicateValues" dxfId="0" priority="557"/>
  </conditionalFormatting>
  <conditionalFormatting sqref="J99:J104">
    <cfRule type="duplicateValues" dxfId="0" priority="556"/>
  </conditionalFormatting>
  <conditionalFormatting sqref="J107:J112">
    <cfRule type="duplicateValues" dxfId="0" priority="555"/>
  </conditionalFormatting>
  <conditionalFormatting sqref="J115:J120">
    <cfRule type="duplicateValues" dxfId="0" priority="554"/>
  </conditionalFormatting>
  <conditionalFormatting sqref="J123:J128">
    <cfRule type="duplicateValues" dxfId="0" priority="553"/>
  </conditionalFormatting>
  <conditionalFormatting sqref="J131:J136">
    <cfRule type="duplicateValues" dxfId="0" priority="552"/>
  </conditionalFormatting>
  <conditionalFormatting sqref="J139:J144">
    <cfRule type="duplicateValues" dxfId="0" priority="551"/>
  </conditionalFormatting>
  <conditionalFormatting sqref="J147:J152">
    <cfRule type="duplicateValues" dxfId="0" priority="550"/>
  </conditionalFormatting>
  <conditionalFormatting sqref="J155:J160">
    <cfRule type="duplicateValues" dxfId="0" priority="549"/>
  </conditionalFormatting>
  <conditionalFormatting sqref="J163:J168">
    <cfRule type="duplicateValues" dxfId="0" priority="548"/>
  </conditionalFormatting>
  <conditionalFormatting sqref="J171:J176">
    <cfRule type="duplicateValues" dxfId="0" priority="547"/>
  </conditionalFormatting>
  <conditionalFormatting sqref="J179:J184">
    <cfRule type="duplicateValues" dxfId="0" priority="546"/>
  </conditionalFormatting>
  <conditionalFormatting sqref="J187:J192">
    <cfRule type="duplicateValues" dxfId="0" priority="545"/>
  </conditionalFormatting>
  <conditionalFormatting sqref="J195:J200">
    <cfRule type="duplicateValues" dxfId="0" priority="544"/>
  </conditionalFormatting>
  <conditionalFormatting sqref="J203:J208">
    <cfRule type="duplicateValues" dxfId="0" priority="543"/>
  </conditionalFormatting>
  <conditionalFormatting sqref="J211:J216">
    <cfRule type="duplicateValues" dxfId="0" priority="542"/>
  </conditionalFormatting>
  <conditionalFormatting sqref="J219:J224">
    <cfRule type="duplicateValues" dxfId="0" priority="541"/>
  </conditionalFormatting>
  <conditionalFormatting sqref="J227:J232">
    <cfRule type="duplicateValues" dxfId="0" priority="540"/>
  </conditionalFormatting>
  <conditionalFormatting sqref="J235:J240">
    <cfRule type="duplicateValues" dxfId="0" priority="539"/>
  </conditionalFormatting>
  <conditionalFormatting sqref="J243:J248">
    <cfRule type="duplicateValues" dxfId="0" priority="538"/>
  </conditionalFormatting>
  <conditionalFormatting sqref="J251:J256">
    <cfRule type="duplicateValues" dxfId="0" priority="537"/>
  </conditionalFormatting>
  <conditionalFormatting sqref="J259:J264">
    <cfRule type="duplicateValues" dxfId="0" priority="536"/>
  </conditionalFormatting>
  <conditionalFormatting sqref="J267:J272">
    <cfRule type="duplicateValues" dxfId="0" priority="23"/>
  </conditionalFormatting>
  <conditionalFormatting sqref="J275:J280">
    <cfRule type="duplicateValues" dxfId="0" priority="22"/>
  </conditionalFormatting>
  <conditionalFormatting sqref="J283:J288">
    <cfRule type="duplicateValues" dxfId="0" priority="21"/>
  </conditionalFormatting>
  <conditionalFormatting sqref="J291:J296">
    <cfRule type="duplicateValues" dxfId="0" priority="20"/>
  </conditionalFormatting>
  <conditionalFormatting sqref="J299:J304">
    <cfRule type="duplicateValues" dxfId="0" priority="19"/>
  </conditionalFormatting>
  <conditionalFormatting sqref="J307:J312">
    <cfRule type="duplicateValues" dxfId="0" priority="18"/>
  </conditionalFormatting>
  <conditionalFormatting sqref="J315:J320">
    <cfRule type="duplicateValues" dxfId="0" priority="17"/>
  </conditionalFormatting>
  <conditionalFormatting sqref="R290:R297">
    <cfRule type="duplicateValues" dxfId="0" priority="24"/>
  </conditionalFormatting>
  <conditionalFormatting sqref="R298:R305">
    <cfRule type="duplicateValues" dxfId="0" priority="16"/>
  </conditionalFormatting>
  <conditionalFormatting sqref="R306:R313">
    <cfRule type="duplicateValues" dxfId="0" priority="15"/>
  </conditionalFormatting>
  <conditionalFormatting sqref="R314:R321">
    <cfRule type="duplicateValues" dxfId="0" priority="14"/>
  </conditionalFormatting>
  <conditionalFormatting sqref="R322:R329">
    <cfRule type="duplicateValues" dxfId="0" priority="13"/>
  </conditionalFormatting>
  <conditionalFormatting sqref="B1:B71;B187:B1048576">
    <cfRule type="duplicateValues" dxfId="0" priority="34"/>
  </conditionalFormatting>
  <conditionalFormatting sqref="R1:R289;R330:R1048576">
    <cfRule type="duplicateValues" dxfId="0" priority="25"/>
  </conditionalFormatting>
  <conditionalFormatting sqref="J11;J13:J17">
    <cfRule type="duplicateValues" dxfId="0" priority="470"/>
  </conditionalFormatting>
  <conditionalFormatting sqref="J18:J19;J21:J25">
    <cfRule type="duplicateValues" dxfId="0" priority="469"/>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17"/>
  <sheetViews>
    <sheetView topLeftCell="F18" workbookViewId="0">
      <selection activeCell="G24" sqref="G24:G25"/>
    </sheetView>
  </sheetViews>
  <sheetFormatPr defaultColWidth="27.8" defaultRowHeight="13.8"/>
  <cols>
    <col min="1" max="5" width="5.7" style="57" hidden="1" customWidth="1"/>
    <col min="6" max="6" width="16.6" customWidth="1"/>
    <col min="7" max="7" width="20.7" customWidth="1"/>
    <col min="8" max="8" width="27.8" customWidth="1"/>
    <col min="9" max="9" width="2" customWidth="1"/>
    <col min="10" max="10" width="255.7" customWidth="1"/>
    <col min="11" max="16384" width="27.8" customWidth="1"/>
  </cols>
  <sheetData>
    <row r="1" s="56" customFormat="1" ht="15.3" customHeight="1" spans="1:18">
      <c r="A1" s="58"/>
      <c r="B1" s="58"/>
      <c r="C1" s="58"/>
      <c r="D1" s="58"/>
      <c r="E1" s="58"/>
      <c r="G1" s="56" t="s">
        <v>263</v>
      </c>
      <c r="R1" s="65"/>
    </row>
    <row r="2" s="56" customFormat="1" spans="1:18">
      <c r="A2" s="59" t="s">
        <v>264</v>
      </c>
      <c r="B2" s="60"/>
      <c r="C2" s="60"/>
      <c r="D2" s="60"/>
      <c r="E2" s="60"/>
      <c r="G2" s="61" t="s">
        <v>265</v>
      </c>
      <c r="H2" s="62"/>
      <c r="R2" s="65"/>
    </row>
    <row r="3" s="56" customFormat="1" spans="1:18">
      <c r="A3" s="58" t="str">
        <f>IF(F3&lt;&gt;"",CONCATENATE("&lt;li&gt;",$A$2),"")</f>
        <v/>
      </c>
      <c r="B3" s="58" t="str">
        <f>IF(F3&lt;&gt;"",LEFT(F3,FIND(":",F3,1)-1),"")</f>
        <v/>
      </c>
      <c r="C3" s="58" t="str">
        <f t="shared" ref="C3:C19" si="0">IF(F3&lt;&gt;"","&lt;/span&gt;","")</f>
        <v/>
      </c>
      <c r="D3" s="58" t="str">
        <f>IF(F3&lt;&gt;"",RIGHT(F3,LEN(F3)-FIND(":",F3,1)),"")</f>
        <v/>
      </c>
      <c r="E3" s="58" t="str">
        <f t="shared" ref="E3:E19" si="1">IF(F3&lt;&gt;"","&lt;/li&gt;","")</f>
        <v/>
      </c>
      <c r="F3" s="63"/>
      <c r="G3" s="64" t="str">
        <f>IF(F3&lt;&gt;"",CONCATENATE(A3,B3,C3,":",D3,E3),IF(F2&lt;&gt;"","&lt;/ul&gt;",""))</f>
        <v/>
      </c>
      <c r="H3" s="65"/>
      <c r="I3" s="56" t="s">
        <v>2</v>
      </c>
      <c r="J3" s="71"/>
      <c r="K3" s="71"/>
      <c r="Q3" s="76"/>
      <c r="R3" s="65"/>
    </row>
    <row r="4" s="56" customFormat="1" spans="1:18">
      <c r="A4" s="58" t="str">
        <f>IF(F4&lt;&gt;"",CONCATENATE("&lt;li&gt;",$A$2),"")</f>
        <v/>
      </c>
      <c r="B4" s="58" t="str">
        <f>IF(F4&lt;&gt;"",LEFT(F4,FIND(":",F4,1)-1),"")</f>
        <v/>
      </c>
      <c r="C4" s="58" t="str">
        <f t="shared" si="0"/>
        <v/>
      </c>
      <c r="D4" s="58" t="str">
        <f>IF(F4&lt;&gt;"",RIGHT(F4,LEN(F4)-FIND(":",F4,1)),"")</f>
        <v/>
      </c>
      <c r="E4" s="58" t="str">
        <f t="shared" si="1"/>
        <v/>
      </c>
      <c r="F4" s="66"/>
      <c r="G4" s="64" t="str">
        <f>IF(F4&lt;&gt;"",CONCATENATE(A4,B4,C4,":",D4,E4),IF(F3&lt;&gt;"","&lt;/ul&gt;",""))</f>
        <v/>
      </c>
      <c r="H4" s="65"/>
      <c r="I4" s="56" t="s">
        <v>2</v>
      </c>
      <c r="J4" s="72"/>
      <c r="K4"/>
      <c r="Q4" s="76"/>
      <c r="R4" s="65"/>
    </row>
    <row r="5" s="56" customFormat="1" spans="1:18">
      <c r="A5" s="58" t="str">
        <f>IF(F5&lt;&gt;"",CONCATENATE("&lt;li&gt;",$A$2),"")</f>
        <v/>
      </c>
      <c r="B5" s="58" t="str">
        <f>IF(F5&lt;&gt;"",LEFT(F5,FIND(":",F5,1)-1),"")</f>
        <v/>
      </c>
      <c r="C5" s="58" t="str">
        <f t="shared" si="0"/>
        <v/>
      </c>
      <c r="D5" s="58" t="str">
        <f>IF(F5&lt;&gt;"",RIGHT(F5,LEN(F5)-FIND(":",F5,1)),"")</f>
        <v/>
      </c>
      <c r="E5" s="58" t="str">
        <f t="shared" si="1"/>
        <v/>
      </c>
      <c r="F5" s="66"/>
      <c r="G5" s="64" t="str">
        <f t="shared" ref="G4:G20" si="2">IF(F5&lt;&gt;"",CONCATENATE(A5,B5,C5,":",D5,E5),IF(F4&lt;&gt;"","&lt;/ul&gt;",""))</f>
        <v/>
      </c>
      <c r="H5" s="65"/>
      <c r="I5" s="56" t="s">
        <v>2</v>
      </c>
      <c r="J5" s="73"/>
      <c r="K5" s="74"/>
      <c r="Q5" s="76"/>
      <c r="R5" s="65"/>
    </row>
    <row r="6" s="56" customFormat="1" spans="1:18">
      <c r="A6" s="58" t="str">
        <f>IF(F6&lt;&gt;"",CONCATENATE("&lt;li&gt;",$A$2),"")</f>
        <v/>
      </c>
      <c r="B6" s="58" t="str">
        <f t="shared" ref="B3:B19" si="3">IF(F6&lt;&gt;"",LEFT(F6,FIND(":",F6,1)-1),"")</f>
        <v/>
      </c>
      <c r="C6" s="58" t="str">
        <f t="shared" si="0"/>
        <v/>
      </c>
      <c r="D6" s="58" t="str">
        <f t="shared" ref="D3:D19" si="4">IF(F6&lt;&gt;"",RIGHT(F6,LEN(F6)-FIND(":",F6,1)),"")</f>
        <v/>
      </c>
      <c r="E6" s="58" t="str">
        <f t="shared" si="1"/>
        <v/>
      </c>
      <c r="F6" s="66"/>
      <c r="G6" s="64" t="str">
        <f t="shared" si="2"/>
        <v/>
      </c>
      <c r="H6" s="65"/>
      <c r="I6" s="56" t="s">
        <v>2</v>
      </c>
      <c r="J6" s="73"/>
      <c r="Q6" s="76"/>
      <c r="R6" s="65"/>
    </row>
    <row r="7" s="56" customFormat="1" spans="1:18">
      <c r="A7" s="58" t="str">
        <f>IF(F7&lt;&gt;"",CONCATENATE("&lt;li&gt;",$A$2),"")</f>
        <v/>
      </c>
      <c r="B7" s="58" t="str">
        <f t="shared" si="3"/>
        <v/>
      </c>
      <c r="C7" s="58" t="str">
        <f t="shared" si="0"/>
        <v/>
      </c>
      <c r="D7" s="58" t="str">
        <f t="shared" si="4"/>
        <v/>
      </c>
      <c r="E7" s="58" t="str">
        <f t="shared" si="1"/>
        <v/>
      </c>
      <c r="F7" s="66"/>
      <c r="G7" s="64" t="str">
        <f t="shared" si="2"/>
        <v/>
      </c>
      <c r="H7" s="65"/>
      <c r="I7" s="56" t="s">
        <v>2</v>
      </c>
      <c r="J7" s="73"/>
      <c r="Q7" s="76"/>
      <c r="R7" s="65"/>
    </row>
    <row r="8" s="56" customFormat="1" spans="1:18">
      <c r="A8" s="58" t="str">
        <f>IF(F8&lt;&gt;"",CONCATENATE("&lt;li&gt;",$A$2),"")</f>
        <v/>
      </c>
      <c r="B8" s="58" t="str">
        <f t="shared" si="3"/>
        <v/>
      </c>
      <c r="C8" s="58" t="str">
        <f t="shared" si="0"/>
        <v/>
      </c>
      <c r="D8" s="58" t="str">
        <f t="shared" si="4"/>
        <v/>
      </c>
      <c r="E8" s="58" t="str">
        <f t="shared" si="1"/>
        <v/>
      </c>
      <c r="F8" s="66"/>
      <c r="G8" s="64" t="str">
        <f t="shared" si="2"/>
        <v/>
      </c>
      <c r="H8" s="65"/>
      <c r="I8" s="56" t="s">
        <v>2</v>
      </c>
      <c r="J8" s="73"/>
      <c r="K8" s="56"/>
      <c r="Q8" s="76"/>
      <c r="R8" s="65"/>
    </row>
    <row r="9" s="56" customFormat="1" spans="1:18">
      <c r="A9" s="58" t="str">
        <f>IF(F9&lt;&gt;"",CONCATENATE("&lt;li&gt;",$A$2),"")</f>
        <v/>
      </c>
      <c r="B9" s="58" t="str">
        <f t="shared" si="3"/>
        <v/>
      </c>
      <c r="C9" s="58" t="str">
        <f t="shared" si="0"/>
        <v/>
      </c>
      <c r="D9" s="58" t="str">
        <f t="shared" si="4"/>
        <v/>
      </c>
      <c r="E9" s="58" t="str">
        <f t="shared" si="1"/>
        <v/>
      </c>
      <c r="F9" s="66"/>
      <c r="G9" s="64" t="str">
        <f t="shared" si="2"/>
        <v/>
      </c>
      <c r="H9" s="65"/>
      <c r="I9" s="56" t="s">
        <v>2</v>
      </c>
      <c r="J9" s="73"/>
      <c r="Q9" s="76"/>
      <c r="R9" s="65"/>
    </row>
    <row r="10" s="56" customFormat="1" spans="1:18">
      <c r="A10" s="58" t="str">
        <f>IF(F10&lt;&gt;"",CONCATENATE("&lt;li&gt;",$A$2),"")</f>
        <v/>
      </c>
      <c r="B10" s="58" t="str">
        <f t="shared" si="3"/>
        <v/>
      </c>
      <c r="C10" s="58" t="str">
        <f t="shared" si="0"/>
        <v/>
      </c>
      <c r="D10" s="58" t="str">
        <f t="shared" si="4"/>
        <v/>
      </c>
      <c r="E10" s="58" t="str">
        <f t="shared" si="1"/>
        <v/>
      </c>
      <c r="F10" s="66"/>
      <c r="G10" s="64" t="str">
        <f t="shared" si="2"/>
        <v/>
      </c>
      <c r="H10" s="65"/>
      <c r="I10" s="56" t="s">
        <v>2</v>
      </c>
      <c r="J10" s="73"/>
      <c r="Q10" s="76"/>
      <c r="R10" s="65"/>
    </row>
    <row r="11" s="56" customFormat="1" spans="1:18">
      <c r="A11" s="58" t="str">
        <f>IF(F11&lt;&gt;"",CONCATENATE("&lt;li&gt;",$A$2),"")</f>
        <v/>
      </c>
      <c r="B11" s="58" t="str">
        <f t="shared" si="3"/>
        <v/>
      </c>
      <c r="C11" s="58" t="str">
        <f t="shared" si="0"/>
        <v/>
      </c>
      <c r="D11" s="58" t="str">
        <f t="shared" si="4"/>
        <v/>
      </c>
      <c r="E11" s="58" t="str">
        <f t="shared" si="1"/>
        <v/>
      </c>
      <c r="F11" s="66"/>
      <c r="G11" s="64" t="str">
        <f t="shared" si="2"/>
        <v/>
      </c>
      <c r="H11" s="65"/>
      <c r="I11" s="56" t="s">
        <v>2</v>
      </c>
      <c r="J11" s="73"/>
      <c r="Q11" s="76"/>
      <c r="R11" s="65"/>
    </row>
    <row r="12" s="56" customFormat="1" spans="1:18">
      <c r="A12" s="58" t="str">
        <f>IF(F12&lt;&gt;"",CONCATENATE("&lt;li&gt;",$A$2),"")</f>
        <v/>
      </c>
      <c r="B12" s="58" t="str">
        <f t="shared" si="3"/>
        <v/>
      </c>
      <c r="C12" s="58" t="str">
        <f t="shared" si="0"/>
        <v/>
      </c>
      <c r="D12" s="58" t="str">
        <f t="shared" si="4"/>
        <v/>
      </c>
      <c r="E12" s="58" t="str">
        <f t="shared" si="1"/>
        <v/>
      </c>
      <c r="F12" s="66"/>
      <c r="G12" s="64" t="str">
        <f t="shared" si="2"/>
        <v/>
      </c>
      <c r="H12" s="65"/>
      <c r="I12" s="56" t="s">
        <v>2</v>
      </c>
      <c r="J12" s="73"/>
      <c r="Q12" s="76"/>
      <c r="R12" s="65"/>
    </row>
    <row r="13" s="56" customFormat="1" spans="1:18">
      <c r="A13" s="58" t="str">
        <f>IF(F13&lt;&gt;"",CONCATENATE("&lt;li&gt;",$A$2),"")</f>
        <v/>
      </c>
      <c r="B13" s="58" t="str">
        <f t="shared" si="3"/>
        <v/>
      </c>
      <c r="C13" s="58" t="str">
        <f t="shared" si="0"/>
        <v/>
      </c>
      <c r="D13" s="58" t="str">
        <f t="shared" si="4"/>
        <v/>
      </c>
      <c r="E13" s="58" t="str">
        <f t="shared" si="1"/>
        <v/>
      </c>
      <c r="F13" s="66"/>
      <c r="G13" s="64" t="str">
        <f t="shared" si="2"/>
        <v/>
      </c>
      <c r="H13" s="65"/>
      <c r="I13" s="56" t="s">
        <v>2</v>
      </c>
      <c r="J13" s="73"/>
      <c r="Q13" s="76"/>
      <c r="R13" s="65"/>
    </row>
    <row r="14" s="56" customFormat="1" spans="1:18">
      <c r="A14" s="58" t="str">
        <f>IF(F14&lt;&gt;"",CONCATENATE("&lt;li&gt;",$A$2),"")</f>
        <v/>
      </c>
      <c r="B14" s="58" t="str">
        <f t="shared" si="3"/>
        <v/>
      </c>
      <c r="C14" s="58" t="str">
        <f t="shared" si="0"/>
        <v/>
      </c>
      <c r="D14" s="58" t="str">
        <f t="shared" si="4"/>
        <v/>
      </c>
      <c r="E14" s="58" t="str">
        <f t="shared" si="1"/>
        <v/>
      </c>
      <c r="F14" s="66"/>
      <c r="G14" s="64" t="str">
        <f t="shared" si="2"/>
        <v/>
      </c>
      <c r="H14" s="65"/>
      <c r="I14" s="56" t="s">
        <v>2</v>
      </c>
      <c r="J14" s="73"/>
      <c r="Q14" s="76"/>
      <c r="R14" s="65"/>
    </row>
    <row r="15" s="56" customFormat="1" spans="1:18">
      <c r="A15" s="58" t="str">
        <f>IF(F15&lt;&gt;"",CONCATENATE("&lt;li&gt;",$A$2),"")</f>
        <v/>
      </c>
      <c r="B15" s="58" t="str">
        <f t="shared" si="3"/>
        <v/>
      </c>
      <c r="C15" s="58" t="str">
        <f t="shared" si="0"/>
        <v/>
      </c>
      <c r="D15" s="58" t="str">
        <f t="shared" si="4"/>
        <v/>
      </c>
      <c r="E15" s="58" t="str">
        <f t="shared" si="1"/>
        <v/>
      </c>
      <c r="F15" s="66"/>
      <c r="G15" s="64" t="str">
        <f t="shared" si="2"/>
        <v/>
      </c>
      <c r="H15" s="65"/>
      <c r="I15" s="56" t="s">
        <v>2</v>
      </c>
      <c r="J15" s="73"/>
      <c r="Q15" s="76"/>
      <c r="R15" s="65"/>
    </row>
    <row r="16" s="56" customFormat="1" spans="1:18">
      <c r="A16" s="58" t="str">
        <f>IF(F16&lt;&gt;"",CONCATENATE("&lt;li&gt;",$A$2),"")</f>
        <v/>
      </c>
      <c r="B16" s="58" t="str">
        <f t="shared" si="3"/>
        <v/>
      </c>
      <c r="C16" s="58" t="str">
        <f t="shared" si="0"/>
        <v/>
      </c>
      <c r="D16" s="58" t="str">
        <f t="shared" si="4"/>
        <v/>
      </c>
      <c r="E16" s="58" t="str">
        <f t="shared" si="1"/>
        <v/>
      </c>
      <c r="F16" s="66"/>
      <c r="G16" s="64" t="str">
        <f t="shared" si="2"/>
        <v/>
      </c>
      <c r="H16" s="65"/>
      <c r="I16" s="56" t="s">
        <v>2</v>
      </c>
      <c r="J16" s="73"/>
      <c r="Q16" s="76"/>
      <c r="R16" s="65"/>
    </row>
    <row r="17" s="56" customFormat="1" spans="1:18">
      <c r="A17" s="58" t="str">
        <f>IF(F17&lt;&gt;"",CONCATENATE("&lt;li&gt;",$A$2),"")</f>
        <v/>
      </c>
      <c r="B17" s="58" t="str">
        <f t="shared" si="3"/>
        <v/>
      </c>
      <c r="C17" s="58" t="str">
        <f t="shared" si="0"/>
        <v/>
      </c>
      <c r="D17" s="58" t="str">
        <f t="shared" si="4"/>
        <v/>
      </c>
      <c r="E17" s="58" t="str">
        <f t="shared" si="1"/>
        <v/>
      </c>
      <c r="F17" s="66"/>
      <c r="G17" s="64" t="str">
        <f t="shared" si="2"/>
        <v/>
      </c>
      <c r="H17" s="65"/>
      <c r="I17" s="56" t="s">
        <v>2</v>
      </c>
      <c r="J17" s="73"/>
      <c r="Q17" s="76"/>
      <c r="R17" s="65"/>
    </row>
    <row r="18" s="56" customFormat="1" spans="1:18">
      <c r="A18" s="58" t="str">
        <f>IF(F18&lt;&gt;"",CONCATENATE("&lt;li&gt;",$A$2),"")</f>
        <v/>
      </c>
      <c r="B18" s="58" t="str">
        <f t="shared" si="3"/>
        <v/>
      </c>
      <c r="C18" s="58" t="str">
        <f t="shared" si="0"/>
        <v/>
      </c>
      <c r="D18" s="58" t="str">
        <f t="shared" si="4"/>
        <v/>
      </c>
      <c r="E18" s="58" t="str">
        <f t="shared" si="1"/>
        <v/>
      </c>
      <c r="F18" s="66"/>
      <c r="G18" s="64" t="str">
        <f t="shared" si="2"/>
        <v/>
      </c>
      <c r="H18" s="65"/>
      <c r="I18" s="56" t="s">
        <v>2</v>
      </c>
      <c r="J18" s="73"/>
      <c r="Q18" s="76"/>
      <c r="R18" s="65"/>
    </row>
    <row r="19" s="56" customFormat="1" ht="14.55" spans="1:18">
      <c r="A19" s="67" t="str">
        <f>IF(F19&lt;&gt;"",CONCATENATE("&lt;li&gt;",$A$2),"")</f>
        <v/>
      </c>
      <c r="B19" s="67" t="str">
        <f t="shared" si="3"/>
        <v/>
      </c>
      <c r="C19" s="67" t="str">
        <f t="shared" si="0"/>
        <v/>
      </c>
      <c r="D19" s="67" t="str">
        <f t="shared" si="4"/>
        <v/>
      </c>
      <c r="E19" s="67" t="str">
        <f t="shared" si="1"/>
        <v/>
      </c>
      <c r="F19" s="66"/>
      <c r="G19" s="64" t="str">
        <f t="shared" si="2"/>
        <v/>
      </c>
      <c r="H19" s="65"/>
      <c r="I19" s="56" t="s">
        <v>2</v>
      </c>
      <c r="J19" s="73"/>
      <c r="Q19" s="77"/>
      <c r="R19" s="65"/>
    </row>
    <row r="20" s="56" customFormat="1" spans="1:18">
      <c r="A20" s="58"/>
      <c r="B20" s="60" t="s">
        <v>2</v>
      </c>
      <c r="C20" s="60" t="str">
        <f>IF(F20&lt;&gt;"","&lt;/strong&gt;","")</f>
        <v/>
      </c>
      <c r="D20" s="60"/>
      <c r="E20" s="60"/>
      <c r="G20" s="56" t="str">
        <f>IF(F20&lt;&gt;"",CONCATENATE(A20,F20,E20),IF(F19&lt;&gt;"","&lt;/ul&gt;",""))</f>
        <v/>
      </c>
      <c r="I20" s="56" t="s">
        <v>2</v>
      </c>
      <c r="Q20" s="76"/>
      <c r="R20" s="65"/>
    </row>
    <row r="21" s="56" customFormat="1" spans="1:18">
      <c r="A21" s="58"/>
      <c r="B21" s="60"/>
      <c r="C21" s="60"/>
      <c r="D21" s="60"/>
      <c r="E21" s="60"/>
      <c r="Q21" s="78"/>
      <c r="R21" s="65"/>
    </row>
    <row r="22" s="56" customFormat="1" ht="14.55" spans="1:18">
      <c r="A22" s="58"/>
      <c r="B22" s="58"/>
      <c r="C22" s="58"/>
      <c r="D22" s="58"/>
      <c r="E22" s="58"/>
      <c r="G22" s="56" t="s">
        <v>266</v>
      </c>
      <c r="R22" s="65"/>
    </row>
    <row r="23" s="56" customFormat="1" ht="14.55" spans="1:18">
      <c r="A23" s="58"/>
      <c r="B23" s="58"/>
      <c r="C23" s="58"/>
      <c r="D23" s="58"/>
      <c r="E23" s="58"/>
      <c r="G23" s="61" t="s">
        <v>265</v>
      </c>
      <c r="H23" s="62"/>
      <c r="I23" s="56" t="s">
        <v>2</v>
      </c>
      <c r="J23" s="56"/>
      <c r="K23"/>
      <c r="R23" s="65"/>
    </row>
    <row r="24" s="56" customFormat="1" spans="1:18">
      <c r="A24" s="68" t="str">
        <f t="shared" ref="A24:A41" si="5">IF(F24&lt;&gt;"","&lt;li&gt;","")</f>
        <v>&lt;li&gt;</v>
      </c>
      <c r="B24" s="69" t="str">
        <f t="shared" ref="B24:B42" si="6">IF(F24&lt;&gt;"",CONCATENATE(A24,F24,C24),"")</f>
        <v>&lt;li&gt;Ayuda a organizar listas largas de opciones de forma más intuitiva&lt;/li&gt;</v>
      </c>
      <c r="C24" s="69" t="str">
        <f t="shared" ref="C24:C42" si="7">IF(F24&lt;&gt;"","&lt;/li&gt;","")</f>
        <v>&lt;/li&gt;</v>
      </c>
      <c r="D24" s="69"/>
      <c r="E24" s="69" t="str">
        <f t="shared" ref="E24:E42" si="8">IF(F24&lt;&gt;"","&lt;/li&gt;","")</f>
        <v>&lt;/li&gt;</v>
      </c>
      <c r="F24" s="66" t="s">
        <v>267</v>
      </c>
      <c r="G24" s="64" t="str">
        <f t="shared" ref="G24:G42" si="9">IF(F24&lt;&gt;"",CONCATENATE(A24,F24,E24),IF(F23&lt;&gt;"","&lt;/ul&gt;",""))</f>
        <v>&lt;li&gt;Ayuda a organizar listas largas de opciones de forma más intuitiva&lt;/li&gt;</v>
      </c>
      <c r="H24" s="64"/>
      <c r="I24" s="56" t="s">
        <v>2</v>
      </c>
      <c r="J24"/>
      <c r="K24" s="56"/>
      <c r="Q24" s="76"/>
      <c r="R24" s="65"/>
    </row>
    <row r="25" s="56" customFormat="1" spans="1:18">
      <c r="A25" s="58" t="str">
        <f t="shared" si="5"/>
        <v>&lt;li&gt;</v>
      </c>
      <c r="B25" s="58" t="str">
        <f t="shared" si="6"/>
        <v>&lt;li&gt;Mejora la accesibilidad y experiencia del usuario&lt;/li&gt;</v>
      </c>
      <c r="C25" s="58" t="str">
        <f t="shared" si="7"/>
        <v>&lt;/li&gt;</v>
      </c>
      <c r="D25" s="58"/>
      <c r="E25" s="58" t="str">
        <f t="shared" si="8"/>
        <v>&lt;/li&gt;</v>
      </c>
      <c r="F25" s="66" t="s">
        <v>268</v>
      </c>
      <c r="G25" s="64" t="str">
        <f t="shared" si="9"/>
        <v>&lt;li&gt;Mejora la accesibilidad y experiencia del usuario&lt;/li&gt;</v>
      </c>
      <c r="H25" s="64"/>
      <c r="I25" s="56" t="s">
        <v>2</v>
      </c>
      <c r="J25" s="56"/>
      <c r="K25" s="56"/>
      <c r="Q25" s="76"/>
      <c r="R25" s="65"/>
    </row>
    <row r="26" s="56" customFormat="1" spans="1:18">
      <c r="A26" s="59" t="str">
        <f t="shared" si="5"/>
        <v/>
      </c>
      <c r="B26" s="58" t="str">
        <f t="shared" si="6"/>
        <v/>
      </c>
      <c r="C26" s="58" t="str">
        <f t="shared" si="7"/>
        <v/>
      </c>
      <c r="D26" s="58"/>
      <c r="E26" s="58" t="str">
        <f t="shared" si="8"/>
        <v/>
      </c>
      <c r="F26" s="66"/>
      <c r="G26" s="64" t="str">
        <f t="shared" si="9"/>
        <v>&lt;/ul&gt;</v>
      </c>
      <c r="H26" s="64"/>
      <c r="I26" s="56" t="s">
        <v>2</v>
      </c>
      <c r="J26"/>
      <c r="Q26" s="76"/>
      <c r="R26" s="65"/>
    </row>
    <row r="27" s="56" customFormat="1" spans="1:18">
      <c r="A27" s="59" t="str">
        <f t="shared" si="5"/>
        <v/>
      </c>
      <c r="B27" s="58" t="str">
        <f t="shared" si="6"/>
        <v/>
      </c>
      <c r="C27" s="58" t="str">
        <f t="shared" si="7"/>
        <v/>
      </c>
      <c r="D27" s="58"/>
      <c r="E27" s="58" t="str">
        <f t="shared" si="8"/>
        <v/>
      </c>
      <c r="F27" s="66"/>
      <c r="G27" s="64" t="str">
        <f t="shared" si="9"/>
        <v/>
      </c>
      <c r="H27" s="64"/>
      <c r="I27" s="56" t="s">
        <v>2</v>
      </c>
      <c r="J27"/>
      <c r="K27" s="56"/>
      <c r="Q27" s="76"/>
      <c r="R27" s="65"/>
    </row>
    <row r="28" s="56" customFormat="1" spans="1:18">
      <c r="A28" s="59" t="str">
        <f t="shared" si="5"/>
        <v/>
      </c>
      <c r="B28" s="58" t="str">
        <f t="shared" si="6"/>
        <v/>
      </c>
      <c r="C28" s="58" t="str">
        <f t="shared" si="7"/>
        <v/>
      </c>
      <c r="D28" s="58"/>
      <c r="E28" s="58" t="str">
        <f t="shared" si="8"/>
        <v/>
      </c>
      <c r="F28" s="66"/>
      <c r="G28" s="64" t="str">
        <f t="shared" si="9"/>
        <v/>
      </c>
      <c r="H28" s="64"/>
      <c r="I28" s="56" t="s">
        <v>2</v>
      </c>
      <c r="J28"/>
      <c r="K28" s="56"/>
      <c r="Q28" s="76"/>
      <c r="R28" s="65"/>
    </row>
    <row r="29" s="56" customFormat="1" spans="1:18">
      <c r="A29" s="59" t="str">
        <f t="shared" si="5"/>
        <v/>
      </c>
      <c r="B29" s="58" t="str">
        <f t="shared" si="6"/>
        <v/>
      </c>
      <c r="C29" s="58" t="str">
        <f t="shared" si="7"/>
        <v/>
      </c>
      <c r="D29" s="58"/>
      <c r="E29" s="58" t="str">
        <f t="shared" si="8"/>
        <v/>
      </c>
      <c r="F29" s="66"/>
      <c r="G29" s="64" t="str">
        <f t="shared" si="9"/>
        <v/>
      </c>
      <c r="H29" s="64"/>
      <c r="I29" s="56" t="s">
        <v>2</v>
      </c>
      <c r="J29"/>
      <c r="Q29" s="76"/>
      <c r="R29" s="65"/>
    </row>
    <row r="30" s="56" customFormat="1" spans="1:18">
      <c r="A30" s="59" t="str">
        <f t="shared" si="5"/>
        <v/>
      </c>
      <c r="B30" s="58" t="str">
        <f t="shared" si="6"/>
        <v/>
      </c>
      <c r="C30" s="58" t="str">
        <f t="shared" si="7"/>
        <v/>
      </c>
      <c r="D30" s="58"/>
      <c r="E30" s="58" t="str">
        <f t="shared" si="8"/>
        <v/>
      </c>
      <c r="F30" s="66"/>
      <c r="G30" s="64" t="str">
        <f t="shared" si="9"/>
        <v/>
      </c>
      <c r="H30" s="64"/>
      <c r="I30" s="56" t="s">
        <v>2</v>
      </c>
      <c r="J30"/>
      <c r="Q30" s="76"/>
      <c r="R30" s="65"/>
    </row>
    <row r="31" s="56" customFormat="1" spans="1:18">
      <c r="A31" s="59" t="str">
        <f t="shared" si="5"/>
        <v/>
      </c>
      <c r="B31" s="58" t="str">
        <f t="shared" si="6"/>
        <v/>
      </c>
      <c r="C31" s="58" t="str">
        <f t="shared" si="7"/>
        <v/>
      </c>
      <c r="D31" s="58"/>
      <c r="E31" s="58" t="str">
        <f t="shared" si="8"/>
        <v/>
      </c>
      <c r="F31" s="66"/>
      <c r="G31" s="64" t="str">
        <f t="shared" si="9"/>
        <v/>
      </c>
      <c r="H31" s="64"/>
      <c r="I31" s="56" t="s">
        <v>2</v>
      </c>
      <c r="J31"/>
      <c r="Q31" s="76"/>
      <c r="R31" s="65"/>
    </row>
    <row r="32" s="56" customFormat="1" spans="1:18">
      <c r="A32" s="59" t="str">
        <f t="shared" si="5"/>
        <v/>
      </c>
      <c r="B32" s="58" t="str">
        <f t="shared" si="6"/>
        <v/>
      </c>
      <c r="C32" s="58" t="str">
        <f t="shared" si="7"/>
        <v/>
      </c>
      <c r="D32" s="58"/>
      <c r="E32" s="58" t="str">
        <f t="shared" si="8"/>
        <v/>
      </c>
      <c r="F32" s="66"/>
      <c r="G32" s="64" t="str">
        <f t="shared" si="9"/>
        <v/>
      </c>
      <c r="H32" s="64"/>
      <c r="I32" s="56" t="s">
        <v>2</v>
      </c>
      <c r="J32"/>
      <c r="Q32" s="76"/>
      <c r="R32" s="65"/>
    </row>
    <row r="33" s="56" customFormat="1" spans="1:18">
      <c r="A33" s="59" t="str">
        <f t="shared" si="5"/>
        <v/>
      </c>
      <c r="B33" s="58" t="str">
        <f t="shared" si="6"/>
        <v/>
      </c>
      <c r="C33" s="58" t="str">
        <f t="shared" si="7"/>
        <v/>
      </c>
      <c r="D33" s="58"/>
      <c r="E33" s="58" t="str">
        <f t="shared" si="8"/>
        <v/>
      </c>
      <c r="F33" s="66"/>
      <c r="G33" s="64" t="str">
        <f t="shared" si="9"/>
        <v/>
      </c>
      <c r="H33" s="64"/>
      <c r="I33" s="56" t="s">
        <v>2</v>
      </c>
      <c r="Q33" s="76"/>
      <c r="R33" s="65"/>
    </row>
    <row r="34" s="56" customFormat="1" spans="1:18">
      <c r="A34" s="59" t="str">
        <f t="shared" si="5"/>
        <v/>
      </c>
      <c r="B34" s="58" t="str">
        <f t="shared" si="6"/>
        <v/>
      </c>
      <c r="C34" s="58" t="str">
        <f t="shared" si="7"/>
        <v/>
      </c>
      <c r="D34" s="58"/>
      <c r="E34" s="58" t="str">
        <f t="shared" si="8"/>
        <v/>
      </c>
      <c r="F34" s="66"/>
      <c r="G34" s="64" t="str">
        <f t="shared" si="9"/>
        <v/>
      </c>
      <c r="H34" s="64"/>
      <c r="I34" s="56" t="s">
        <v>2</v>
      </c>
      <c r="Q34" s="76"/>
      <c r="R34" s="65"/>
    </row>
    <row r="35" s="56" customFormat="1" spans="1:18">
      <c r="A35" s="59" t="str">
        <f t="shared" si="5"/>
        <v/>
      </c>
      <c r="B35" s="58" t="str">
        <f t="shared" si="6"/>
        <v/>
      </c>
      <c r="C35" s="58" t="str">
        <f t="shared" si="7"/>
        <v/>
      </c>
      <c r="D35" s="58"/>
      <c r="E35" s="58" t="str">
        <f t="shared" si="8"/>
        <v/>
      </c>
      <c r="F35" s="66"/>
      <c r="G35" s="64" t="str">
        <f t="shared" si="9"/>
        <v/>
      </c>
      <c r="H35" s="64"/>
      <c r="I35" s="56" t="s">
        <v>2</v>
      </c>
      <c r="Q35" s="76"/>
      <c r="R35" s="65"/>
    </row>
    <row r="36" s="56" customFormat="1" spans="1:18">
      <c r="A36" s="59" t="str">
        <f t="shared" si="5"/>
        <v/>
      </c>
      <c r="B36" s="58" t="str">
        <f t="shared" si="6"/>
        <v/>
      </c>
      <c r="C36" s="58" t="str">
        <f t="shared" si="7"/>
        <v/>
      </c>
      <c r="D36" s="58"/>
      <c r="E36" s="58" t="str">
        <f t="shared" si="8"/>
        <v/>
      </c>
      <c r="F36" s="66"/>
      <c r="G36" s="64" t="str">
        <f t="shared" si="9"/>
        <v/>
      </c>
      <c r="H36" s="64"/>
      <c r="I36" s="56" t="s">
        <v>2</v>
      </c>
      <c r="Q36" s="76"/>
      <c r="R36" s="65"/>
    </row>
    <row r="37" s="56" customFormat="1" spans="1:18">
      <c r="A37" s="59" t="str">
        <f t="shared" si="5"/>
        <v/>
      </c>
      <c r="B37" s="58" t="str">
        <f t="shared" si="6"/>
        <v/>
      </c>
      <c r="C37" s="58" t="str">
        <f t="shared" si="7"/>
        <v/>
      </c>
      <c r="D37" s="58"/>
      <c r="E37" s="58" t="str">
        <f t="shared" si="8"/>
        <v/>
      </c>
      <c r="F37" s="66"/>
      <c r="G37" s="64" t="str">
        <f t="shared" si="9"/>
        <v/>
      </c>
      <c r="H37" s="64"/>
      <c r="I37" s="56" t="s">
        <v>2</v>
      </c>
      <c r="Q37" s="76"/>
      <c r="R37" s="65"/>
    </row>
    <row r="38" s="56" customFormat="1" spans="1:18">
      <c r="A38" s="59" t="str">
        <f t="shared" si="5"/>
        <v/>
      </c>
      <c r="B38" s="58" t="str">
        <f t="shared" si="6"/>
        <v/>
      </c>
      <c r="C38" s="58" t="str">
        <f t="shared" si="7"/>
        <v/>
      </c>
      <c r="D38" s="58"/>
      <c r="E38" s="58" t="str">
        <f t="shared" si="8"/>
        <v/>
      </c>
      <c r="F38" s="66"/>
      <c r="G38" s="64" t="str">
        <f t="shared" si="9"/>
        <v/>
      </c>
      <c r="H38" s="64"/>
      <c r="I38" s="56" t="s">
        <v>2</v>
      </c>
      <c r="Q38" s="76"/>
      <c r="R38" s="65"/>
    </row>
    <row r="39" s="56" customFormat="1" spans="1:18">
      <c r="A39" s="59" t="str">
        <f t="shared" si="5"/>
        <v/>
      </c>
      <c r="B39" s="58" t="str">
        <f t="shared" si="6"/>
        <v/>
      </c>
      <c r="C39" s="58" t="str">
        <f t="shared" si="7"/>
        <v/>
      </c>
      <c r="D39" s="58"/>
      <c r="E39" s="58" t="str">
        <f t="shared" si="8"/>
        <v/>
      </c>
      <c r="F39" s="66"/>
      <c r="G39" s="64" t="str">
        <f t="shared" si="9"/>
        <v/>
      </c>
      <c r="H39" s="64"/>
      <c r="I39" s="56" t="s">
        <v>2</v>
      </c>
      <c r="Q39" s="76"/>
      <c r="R39" s="65"/>
    </row>
    <row r="40" s="56" customFormat="1" ht="14.55" spans="1:18">
      <c r="A40" s="59" t="str">
        <f t="shared" si="5"/>
        <v/>
      </c>
      <c r="B40" s="58" t="str">
        <f t="shared" si="6"/>
        <v/>
      </c>
      <c r="C40" s="58" t="str">
        <f t="shared" si="7"/>
        <v/>
      </c>
      <c r="D40" s="58"/>
      <c r="E40" s="58" t="str">
        <f t="shared" si="8"/>
        <v/>
      </c>
      <c r="F40" s="66"/>
      <c r="G40" s="64" t="str">
        <f t="shared" si="9"/>
        <v/>
      </c>
      <c r="H40" s="64"/>
      <c r="I40" s="56" t="s">
        <v>2</v>
      </c>
      <c r="Q40" s="77"/>
      <c r="R40" s="65"/>
    </row>
    <row r="41" s="56" customFormat="1" ht="14.55" spans="1:18">
      <c r="A41" s="70" t="str">
        <f t="shared" si="5"/>
        <v/>
      </c>
      <c r="B41" s="67" t="str">
        <f t="shared" si="6"/>
        <v/>
      </c>
      <c r="C41" s="67" t="str">
        <f t="shared" si="7"/>
        <v/>
      </c>
      <c r="D41" s="67"/>
      <c r="E41" s="67" t="str">
        <f t="shared" si="8"/>
        <v/>
      </c>
      <c r="F41" s="66"/>
      <c r="G41" s="64" t="str">
        <f t="shared" si="9"/>
        <v/>
      </c>
      <c r="H41" s="64"/>
      <c r="I41" s="56" t="s">
        <v>2</v>
      </c>
      <c r="Q41" s="76"/>
      <c r="R41" s="65"/>
    </row>
    <row r="42" s="56" customFormat="1" spans="1:18">
      <c r="A42" s="58" t="str">
        <f>IF(F42&lt;&gt;"",$A$22,"")</f>
        <v/>
      </c>
      <c r="B42" s="60" t="str">
        <f t="shared" si="6"/>
        <v/>
      </c>
      <c r="C42" s="60" t="str">
        <f t="shared" si="7"/>
        <v/>
      </c>
      <c r="D42" s="60"/>
      <c r="E42" s="60" t="str">
        <f t="shared" si="8"/>
        <v/>
      </c>
      <c r="G42" s="56" t="str">
        <f t="shared" si="9"/>
        <v/>
      </c>
      <c r="I42" s="56" t="s">
        <v>2</v>
      </c>
      <c r="Q42" s="76"/>
      <c r="R42" s="65"/>
    </row>
    <row r="43" s="56" customFormat="1" spans="1:18">
      <c r="A43" s="58"/>
      <c r="B43" s="58"/>
      <c r="C43" s="58"/>
      <c r="D43" s="58"/>
      <c r="E43" s="58"/>
      <c r="R43" s="65"/>
    </row>
    <row r="45" s="56" customFormat="1" ht="14.55" spans="1:18">
      <c r="A45" s="59" t="s">
        <v>264</v>
      </c>
      <c r="B45" s="58"/>
      <c r="C45" s="58"/>
      <c r="D45" s="58"/>
      <c r="E45" s="58"/>
      <c r="G45" t="s">
        <v>269</v>
      </c>
      <c r="R45" s="65"/>
    </row>
    <row r="46" s="56" customFormat="1" spans="1:18">
      <c r="A46" s="69" t="str">
        <f t="shared" ref="A46:A62" si="10">IF(F46&lt;&gt;"",CONCATENATE("&lt;p&gt;",$A$45),"")</f>
        <v/>
      </c>
      <c r="B46" s="69" t="str">
        <f t="shared" ref="B46:B62" si="11">IF(F46&lt;&gt;"",LEFT(F46,FIND(":",F46,1)-1),"")</f>
        <v/>
      </c>
      <c r="C46" s="69" t="str">
        <f t="shared" ref="C46:C62" si="12">IF(F46&lt;&gt;"","&lt;/span&gt;","")</f>
        <v/>
      </c>
      <c r="D46" s="69" t="str">
        <f t="shared" ref="D46:D62" si="13">IF(F46&lt;&gt;"",RIGHT(F46,LEN(F46)-FIND(":",F46,1)),"")</f>
        <v/>
      </c>
      <c r="E46" s="69" t="str">
        <f t="shared" ref="E46:E62" si="14">IF(F46&lt;&gt;"","&lt;/p&gt;","")</f>
        <v/>
      </c>
      <c r="F46" s="66"/>
      <c r="G46" s="64" t="str">
        <f t="shared" ref="G46:G62" si="15">IF(F46&lt;&gt;"",CONCATENATE(A46,B46,C46,":",D46,E46),"")</f>
        <v/>
      </c>
      <c r="H46" s="64"/>
      <c r="I46" s="56" t="s">
        <v>2</v>
      </c>
      <c r="Q46" s="76"/>
      <c r="R46" s="65"/>
    </row>
    <row r="47" s="56" customFormat="1" spans="1:18">
      <c r="A47" s="58" t="str">
        <f t="shared" si="10"/>
        <v/>
      </c>
      <c r="B47" s="58" t="str">
        <f t="shared" si="11"/>
        <v/>
      </c>
      <c r="C47" s="58" t="str">
        <f t="shared" si="12"/>
        <v/>
      </c>
      <c r="D47" s="58" t="str">
        <f t="shared" si="13"/>
        <v/>
      </c>
      <c r="E47" s="58" t="str">
        <f t="shared" si="14"/>
        <v/>
      </c>
      <c r="F47" s="66"/>
      <c r="G47" s="64" t="str">
        <f t="shared" si="15"/>
        <v/>
      </c>
      <c r="H47" s="64"/>
      <c r="I47" s="56" t="s">
        <v>2</v>
      </c>
      <c r="Q47" s="76"/>
      <c r="R47" s="65"/>
    </row>
    <row r="48" s="56" customFormat="1" spans="1:18">
      <c r="A48" s="58" t="str">
        <f t="shared" si="10"/>
        <v/>
      </c>
      <c r="B48" s="58" t="str">
        <f t="shared" si="11"/>
        <v/>
      </c>
      <c r="C48" s="58" t="str">
        <f t="shared" si="12"/>
        <v/>
      </c>
      <c r="D48" s="58" t="str">
        <f t="shared" si="13"/>
        <v/>
      </c>
      <c r="E48" s="58" t="str">
        <f t="shared" si="14"/>
        <v/>
      </c>
      <c r="F48" s="66"/>
      <c r="G48" s="64" t="str">
        <f t="shared" si="15"/>
        <v/>
      </c>
      <c r="H48" s="64"/>
      <c r="I48" s="56" t="s">
        <v>2</v>
      </c>
      <c r="Q48" s="76"/>
      <c r="R48" s="65"/>
    </row>
    <row r="49" s="56" customFormat="1" spans="1:18">
      <c r="A49" s="58" t="str">
        <f t="shared" si="10"/>
        <v/>
      </c>
      <c r="B49" s="58" t="str">
        <f t="shared" si="11"/>
        <v/>
      </c>
      <c r="C49" s="58" t="str">
        <f t="shared" si="12"/>
        <v/>
      </c>
      <c r="D49" s="58" t="str">
        <f t="shared" si="13"/>
        <v/>
      </c>
      <c r="E49" s="58" t="str">
        <f t="shared" si="14"/>
        <v/>
      </c>
      <c r="F49" s="66"/>
      <c r="G49" s="64" t="str">
        <f t="shared" si="15"/>
        <v/>
      </c>
      <c r="H49" s="64"/>
      <c r="I49" s="56" t="s">
        <v>2</v>
      </c>
      <c r="Q49" s="76"/>
      <c r="R49" s="65"/>
    </row>
    <row r="50" s="56" customFormat="1" spans="1:18">
      <c r="A50" s="58" t="str">
        <f t="shared" si="10"/>
        <v/>
      </c>
      <c r="B50" s="58" t="str">
        <f t="shared" si="11"/>
        <v/>
      </c>
      <c r="C50" s="58" t="str">
        <f t="shared" si="12"/>
        <v/>
      </c>
      <c r="D50" s="58" t="str">
        <f t="shared" si="13"/>
        <v/>
      </c>
      <c r="E50" s="58" t="str">
        <f t="shared" si="14"/>
        <v/>
      </c>
      <c r="F50" s="66"/>
      <c r="G50" s="64" t="str">
        <f t="shared" si="15"/>
        <v/>
      </c>
      <c r="H50" s="64"/>
      <c r="I50" s="56" t="s">
        <v>2</v>
      </c>
      <c r="Q50" s="76"/>
      <c r="R50" s="65"/>
    </row>
    <row r="51" s="56" customFormat="1" spans="1:18">
      <c r="A51" s="58" t="str">
        <f t="shared" si="10"/>
        <v/>
      </c>
      <c r="B51" s="58" t="str">
        <f t="shared" si="11"/>
        <v/>
      </c>
      <c r="C51" s="58" t="str">
        <f t="shared" si="12"/>
        <v/>
      </c>
      <c r="D51" s="58" t="str">
        <f t="shared" si="13"/>
        <v/>
      </c>
      <c r="E51" s="58" t="str">
        <f t="shared" si="14"/>
        <v/>
      </c>
      <c r="F51" s="66"/>
      <c r="G51" s="64" t="str">
        <f t="shared" si="15"/>
        <v/>
      </c>
      <c r="H51" s="64"/>
      <c r="I51" s="56" t="s">
        <v>2</v>
      </c>
      <c r="Q51" s="76"/>
      <c r="R51" s="65"/>
    </row>
    <row r="52" s="56" customFormat="1" spans="1:18">
      <c r="A52" s="58" t="str">
        <f t="shared" si="10"/>
        <v/>
      </c>
      <c r="B52" s="58" t="str">
        <f t="shared" si="11"/>
        <v/>
      </c>
      <c r="C52" s="58" t="str">
        <f t="shared" si="12"/>
        <v/>
      </c>
      <c r="D52" s="58" t="str">
        <f t="shared" si="13"/>
        <v/>
      </c>
      <c r="E52" s="58" t="str">
        <f t="shared" si="14"/>
        <v/>
      </c>
      <c r="F52" s="66"/>
      <c r="G52" s="64" t="str">
        <f t="shared" si="15"/>
        <v/>
      </c>
      <c r="H52" s="64"/>
      <c r="I52" s="56" t="s">
        <v>2</v>
      </c>
      <c r="Q52" s="76"/>
      <c r="R52" s="65"/>
    </row>
    <row r="53" s="56" customFormat="1" spans="1:18">
      <c r="A53" s="58" t="str">
        <f t="shared" si="10"/>
        <v/>
      </c>
      <c r="B53" s="58" t="str">
        <f t="shared" si="11"/>
        <v/>
      </c>
      <c r="C53" s="58" t="str">
        <f t="shared" si="12"/>
        <v/>
      </c>
      <c r="D53" s="58" t="str">
        <f t="shared" si="13"/>
        <v/>
      </c>
      <c r="E53" s="58" t="str">
        <f t="shared" si="14"/>
        <v/>
      </c>
      <c r="F53" s="66"/>
      <c r="G53" s="64" t="str">
        <f t="shared" si="15"/>
        <v/>
      </c>
      <c r="H53" s="64"/>
      <c r="I53" s="56" t="s">
        <v>2</v>
      </c>
      <c r="Q53" s="76"/>
      <c r="R53" s="65"/>
    </row>
    <row r="54" s="56" customFormat="1" spans="1:18">
      <c r="A54" s="58" t="str">
        <f t="shared" si="10"/>
        <v/>
      </c>
      <c r="B54" s="58" t="str">
        <f t="shared" si="11"/>
        <v/>
      </c>
      <c r="C54" s="58" t="str">
        <f t="shared" si="12"/>
        <v/>
      </c>
      <c r="D54" s="58" t="str">
        <f t="shared" si="13"/>
        <v/>
      </c>
      <c r="E54" s="58" t="str">
        <f t="shared" si="14"/>
        <v/>
      </c>
      <c r="F54" s="66"/>
      <c r="G54" s="64" t="str">
        <f t="shared" si="15"/>
        <v/>
      </c>
      <c r="H54" s="64"/>
      <c r="I54" s="56" t="s">
        <v>2</v>
      </c>
      <c r="Q54" s="76"/>
      <c r="R54" s="65"/>
    </row>
    <row r="55" s="56" customFormat="1" spans="1:18">
      <c r="A55" s="58" t="str">
        <f t="shared" si="10"/>
        <v/>
      </c>
      <c r="B55" s="58" t="str">
        <f t="shared" si="11"/>
        <v/>
      </c>
      <c r="C55" s="58" t="str">
        <f t="shared" si="12"/>
        <v/>
      </c>
      <c r="D55" s="58" t="str">
        <f t="shared" si="13"/>
        <v/>
      </c>
      <c r="E55" s="58" t="str">
        <f t="shared" si="14"/>
        <v/>
      </c>
      <c r="F55" s="66"/>
      <c r="G55" s="64" t="str">
        <f t="shared" si="15"/>
        <v/>
      </c>
      <c r="H55" s="64"/>
      <c r="I55" s="56" t="s">
        <v>2</v>
      </c>
      <c r="Q55" s="76"/>
      <c r="R55" s="65"/>
    </row>
    <row r="56" s="56" customFormat="1" spans="1:18">
      <c r="A56" s="58" t="str">
        <f t="shared" si="10"/>
        <v/>
      </c>
      <c r="B56" s="58" t="str">
        <f t="shared" si="11"/>
        <v/>
      </c>
      <c r="C56" s="58" t="str">
        <f t="shared" si="12"/>
        <v/>
      </c>
      <c r="D56" s="58" t="str">
        <f t="shared" si="13"/>
        <v/>
      </c>
      <c r="E56" s="58" t="str">
        <f t="shared" si="14"/>
        <v/>
      </c>
      <c r="F56" s="66"/>
      <c r="G56" s="64" t="str">
        <f t="shared" si="15"/>
        <v/>
      </c>
      <c r="H56" s="64"/>
      <c r="I56" s="56" t="s">
        <v>2</v>
      </c>
      <c r="Q56" s="76"/>
      <c r="R56" s="65"/>
    </row>
    <row r="57" s="56" customFormat="1" spans="1:18">
      <c r="A57" s="58" t="str">
        <f t="shared" si="10"/>
        <v/>
      </c>
      <c r="B57" s="58" t="str">
        <f t="shared" si="11"/>
        <v/>
      </c>
      <c r="C57" s="58" t="str">
        <f t="shared" si="12"/>
        <v/>
      </c>
      <c r="D57" s="58" t="str">
        <f t="shared" si="13"/>
        <v/>
      </c>
      <c r="E57" s="58" t="str">
        <f t="shared" si="14"/>
        <v/>
      </c>
      <c r="F57" s="66"/>
      <c r="G57" s="64" t="str">
        <f t="shared" si="15"/>
        <v/>
      </c>
      <c r="H57" s="64"/>
      <c r="I57" s="56" t="s">
        <v>2</v>
      </c>
      <c r="Q57" s="76"/>
      <c r="R57" s="65"/>
    </row>
    <row r="58" s="56" customFormat="1" spans="1:18">
      <c r="A58" s="58" t="str">
        <f t="shared" si="10"/>
        <v/>
      </c>
      <c r="B58" s="58" t="str">
        <f t="shared" si="11"/>
        <v/>
      </c>
      <c r="C58" s="58" t="str">
        <f t="shared" si="12"/>
        <v/>
      </c>
      <c r="D58" s="58" t="str">
        <f t="shared" si="13"/>
        <v/>
      </c>
      <c r="E58" s="58" t="str">
        <f t="shared" si="14"/>
        <v/>
      </c>
      <c r="F58" s="66"/>
      <c r="G58" s="64" t="str">
        <f t="shared" si="15"/>
        <v/>
      </c>
      <c r="H58" s="64"/>
      <c r="I58" s="56" t="s">
        <v>2</v>
      </c>
      <c r="Q58" s="76"/>
      <c r="R58" s="65"/>
    </row>
    <row r="59" s="56" customFormat="1" spans="1:18">
      <c r="A59" s="58" t="str">
        <f t="shared" si="10"/>
        <v/>
      </c>
      <c r="B59" s="58" t="str">
        <f t="shared" si="11"/>
        <v/>
      </c>
      <c r="C59" s="58" t="str">
        <f t="shared" si="12"/>
        <v/>
      </c>
      <c r="D59" s="58" t="str">
        <f t="shared" si="13"/>
        <v/>
      </c>
      <c r="E59" s="58" t="str">
        <f t="shared" si="14"/>
        <v/>
      </c>
      <c r="F59" s="66"/>
      <c r="G59" s="64" t="str">
        <f t="shared" si="15"/>
        <v/>
      </c>
      <c r="H59" s="64"/>
      <c r="I59" s="56" t="s">
        <v>2</v>
      </c>
      <c r="Q59" s="76"/>
      <c r="R59" s="65"/>
    </row>
    <row r="60" s="56" customFormat="1" spans="1:18">
      <c r="A60" s="58" t="str">
        <f t="shared" si="10"/>
        <v/>
      </c>
      <c r="B60" s="58" t="str">
        <f t="shared" si="11"/>
        <v/>
      </c>
      <c r="C60" s="58" t="str">
        <f t="shared" si="12"/>
        <v/>
      </c>
      <c r="D60" s="58" t="str">
        <f t="shared" si="13"/>
        <v/>
      </c>
      <c r="E60" s="58" t="str">
        <f t="shared" si="14"/>
        <v/>
      </c>
      <c r="F60" s="66"/>
      <c r="G60" s="64" t="str">
        <f t="shared" si="15"/>
        <v/>
      </c>
      <c r="H60" s="64"/>
      <c r="I60" s="56" t="s">
        <v>2</v>
      </c>
      <c r="Q60" s="76"/>
      <c r="R60" s="65"/>
    </row>
    <row r="61" s="56" customFormat="1" ht="17.4" spans="1:18">
      <c r="A61" s="58" t="str">
        <f t="shared" si="10"/>
        <v/>
      </c>
      <c r="B61" s="58" t="str">
        <f t="shared" si="11"/>
        <v/>
      </c>
      <c r="C61" s="58" t="str">
        <f t="shared" si="12"/>
        <v/>
      </c>
      <c r="D61" s="58" t="str">
        <f t="shared" si="13"/>
        <v/>
      </c>
      <c r="E61" s="58" t="str">
        <f t="shared" si="14"/>
        <v/>
      </c>
      <c r="F61" s="66"/>
      <c r="G61" s="64" t="str">
        <f t="shared" si="15"/>
        <v/>
      </c>
      <c r="H61" s="64"/>
      <c r="I61" s="56" t="s">
        <v>2</v>
      </c>
      <c r="J61" s="75"/>
      <c r="Q61" s="76"/>
      <c r="R61" s="65"/>
    </row>
    <row r="62" s="56" customFormat="1" ht="14.55" spans="1:18">
      <c r="A62" s="67" t="str">
        <f t="shared" si="10"/>
        <v/>
      </c>
      <c r="B62" s="67" t="str">
        <f t="shared" si="11"/>
        <v/>
      </c>
      <c r="C62" s="67" t="str">
        <f t="shared" si="12"/>
        <v/>
      </c>
      <c r="D62" s="67" t="str">
        <f t="shared" si="13"/>
        <v/>
      </c>
      <c r="E62" s="67" t="str">
        <f t="shared" si="14"/>
        <v/>
      </c>
      <c r="F62" s="66"/>
      <c r="G62" s="64" t="str">
        <f t="shared" si="15"/>
        <v/>
      </c>
      <c r="H62" s="64"/>
      <c r="I62" s="56" t="s">
        <v>2</v>
      </c>
      <c r="Q62" s="77"/>
      <c r="R62" s="65"/>
    </row>
    <row r="63" s="56" customFormat="1" spans="1:18">
      <c r="A63" s="58"/>
      <c r="B63" s="58"/>
      <c r="C63" s="58"/>
      <c r="D63" s="58"/>
      <c r="E63" s="58"/>
      <c r="Q63" s="76"/>
      <c r="R63" s="65"/>
    </row>
    <row r="64" s="56" customFormat="1" ht="14.55" spans="1:18">
      <c r="A64" s="57"/>
      <c r="B64" s="57"/>
      <c r="C64" s="57"/>
      <c r="D64" s="57"/>
      <c r="E64" s="57"/>
      <c r="F64"/>
      <c r="G64" t="s">
        <v>270</v>
      </c>
      <c r="H64" s="56"/>
      <c r="Q64" s="76"/>
      <c r="R64" s="65"/>
    </row>
    <row r="65" s="56" customFormat="1" ht="13" customHeight="1" spans="1:18">
      <c r="A65" s="68" t="str">
        <f t="shared" ref="A65:A76" si="16">IF(F65&lt;&gt;"","&lt;p&gt;","")</f>
        <v/>
      </c>
      <c r="B65" s="69" t="str">
        <f t="shared" ref="B65:B76" si="17">IF(F65&lt;&gt;"",CONCATENATE(A65,F65,C65),"")</f>
        <v/>
      </c>
      <c r="C65" s="69" t="s">
        <v>2</v>
      </c>
      <c r="D65" s="69"/>
      <c r="E65" s="69" t="str">
        <f t="shared" ref="E65:E76" si="18">IF(F65&lt;&gt;"","&lt;/p&gt;","")</f>
        <v/>
      </c>
      <c r="F65" s="66"/>
      <c r="G65" s="64" t="str">
        <f t="shared" ref="G65:G76" si="19">CONCATENATE(A65,F65,E65)</f>
        <v/>
      </c>
      <c r="H65" s="64"/>
      <c r="Q65" s="76"/>
      <c r="R65" s="65"/>
    </row>
    <row r="66" s="56" customFormat="1" spans="1:18">
      <c r="A66" s="59" t="str">
        <f t="shared" si="16"/>
        <v/>
      </c>
      <c r="B66" s="60" t="str">
        <f t="shared" si="17"/>
        <v/>
      </c>
      <c r="C66" s="60" t="s">
        <v>2</v>
      </c>
      <c r="D66" s="60"/>
      <c r="E66" s="60" t="str">
        <f t="shared" si="18"/>
        <v/>
      </c>
      <c r="F66" s="66"/>
      <c r="G66" s="64" t="str">
        <f t="shared" si="19"/>
        <v/>
      </c>
      <c r="H66" s="64"/>
      <c r="Q66" s="76"/>
      <c r="R66" s="65"/>
    </row>
    <row r="67" s="56" customFormat="1" spans="1:18">
      <c r="A67" s="59" t="str">
        <f t="shared" si="16"/>
        <v/>
      </c>
      <c r="B67" s="60" t="str">
        <f t="shared" si="17"/>
        <v/>
      </c>
      <c r="C67" s="60" t="s">
        <v>2</v>
      </c>
      <c r="D67" s="60"/>
      <c r="E67" s="60" t="str">
        <f t="shared" si="18"/>
        <v/>
      </c>
      <c r="F67" s="66"/>
      <c r="G67" s="64" t="str">
        <f t="shared" si="19"/>
        <v/>
      </c>
      <c r="H67" s="64"/>
      <c r="Q67" s="76"/>
      <c r="R67" s="65"/>
    </row>
    <row r="68" s="56" customFormat="1" spans="1:18">
      <c r="A68" s="59" t="str">
        <f t="shared" si="16"/>
        <v/>
      </c>
      <c r="B68" s="60" t="str">
        <f t="shared" si="17"/>
        <v/>
      </c>
      <c r="C68" s="60" t="s">
        <v>2</v>
      </c>
      <c r="D68" s="60"/>
      <c r="E68" s="60" t="str">
        <f t="shared" si="18"/>
        <v/>
      </c>
      <c r="F68" s="66"/>
      <c r="G68" s="64" t="str">
        <f t="shared" si="19"/>
        <v/>
      </c>
      <c r="H68" s="64"/>
      <c r="Q68" s="76"/>
      <c r="R68" s="65"/>
    </row>
    <row r="69" s="56" customFormat="1" spans="1:18">
      <c r="A69" s="59" t="str">
        <f t="shared" si="16"/>
        <v/>
      </c>
      <c r="B69" s="60" t="str">
        <f t="shared" si="17"/>
        <v/>
      </c>
      <c r="C69" s="60" t="s">
        <v>2</v>
      </c>
      <c r="D69" s="60"/>
      <c r="E69" s="60" t="str">
        <f t="shared" si="18"/>
        <v/>
      </c>
      <c r="F69" s="66"/>
      <c r="G69" s="64" t="str">
        <f t="shared" si="19"/>
        <v/>
      </c>
      <c r="H69" s="64"/>
      <c r="Q69" s="76"/>
      <c r="R69" s="65"/>
    </row>
    <row r="70" s="56" customFormat="1" spans="1:18">
      <c r="A70" s="59" t="str">
        <f t="shared" si="16"/>
        <v/>
      </c>
      <c r="B70" s="60" t="str">
        <f t="shared" si="17"/>
        <v/>
      </c>
      <c r="C70" s="60" t="s">
        <v>2</v>
      </c>
      <c r="D70" s="60"/>
      <c r="E70" s="60" t="str">
        <f t="shared" si="18"/>
        <v/>
      </c>
      <c r="F70" s="66"/>
      <c r="G70" s="64" t="str">
        <f t="shared" si="19"/>
        <v/>
      </c>
      <c r="H70" s="64"/>
      <c r="Q70" s="76"/>
      <c r="R70" s="65"/>
    </row>
    <row r="71" s="56" customFormat="1" spans="1:18">
      <c r="A71" s="59" t="str">
        <f t="shared" si="16"/>
        <v/>
      </c>
      <c r="B71" s="60" t="str">
        <f t="shared" si="17"/>
        <v/>
      </c>
      <c r="C71" s="60" t="s">
        <v>2</v>
      </c>
      <c r="D71" s="60"/>
      <c r="E71" s="60" t="str">
        <f t="shared" si="18"/>
        <v/>
      </c>
      <c r="F71" s="66"/>
      <c r="G71" s="64" t="str">
        <f t="shared" si="19"/>
        <v/>
      </c>
      <c r="H71" s="64"/>
      <c r="Q71" s="76"/>
      <c r="R71" s="65"/>
    </row>
    <row r="72" s="56" customFormat="1" spans="1:18">
      <c r="A72" s="59" t="str">
        <f t="shared" si="16"/>
        <v/>
      </c>
      <c r="B72" s="60" t="str">
        <f t="shared" si="17"/>
        <v/>
      </c>
      <c r="C72" s="60" t="s">
        <v>2</v>
      </c>
      <c r="D72" s="60"/>
      <c r="E72" s="60" t="str">
        <f t="shared" si="18"/>
        <v/>
      </c>
      <c r="F72" s="66"/>
      <c r="G72" s="64" t="str">
        <f t="shared" si="19"/>
        <v/>
      </c>
      <c r="H72" s="64"/>
      <c r="Q72" s="76"/>
      <c r="R72" s="65"/>
    </row>
    <row r="73" s="56" customFormat="1" spans="1:18">
      <c r="A73" s="59" t="str">
        <f t="shared" si="16"/>
        <v/>
      </c>
      <c r="B73" s="60" t="str">
        <f t="shared" si="17"/>
        <v/>
      </c>
      <c r="C73" s="60" t="s">
        <v>2</v>
      </c>
      <c r="D73" s="60"/>
      <c r="E73" s="60" t="str">
        <f t="shared" si="18"/>
        <v/>
      </c>
      <c r="F73" s="66"/>
      <c r="G73" s="64" t="str">
        <f t="shared" si="19"/>
        <v/>
      </c>
      <c r="H73" s="64"/>
      <c r="Q73" s="76"/>
      <c r="R73" s="65"/>
    </row>
    <row r="74" s="56" customFormat="1" spans="1:18">
      <c r="A74" s="59" t="str">
        <f t="shared" si="16"/>
        <v/>
      </c>
      <c r="B74" s="60" t="str">
        <f t="shared" si="17"/>
        <v/>
      </c>
      <c r="C74" s="60" t="s">
        <v>2</v>
      </c>
      <c r="D74" s="60"/>
      <c r="E74" s="60" t="str">
        <f t="shared" si="18"/>
        <v/>
      </c>
      <c r="F74" s="66"/>
      <c r="G74" s="64" t="str">
        <f t="shared" si="19"/>
        <v/>
      </c>
      <c r="H74" s="64"/>
      <c r="Q74" s="76"/>
      <c r="R74" s="65"/>
    </row>
    <row r="75" s="56" customFormat="1" spans="1:18">
      <c r="A75" s="59" t="str">
        <f t="shared" si="16"/>
        <v/>
      </c>
      <c r="B75" s="60" t="str">
        <f t="shared" si="17"/>
        <v/>
      </c>
      <c r="C75" s="60" t="s">
        <v>33</v>
      </c>
      <c r="D75" s="60"/>
      <c r="E75" s="60" t="str">
        <f t="shared" si="18"/>
        <v/>
      </c>
      <c r="F75" s="66"/>
      <c r="G75" s="64" t="str">
        <f t="shared" si="19"/>
        <v/>
      </c>
      <c r="H75" s="64"/>
      <c r="Q75" s="76"/>
      <c r="R75" s="65"/>
    </row>
    <row r="76" s="56" customFormat="1" ht="14.55" spans="1:18">
      <c r="A76" s="70" t="str">
        <f t="shared" si="16"/>
        <v/>
      </c>
      <c r="B76" s="67" t="str">
        <f t="shared" si="17"/>
        <v/>
      </c>
      <c r="C76" s="67" t="s">
        <v>2</v>
      </c>
      <c r="D76" s="67"/>
      <c r="E76" s="67" t="str">
        <f t="shared" si="18"/>
        <v/>
      </c>
      <c r="F76" s="66"/>
      <c r="G76" s="64" t="str">
        <f t="shared" si="19"/>
        <v/>
      </c>
      <c r="H76" s="64"/>
      <c r="Q76" s="76"/>
      <c r="R76" s="65"/>
    </row>
    <row r="77" customFormat="1" spans="1:10">
      <c r="A77" s="57"/>
      <c r="B77" s="57"/>
      <c r="C77" s="57"/>
      <c r="D77" s="57"/>
      <c r="E77" s="57"/>
      <c r="J77" s="56"/>
    </row>
    <row r="78" ht="14.55" spans="6:8">
      <c r="F78" s="59" t="s">
        <v>271</v>
      </c>
      <c r="G78" s="56" t="s">
        <v>272</v>
      </c>
      <c r="H78" s="56"/>
    </row>
    <row r="79" spans="2:8">
      <c r="B79" s="60"/>
      <c r="C79" s="60"/>
      <c r="D79" s="60"/>
      <c r="E79" s="60"/>
      <c r="G79" s="61" t="s">
        <v>265</v>
      </c>
      <c r="H79" s="62"/>
    </row>
    <row r="80" spans="1:8">
      <c r="A80" s="58" t="str">
        <f t="shared" ref="A80:A96" si="20">IF(F80&lt;&gt;"",CONCATENATE("&lt;li&gt;",$F$78),"")</f>
        <v>&lt;li&gt;&lt;code class="language-html"&gt;</v>
      </c>
      <c r="B80" s="58" t="str">
        <f t="shared" ref="B80:B96" si="21">IF(F80&lt;&gt;"",LEFT(F80,FIND(":",F80,1)-1),"")</f>
        <v>&lt;select&gt;</v>
      </c>
      <c r="C80" s="58" t="str">
        <f t="shared" ref="C80:C96" si="22">IF(F80&lt;&gt;"","&lt;/code&gt;","")</f>
        <v>&lt;/code&gt;</v>
      </c>
      <c r="D80" s="58" t="str">
        <f t="shared" ref="D80:D96" si="23">IF(F80&lt;&gt;"",RIGHT(F80,LEN(F80)-FIND(":",F80,1)),"")</f>
        <v> crea la lista desplegable.</v>
      </c>
      <c r="E80" s="58" t="str">
        <f t="shared" ref="E80:E96" si="24">IF(F80&lt;&gt;"","&lt;/li&gt;","")</f>
        <v>&lt;/li&gt;</v>
      </c>
      <c r="F80" s="66" t="s">
        <v>273</v>
      </c>
      <c r="G80" s="64" t="str">
        <f>IF(F80&lt;&gt;"",CONCATENATE(A80,B80,C80,":",D80,E80),IF(F79&lt;&gt;"","&lt;/ul&gt;",""))</f>
        <v>&lt;li&gt;&lt;code class="language-html"&gt;&lt;select&gt;&lt;/code&gt;: crea la lista desplegable.&lt;/li&gt;</v>
      </c>
      <c r="H80" s="65"/>
    </row>
    <row r="81" spans="1:8">
      <c r="A81" s="58" t="str">
        <f t="shared" si="20"/>
        <v>&lt;li&gt;&lt;code class="language-html"&gt;</v>
      </c>
      <c r="B81" s="58" t="str">
        <f t="shared" si="21"/>
        <v>&lt;optgroup&gt;</v>
      </c>
      <c r="C81" s="58" t="str">
        <f t="shared" si="22"/>
        <v>&lt;/code&gt;</v>
      </c>
      <c r="D81" s="58" t="str">
        <f t="shared" si="23"/>
        <v> define un grupo dentro de esa lista.</v>
      </c>
      <c r="E81" s="58" t="str">
        <f t="shared" si="24"/>
        <v>&lt;/li&gt;</v>
      </c>
      <c r="F81" s="66" t="s">
        <v>274</v>
      </c>
      <c r="G81" s="64" t="str">
        <f t="shared" ref="G80:G96" si="25">IF(F81&lt;&gt;"",CONCATENATE(A81,B81,C81,":",D81,E81),IF(F80&lt;&gt;"","&lt;/ul&gt;",""))</f>
        <v>&lt;li&gt;&lt;code class="language-html"&gt;&lt;optgroup&gt;&lt;/code&gt;: define un grupo dentro de esa lista.&lt;/li&gt;</v>
      </c>
      <c r="H81" s="65"/>
    </row>
    <row r="82" spans="1:8">
      <c r="A82" s="58" t="str">
        <f t="shared" si="20"/>
        <v/>
      </c>
      <c r="B82" s="58" t="str">
        <f t="shared" si="21"/>
        <v/>
      </c>
      <c r="C82" s="58" t="str">
        <f t="shared" si="22"/>
        <v/>
      </c>
      <c r="D82" s="58" t="str">
        <f t="shared" si="23"/>
        <v/>
      </c>
      <c r="E82" s="58" t="str">
        <f t="shared" si="24"/>
        <v/>
      </c>
      <c r="F82" s="66"/>
      <c r="G82" s="64" t="str">
        <f t="shared" si="25"/>
        <v>&lt;/ul&gt;</v>
      </c>
      <c r="H82" s="65"/>
    </row>
    <row r="83" spans="1:8">
      <c r="A83" s="58" t="str">
        <f t="shared" si="20"/>
        <v/>
      </c>
      <c r="B83" s="58" t="str">
        <f t="shared" si="21"/>
        <v/>
      </c>
      <c r="C83" s="58" t="str">
        <f t="shared" si="22"/>
        <v/>
      </c>
      <c r="D83" s="58" t="str">
        <f t="shared" si="23"/>
        <v/>
      </c>
      <c r="E83" s="58" t="str">
        <f t="shared" si="24"/>
        <v/>
      </c>
      <c r="F83" s="66"/>
      <c r="G83" s="64" t="str">
        <f t="shared" si="25"/>
        <v/>
      </c>
      <c r="H83" s="65"/>
    </row>
    <row r="84" spans="1:8">
      <c r="A84" s="58" t="str">
        <f t="shared" si="20"/>
        <v/>
      </c>
      <c r="B84" s="58" t="str">
        <f t="shared" si="21"/>
        <v/>
      </c>
      <c r="C84" s="58" t="str">
        <f t="shared" si="22"/>
        <v/>
      </c>
      <c r="D84" s="58" t="str">
        <f t="shared" si="23"/>
        <v/>
      </c>
      <c r="E84" s="58" t="str">
        <f t="shared" si="24"/>
        <v/>
      </c>
      <c r="F84" s="66"/>
      <c r="G84" s="64" t="str">
        <f t="shared" si="25"/>
        <v/>
      </c>
      <c r="H84" s="65"/>
    </row>
    <row r="85" spans="1:8">
      <c r="A85" s="58" t="str">
        <f t="shared" si="20"/>
        <v/>
      </c>
      <c r="B85" s="58" t="str">
        <f t="shared" si="21"/>
        <v/>
      </c>
      <c r="C85" s="58" t="str">
        <f t="shared" si="22"/>
        <v/>
      </c>
      <c r="D85" s="58" t="str">
        <f t="shared" si="23"/>
        <v/>
      </c>
      <c r="E85" s="58" t="str">
        <f t="shared" si="24"/>
        <v/>
      </c>
      <c r="F85" s="66"/>
      <c r="G85" s="64" t="str">
        <f t="shared" si="25"/>
        <v/>
      </c>
      <c r="H85" s="65"/>
    </row>
    <row r="86" spans="1:8">
      <c r="A86" s="58" t="str">
        <f t="shared" si="20"/>
        <v/>
      </c>
      <c r="B86" s="58" t="str">
        <f t="shared" si="21"/>
        <v/>
      </c>
      <c r="C86" s="58" t="str">
        <f t="shared" si="22"/>
        <v/>
      </c>
      <c r="D86" s="58" t="str">
        <f t="shared" si="23"/>
        <v/>
      </c>
      <c r="E86" s="58" t="str">
        <f t="shared" si="24"/>
        <v/>
      </c>
      <c r="F86" s="66"/>
      <c r="G86" s="64" t="str">
        <f t="shared" si="25"/>
        <v/>
      </c>
      <c r="H86" s="65"/>
    </row>
    <row r="87" spans="1:8">
      <c r="A87" s="58" t="str">
        <f t="shared" si="20"/>
        <v/>
      </c>
      <c r="B87" s="58" t="str">
        <f t="shared" si="21"/>
        <v/>
      </c>
      <c r="C87" s="58" t="str">
        <f t="shared" si="22"/>
        <v/>
      </c>
      <c r="D87" s="58" t="str">
        <f t="shared" si="23"/>
        <v/>
      </c>
      <c r="E87" s="58" t="str">
        <f t="shared" si="24"/>
        <v/>
      </c>
      <c r="F87" s="66"/>
      <c r="G87" s="64" t="str">
        <f t="shared" si="25"/>
        <v/>
      </c>
      <c r="H87" s="65"/>
    </row>
    <row r="88" spans="1:8">
      <c r="A88" s="58" t="str">
        <f t="shared" si="20"/>
        <v/>
      </c>
      <c r="B88" s="58" t="str">
        <f t="shared" si="21"/>
        <v/>
      </c>
      <c r="C88" s="58" t="str">
        <f t="shared" si="22"/>
        <v/>
      </c>
      <c r="D88" s="58" t="str">
        <f t="shared" si="23"/>
        <v/>
      </c>
      <c r="E88" s="58" t="str">
        <f t="shared" si="24"/>
        <v/>
      </c>
      <c r="F88" s="66"/>
      <c r="G88" s="64" t="str">
        <f t="shared" si="25"/>
        <v/>
      </c>
      <c r="H88" s="65"/>
    </row>
    <row r="89" spans="1:8">
      <c r="A89" s="58" t="str">
        <f t="shared" si="20"/>
        <v/>
      </c>
      <c r="B89" s="58" t="str">
        <f t="shared" si="21"/>
        <v/>
      </c>
      <c r="C89" s="58" t="str">
        <f t="shared" si="22"/>
        <v/>
      </c>
      <c r="D89" s="58" t="str">
        <f t="shared" si="23"/>
        <v/>
      </c>
      <c r="E89" s="58" t="str">
        <f t="shared" si="24"/>
        <v/>
      </c>
      <c r="F89" s="66"/>
      <c r="G89" s="64" t="str">
        <f t="shared" si="25"/>
        <v/>
      </c>
      <c r="H89" s="65"/>
    </row>
    <row r="90" spans="1:8">
      <c r="A90" s="58" t="str">
        <f t="shared" si="20"/>
        <v/>
      </c>
      <c r="B90" s="58" t="str">
        <f t="shared" si="21"/>
        <v/>
      </c>
      <c r="C90" s="58" t="str">
        <f t="shared" si="22"/>
        <v/>
      </c>
      <c r="D90" s="58" t="str">
        <f t="shared" si="23"/>
        <v/>
      </c>
      <c r="E90" s="58" t="str">
        <f t="shared" si="24"/>
        <v/>
      </c>
      <c r="F90" s="66"/>
      <c r="G90" s="64" t="str">
        <f t="shared" si="25"/>
        <v/>
      </c>
      <c r="H90" s="65"/>
    </row>
    <row r="91" spans="1:8">
      <c r="A91" s="58" t="str">
        <f t="shared" si="20"/>
        <v/>
      </c>
      <c r="B91" s="58" t="str">
        <f t="shared" si="21"/>
        <v/>
      </c>
      <c r="C91" s="58" t="str">
        <f t="shared" si="22"/>
        <v/>
      </c>
      <c r="D91" s="58" t="str">
        <f t="shared" si="23"/>
        <v/>
      </c>
      <c r="E91" s="58" t="str">
        <f t="shared" si="24"/>
        <v/>
      </c>
      <c r="F91" s="66"/>
      <c r="G91" s="64" t="str">
        <f t="shared" si="25"/>
        <v/>
      </c>
      <c r="H91" s="65"/>
    </row>
    <row r="92" spans="1:8">
      <c r="A92" s="58" t="str">
        <f t="shared" si="20"/>
        <v/>
      </c>
      <c r="B92" s="58" t="str">
        <f t="shared" si="21"/>
        <v/>
      </c>
      <c r="C92" s="58" t="str">
        <f t="shared" si="22"/>
        <v/>
      </c>
      <c r="D92" s="58" t="str">
        <f t="shared" si="23"/>
        <v/>
      </c>
      <c r="E92" s="58" t="str">
        <f t="shared" si="24"/>
        <v/>
      </c>
      <c r="F92" s="66"/>
      <c r="G92" s="64" t="str">
        <f t="shared" si="25"/>
        <v/>
      </c>
      <c r="H92" s="65"/>
    </row>
    <row r="93" spans="1:8">
      <c r="A93" s="58" t="str">
        <f t="shared" si="20"/>
        <v/>
      </c>
      <c r="B93" s="58" t="str">
        <f t="shared" si="21"/>
        <v/>
      </c>
      <c r="C93" s="58" t="str">
        <f t="shared" si="22"/>
        <v/>
      </c>
      <c r="D93" s="58" t="str">
        <f t="shared" si="23"/>
        <v/>
      </c>
      <c r="E93" s="58" t="str">
        <f t="shared" si="24"/>
        <v/>
      </c>
      <c r="F93" s="66"/>
      <c r="G93" s="64" t="str">
        <f t="shared" si="25"/>
        <v/>
      </c>
      <c r="H93" s="65"/>
    </row>
    <row r="94" spans="1:8">
      <c r="A94" s="58" t="str">
        <f t="shared" si="20"/>
        <v/>
      </c>
      <c r="B94" s="58" t="str">
        <f t="shared" si="21"/>
        <v/>
      </c>
      <c r="C94" s="58" t="str">
        <f t="shared" si="22"/>
        <v/>
      </c>
      <c r="D94" s="58" t="str">
        <f t="shared" si="23"/>
        <v/>
      </c>
      <c r="E94" s="58" t="str">
        <f t="shared" si="24"/>
        <v/>
      </c>
      <c r="F94" s="66"/>
      <c r="G94" s="64" t="str">
        <f t="shared" si="25"/>
        <v/>
      </c>
      <c r="H94" s="65"/>
    </row>
    <row r="95" spans="1:8">
      <c r="A95" s="58" t="str">
        <f t="shared" si="20"/>
        <v/>
      </c>
      <c r="B95" s="58" t="str">
        <f t="shared" si="21"/>
        <v/>
      </c>
      <c r="C95" s="58" t="str">
        <f t="shared" si="22"/>
        <v/>
      </c>
      <c r="D95" s="58" t="str">
        <f t="shared" si="23"/>
        <v/>
      </c>
      <c r="E95" s="58" t="str">
        <f t="shared" si="24"/>
        <v/>
      </c>
      <c r="F95" s="66"/>
      <c r="G95" s="64" t="str">
        <f t="shared" si="25"/>
        <v/>
      </c>
      <c r="H95" s="65"/>
    </row>
    <row r="96" ht="14.55" spans="1:8">
      <c r="A96" s="67" t="str">
        <f t="shared" si="20"/>
        <v/>
      </c>
      <c r="B96" s="67" t="str">
        <f t="shared" si="21"/>
        <v/>
      </c>
      <c r="C96" s="67" t="str">
        <f t="shared" si="22"/>
        <v/>
      </c>
      <c r="D96" s="67" t="str">
        <f t="shared" si="23"/>
        <v/>
      </c>
      <c r="E96" s="67" t="str">
        <f t="shared" si="24"/>
        <v/>
      </c>
      <c r="F96" s="66"/>
      <c r="G96" s="64" t="str">
        <f t="shared" si="25"/>
        <v/>
      </c>
      <c r="H96" s="65"/>
    </row>
    <row r="97" spans="6:8">
      <c r="F97" s="56"/>
      <c r="G97" s="56" t="str">
        <f>IF(F97&lt;&gt;"",CONCATENATE(A97,F97,E97),IF(F96&lt;&gt;"","&lt;/ul&gt;",""))</f>
        <v/>
      </c>
      <c r="H97" s="56"/>
    </row>
    <row r="99" customFormat="1" spans="1:8">
      <c r="A99" s="57"/>
      <c r="B99" s="57"/>
      <c r="C99" s="57"/>
      <c r="D99" s="57"/>
      <c r="E99" s="57"/>
      <c r="F99" s="56"/>
      <c r="H99" s="56"/>
    </row>
    <row r="100" customFormat="1" spans="1:8">
      <c r="A100" s="59"/>
      <c r="B100" s="60"/>
      <c r="C100" s="60"/>
      <c r="D100" s="60"/>
      <c r="E100" s="60"/>
      <c r="G100" s="56" t="s">
        <v>275</v>
      </c>
      <c r="H100" s="62"/>
    </row>
    <row r="101" customFormat="1" spans="1:8">
      <c r="A101" s="58" t="str">
        <f t="shared" ref="A101:A117" si="26">IF(F101&lt;&gt;"",CONCATENATE("&lt;p&gt;",$F$78),"")</f>
        <v>&lt;p&gt;&lt;code class="language-html"&gt;</v>
      </c>
      <c r="B101" s="58" t="str">
        <f t="shared" ref="B101:B117" si="27">IF(F101&lt;&gt;"",LEFT(F101,FIND(":",F101,1)-1),"")</f>
        <v>&lt;img&gt;</v>
      </c>
      <c r="C101" s="58" t="str">
        <f t="shared" ref="C101:C117" si="28">IF(F101&lt;&gt;"","&lt;/code&gt;","")</f>
        <v>&lt;/code&gt;</v>
      </c>
      <c r="D101" s="58" t="str">
        <f t="shared" ref="D101:D117" si="29">IF(F101&lt;&gt;"",RIGHT(F101,LEN(F101)-FIND(":",F101,1)),"")</f>
        <v> Es el elemento de respaldo (fallback), que se usará si ninguna de las condiciones anteriores se cumple o si el navegador no soporta &lt;picture&gt;.</v>
      </c>
      <c r="E101" s="58" t="str">
        <f t="shared" ref="E101:E117" si="30">IF(F101&lt;&gt;"","&lt;/p&gt;","")</f>
        <v>&lt;/p&gt;</v>
      </c>
      <c r="F101" s="66" t="s">
        <v>276</v>
      </c>
      <c r="G101" s="64" t="str">
        <f t="shared" ref="G101:G117" si="31">IF(F101&lt;&gt;"",CONCATENATE(A101,B101,C101,":",D101,E101),"")</f>
        <v>&lt;p&gt;&lt;code class="language-html"&gt;&lt;img&gt;&lt;/code&gt;: Es el elemento de respaldo (fallback), que se usará si ninguna de las condiciones anteriores se cumple o si el navegador no soporta &lt;picture&gt;.&lt;/p&gt;</v>
      </c>
      <c r="H101" s="65"/>
    </row>
    <row r="102" customFormat="1" spans="1:8">
      <c r="A102" s="58" t="str">
        <f t="shared" si="26"/>
        <v/>
      </c>
      <c r="B102" s="58" t="str">
        <f t="shared" si="27"/>
        <v/>
      </c>
      <c r="C102" s="58" t="str">
        <f t="shared" si="28"/>
        <v/>
      </c>
      <c r="D102" s="58" t="str">
        <f t="shared" si="29"/>
        <v/>
      </c>
      <c r="E102" s="58" t="str">
        <f t="shared" si="30"/>
        <v/>
      </c>
      <c r="F102" s="66"/>
      <c r="G102" s="64" t="str">
        <f t="shared" si="31"/>
        <v/>
      </c>
      <c r="H102" s="65"/>
    </row>
    <row r="103" customFormat="1" spans="1:8">
      <c r="A103" s="58" t="str">
        <f t="shared" si="26"/>
        <v/>
      </c>
      <c r="B103" s="58" t="str">
        <f t="shared" si="27"/>
        <v/>
      </c>
      <c r="C103" s="58" t="str">
        <f t="shared" si="28"/>
        <v/>
      </c>
      <c r="D103" s="58" t="str">
        <f t="shared" si="29"/>
        <v/>
      </c>
      <c r="E103" s="58" t="str">
        <f t="shared" si="30"/>
        <v/>
      </c>
      <c r="F103" s="66"/>
      <c r="G103" s="64" t="str">
        <f t="shared" si="31"/>
        <v/>
      </c>
      <c r="H103" s="65"/>
    </row>
    <row r="104" customFormat="1" spans="1:8">
      <c r="A104" s="58" t="str">
        <f t="shared" si="26"/>
        <v/>
      </c>
      <c r="B104" s="58" t="str">
        <f t="shared" si="27"/>
        <v/>
      </c>
      <c r="C104" s="58" t="str">
        <f t="shared" si="28"/>
        <v/>
      </c>
      <c r="D104" s="58" t="str">
        <f t="shared" si="29"/>
        <v/>
      </c>
      <c r="E104" s="58" t="str">
        <f t="shared" si="30"/>
        <v/>
      </c>
      <c r="F104" s="66"/>
      <c r="G104" s="64" t="str">
        <f t="shared" si="31"/>
        <v/>
      </c>
      <c r="H104" s="65"/>
    </row>
    <row r="105" customFormat="1" spans="1:8">
      <c r="A105" s="58" t="str">
        <f t="shared" si="26"/>
        <v/>
      </c>
      <c r="B105" s="58" t="str">
        <f t="shared" si="27"/>
        <v/>
      </c>
      <c r="C105" s="58" t="str">
        <f t="shared" si="28"/>
        <v/>
      </c>
      <c r="D105" s="58" t="str">
        <f t="shared" si="29"/>
        <v/>
      </c>
      <c r="E105" s="58" t="str">
        <f t="shared" si="30"/>
        <v/>
      </c>
      <c r="F105" s="66"/>
      <c r="G105" s="64" t="str">
        <f t="shared" si="31"/>
        <v/>
      </c>
      <c r="H105" s="65"/>
    </row>
    <row r="106" customFormat="1" spans="1:8">
      <c r="A106" s="58" t="str">
        <f t="shared" si="26"/>
        <v/>
      </c>
      <c r="B106" s="58" t="str">
        <f t="shared" si="27"/>
        <v/>
      </c>
      <c r="C106" s="58" t="str">
        <f t="shared" si="28"/>
        <v/>
      </c>
      <c r="D106" s="58" t="str">
        <f t="shared" si="29"/>
        <v/>
      </c>
      <c r="E106" s="58" t="str">
        <f t="shared" si="30"/>
        <v/>
      </c>
      <c r="F106" s="66"/>
      <c r="G106" s="64" t="str">
        <f t="shared" si="31"/>
        <v/>
      </c>
      <c r="H106" s="65"/>
    </row>
    <row r="107" customFormat="1" spans="1:8">
      <c r="A107" s="58" t="str">
        <f t="shared" si="26"/>
        <v/>
      </c>
      <c r="B107" s="58" t="str">
        <f t="shared" si="27"/>
        <v/>
      </c>
      <c r="C107" s="58" t="str">
        <f t="shared" si="28"/>
        <v/>
      </c>
      <c r="D107" s="58" t="str">
        <f t="shared" si="29"/>
        <v/>
      </c>
      <c r="E107" s="58" t="str">
        <f t="shared" si="30"/>
        <v/>
      </c>
      <c r="F107" s="66"/>
      <c r="G107" s="64" t="str">
        <f t="shared" si="31"/>
        <v/>
      </c>
      <c r="H107" s="65"/>
    </row>
    <row r="108" customFormat="1" spans="1:8">
      <c r="A108" s="58" t="str">
        <f t="shared" si="26"/>
        <v/>
      </c>
      <c r="B108" s="58" t="str">
        <f t="shared" si="27"/>
        <v/>
      </c>
      <c r="C108" s="58" t="str">
        <f t="shared" si="28"/>
        <v/>
      </c>
      <c r="D108" s="58" t="str">
        <f t="shared" si="29"/>
        <v/>
      </c>
      <c r="E108" s="58" t="str">
        <f t="shared" si="30"/>
        <v/>
      </c>
      <c r="F108" s="66"/>
      <c r="G108" s="64" t="str">
        <f t="shared" si="31"/>
        <v/>
      </c>
      <c r="H108" s="65"/>
    </row>
    <row r="109" customFormat="1" spans="1:8">
      <c r="A109" s="58" t="str">
        <f t="shared" si="26"/>
        <v/>
      </c>
      <c r="B109" s="58" t="str">
        <f t="shared" si="27"/>
        <v/>
      </c>
      <c r="C109" s="58" t="str">
        <f t="shared" si="28"/>
        <v/>
      </c>
      <c r="D109" s="58" t="str">
        <f t="shared" si="29"/>
        <v/>
      </c>
      <c r="E109" s="58" t="str">
        <f t="shared" si="30"/>
        <v/>
      </c>
      <c r="F109" s="66"/>
      <c r="G109" s="64" t="str">
        <f t="shared" si="31"/>
        <v/>
      </c>
      <c r="H109" s="65"/>
    </row>
    <row r="110" customFormat="1" spans="1:8">
      <c r="A110" s="58" t="str">
        <f t="shared" si="26"/>
        <v/>
      </c>
      <c r="B110" s="58" t="str">
        <f t="shared" si="27"/>
        <v/>
      </c>
      <c r="C110" s="58" t="str">
        <f t="shared" si="28"/>
        <v/>
      </c>
      <c r="D110" s="58" t="str">
        <f t="shared" si="29"/>
        <v/>
      </c>
      <c r="E110" s="58" t="str">
        <f t="shared" si="30"/>
        <v/>
      </c>
      <c r="F110" s="66"/>
      <c r="G110" s="64" t="str">
        <f t="shared" si="31"/>
        <v/>
      </c>
      <c r="H110" s="65"/>
    </row>
    <row r="111" customFormat="1" spans="1:8">
      <c r="A111" s="58" t="str">
        <f t="shared" si="26"/>
        <v/>
      </c>
      <c r="B111" s="58" t="str">
        <f t="shared" si="27"/>
        <v/>
      </c>
      <c r="C111" s="58" t="str">
        <f t="shared" si="28"/>
        <v/>
      </c>
      <c r="D111" s="58" t="str">
        <f t="shared" si="29"/>
        <v/>
      </c>
      <c r="E111" s="58" t="str">
        <f t="shared" si="30"/>
        <v/>
      </c>
      <c r="F111" s="66"/>
      <c r="G111" s="64" t="str">
        <f t="shared" si="31"/>
        <v/>
      </c>
      <c r="H111" s="65"/>
    </row>
    <row r="112" customFormat="1" spans="1:8">
      <c r="A112" s="58" t="str">
        <f t="shared" si="26"/>
        <v/>
      </c>
      <c r="B112" s="58" t="str">
        <f t="shared" si="27"/>
        <v/>
      </c>
      <c r="C112" s="58" t="str">
        <f t="shared" si="28"/>
        <v/>
      </c>
      <c r="D112" s="58" t="str">
        <f t="shared" si="29"/>
        <v/>
      </c>
      <c r="E112" s="58" t="str">
        <f t="shared" si="30"/>
        <v/>
      </c>
      <c r="F112" s="66"/>
      <c r="G112" s="64" t="str">
        <f t="shared" si="31"/>
        <v/>
      </c>
      <c r="H112" s="65"/>
    </row>
    <row r="113" customFormat="1" spans="1:8">
      <c r="A113" s="58" t="str">
        <f t="shared" si="26"/>
        <v/>
      </c>
      <c r="B113" s="58" t="str">
        <f t="shared" si="27"/>
        <v/>
      </c>
      <c r="C113" s="58" t="str">
        <f t="shared" si="28"/>
        <v/>
      </c>
      <c r="D113" s="58" t="str">
        <f t="shared" si="29"/>
        <v/>
      </c>
      <c r="E113" s="58" t="str">
        <f t="shared" si="30"/>
        <v/>
      </c>
      <c r="F113" s="66"/>
      <c r="G113" s="64" t="str">
        <f t="shared" si="31"/>
        <v/>
      </c>
      <c r="H113" s="65"/>
    </row>
    <row r="114" customFormat="1" spans="1:8">
      <c r="A114" s="58" t="str">
        <f t="shared" si="26"/>
        <v/>
      </c>
      <c r="B114" s="58" t="str">
        <f t="shared" si="27"/>
        <v/>
      </c>
      <c r="C114" s="58" t="str">
        <f t="shared" si="28"/>
        <v/>
      </c>
      <c r="D114" s="58" t="str">
        <f t="shared" si="29"/>
        <v/>
      </c>
      <c r="E114" s="58" t="str">
        <f t="shared" si="30"/>
        <v/>
      </c>
      <c r="F114" s="66"/>
      <c r="G114" s="64" t="str">
        <f t="shared" si="31"/>
        <v/>
      </c>
      <c r="H114" s="65"/>
    </row>
    <row r="115" customFormat="1" spans="1:8">
      <c r="A115" s="58" t="str">
        <f t="shared" si="26"/>
        <v/>
      </c>
      <c r="B115" s="58" t="str">
        <f t="shared" si="27"/>
        <v/>
      </c>
      <c r="C115" s="58" t="str">
        <f t="shared" si="28"/>
        <v/>
      </c>
      <c r="D115" s="58" t="str">
        <f t="shared" si="29"/>
        <v/>
      </c>
      <c r="E115" s="58" t="str">
        <f t="shared" si="30"/>
        <v/>
      </c>
      <c r="F115" s="66"/>
      <c r="G115" s="64" t="str">
        <f t="shared" si="31"/>
        <v/>
      </c>
      <c r="H115" s="65"/>
    </row>
    <row r="116" customFormat="1" spans="1:8">
      <c r="A116" s="58" t="str">
        <f t="shared" si="26"/>
        <v/>
      </c>
      <c r="B116" s="58" t="str">
        <f t="shared" si="27"/>
        <v/>
      </c>
      <c r="C116" s="58" t="str">
        <f t="shared" si="28"/>
        <v/>
      </c>
      <c r="D116" s="58" t="str">
        <f t="shared" si="29"/>
        <v/>
      </c>
      <c r="E116" s="58" t="str">
        <f t="shared" si="30"/>
        <v/>
      </c>
      <c r="F116" s="66"/>
      <c r="G116" s="64" t="str">
        <f t="shared" si="31"/>
        <v/>
      </c>
      <c r="H116" s="65"/>
    </row>
    <row r="117" customFormat="1" spans="1:8">
      <c r="A117" s="58" t="str">
        <f t="shared" si="26"/>
        <v/>
      </c>
      <c r="B117" s="58" t="str">
        <f t="shared" si="27"/>
        <v/>
      </c>
      <c r="C117" s="58" t="str">
        <f t="shared" si="28"/>
        <v/>
      </c>
      <c r="D117" s="58" t="str">
        <f t="shared" si="29"/>
        <v/>
      </c>
      <c r="E117" s="58" t="str">
        <f t="shared" si="30"/>
        <v/>
      </c>
      <c r="F117" s="66"/>
      <c r="G117" s="64" t="str">
        <f t="shared" si="31"/>
        <v/>
      </c>
      <c r="H117" s="65"/>
    </row>
  </sheetData>
  <mergeCells count="1">
    <mergeCell ref="J3:K3"/>
  </mergeCells>
  <conditionalFormatting sqref="Q3">
    <cfRule type="duplicateValues" dxfId="0" priority="112"/>
  </conditionalFormatting>
  <conditionalFormatting sqref="H20">
    <cfRule type="duplicateValues" dxfId="0" priority="152"/>
  </conditionalFormatting>
  <conditionalFormatting sqref="Q25">
    <cfRule type="duplicateValues" dxfId="0" priority="141"/>
  </conditionalFormatting>
  <conditionalFormatting sqref="Q41">
    <cfRule type="duplicateValues" dxfId="0" priority="5018"/>
  </conditionalFormatting>
  <conditionalFormatting sqref="H42">
    <cfRule type="duplicateValues" dxfId="0" priority="144"/>
  </conditionalFormatting>
  <conditionalFormatting sqref="Q42">
    <cfRule type="duplicateValues" dxfId="0" priority="146"/>
  </conditionalFormatting>
  <conditionalFormatting sqref="Q63">
    <cfRule type="duplicateValues" dxfId="0" priority="173"/>
  </conditionalFormatting>
  <conditionalFormatting sqref="Q66">
    <cfRule type="duplicateValues" dxfId="0" priority="205"/>
  </conditionalFormatting>
  <conditionalFormatting sqref="Q67">
    <cfRule type="duplicateValues" dxfId="0" priority="204"/>
  </conditionalFormatting>
  <conditionalFormatting sqref="Q68">
    <cfRule type="duplicateValues" dxfId="0" priority="203"/>
  </conditionalFormatting>
  <conditionalFormatting sqref="Q69">
    <cfRule type="duplicateValues" dxfId="0" priority="202"/>
  </conditionalFormatting>
  <conditionalFormatting sqref="Q70">
    <cfRule type="duplicateValues" dxfId="0" priority="201"/>
  </conditionalFormatting>
  <conditionalFormatting sqref="Q71">
    <cfRule type="duplicateValues" dxfId="0" priority="200"/>
  </conditionalFormatting>
  <conditionalFormatting sqref="Q72">
    <cfRule type="duplicateValues" dxfId="0" priority="199"/>
  </conditionalFormatting>
  <conditionalFormatting sqref="Q73">
    <cfRule type="duplicateValues" dxfId="0" priority="198"/>
  </conditionalFormatting>
  <conditionalFormatting sqref="Q74">
    <cfRule type="duplicateValues" dxfId="0" priority="197"/>
  </conditionalFormatting>
  <conditionalFormatting sqref="Q75">
    <cfRule type="duplicateValues" dxfId="0" priority="207"/>
  </conditionalFormatting>
  <conditionalFormatting sqref="Q76">
    <cfRule type="duplicateValues" dxfId="0" priority="208"/>
  </conditionalFormatting>
  <conditionalFormatting sqref="F79">
    <cfRule type="duplicateValues" dxfId="0" priority="99"/>
  </conditionalFormatting>
  <conditionalFormatting sqref="H97">
    <cfRule type="duplicateValues" dxfId="0" priority="103"/>
  </conditionalFormatting>
  <conditionalFormatting sqref="F99">
    <cfRule type="duplicateValues" dxfId="0" priority="94"/>
  </conditionalFormatting>
  <conditionalFormatting sqref="F100">
    <cfRule type="duplicateValues" dxfId="0" priority="90"/>
  </conditionalFormatting>
  <conditionalFormatting sqref="F101">
    <cfRule type="duplicateValues" dxfId="0" priority="89"/>
  </conditionalFormatting>
  <conditionalFormatting sqref="F102">
    <cfRule type="duplicateValues" dxfId="0" priority="15"/>
  </conditionalFormatting>
  <conditionalFormatting sqref="F103">
    <cfRule type="duplicateValues" dxfId="0" priority="4"/>
  </conditionalFormatting>
  <conditionalFormatting sqref="F104">
    <cfRule type="duplicateValues" dxfId="0" priority="3"/>
  </conditionalFormatting>
  <conditionalFormatting sqref="F105">
    <cfRule type="duplicateValues" dxfId="0" priority="2"/>
  </conditionalFormatting>
  <conditionalFormatting sqref="F106">
    <cfRule type="duplicateValues" dxfId="0" priority="1"/>
  </conditionalFormatting>
  <conditionalFormatting sqref="F107">
    <cfRule type="duplicateValues" dxfId="0" priority="10"/>
  </conditionalFormatting>
  <conditionalFormatting sqref="F108">
    <cfRule type="duplicateValues" dxfId="0" priority="9"/>
  </conditionalFormatting>
  <conditionalFormatting sqref="F109">
    <cfRule type="duplicateValues" dxfId="0" priority="8"/>
  </conditionalFormatting>
  <conditionalFormatting sqref="F110">
    <cfRule type="duplicateValues" dxfId="0" priority="7"/>
  </conditionalFormatting>
  <conditionalFormatting sqref="F111">
    <cfRule type="duplicateValues" dxfId="0" priority="6"/>
  </conditionalFormatting>
  <conditionalFormatting sqref="F112">
    <cfRule type="duplicateValues" dxfId="0" priority="5"/>
  </conditionalFormatting>
  <conditionalFormatting sqref="F113">
    <cfRule type="duplicateValues" dxfId="0" priority="77"/>
  </conditionalFormatting>
  <conditionalFormatting sqref="F114">
    <cfRule type="duplicateValues" dxfId="0" priority="76"/>
  </conditionalFormatting>
  <conditionalFormatting sqref="F115">
    <cfRule type="duplicateValues" dxfId="0" priority="75"/>
  </conditionalFormatting>
  <conditionalFormatting sqref="F116">
    <cfRule type="duplicateValues" dxfId="0" priority="74"/>
  </conditionalFormatting>
  <conditionalFormatting sqref="F117">
    <cfRule type="duplicateValues" dxfId="0" priority="73"/>
  </conditionalFormatting>
  <conditionalFormatting sqref="F80:F97">
    <cfRule type="duplicateValues" dxfId="0" priority="104"/>
  </conditionalFormatting>
  <conditionalFormatting sqref="G$1:G$1048576">
    <cfRule type="duplicateValues" dxfId="0" priority="138"/>
    <cfRule type="cellIs" dxfId="4" priority="137" stopIfTrue="1" operator="equal">
      <formula>"&lt;/ul&gt;"</formula>
    </cfRule>
    <cfRule type="cellIs" dxfId="5" priority="110" stopIfTrue="1" operator="equal">
      <formula>"&lt;ul&gt;"</formula>
    </cfRule>
  </conditionalFormatting>
  <conditionalFormatting sqref="Q20:Q21">
    <cfRule type="duplicateValues" dxfId="0" priority="5028"/>
  </conditionalFormatting>
  <conditionalFormatting sqref="Q46:Q62">
    <cfRule type="duplicateValues" dxfId="0" priority="174"/>
  </conditionalFormatting>
  <conditionalFormatting sqref="Q64:Q65">
    <cfRule type="duplicateValues" dxfId="0" priority="206"/>
  </conditionalFormatting>
  <conditionalFormatting sqref="F1:F77;F98;F118:F1048576">
    <cfRule type="duplicateValues" dxfId="0" priority="5005"/>
  </conditionalFormatting>
  <conditionalFormatting sqref="Q2;Q4:Q19;Q22;Q43">
    <cfRule type="duplicateValues" dxfId="0" priority="5082"/>
  </conditionalFormatting>
  <conditionalFormatting sqref="Q23:Q24;Q26:Q40">
    <cfRule type="duplicateValues" dxfId="0" priority="5021"/>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4" sqref="A4"/>
    </sheetView>
  </sheetViews>
  <sheetFormatPr defaultColWidth="9" defaultRowHeight="13.8"/>
  <sheetData>
    <row r="1" ht="14.4" spans="1:1">
      <c r="A1" s="55" t="s">
        <v>277</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67"/>
  <sheetViews>
    <sheetView workbookViewId="0">
      <pane ySplit="1" topLeftCell="A500" activePane="bottomLeft" state="frozen"/>
      <selection/>
      <selection pane="bottomLeft" activeCell="A2" sqref="A2:A523"/>
    </sheetView>
  </sheetViews>
  <sheetFormatPr defaultColWidth="9" defaultRowHeight="16.2" outlineLevelCol="4"/>
  <cols>
    <col min="1" max="1" width="72.5" style="35" customWidth="1"/>
    <col min="2" max="2" width="7.875" style="35" hidden="1" customWidth="1"/>
    <col min="3" max="3" width="98.125" style="36" customWidth="1"/>
    <col min="4" max="4" width="6.25" style="35" customWidth="1"/>
    <col min="5" max="5" width="66" style="35"/>
    <col min="6" max="6" width="16.25" style="35" customWidth="1"/>
    <col min="7" max="16382" width="66" style="35"/>
    <col min="16383" max="16384" width="9" style="37"/>
  </cols>
  <sheetData>
    <row r="1" ht="16.95" spans="1:4">
      <c r="A1" s="38" t="s">
        <v>278</v>
      </c>
      <c r="B1" s="36"/>
      <c r="C1" s="38" t="s">
        <v>279</v>
      </c>
      <c r="D1" s="39"/>
    </row>
    <row r="2" spans="1:1">
      <c r="A2" s="35" t="s">
        <v>280</v>
      </c>
    </row>
    <row r="3" ht="16.95" spans="1:1">
      <c r="A3" s="35" t="s">
        <v>281</v>
      </c>
    </row>
    <row r="4" ht="17.7" spans="1:3">
      <c r="A4" s="40" t="s">
        <v>282</v>
      </c>
      <c r="B4" s="41"/>
      <c r="C4" s="42"/>
    </row>
    <row r="5" ht="16.95" spans="1:5">
      <c r="A5" s="43" t="str">
        <f>CONCATENATE("&lt;loc&gt;",B5,"&lt;/loc&gt;")</f>
        <v>&lt;loc&gt;https://eduardoherreraf.github.io/&lt;/loc&gt;</v>
      </c>
      <c r="B5" s="44" t="str">
        <f>C5</f>
        <v>https://eduardoherreraf.github.io/</v>
      </c>
      <c r="C5" s="45" t="s">
        <v>283</v>
      </c>
      <c r="E5" s="46"/>
    </row>
    <row r="6" spans="1:5">
      <c r="A6" s="43" t="str">
        <f>CONCATENATE("&lt;lastmod&gt;",B6,"&lt;/lastmod&gt;")</f>
        <v>&lt;lastmod&gt;2025-07-21T016:07:36-05:00&lt;/lastmod&gt;</v>
      </c>
      <c r="B6" s="44" t="str">
        <f>$C$1</f>
        <v>2025-07-21T016:07:36-05:00</v>
      </c>
      <c r="C6" s="47"/>
      <c r="E6" s="46"/>
    </row>
    <row r="7" ht="16.95" spans="1:5">
      <c r="A7" s="43" t="str">
        <f>CONCATENATE("&lt;changefreq&gt;",B7,"&lt;/changefreq&gt;")</f>
        <v>&lt;changefreq&gt;yearly&lt;/changefreq&gt;</v>
      </c>
      <c r="B7" s="44" t="s">
        <v>284</v>
      </c>
      <c r="C7" s="47"/>
      <c r="E7" s="46"/>
    </row>
    <row r="8" ht="16.95" spans="1:3">
      <c r="A8" s="43" t="str">
        <f>CONCATENATE("&lt;priority&gt;",B8,"&lt;/priority&gt;")</f>
        <v>&lt;priority&gt;1&lt;/priority&gt;</v>
      </c>
      <c r="B8" s="44">
        <f>C8</f>
        <v>1</v>
      </c>
      <c r="C8" s="48">
        <v>1</v>
      </c>
    </row>
    <row r="9" ht="16.95" spans="1:3">
      <c r="A9" s="49" t="s">
        <v>285</v>
      </c>
      <c r="B9" s="50"/>
      <c r="C9" s="51"/>
    </row>
    <row r="10" ht="17.7" spans="1:3">
      <c r="A10" s="52" t="s">
        <v>286</v>
      </c>
      <c r="B10" s="52"/>
      <c r="C10" s="52"/>
    </row>
    <row r="11" ht="17.7" spans="1:3">
      <c r="A11" s="40" t="s">
        <v>282</v>
      </c>
      <c r="B11" s="41"/>
      <c r="C11" s="42"/>
    </row>
    <row r="12" ht="16.95" spans="1:5">
      <c r="A12" s="43" t="str">
        <f>CONCATENATE("&lt;loc&gt;",B12,"&lt;/loc&gt;")</f>
        <v>&lt;loc&gt;https://eduardoherreraf.github.io/bootstrap.html&lt;/loc&gt;</v>
      </c>
      <c r="B12" s="44" t="str">
        <f>CONCATENATE($C$5,C12)</f>
        <v>https://eduardoherreraf.github.io/bootstrap.html</v>
      </c>
      <c r="C12" s="45" t="s">
        <v>287</v>
      </c>
      <c r="E12" s="46"/>
    </row>
    <row r="13" spans="1:5">
      <c r="A13" s="43" t="str">
        <f>CONCATENATE("&lt;lastmod&gt;",B13,"&lt;/lastmod&gt;")</f>
        <v>&lt;lastmod&gt;2025-07-21T016:07:36-05:00&lt;/lastmod&gt;</v>
      </c>
      <c r="B13" s="44" t="str">
        <f>$C$1</f>
        <v>2025-07-21T016:07:36-05:00</v>
      </c>
      <c r="C13" s="47"/>
      <c r="E13" s="46"/>
    </row>
    <row r="14" ht="16.95" spans="1:5">
      <c r="A14" s="43" t="str">
        <f>CONCATENATE("&lt;changefreq&gt;",B14,"&lt;/changefreq&gt;")</f>
        <v>&lt;changefreq&gt;yearly&lt;/changefreq&gt;</v>
      </c>
      <c r="B14" s="44" t="s">
        <v>284</v>
      </c>
      <c r="C14" s="47"/>
      <c r="E14" s="46"/>
    </row>
    <row r="15" ht="16.95" spans="1:3">
      <c r="A15" s="43" t="str">
        <f>CONCATENATE("&lt;priority&gt;",B15,"&lt;/priority&gt;")</f>
        <v>&lt;priority&gt;0.7&lt;/priority&gt;</v>
      </c>
      <c r="B15" s="44" t="str">
        <f>C15</f>
        <v>0.7</v>
      </c>
      <c r="C15" s="48" t="s">
        <v>288</v>
      </c>
    </row>
    <row r="16" ht="16.95" spans="1:3">
      <c r="A16" s="49" t="s">
        <v>285</v>
      </c>
      <c r="B16" s="50"/>
      <c r="C16" s="51"/>
    </row>
    <row r="17" ht="17.7" spans="1:3">
      <c r="A17" s="40" t="s">
        <v>282</v>
      </c>
      <c r="B17" s="41"/>
      <c r="C17" s="42"/>
    </row>
    <row r="18" ht="16.95" spans="1:5">
      <c r="A18" s="43" t="str">
        <f>CONCATENATE("&lt;loc&gt;",B18,"&lt;/loc&gt;")</f>
        <v>&lt;loc&gt;https://eduardoherreraf.github.io/git.html&lt;/loc&gt;</v>
      </c>
      <c r="B18" s="44" t="str">
        <f>CONCATENATE($C$5,C18)</f>
        <v>https://eduardoherreraf.github.io/git.html</v>
      </c>
      <c r="C18" s="45" t="s">
        <v>289</v>
      </c>
      <c r="E18" s="46"/>
    </row>
    <row r="19" spans="1:5">
      <c r="A19" s="43" t="str">
        <f>CONCATENATE("&lt;lastmod&gt;",B19,"&lt;/lastmod&gt;")</f>
        <v>&lt;lastmod&gt;2025-07-21T016:07:36-05:00&lt;/lastmod&gt;</v>
      </c>
      <c r="B19" s="44" t="str">
        <f>$C$1</f>
        <v>2025-07-21T016:07:36-05:00</v>
      </c>
      <c r="C19" s="47"/>
      <c r="E19" s="46"/>
    </row>
    <row r="20" ht="16.95" spans="1:5">
      <c r="A20" s="43" t="str">
        <f>CONCATENATE("&lt;changefreq&gt;",B20,"&lt;/changefreq&gt;")</f>
        <v>&lt;changefreq&gt;yearly&lt;/changefreq&gt;</v>
      </c>
      <c r="B20" s="44" t="s">
        <v>284</v>
      </c>
      <c r="C20" s="47"/>
      <c r="E20" s="46"/>
    </row>
    <row r="21" ht="16.95" spans="1:3">
      <c r="A21" s="43" t="str">
        <f>CONCATENATE("&lt;priority&gt;",B21,"&lt;/priority&gt;")</f>
        <v>&lt;priority&gt;0.7&lt;/priority&gt;</v>
      </c>
      <c r="B21" s="44" t="str">
        <f>C21</f>
        <v>0.7</v>
      </c>
      <c r="C21" s="48" t="s">
        <v>288</v>
      </c>
    </row>
    <row r="22" ht="16.95" spans="1:3">
      <c r="A22" s="49" t="s">
        <v>285</v>
      </c>
      <c r="B22" s="50"/>
      <c r="C22" s="51"/>
    </row>
    <row r="23" ht="17.7" spans="1:3">
      <c r="A23" s="40" t="s">
        <v>282</v>
      </c>
      <c r="B23" s="41"/>
      <c r="C23" s="42"/>
    </row>
    <row r="24" ht="16.95" spans="1:5">
      <c r="A24" s="43" t="str">
        <f>CONCATENATE("&lt;loc&gt;",B24,"&lt;/loc&gt;")</f>
        <v>&lt;loc&gt;https://eduardoherreraf.github.io/javascript.html&lt;/loc&gt;</v>
      </c>
      <c r="B24" s="44" t="str">
        <f>CONCATENATE($C$5,C24)</f>
        <v>https://eduardoherreraf.github.io/javascript.html</v>
      </c>
      <c r="C24" s="45" t="s">
        <v>290</v>
      </c>
      <c r="E24" s="46"/>
    </row>
    <row r="25" spans="1:5">
      <c r="A25" s="43" t="str">
        <f>CONCATENATE("&lt;lastmod&gt;",B25,"&lt;/lastmod&gt;")</f>
        <v>&lt;lastmod&gt;2025-07-21T016:07:36-05:00&lt;/lastmod&gt;</v>
      </c>
      <c r="B25" s="44" t="str">
        <f>$C$1</f>
        <v>2025-07-21T016:07:36-05:00</v>
      </c>
      <c r="C25" s="47"/>
      <c r="E25" s="46"/>
    </row>
    <row r="26" ht="16.95" spans="1:5">
      <c r="A26" s="43" t="str">
        <f>CONCATENATE("&lt;changefreq&gt;",B26,"&lt;/changefreq&gt;")</f>
        <v>&lt;changefreq&gt;yearly&lt;/changefreq&gt;</v>
      </c>
      <c r="B26" s="44" t="s">
        <v>284</v>
      </c>
      <c r="C26" s="47"/>
      <c r="E26" s="46"/>
    </row>
    <row r="27" ht="16.95" spans="1:3">
      <c r="A27" s="43" t="str">
        <f>CONCATENATE("&lt;priority&gt;",B27,"&lt;/priority&gt;")</f>
        <v>&lt;priority&gt;0.7&lt;/priority&gt;</v>
      </c>
      <c r="B27" s="44" t="str">
        <f>C27</f>
        <v>0.7</v>
      </c>
      <c r="C27" s="48" t="s">
        <v>288</v>
      </c>
    </row>
    <row r="28" ht="16.95" spans="1:3">
      <c r="A28" s="49" t="s">
        <v>285</v>
      </c>
      <c r="B28" s="50"/>
      <c r="C28" s="51"/>
    </row>
    <row r="29" ht="17.7" spans="1:3">
      <c r="A29" s="40" t="s">
        <v>282</v>
      </c>
      <c r="B29" s="41"/>
      <c r="C29" s="42"/>
    </row>
    <row r="30" ht="16.95" spans="1:5">
      <c r="A30" s="43" t="str">
        <f>CONCATENATE("&lt;loc&gt;",B30,"&lt;/loc&gt;")</f>
        <v>&lt;loc&gt;https://eduardoherreraf.github.io/photoshop.html&lt;/loc&gt;</v>
      </c>
      <c r="B30" s="44" t="str">
        <f>CONCATENATE($C$5,C30)</f>
        <v>https://eduardoherreraf.github.io/photoshop.html</v>
      </c>
      <c r="C30" s="45" t="s">
        <v>291</v>
      </c>
      <c r="E30" s="46"/>
    </row>
    <row r="31" spans="1:5">
      <c r="A31" s="43" t="str">
        <f>CONCATENATE("&lt;lastmod&gt;",B31,"&lt;/lastmod&gt;")</f>
        <v>&lt;lastmod&gt;2025-07-21T016:07:36-05:00&lt;/lastmod&gt;</v>
      </c>
      <c r="B31" s="44" t="str">
        <f>$C$1</f>
        <v>2025-07-21T016:07:36-05:00</v>
      </c>
      <c r="C31" s="47"/>
      <c r="E31" s="46"/>
    </row>
    <row r="32" ht="16.95" spans="1:5">
      <c r="A32" s="43" t="str">
        <f>CONCATENATE("&lt;changefreq&gt;",B32,"&lt;/changefreq&gt;")</f>
        <v>&lt;changefreq&gt;yearly&lt;/changefreq&gt;</v>
      </c>
      <c r="B32" s="44" t="s">
        <v>284</v>
      </c>
      <c r="C32" s="47"/>
      <c r="E32" s="46"/>
    </row>
    <row r="33" ht="16.95" spans="1:3">
      <c r="A33" s="43" t="str">
        <f>CONCATENATE("&lt;priority&gt;",B33,"&lt;/priority&gt;")</f>
        <v>&lt;priority&gt;0.7&lt;/priority&gt;</v>
      </c>
      <c r="B33" s="44" t="str">
        <f>C33</f>
        <v>0.7</v>
      </c>
      <c r="C33" s="48" t="s">
        <v>288</v>
      </c>
    </row>
    <row r="34" ht="16.95" spans="1:3">
      <c r="A34" s="49" t="s">
        <v>285</v>
      </c>
      <c r="B34" s="50"/>
      <c r="C34" s="51"/>
    </row>
    <row r="35" ht="17.7" spans="1:3">
      <c r="A35" s="40" t="s">
        <v>282</v>
      </c>
      <c r="B35" s="41"/>
      <c r="C35" s="42"/>
    </row>
    <row r="36" ht="16.95" spans="1:5">
      <c r="A36" s="43" t="str">
        <f>CONCATENATE("&lt;loc&gt;",B36,"&lt;/loc&gt;")</f>
        <v>&lt;loc&gt;https://eduardoherreraf.github.io/otrosTemas.html&lt;/loc&gt;</v>
      </c>
      <c r="B36" s="44" t="str">
        <f>CONCATENATE($C$5,C36)</f>
        <v>https://eduardoherreraf.github.io/otrosTemas.html</v>
      </c>
      <c r="C36" s="45" t="s">
        <v>292</v>
      </c>
      <c r="E36" s="46"/>
    </row>
    <row r="37" spans="1:5">
      <c r="A37" s="43" t="str">
        <f>CONCATENATE("&lt;lastmod&gt;",B37,"&lt;/lastmod&gt;")</f>
        <v>&lt;lastmod&gt;2025-07-21T016:07:36-05:00&lt;/lastmod&gt;</v>
      </c>
      <c r="B37" s="44" t="str">
        <f>$C$1</f>
        <v>2025-07-21T016:07:36-05:00</v>
      </c>
      <c r="C37" s="47"/>
      <c r="E37" s="46"/>
    </row>
    <row r="38" ht="16.95" spans="1:5">
      <c r="A38" s="43" t="str">
        <f>CONCATENATE("&lt;changefreq&gt;",B38,"&lt;/changefreq&gt;")</f>
        <v>&lt;changefreq&gt;yearly&lt;/changefreq&gt;</v>
      </c>
      <c r="B38" s="44" t="s">
        <v>284</v>
      </c>
      <c r="C38" s="47"/>
      <c r="E38" s="46"/>
    </row>
    <row r="39" ht="16.95" spans="1:3">
      <c r="A39" s="43" t="str">
        <f>CONCATENATE("&lt;priority&gt;",B39,"&lt;/priority&gt;")</f>
        <v>&lt;priority&gt;0.7&lt;/priority&gt;</v>
      </c>
      <c r="B39" s="44" t="str">
        <f>C39</f>
        <v>0.7</v>
      </c>
      <c r="C39" s="48" t="s">
        <v>288</v>
      </c>
    </row>
    <row r="40" ht="16.95" spans="1:3">
      <c r="A40" s="49" t="s">
        <v>285</v>
      </c>
      <c r="B40" s="50"/>
      <c r="C40" s="51"/>
    </row>
    <row r="41" ht="17.7" spans="1:3">
      <c r="A41" s="40" t="s">
        <v>282</v>
      </c>
      <c r="B41" s="41"/>
      <c r="C41" s="42"/>
    </row>
    <row r="42" ht="16.95" spans="1:5">
      <c r="A42" s="43" t="str">
        <f>CONCATENATE("&lt;loc&gt;",B42,"&lt;/loc&gt;")</f>
        <v>&lt;loc&gt;https://eduardoherreraf.github.io/cursoPython3.html&lt;/loc&gt;</v>
      </c>
      <c r="B42" s="44" t="str">
        <f>CONCATENATE($C$5,C42)</f>
        <v>https://eduardoherreraf.github.io/cursoPython3.html</v>
      </c>
      <c r="C42" s="45" t="s">
        <v>293</v>
      </c>
      <c r="E42" s="46"/>
    </row>
    <row r="43" spans="1:5">
      <c r="A43" s="43" t="str">
        <f>CONCATENATE("&lt;lastmod&gt;",B43,"&lt;/lastmod&gt;")</f>
        <v>&lt;lastmod&gt;2025-07-21T016:07:36-05:00&lt;/lastmod&gt;</v>
      </c>
      <c r="B43" s="44" t="str">
        <f>$C$1</f>
        <v>2025-07-21T016:07:36-05:00</v>
      </c>
      <c r="C43" s="47"/>
      <c r="E43" s="46"/>
    </row>
    <row r="44" ht="16.95" spans="1:5">
      <c r="A44" s="43" t="str">
        <f>CONCATENATE("&lt;changefreq&gt;",B44,"&lt;/changefreq&gt;")</f>
        <v>&lt;changefreq&gt;yearly&lt;/changefreq&gt;</v>
      </c>
      <c r="B44" s="44" t="s">
        <v>284</v>
      </c>
      <c r="C44" s="47"/>
      <c r="E44" s="46"/>
    </row>
    <row r="45" ht="16.95" spans="1:3">
      <c r="A45" s="43" t="str">
        <f>CONCATENATE("&lt;priority&gt;",B45,"&lt;/priority&gt;")</f>
        <v>&lt;priority&gt;0.7&lt;/priority&gt;</v>
      </c>
      <c r="B45" s="44" t="str">
        <f>C45</f>
        <v>0.7</v>
      </c>
      <c r="C45" s="48" t="s">
        <v>288</v>
      </c>
    </row>
    <row r="46" ht="16.95" spans="1:3">
      <c r="A46" s="49" t="s">
        <v>285</v>
      </c>
      <c r="B46" s="50"/>
      <c r="C46" s="51"/>
    </row>
    <row r="47" ht="17.7" spans="1:3">
      <c r="A47" s="40" t="s">
        <v>282</v>
      </c>
      <c r="B47" s="41"/>
      <c r="C47" s="42"/>
    </row>
    <row r="48" ht="16.95" spans="1:5">
      <c r="A48" s="43" t="str">
        <f>CONCATENATE("&lt;loc&gt;",B48,"&lt;/loc&gt;")</f>
        <v>&lt;loc&gt;https://eduardoherreraf.github.io/html.html&lt;/loc&gt;</v>
      </c>
      <c r="B48" s="44" t="str">
        <f>CONCATENATE($C$5,C48)</f>
        <v>https://eduardoherreraf.github.io/html.html</v>
      </c>
      <c r="C48" s="45" t="s">
        <v>61</v>
      </c>
      <c r="E48" s="46"/>
    </row>
    <row r="49" spans="1:5">
      <c r="A49" s="43" t="str">
        <f>CONCATENATE("&lt;lastmod&gt;",B49,"&lt;/lastmod&gt;")</f>
        <v>&lt;lastmod&gt;2025-07-21T016:07:36-05:00&lt;/lastmod&gt;</v>
      </c>
      <c r="B49" s="44" t="str">
        <f>$C$1</f>
        <v>2025-07-21T016:07:36-05:00</v>
      </c>
      <c r="C49" s="47"/>
      <c r="E49" s="46"/>
    </row>
    <row r="50" ht="16.95" spans="1:5">
      <c r="A50" s="43" t="str">
        <f>CONCATENATE("&lt;changefreq&gt;",B50,"&lt;/changefreq&gt;")</f>
        <v>&lt;changefreq&gt;monthly&lt;/changefreq&gt;</v>
      </c>
      <c r="B50" s="44" t="s">
        <v>294</v>
      </c>
      <c r="C50" s="47"/>
      <c r="E50" s="46"/>
    </row>
    <row r="51" ht="16.95" spans="1:3">
      <c r="A51" s="43" t="str">
        <f>CONCATENATE("&lt;priority&gt;",B51,"&lt;/priority&gt;")</f>
        <v>&lt;priority&gt;0.7&lt;/priority&gt;</v>
      </c>
      <c r="B51" s="44" t="str">
        <f>C51</f>
        <v>0.7</v>
      </c>
      <c r="C51" s="48" t="s">
        <v>288</v>
      </c>
    </row>
    <row r="52" ht="16.95" spans="1:3">
      <c r="A52" s="49" t="s">
        <v>285</v>
      </c>
      <c r="B52" s="50"/>
      <c r="C52" s="51"/>
    </row>
    <row r="53" ht="17.7" spans="1:3">
      <c r="A53" s="40" t="s">
        <v>282</v>
      </c>
      <c r="B53" s="41"/>
      <c r="C53" s="42"/>
    </row>
    <row r="54" ht="16.95" spans="1:5">
      <c r="A54" s="43" t="str">
        <f>CONCATENATE("&lt;loc&gt;",B54,"&lt;/loc&gt;")</f>
        <v>&lt;loc&gt;https://eduardoherreraf.github.io/chatgpt&lt;/loc&gt;</v>
      </c>
      <c r="B54" s="44" t="str">
        <f>CONCATENATE($C$5,C54)</f>
        <v>https://eduardoherreraf.github.io/chatgpt</v>
      </c>
      <c r="C54" s="45" t="s">
        <v>295</v>
      </c>
      <c r="E54" s="46"/>
    </row>
    <row r="55" spans="1:5">
      <c r="A55" s="43" t="str">
        <f>CONCATENATE("&lt;lastmod&gt;",B55,"&lt;/lastmod&gt;")</f>
        <v>&lt;lastmod&gt;2025-07-21T016:07:36-05:00&lt;/lastmod&gt;</v>
      </c>
      <c r="B55" s="44" t="str">
        <f>$C$1</f>
        <v>2025-07-21T016:07:36-05:00</v>
      </c>
      <c r="C55" s="47"/>
      <c r="E55" s="46"/>
    </row>
    <row r="56" ht="16.95" spans="1:5">
      <c r="A56" s="43" t="str">
        <f>CONCATENATE("&lt;changefreq&gt;",B56,"&lt;/changefreq&gt;")</f>
        <v>&lt;changefreq&gt;yearly&lt;/changefreq&gt;</v>
      </c>
      <c r="B56" s="44" t="s">
        <v>284</v>
      </c>
      <c r="C56" s="47"/>
      <c r="E56" s="46"/>
    </row>
    <row r="57" ht="16.95" spans="1:3">
      <c r="A57" s="43" t="str">
        <f>CONCATENATE("&lt;priority&gt;",B57,"&lt;/priority&gt;")</f>
        <v>&lt;priority&gt;0.7&lt;/priority&gt;</v>
      </c>
      <c r="B57" s="44" t="str">
        <f>C57</f>
        <v>0.7</v>
      </c>
      <c r="C57" s="48" t="s">
        <v>288</v>
      </c>
    </row>
    <row r="58" ht="16.95" spans="1:3">
      <c r="A58" s="49" t="s">
        <v>285</v>
      </c>
      <c r="B58" s="50"/>
      <c r="C58" s="51"/>
    </row>
    <row r="59" ht="17.7" spans="1:5">
      <c r="A59" s="52" t="s">
        <v>296</v>
      </c>
      <c r="B59" s="52"/>
      <c r="C59" s="52"/>
      <c r="E59" s="46"/>
    </row>
    <row r="60" ht="17.7" spans="1:3">
      <c r="A60" s="40" t="s">
        <v>282</v>
      </c>
      <c r="B60" s="41"/>
      <c r="C60" s="42"/>
    </row>
    <row r="61" ht="16.95" spans="1:5">
      <c r="A61" s="43" t="str">
        <f>CONCATENATE("&lt;loc&gt;",B61,"&lt;/loc&gt;")</f>
        <v>&lt;loc&gt;https://eduardoherreraf.github.io/bootstrap-instalacion_de_bootstrap_v5_con_npm_y_parcel.html&lt;/loc&gt;</v>
      </c>
      <c r="B61" s="44" t="str">
        <f>CONCATENATE($C$5,C61)</f>
        <v>https://eduardoherreraf.github.io/bootstrap-instalacion_de_bootstrap_v5_con_npm_y_parcel.html</v>
      </c>
      <c r="C61" s="45" t="s">
        <v>297</v>
      </c>
      <c r="E61" s="46"/>
    </row>
    <row r="62" spans="1:5">
      <c r="A62" s="43" t="str">
        <f>CONCATENATE("&lt;lastmod&gt;",B62,"&lt;/lastmod&gt;")</f>
        <v>&lt;lastmod&gt;2025-07-21T016:07:36-05:00&lt;/lastmod&gt;</v>
      </c>
      <c r="B62" s="44" t="str">
        <f>$C$1</f>
        <v>2025-07-21T016:07:36-05:00</v>
      </c>
      <c r="C62" s="47"/>
      <c r="E62" s="46"/>
    </row>
    <row r="63" ht="16.95" spans="1:5">
      <c r="A63" s="43" t="str">
        <f>CONCATENATE("&lt;changefreq&gt;",B63,"&lt;/changefreq&gt;")</f>
        <v>&lt;changefreq&gt;yearly&lt;/changefreq&gt;</v>
      </c>
      <c r="B63" s="44" t="s">
        <v>284</v>
      </c>
      <c r="C63" s="47"/>
      <c r="E63" s="46"/>
    </row>
    <row r="64" ht="16.95" spans="1:3">
      <c r="A64" s="43" t="str">
        <f>CONCATENATE("&lt;priority&gt;",B64,"&lt;/priority&gt;")</f>
        <v>&lt;priority&gt;0.6&lt;/priority&gt;</v>
      </c>
      <c r="B64" s="44" t="str">
        <f>C64</f>
        <v>0.6</v>
      </c>
      <c r="C64" s="48" t="s">
        <v>298</v>
      </c>
    </row>
    <row r="65" ht="16.95" spans="1:3">
      <c r="A65" s="49" t="s">
        <v>285</v>
      </c>
      <c r="B65" s="50"/>
      <c r="C65" s="51"/>
    </row>
    <row r="66" ht="17.7" spans="1:3">
      <c r="A66" s="40" t="s">
        <v>282</v>
      </c>
      <c r="B66" s="41"/>
      <c r="C66" s="42"/>
    </row>
    <row r="67" ht="16.95" spans="1:5">
      <c r="A67" s="43" t="str">
        <f>CONCATENATE("&lt;loc&gt;",B67,"&lt;/loc&gt;")</f>
        <v>&lt;loc&gt;https://eduardoherreraf.github.io/bootstrap-instalacion_de_bootstrap_v5_con_npm_y_vite.html&lt;/loc&gt;</v>
      </c>
      <c r="B67" s="44" t="str">
        <f>CONCATENATE($C$5,C67)</f>
        <v>https://eduardoherreraf.github.io/bootstrap-instalacion_de_bootstrap_v5_con_npm_y_vite.html</v>
      </c>
      <c r="C67" s="45" t="s">
        <v>299</v>
      </c>
      <c r="E67" s="46"/>
    </row>
    <row r="68" spans="1:5">
      <c r="A68" s="43" t="str">
        <f>CONCATENATE("&lt;lastmod&gt;",B68,"&lt;/lastmod&gt;")</f>
        <v>&lt;lastmod&gt;2025-07-21T016:07:36-05:00&lt;/lastmod&gt;</v>
      </c>
      <c r="B68" s="44" t="str">
        <f>$C$1</f>
        <v>2025-07-21T016:07:36-05:00</v>
      </c>
      <c r="C68" s="47"/>
      <c r="E68" s="46"/>
    </row>
    <row r="69" ht="16.95" spans="1:5">
      <c r="A69" s="43" t="str">
        <f>CONCATENATE("&lt;changefreq&gt;",B69,"&lt;/changefreq&gt;")</f>
        <v>&lt;changefreq&gt;yearly&lt;/changefreq&gt;</v>
      </c>
      <c r="B69" s="44" t="s">
        <v>284</v>
      </c>
      <c r="C69" s="47"/>
      <c r="E69" s="46"/>
    </row>
    <row r="70" ht="16.95" spans="1:3">
      <c r="A70" s="43" t="str">
        <f>CONCATENATE("&lt;priority&gt;",B70,"&lt;/priority&gt;")</f>
        <v>&lt;priority&gt;0.6&lt;/priority&gt;</v>
      </c>
      <c r="B70" s="44" t="str">
        <f>C70</f>
        <v>0.6</v>
      </c>
      <c r="C70" s="48" t="s">
        <v>298</v>
      </c>
    </row>
    <row r="71" ht="16.95" spans="1:3">
      <c r="A71" s="49" t="s">
        <v>285</v>
      </c>
      <c r="B71" s="50"/>
      <c r="C71" s="51"/>
    </row>
    <row r="72" ht="17.7" spans="1:5">
      <c r="A72" s="52" t="s">
        <v>300</v>
      </c>
      <c r="B72" s="52"/>
      <c r="C72" s="52"/>
      <c r="E72" s="46"/>
    </row>
    <row r="73" ht="17.7" spans="1:3">
      <c r="A73" s="40" t="s">
        <v>282</v>
      </c>
      <c r="B73" s="41"/>
      <c r="C73" s="42"/>
    </row>
    <row r="74" ht="16.95" spans="1:5">
      <c r="A74" s="43" t="str">
        <f>CONCATENATE("&lt;loc&gt;",B74,"&lt;/loc&gt;")</f>
        <v>&lt;loc&gt;https://eduardoherreraf.github.io/git-01_como_eliminar_el_ultimo_commit_de_git.html&lt;/loc&gt;</v>
      </c>
      <c r="B74" s="44" t="str">
        <f>CONCATENATE($C$5,C74)</f>
        <v>https://eduardoherreraf.github.io/git-01_como_eliminar_el_ultimo_commit_de_git.html</v>
      </c>
      <c r="C74" s="48" t="s">
        <v>301</v>
      </c>
      <c r="E74" s="46"/>
    </row>
    <row r="75" spans="1:5">
      <c r="A75" s="43" t="str">
        <f>CONCATENATE("&lt;lastmod&gt;",B75,"&lt;/lastmod&gt;")</f>
        <v>&lt;lastmod&gt;2025-07-21T016:07:36-05:00&lt;/lastmod&gt;</v>
      </c>
      <c r="B75" s="44" t="str">
        <f>$C$1</f>
        <v>2025-07-21T016:07:36-05:00</v>
      </c>
      <c r="C75" s="47"/>
      <c r="E75" s="46"/>
    </row>
    <row r="76" ht="16.95" spans="1:5">
      <c r="A76" s="43" t="str">
        <f>CONCATENATE("&lt;changefreq&gt;",B76,"&lt;/changefreq&gt;")</f>
        <v>&lt;changefreq&gt;yearly&lt;/changefreq&gt;</v>
      </c>
      <c r="B76" s="44" t="s">
        <v>284</v>
      </c>
      <c r="C76" s="47"/>
      <c r="E76" s="46"/>
    </row>
    <row r="77" ht="16.95" spans="1:3">
      <c r="A77" s="43" t="str">
        <f>CONCATENATE("&lt;priority&gt;",B77,"&lt;/priority&gt;")</f>
        <v>&lt;priority&gt;0.6&lt;/priority&gt;</v>
      </c>
      <c r="B77" s="44" t="str">
        <f>C77</f>
        <v>0.6</v>
      </c>
      <c r="C77" s="48" t="s">
        <v>298</v>
      </c>
    </row>
    <row r="78" ht="16.95" spans="1:3">
      <c r="A78" s="49" t="s">
        <v>285</v>
      </c>
      <c r="B78" s="50"/>
      <c r="C78" s="51"/>
    </row>
    <row r="79" ht="17.7" spans="1:3">
      <c r="A79" s="40" t="s">
        <v>282</v>
      </c>
      <c r="B79" s="41"/>
      <c r="C79" s="42"/>
    </row>
    <row r="80" ht="16.95" spans="1:5">
      <c r="A80" s="43" t="str">
        <f>CONCATENATE("&lt;loc&gt;",B80,"&lt;/loc&gt;")</f>
        <v>&lt;loc&gt;https://eduardoherreraf.github.io/git-02_comandos_basicos_de_consola-terminal_cli_para_windows.html&lt;/loc&gt;</v>
      </c>
      <c r="B80" s="44" t="str">
        <f>CONCATENATE($C$5,C80)</f>
        <v>https://eduardoherreraf.github.io/git-02_comandos_basicos_de_consola-terminal_cli_para_windows.html</v>
      </c>
      <c r="C80" s="48" t="s">
        <v>302</v>
      </c>
      <c r="E80" s="46"/>
    </row>
    <row r="81" spans="1:5">
      <c r="A81" s="43" t="str">
        <f>CONCATENATE("&lt;lastmod&gt;",B81,"&lt;/lastmod&gt;")</f>
        <v>&lt;lastmod&gt;2025-07-21T016:07:36-05:00&lt;/lastmod&gt;</v>
      </c>
      <c r="B81" s="44" t="str">
        <f>$C$1</f>
        <v>2025-07-21T016:07:36-05:00</v>
      </c>
      <c r="C81" s="47"/>
      <c r="E81" s="46"/>
    </row>
    <row r="82" ht="16.95" spans="1:5">
      <c r="A82" s="43" t="str">
        <f>CONCATENATE("&lt;changefreq&gt;",B82,"&lt;/changefreq&gt;")</f>
        <v>&lt;changefreq&gt;yearly&lt;/changefreq&gt;</v>
      </c>
      <c r="B82" s="44" t="s">
        <v>284</v>
      </c>
      <c r="C82" s="47"/>
      <c r="E82" s="46"/>
    </row>
    <row r="83" ht="16.95" spans="1:3">
      <c r="A83" s="43" t="str">
        <f>CONCATENATE("&lt;priority&gt;",B83,"&lt;/priority&gt;")</f>
        <v>&lt;priority&gt;0.6&lt;/priority&gt;</v>
      </c>
      <c r="B83" s="44" t="str">
        <f>C83</f>
        <v>0.6</v>
      </c>
      <c r="C83" s="48" t="s">
        <v>298</v>
      </c>
    </row>
    <row r="84" ht="16.95" spans="1:3">
      <c r="A84" s="49" t="s">
        <v>285</v>
      </c>
      <c r="B84" s="50"/>
      <c r="C84" s="51"/>
    </row>
    <row r="85" ht="17.7" spans="1:3">
      <c r="A85" s="40" t="s">
        <v>282</v>
      </c>
      <c r="B85" s="41"/>
      <c r="C85" s="42"/>
    </row>
    <row r="86" ht="16.95" spans="1:5">
      <c r="A86" s="43" t="str">
        <f>CONCATENATE("&lt;loc&gt;",B86,"&lt;/loc&gt;")</f>
        <v>&lt;loc&gt;https://eduardoherreraf.github.io/git-03_introduccion_de_git_para_windows.html&lt;/loc&gt;</v>
      </c>
      <c r="B86" s="44" t="str">
        <f>CONCATENATE($C$5,C86)</f>
        <v>https://eduardoherreraf.github.io/git-03_introduccion_de_git_para_windows.html</v>
      </c>
      <c r="C86" s="48" t="s">
        <v>303</v>
      </c>
      <c r="E86" s="46"/>
    </row>
    <row r="87" spans="1:5">
      <c r="A87" s="43" t="str">
        <f>CONCATENATE("&lt;lastmod&gt;",B87,"&lt;/lastmod&gt;")</f>
        <v>&lt;lastmod&gt;2025-07-21T016:07:36-05:00&lt;/lastmod&gt;</v>
      </c>
      <c r="B87" s="44" t="str">
        <f>$C$1</f>
        <v>2025-07-21T016:07:36-05:00</v>
      </c>
      <c r="C87" s="47"/>
      <c r="E87" s="46"/>
    </row>
    <row r="88" ht="16.95" spans="1:5">
      <c r="A88" s="43" t="str">
        <f>CONCATENATE("&lt;changefreq&gt;",B88,"&lt;/changefreq&gt;")</f>
        <v>&lt;changefreq&gt;yearly&lt;/changefreq&gt;</v>
      </c>
      <c r="B88" s="44" t="s">
        <v>284</v>
      </c>
      <c r="C88" s="47"/>
      <c r="E88" s="46"/>
    </row>
    <row r="89" ht="16.95" spans="1:3">
      <c r="A89" s="43" t="str">
        <f>CONCATENATE("&lt;priority&gt;",B89,"&lt;/priority&gt;")</f>
        <v>&lt;priority&gt;0.6&lt;/priority&gt;</v>
      </c>
      <c r="B89" s="44" t="str">
        <f>C89</f>
        <v>0.6</v>
      </c>
      <c r="C89" s="48" t="s">
        <v>298</v>
      </c>
    </row>
    <row r="90" ht="16.95" spans="1:3">
      <c r="A90" s="49" t="s">
        <v>285</v>
      </c>
      <c r="B90" s="50"/>
      <c r="C90" s="51"/>
    </row>
    <row r="91" ht="17.7" spans="1:3">
      <c r="A91" s="40" t="s">
        <v>282</v>
      </c>
      <c r="B91" s="41"/>
      <c r="C91" s="42"/>
    </row>
    <row r="92" ht="16.95" spans="1:5">
      <c r="A92" s="43" t="str">
        <f>CONCATENATE("&lt;loc&gt;",B92,"&lt;/loc&gt;")</f>
        <v>&lt;loc&gt;https://eduardoherreraf.github.io/git-04_configuracion_inicial_git.html&lt;/loc&gt;</v>
      </c>
      <c r="B92" s="44" t="str">
        <f>CONCATENATE($C$5,C92)</f>
        <v>https://eduardoherreraf.github.io/git-04_configuracion_inicial_git.html</v>
      </c>
      <c r="C92" s="48" t="s">
        <v>304</v>
      </c>
      <c r="E92" s="46"/>
    </row>
    <row r="93" spans="1:5">
      <c r="A93" s="43" t="str">
        <f>CONCATENATE("&lt;lastmod&gt;",B93,"&lt;/lastmod&gt;")</f>
        <v>&lt;lastmod&gt;2025-07-21T016:07:36-05:00&lt;/lastmod&gt;</v>
      </c>
      <c r="B93" s="44" t="str">
        <f>$C$1</f>
        <v>2025-07-21T016:07:36-05:00</v>
      </c>
      <c r="C93" s="47"/>
      <c r="E93" s="46"/>
    </row>
    <row r="94" ht="16.95" spans="1:5">
      <c r="A94" s="43" t="str">
        <f>CONCATENATE("&lt;changefreq&gt;",B94,"&lt;/changefreq&gt;")</f>
        <v>&lt;changefreq&gt;yearly&lt;/changefreq&gt;</v>
      </c>
      <c r="B94" s="44" t="s">
        <v>284</v>
      </c>
      <c r="C94" s="47"/>
      <c r="E94" s="46"/>
    </row>
    <row r="95" ht="16.95" spans="1:3">
      <c r="A95" s="43" t="str">
        <f>CONCATENATE("&lt;priority&gt;",B95,"&lt;/priority&gt;")</f>
        <v>&lt;priority&gt;0.6&lt;/priority&gt;</v>
      </c>
      <c r="B95" s="44" t="str">
        <f>C95</f>
        <v>0.6</v>
      </c>
      <c r="C95" s="48" t="s">
        <v>298</v>
      </c>
    </row>
    <row r="96" ht="16.95" spans="1:3">
      <c r="A96" s="49" t="s">
        <v>285</v>
      </c>
      <c r="B96" s="50"/>
      <c r="C96" s="51"/>
    </row>
    <row r="97" ht="17.7" spans="1:3">
      <c r="A97" s="40" t="s">
        <v>282</v>
      </c>
      <c r="B97" s="41"/>
      <c r="C97" s="42"/>
    </row>
    <row r="98" ht="16.95" spans="1:3">
      <c r="A98" s="43" t="str">
        <f>CONCATENATE("&lt;loc&gt;",B98,"&lt;/loc&gt;")</f>
        <v>&lt;loc&gt;https://eduardoherreraf.github.io/git-05_reiniciar_repositorio_en_git-github.html&lt;/loc&gt;</v>
      </c>
      <c r="B98" s="44" t="str">
        <f>CONCATENATE($C$5,C98)</f>
        <v>https://eduardoherreraf.github.io/git-05_reiniciar_repositorio_en_git-github.html</v>
      </c>
      <c r="C98" s="48" t="s">
        <v>305</v>
      </c>
    </row>
    <row r="99" spans="1:5">
      <c r="A99" s="43" t="str">
        <f>CONCATENATE("&lt;lastmod&gt;",B99,"&lt;/lastmod&gt;")</f>
        <v>&lt;lastmod&gt;2025-07-21T016:07:36-05:00&lt;/lastmod&gt;</v>
      </c>
      <c r="B99" s="44" t="str">
        <f>$C$1</f>
        <v>2025-07-21T016:07:36-05:00</v>
      </c>
      <c r="C99" s="47"/>
      <c r="E99" s="46"/>
    </row>
    <row r="100" ht="16.95" spans="1:5">
      <c r="A100" s="43" t="str">
        <f>CONCATENATE("&lt;changefreq&gt;",B100,"&lt;/changefreq&gt;")</f>
        <v>&lt;changefreq&gt;yearly&lt;/changefreq&gt;</v>
      </c>
      <c r="B100" s="44" t="s">
        <v>284</v>
      </c>
      <c r="C100" s="47"/>
      <c r="E100" s="46"/>
    </row>
    <row r="101" ht="16.95" spans="1:5">
      <c r="A101" s="43" t="str">
        <f>CONCATENATE("&lt;priority&gt;",B101,"&lt;/priority&gt;")</f>
        <v>&lt;priority&gt;0.6&lt;/priority&gt;</v>
      </c>
      <c r="B101" s="44" t="str">
        <f>C101</f>
        <v>0.6</v>
      </c>
      <c r="C101" s="48" t="s">
        <v>298</v>
      </c>
      <c r="E101" s="46"/>
    </row>
    <row r="102" ht="16.95" spans="1:3">
      <c r="A102" s="49" t="s">
        <v>285</v>
      </c>
      <c r="B102" s="50"/>
      <c r="C102" s="51"/>
    </row>
    <row r="103" ht="17.7" spans="1:3">
      <c r="A103" s="52" t="s">
        <v>306</v>
      </c>
      <c r="B103" s="52"/>
      <c r="C103" s="52"/>
    </row>
    <row r="104" ht="17.7" spans="1:3">
      <c r="A104" s="40" t="s">
        <v>282</v>
      </c>
      <c r="B104" s="41"/>
      <c r="C104" s="42"/>
    </row>
    <row r="105" ht="16.95" spans="1:5">
      <c r="A105" s="43" t="str">
        <f>CONCATENATE("&lt;loc&gt;",B105,"&lt;/loc&gt;")</f>
        <v>&lt;loc&gt;https://eduardoherreraf.github.io/javascript-como_ejecutar_un_codigo_javascript.html&lt;/loc&gt;</v>
      </c>
      <c r="B105" s="44" t="str">
        <f>CONCATENATE($C$5,C105)</f>
        <v>https://eduardoherreraf.github.io/javascript-como_ejecutar_un_codigo_javascript.html</v>
      </c>
      <c r="C105" s="48" t="s">
        <v>307</v>
      </c>
      <c r="E105" s="46"/>
    </row>
    <row r="106" spans="1:5">
      <c r="A106" s="43" t="str">
        <f>CONCATENATE("&lt;lastmod&gt;",B106,"&lt;/lastmod&gt;")</f>
        <v>&lt;lastmod&gt;2025-07-21T016:07:36-05:00&lt;/lastmod&gt;</v>
      </c>
      <c r="B106" s="44" t="str">
        <f>$C$1</f>
        <v>2025-07-21T016:07:36-05:00</v>
      </c>
      <c r="C106" s="47"/>
      <c r="E106" s="46"/>
    </row>
    <row r="107" ht="16.95" spans="1:5">
      <c r="A107" s="43" t="str">
        <f>CONCATENATE("&lt;changefreq&gt;",B107,"&lt;/changefreq&gt;")</f>
        <v>&lt;changefreq&gt;yearly&lt;/changefreq&gt;</v>
      </c>
      <c r="B107" s="44" t="s">
        <v>284</v>
      </c>
      <c r="C107" s="47"/>
      <c r="E107" s="46"/>
    </row>
    <row r="108" ht="16.95" spans="1:3">
      <c r="A108" s="43" t="str">
        <f>CONCATENATE("&lt;priority&gt;",B108,"&lt;/priority&gt;")</f>
        <v>&lt;priority&gt;0.6&lt;/priority&gt;</v>
      </c>
      <c r="B108" s="44" t="str">
        <f>C108</f>
        <v>0.6</v>
      </c>
      <c r="C108" s="48" t="s">
        <v>298</v>
      </c>
    </row>
    <row r="109" ht="16.95" spans="1:3">
      <c r="A109" s="49" t="s">
        <v>285</v>
      </c>
      <c r="B109" s="50"/>
      <c r="C109" s="51"/>
    </row>
    <row r="110" ht="17.7" spans="1:3">
      <c r="A110" s="40" t="s">
        <v>282</v>
      </c>
      <c r="B110" s="41"/>
      <c r="C110" s="42"/>
    </row>
    <row r="111" ht="16.95" spans="1:4">
      <c r="A111" s="43" t="str">
        <f>CONCATENATE("&lt;loc&gt;",B111,"&lt;/loc&gt;")</f>
        <v>&lt;loc&gt;https://eduardoherreraf.github.io/javascript-configurar_el_entorno_de_trabajo_javascript.html&lt;/loc&gt;</v>
      </c>
      <c r="B111" s="44" t="str">
        <f>CONCATENATE($C$5,C111)</f>
        <v>https://eduardoherreraf.github.io/javascript-configurar_el_entorno_de_trabajo_javascript.html</v>
      </c>
      <c r="C111" s="48" t="s">
        <v>308</v>
      </c>
      <c r="D111" s="35" t="s">
        <v>309</v>
      </c>
    </row>
    <row r="112" spans="1:5">
      <c r="A112" s="43" t="str">
        <f>CONCATENATE("&lt;lastmod&gt;",B112,"&lt;/lastmod&gt;")</f>
        <v>&lt;lastmod&gt;2025-07-21T016:07:36-05:00&lt;/lastmod&gt;</v>
      </c>
      <c r="B112" s="44" t="str">
        <f>$C$1</f>
        <v>2025-07-21T016:07:36-05:00</v>
      </c>
      <c r="C112" s="47"/>
      <c r="E112" s="46"/>
    </row>
    <row r="113" ht="16.95" spans="1:5">
      <c r="A113" s="43" t="str">
        <f>CONCATENATE("&lt;changefreq&gt;",B113,"&lt;/changefreq&gt;")</f>
        <v>&lt;changefreq&gt;yearly&lt;/changefreq&gt;</v>
      </c>
      <c r="B113" s="44" t="s">
        <v>284</v>
      </c>
      <c r="C113" s="47"/>
      <c r="E113" s="46"/>
    </row>
    <row r="114" ht="16.95" spans="1:5">
      <c r="A114" s="43" t="str">
        <f>CONCATENATE("&lt;priority&gt;",B114,"&lt;/priority&gt;")</f>
        <v>&lt;priority&gt;0.6&lt;/priority&gt;</v>
      </c>
      <c r="B114" s="44" t="str">
        <f>C114</f>
        <v>0.6</v>
      </c>
      <c r="C114" s="48" t="s">
        <v>298</v>
      </c>
      <c r="E114" s="46"/>
    </row>
    <row r="115" ht="16.95" spans="1:3">
      <c r="A115" s="49" t="s">
        <v>285</v>
      </c>
      <c r="B115" s="50"/>
      <c r="C115" s="51"/>
    </row>
    <row r="116" ht="17.7" spans="1:3">
      <c r="A116" s="52" t="s">
        <v>310</v>
      </c>
      <c r="B116" s="52"/>
      <c r="C116" s="52"/>
    </row>
    <row r="117" ht="17.7" spans="1:3">
      <c r="A117" s="40" t="s">
        <v>282</v>
      </c>
      <c r="B117" s="41"/>
      <c r="C117" s="42"/>
    </row>
    <row r="118" ht="16.95" spans="1:5">
      <c r="A118" s="43" t="str">
        <f>CONCATENATE("&lt;loc&gt;",B118,"&lt;/loc&gt;")</f>
        <v>&lt;loc&gt;https://eduardoherreraf.github.io/photoshop-16_metadatos_y_exportacion.html&lt;/loc&gt;</v>
      </c>
      <c r="B118" s="44" t="str">
        <f>CONCATENATE($C$5,C118)</f>
        <v>https://eduardoherreraf.github.io/photoshop-16_metadatos_y_exportacion.html</v>
      </c>
      <c r="C118" s="48" t="s">
        <v>311</v>
      </c>
      <c r="E118" s="46"/>
    </row>
    <row r="119" spans="1:5">
      <c r="A119" s="43" t="str">
        <f>CONCATENATE("&lt;lastmod&gt;",B119,"&lt;/lastmod&gt;")</f>
        <v>&lt;lastmod&gt;2025-07-21T016:07:36-05:00&lt;/lastmod&gt;</v>
      </c>
      <c r="B119" s="44" t="str">
        <f>$C$1</f>
        <v>2025-07-21T016:07:36-05:00</v>
      </c>
      <c r="C119" s="47"/>
      <c r="E119" s="46"/>
    </row>
    <row r="120" ht="16.95" spans="1:5">
      <c r="A120" s="43" t="str">
        <f>CONCATENATE("&lt;changefreq&gt;",B120,"&lt;/changefreq&gt;")</f>
        <v>&lt;changefreq&gt;yearly&lt;/changefreq&gt;</v>
      </c>
      <c r="B120" s="44" t="s">
        <v>284</v>
      </c>
      <c r="C120" s="47"/>
      <c r="E120" s="46"/>
    </row>
    <row r="121" ht="16.95" spans="1:3">
      <c r="A121" s="43" t="str">
        <f>CONCATENATE("&lt;priority&gt;",B121,"&lt;/priority&gt;")</f>
        <v>&lt;priority&gt;0.6&lt;/priority&gt;</v>
      </c>
      <c r="B121" s="44" t="str">
        <f>C121</f>
        <v>0.6</v>
      </c>
      <c r="C121" s="48" t="s">
        <v>298</v>
      </c>
    </row>
    <row r="122" ht="16.95" spans="1:3">
      <c r="A122" s="49" t="s">
        <v>285</v>
      </c>
      <c r="B122" s="50"/>
      <c r="C122" s="51"/>
    </row>
    <row r="123" ht="17.7" spans="1:3">
      <c r="A123" s="40" t="s">
        <v>282</v>
      </c>
      <c r="B123" s="41"/>
      <c r="C123" s="42"/>
    </row>
    <row r="124" ht="16.95" spans="1:5">
      <c r="A124" s="43" t="str">
        <f>CONCATENATE("&lt;loc&gt;",B124,"&lt;/loc&gt;")</f>
        <v>&lt;loc&gt;https://eduardoherreraf.github.io/photoshop-15_filtros_licuar.html&lt;/loc&gt;</v>
      </c>
      <c r="B124" s="44" t="str">
        <f>CONCATENATE($C$5,C124)</f>
        <v>https://eduardoherreraf.github.io/photoshop-15_filtros_licuar.html</v>
      </c>
      <c r="C124" s="48" t="s">
        <v>312</v>
      </c>
      <c r="E124" s="46"/>
    </row>
    <row r="125" spans="1:5">
      <c r="A125" s="43" t="str">
        <f>CONCATENATE("&lt;lastmod&gt;",B125,"&lt;/lastmod&gt;")</f>
        <v>&lt;lastmod&gt;2025-07-21T016:07:36-05:00&lt;/lastmod&gt;</v>
      </c>
      <c r="B125" s="44" t="str">
        <f>$C$1</f>
        <v>2025-07-21T016:07:36-05:00</v>
      </c>
      <c r="C125" s="47"/>
      <c r="E125" s="46"/>
    </row>
    <row r="126" ht="16.95" spans="1:5">
      <c r="A126" s="43" t="str">
        <f>CONCATENATE("&lt;changefreq&gt;",B126,"&lt;/changefreq&gt;")</f>
        <v>&lt;changefreq&gt;yearly&lt;/changefreq&gt;</v>
      </c>
      <c r="B126" s="44" t="s">
        <v>284</v>
      </c>
      <c r="C126" s="47"/>
      <c r="E126" s="46"/>
    </row>
    <row r="127" ht="16.95" spans="1:3">
      <c r="A127" s="43" t="str">
        <f>CONCATENATE("&lt;priority&gt;",B127,"&lt;/priority&gt;")</f>
        <v>&lt;priority&gt;0.6&lt;/priority&gt;</v>
      </c>
      <c r="B127" s="44" t="str">
        <f>C127</f>
        <v>0.6</v>
      </c>
      <c r="C127" s="48" t="s">
        <v>298</v>
      </c>
    </row>
    <row r="128" ht="16.95" spans="1:3">
      <c r="A128" s="49" t="s">
        <v>285</v>
      </c>
      <c r="B128" s="50"/>
      <c r="C128" s="51"/>
    </row>
    <row r="129" ht="17.7" spans="1:3">
      <c r="A129" s="40" t="s">
        <v>282</v>
      </c>
      <c r="B129" s="41"/>
      <c r="C129" s="42"/>
    </row>
    <row r="130" ht="16.95" spans="1:5">
      <c r="A130" s="43" t="str">
        <f>CONCATENATE("&lt;loc&gt;",B130,"&lt;/loc&gt;")</f>
        <v>&lt;loc&gt;https://eduardoherreraf.github.io/photoshop-14_filtros_neurales.html&lt;/loc&gt;</v>
      </c>
      <c r="B130" s="44" t="str">
        <f>CONCATENATE($C$5,C130)</f>
        <v>https://eduardoherreraf.github.io/photoshop-14_filtros_neurales.html</v>
      </c>
      <c r="C130" s="48" t="s">
        <v>313</v>
      </c>
      <c r="E130" s="46"/>
    </row>
    <row r="131" spans="1:5">
      <c r="A131" s="43" t="str">
        <f>CONCATENATE("&lt;lastmod&gt;",B131,"&lt;/lastmod&gt;")</f>
        <v>&lt;lastmod&gt;2025-07-21T016:07:36-05:00&lt;/lastmod&gt;</v>
      </c>
      <c r="B131" s="44" t="str">
        <f>$C$1</f>
        <v>2025-07-21T016:07:36-05:00</v>
      </c>
      <c r="C131" s="47"/>
      <c r="E131" s="46"/>
    </row>
    <row r="132" ht="16.95" spans="1:5">
      <c r="A132" s="43" t="str">
        <f>CONCATENATE("&lt;changefreq&gt;",B132,"&lt;/changefreq&gt;")</f>
        <v>&lt;changefreq&gt;yearly&lt;/changefreq&gt;</v>
      </c>
      <c r="B132" s="44" t="s">
        <v>284</v>
      </c>
      <c r="C132" s="47"/>
      <c r="E132" s="46"/>
    </row>
    <row r="133" ht="16.95" spans="1:3">
      <c r="A133" s="43" t="str">
        <f>CONCATENATE("&lt;priority&gt;",B133,"&lt;/priority&gt;")</f>
        <v>&lt;priority&gt;0.6&lt;/priority&gt;</v>
      </c>
      <c r="B133" s="44" t="str">
        <f>C133</f>
        <v>0.6</v>
      </c>
      <c r="C133" s="48" t="s">
        <v>298</v>
      </c>
    </row>
    <row r="134" ht="16.95" spans="1:3">
      <c r="A134" s="49" t="s">
        <v>285</v>
      </c>
      <c r="B134" s="50"/>
      <c r="C134" s="51"/>
    </row>
    <row r="135" ht="17.7" spans="1:3">
      <c r="A135" s="40" t="s">
        <v>282</v>
      </c>
      <c r="B135" s="41"/>
      <c r="C135" s="42"/>
    </row>
    <row r="136" ht="16.95" spans="1:5">
      <c r="A136" s="43" t="str">
        <f>CONCATENATE("&lt;loc&gt;",B136,"&lt;/loc&gt;")</f>
        <v>&lt;loc&gt;https://eduardoherreraf.github.io/photoshop-13_filtros.html&lt;/loc&gt;</v>
      </c>
      <c r="B136" s="44" t="str">
        <f>CONCATENATE($C$5,C136)</f>
        <v>https://eduardoherreraf.github.io/photoshop-13_filtros.html</v>
      </c>
      <c r="C136" s="48" t="s">
        <v>314</v>
      </c>
      <c r="E136" s="46"/>
    </row>
    <row r="137" spans="1:5">
      <c r="A137" s="43" t="str">
        <f>CONCATENATE("&lt;lastmod&gt;",B137,"&lt;/lastmod&gt;")</f>
        <v>&lt;lastmod&gt;2025-07-21T016:07:36-05:00&lt;/lastmod&gt;</v>
      </c>
      <c r="B137" s="44" t="str">
        <f>$C$1</f>
        <v>2025-07-21T016:07:36-05:00</v>
      </c>
      <c r="C137" s="47"/>
      <c r="E137" s="46"/>
    </row>
    <row r="138" ht="16.95" spans="1:5">
      <c r="A138" s="43" t="str">
        <f>CONCATENATE("&lt;changefreq&gt;",B138,"&lt;/changefreq&gt;")</f>
        <v>&lt;changefreq&gt;yearly&lt;/changefreq&gt;</v>
      </c>
      <c r="B138" s="44" t="s">
        <v>284</v>
      </c>
      <c r="C138" s="47"/>
      <c r="E138" s="46"/>
    </row>
    <row r="139" ht="16.95" spans="1:3">
      <c r="A139" s="43" t="str">
        <f>CONCATENATE("&lt;priority&gt;",B139,"&lt;/priority&gt;")</f>
        <v>&lt;priority&gt;0.6&lt;/priority&gt;</v>
      </c>
      <c r="B139" s="44" t="str">
        <f>C139</f>
        <v>0.6</v>
      </c>
      <c r="C139" s="48" t="s">
        <v>298</v>
      </c>
    </row>
    <row r="140" ht="16.95" spans="1:3">
      <c r="A140" s="49" t="s">
        <v>285</v>
      </c>
      <c r="B140" s="50"/>
      <c r="C140" s="51"/>
    </row>
    <row r="141" ht="17.7" spans="1:3">
      <c r="A141" s="40" t="s">
        <v>282</v>
      </c>
      <c r="B141" s="41"/>
      <c r="C141" s="42"/>
    </row>
    <row r="142" ht="16.95" spans="1:5">
      <c r="A142" s="43" t="str">
        <f>CONCATENATE("&lt;loc&gt;",B142,"&lt;/loc&gt;")</f>
        <v>&lt;loc&gt;https://eduardoherreraf.github.io/photoshop-12_formas_y_capas.html&lt;/loc&gt;</v>
      </c>
      <c r="B142" s="44" t="str">
        <f>CONCATENATE($C$5,C142)</f>
        <v>https://eduardoherreraf.github.io/photoshop-12_formas_y_capas.html</v>
      </c>
      <c r="C142" s="48" t="s">
        <v>315</v>
      </c>
      <c r="E142" s="46"/>
    </row>
    <row r="143" spans="1:5">
      <c r="A143" s="43" t="str">
        <f>CONCATENATE("&lt;lastmod&gt;",B143,"&lt;/lastmod&gt;")</f>
        <v>&lt;lastmod&gt;2025-07-21T016:07:36-05:00&lt;/lastmod&gt;</v>
      </c>
      <c r="B143" s="44" t="str">
        <f>$C$1</f>
        <v>2025-07-21T016:07:36-05:00</v>
      </c>
      <c r="C143" s="47"/>
      <c r="E143" s="46"/>
    </row>
    <row r="144" ht="16.95" spans="1:5">
      <c r="A144" s="43" t="str">
        <f>CONCATENATE("&lt;changefreq&gt;",B144,"&lt;/changefreq&gt;")</f>
        <v>&lt;changefreq&gt;yearly&lt;/changefreq&gt;</v>
      </c>
      <c r="B144" s="44" t="s">
        <v>284</v>
      </c>
      <c r="C144" s="47"/>
      <c r="E144" s="46"/>
    </row>
    <row r="145" ht="16.95" spans="1:3">
      <c r="A145" s="43" t="str">
        <f>CONCATENATE("&lt;priority&gt;",B145,"&lt;/priority&gt;")</f>
        <v>&lt;priority&gt;0.6&lt;/priority&gt;</v>
      </c>
      <c r="B145" s="44" t="str">
        <f>C145</f>
        <v>0.6</v>
      </c>
      <c r="C145" s="48" t="s">
        <v>298</v>
      </c>
    </row>
    <row r="146" ht="16.95" spans="1:3">
      <c r="A146" s="49" t="s">
        <v>285</v>
      </c>
      <c r="B146" s="50"/>
      <c r="C146" s="51"/>
    </row>
    <row r="147" ht="17.7" spans="1:3">
      <c r="A147" s="40" t="s">
        <v>282</v>
      </c>
      <c r="B147" s="41"/>
      <c r="C147" s="42"/>
    </row>
    <row r="148" ht="16.95" spans="1:5">
      <c r="A148" s="43" t="str">
        <f>CONCATENATE("&lt;loc&gt;",B148,"&lt;/loc&gt;")</f>
        <v>&lt;loc&gt;https://eduardoherreraf.github.io/photoshop-11_textos.html&lt;/loc&gt;</v>
      </c>
      <c r="B148" s="44" t="str">
        <f>CONCATENATE($C$5,C148)</f>
        <v>https://eduardoherreraf.github.io/photoshop-11_textos.html</v>
      </c>
      <c r="C148" s="48" t="s">
        <v>316</v>
      </c>
      <c r="E148" s="46"/>
    </row>
    <row r="149" spans="1:5">
      <c r="A149" s="43" t="str">
        <f>CONCATENATE("&lt;lastmod&gt;",B149,"&lt;/lastmod&gt;")</f>
        <v>&lt;lastmod&gt;2025-07-21T016:07:36-05:00&lt;/lastmod&gt;</v>
      </c>
      <c r="B149" s="44" t="str">
        <f>$C$1</f>
        <v>2025-07-21T016:07:36-05:00</v>
      </c>
      <c r="C149" s="47"/>
      <c r="E149" s="46"/>
    </row>
    <row r="150" ht="16.95" spans="1:5">
      <c r="A150" s="43" t="str">
        <f>CONCATENATE("&lt;changefreq&gt;",B150,"&lt;/changefreq&gt;")</f>
        <v>&lt;changefreq&gt;yearly&lt;/changefreq&gt;</v>
      </c>
      <c r="B150" s="44" t="s">
        <v>284</v>
      </c>
      <c r="C150" s="47"/>
      <c r="E150" s="46"/>
    </row>
    <row r="151" ht="16.95" spans="1:3">
      <c r="A151" s="43" t="str">
        <f>CONCATENATE("&lt;priority&gt;",B151,"&lt;/priority&gt;")</f>
        <v>&lt;priority&gt;0.6&lt;/priority&gt;</v>
      </c>
      <c r="B151" s="44" t="str">
        <f>C151</f>
        <v>0.6</v>
      </c>
      <c r="C151" s="48" t="s">
        <v>298</v>
      </c>
    </row>
    <row r="152" ht="16.95" spans="1:3">
      <c r="A152" s="49" t="s">
        <v>285</v>
      </c>
      <c r="B152" s="50"/>
      <c r="C152" s="51"/>
    </row>
    <row r="153" ht="17.7" spans="1:3">
      <c r="A153" s="40" t="s">
        <v>282</v>
      </c>
      <c r="B153" s="41"/>
      <c r="C153" s="42"/>
    </row>
    <row r="154" ht="16.95" spans="1:5">
      <c r="A154" s="43" t="str">
        <f>CONCATENATE("&lt;loc&gt;",B154,"&lt;/loc&gt;")</f>
        <v>&lt;loc&gt;https://eduardoherreraf.github.io/photoshop-10_color_y_degradados.html&lt;/loc&gt;</v>
      </c>
      <c r="B154" s="44" t="str">
        <f>CONCATENATE($C$5,C154)</f>
        <v>https://eduardoherreraf.github.io/photoshop-10_color_y_degradados.html</v>
      </c>
      <c r="C154" s="48" t="s">
        <v>317</v>
      </c>
      <c r="E154" s="46"/>
    </row>
    <row r="155" spans="1:5">
      <c r="A155" s="43" t="str">
        <f>CONCATENATE("&lt;lastmod&gt;",B155,"&lt;/lastmod&gt;")</f>
        <v>&lt;lastmod&gt;2025-07-21T016:07:36-05:00&lt;/lastmod&gt;</v>
      </c>
      <c r="B155" s="44" t="str">
        <f>$C$1</f>
        <v>2025-07-21T016:07:36-05:00</v>
      </c>
      <c r="C155" s="47"/>
      <c r="E155" s="46"/>
    </row>
    <row r="156" ht="16.95" spans="1:5">
      <c r="A156" s="43" t="str">
        <f>CONCATENATE("&lt;changefreq&gt;",B156,"&lt;/changefreq&gt;")</f>
        <v>&lt;changefreq&gt;yearly&lt;/changefreq&gt;</v>
      </c>
      <c r="B156" s="44" t="s">
        <v>284</v>
      </c>
      <c r="C156" s="47"/>
      <c r="E156" s="46"/>
    </row>
    <row r="157" ht="16.95" spans="1:3">
      <c r="A157" s="43" t="str">
        <f>CONCATENATE("&lt;priority&gt;",B157,"&lt;/priority&gt;")</f>
        <v>&lt;priority&gt;0.6&lt;/priority&gt;</v>
      </c>
      <c r="B157" s="44" t="str">
        <f>C157</f>
        <v>0.6</v>
      </c>
      <c r="C157" s="48" t="s">
        <v>298</v>
      </c>
    </row>
    <row r="158" ht="16.95" spans="1:3">
      <c r="A158" s="49" t="s">
        <v>285</v>
      </c>
      <c r="B158" s="50"/>
      <c r="C158" s="51"/>
    </row>
    <row r="159" ht="17.7" spans="1:3">
      <c r="A159" s="40" t="s">
        <v>282</v>
      </c>
      <c r="B159" s="41"/>
      <c r="C159" s="42"/>
    </row>
    <row r="160" ht="16.95" spans="1:5">
      <c r="A160" s="43" t="str">
        <f>CONCATENATE("&lt;loc&gt;",B160,"&lt;/loc&gt;")</f>
        <v>&lt;loc&gt;https://eduardoherreraf.github.io/photoshop-09_uso_de_pinceles.html&lt;/loc&gt;</v>
      </c>
      <c r="B160" s="44" t="str">
        <f>CONCATENATE($C$5,C160)</f>
        <v>https://eduardoherreraf.github.io/photoshop-09_uso_de_pinceles.html</v>
      </c>
      <c r="C160" s="48" t="s">
        <v>318</v>
      </c>
      <c r="E160" s="46"/>
    </row>
    <row r="161" spans="1:5">
      <c r="A161" s="43" t="str">
        <f>CONCATENATE("&lt;lastmod&gt;",B161,"&lt;/lastmod&gt;")</f>
        <v>&lt;lastmod&gt;2025-07-21T016:07:36-05:00&lt;/lastmod&gt;</v>
      </c>
      <c r="B161" s="44" t="str">
        <f>$C$1</f>
        <v>2025-07-21T016:07:36-05:00</v>
      </c>
      <c r="C161" s="47"/>
      <c r="E161" s="46"/>
    </row>
    <row r="162" ht="16.95" spans="1:5">
      <c r="A162" s="43" t="str">
        <f>CONCATENATE("&lt;changefreq&gt;",B162,"&lt;/changefreq&gt;")</f>
        <v>&lt;changefreq&gt;yearly&lt;/changefreq&gt;</v>
      </c>
      <c r="B162" s="44" t="s">
        <v>284</v>
      </c>
      <c r="C162" s="47"/>
      <c r="E162" s="46"/>
    </row>
    <row r="163" ht="16.95" spans="1:3">
      <c r="A163" s="43" t="str">
        <f>CONCATENATE("&lt;priority&gt;",B163,"&lt;/priority&gt;")</f>
        <v>&lt;priority&gt;0.6&lt;/priority&gt;</v>
      </c>
      <c r="B163" s="44" t="str">
        <f>C163</f>
        <v>0.6</v>
      </c>
      <c r="C163" s="48" t="s">
        <v>298</v>
      </c>
    </row>
    <row r="164" ht="16.95" spans="1:3">
      <c r="A164" s="49" t="s">
        <v>285</v>
      </c>
      <c r="B164" s="50"/>
      <c r="C164" s="51"/>
    </row>
    <row r="165" ht="17.7" spans="1:3">
      <c r="A165" s="40" t="s">
        <v>282</v>
      </c>
      <c r="B165" s="41"/>
      <c r="C165" s="42"/>
    </row>
    <row r="166" ht="16.95" spans="1:5">
      <c r="A166" s="43" t="str">
        <f>CONCATENATE("&lt;loc&gt;",B166,"&lt;/loc&gt;")</f>
        <v>&lt;loc&gt;https://eduardoherreraf.github.io/photoshop-08_agregar_y_quitar_objetos.html&lt;/loc&gt;</v>
      </c>
      <c r="B166" s="44" t="str">
        <f>CONCATENATE($C$5,C166)</f>
        <v>https://eduardoherreraf.github.io/photoshop-08_agregar_y_quitar_objetos.html</v>
      </c>
      <c r="C166" s="48" t="s">
        <v>319</v>
      </c>
      <c r="E166" s="46"/>
    </row>
    <row r="167" spans="1:5">
      <c r="A167" s="43" t="str">
        <f>CONCATENATE("&lt;lastmod&gt;",B167,"&lt;/lastmod&gt;")</f>
        <v>&lt;lastmod&gt;2025-07-21T016:07:36-05:00&lt;/lastmod&gt;</v>
      </c>
      <c r="B167" s="44" t="str">
        <f>$C$1</f>
        <v>2025-07-21T016:07:36-05:00</v>
      </c>
      <c r="C167" s="47"/>
      <c r="E167" s="46"/>
    </row>
    <row r="168" ht="16.95" spans="1:5">
      <c r="A168" s="43" t="str">
        <f>CONCATENATE("&lt;changefreq&gt;",B168,"&lt;/changefreq&gt;")</f>
        <v>&lt;changefreq&gt;yearly&lt;/changefreq&gt;</v>
      </c>
      <c r="B168" s="44" t="s">
        <v>284</v>
      </c>
      <c r="C168" s="47"/>
      <c r="E168" s="46"/>
    </row>
    <row r="169" ht="16.95" spans="1:3">
      <c r="A169" s="43" t="str">
        <f>CONCATENATE("&lt;priority&gt;",B169,"&lt;/priority&gt;")</f>
        <v>&lt;priority&gt;0.6&lt;/priority&gt;</v>
      </c>
      <c r="B169" s="44" t="str">
        <f>C169</f>
        <v>0.6</v>
      </c>
      <c r="C169" s="48" t="s">
        <v>298</v>
      </c>
    </row>
    <row r="170" ht="16.95" spans="1:3">
      <c r="A170" s="49" t="s">
        <v>285</v>
      </c>
      <c r="B170" s="50"/>
      <c r="C170" s="51"/>
    </row>
    <row r="171" ht="17.7" spans="1:3">
      <c r="A171" s="40" t="s">
        <v>282</v>
      </c>
      <c r="B171" s="41"/>
      <c r="C171" s="42"/>
    </row>
    <row r="172" ht="16.95" spans="1:5">
      <c r="A172" s="43" t="str">
        <f>CONCATENATE("&lt;loc&gt;",B172,"&lt;/loc&gt;")</f>
        <v>&lt;loc&gt;https://eduardoherreraf.github.io/photoshop-07_herramientas_de_seleccion.html&lt;/loc&gt;</v>
      </c>
      <c r="B172" s="44" t="str">
        <f>CONCATENATE($C$5,C172)</f>
        <v>https://eduardoherreraf.github.io/photoshop-07_herramientas_de_seleccion.html</v>
      </c>
      <c r="C172" s="48" t="s">
        <v>320</v>
      </c>
      <c r="E172" s="46"/>
    </row>
    <row r="173" spans="1:5">
      <c r="A173" s="43" t="str">
        <f>CONCATENATE("&lt;lastmod&gt;",B173,"&lt;/lastmod&gt;")</f>
        <v>&lt;lastmod&gt;2025-07-21T016:07:36-05:00&lt;/lastmod&gt;</v>
      </c>
      <c r="B173" s="44" t="str">
        <f>$C$1</f>
        <v>2025-07-21T016:07:36-05:00</v>
      </c>
      <c r="C173" s="47"/>
      <c r="E173" s="46"/>
    </row>
    <row r="174" ht="16.95" spans="1:5">
      <c r="A174" s="43" t="str">
        <f>CONCATENATE("&lt;changefreq&gt;",B174,"&lt;/changefreq&gt;")</f>
        <v>&lt;changefreq&gt;yearly&lt;/changefreq&gt;</v>
      </c>
      <c r="B174" s="44" t="s">
        <v>284</v>
      </c>
      <c r="C174" s="47"/>
      <c r="E174" s="46"/>
    </row>
    <row r="175" ht="16.95" spans="1:3">
      <c r="A175" s="43" t="str">
        <f>CONCATENATE("&lt;priority&gt;",B175,"&lt;/priority&gt;")</f>
        <v>&lt;priority&gt;0.6&lt;/priority&gt;</v>
      </c>
      <c r="B175" s="44" t="str">
        <f>C175</f>
        <v>0.6</v>
      </c>
      <c r="C175" s="48" t="s">
        <v>298</v>
      </c>
    </row>
    <row r="176" ht="16.95" spans="1:3">
      <c r="A176" s="49" t="s">
        <v>285</v>
      </c>
      <c r="B176" s="50"/>
      <c r="C176" s="51"/>
    </row>
    <row r="177" ht="17.7" spans="1:3">
      <c r="A177" s="40" t="s">
        <v>282</v>
      </c>
      <c r="B177" s="41"/>
      <c r="C177" s="42"/>
    </row>
    <row r="178" ht="16.95" spans="1:5">
      <c r="A178" s="43" t="str">
        <f>CONCATENATE("&lt;loc&gt;",B178,"&lt;/loc&gt;")</f>
        <v>&lt;loc&gt;https://eduardoherreraf.github.io/photoshop-06_ajuste_tono_brillo_y_saturacion.html&lt;/loc&gt;</v>
      </c>
      <c r="B178" s="44" t="str">
        <f>CONCATENATE($C$5,C178)</f>
        <v>https://eduardoherreraf.github.io/photoshop-06_ajuste_tono_brillo_y_saturacion.html</v>
      </c>
      <c r="C178" s="48" t="s">
        <v>321</v>
      </c>
      <c r="E178" s="46"/>
    </row>
    <row r="179" spans="1:5">
      <c r="A179" s="43" t="str">
        <f>CONCATENATE("&lt;lastmod&gt;",B179,"&lt;/lastmod&gt;")</f>
        <v>&lt;lastmod&gt;2025-07-21T016:07:36-05:00&lt;/lastmod&gt;</v>
      </c>
      <c r="B179" s="44" t="str">
        <f>$C$1</f>
        <v>2025-07-21T016:07:36-05:00</v>
      </c>
      <c r="C179" s="47"/>
      <c r="E179" s="46"/>
    </row>
    <row r="180" ht="16.95" spans="1:5">
      <c r="A180" s="43" t="str">
        <f>CONCATENATE("&lt;changefreq&gt;",B180,"&lt;/changefreq&gt;")</f>
        <v>&lt;changefreq&gt;yearly&lt;/changefreq&gt;</v>
      </c>
      <c r="B180" s="44" t="s">
        <v>284</v>
      </c>
      <c r="C180" s="47"/>
      <c r="E180" s="46"/>
    </row>
    <row r="181" ht="16.95" spans="1:3">
      <c r="A181" s="43" t="str">
        <f>CONCATENATE("&lt;priority&gt;",B181,"&lt;/priority&gt;")</f>
        <v>&lt;priority&gt;0.6&lt;/priority&gt;</v>
      </c>
      <c r="B181" s="44" t="str">
        <f>C181</f>
        <v>0.6</v>
      </c>
      <c r="C181" s="48" t="s">
        <v>298</v>
      </c>
    </row>
    <row r="182" ht="16.95" spans="1:3">
      <c r="A182" s="49" t="s">
        <v>285</v>
      </c>
      <c r="B182" s="50"/>
      <c r="C182" s="51"/>
    </row>
    <row r="183" ht="17.7" spans="1:3">
      <c r="A183" s="40" t="s">
        <v>282</v>
      </c>
      <c r="B183" s="41"/>
      <c r="C183" s="42"/>
    </row>
    <row r="184" ht="16.95" spans="1:5">
      <c r="A184" s="43" t="str">
        <f>CONCATENATE("&lt;loc&gt;",B184,"&lt;/loc&gt;")</f>
        <v>&lt;loc&gt;https://eduardoherreraf.github.io/photoshop-05_trabajo_con_capas.html&lt;/loc&gt;</v>
      </c>
      <c r="B184" s="44" t="str">
        <f>CONCATENATE($C$5,C184)</f>
        <v>https://eduardoherreraf.github.io/photoshop-05_trabajo_con_capas.html</v>
      </c>
      <c r="C184" s="48" t="s">
        <v>322</v>
      </c>
      <c r="E184" s="46"/>
    </row>
    <row r="185" spans="1:5">
      <c r="A185" s="43" t="str">
        <f>CONCATENATE("&lt;lastmod&gt;",B185,"&lt;/lastmod&gt;")</f>
        <v>&lt;lastmod&gt;2025-07-21T016:07:36-05:00&lt;/lastmod&gt;</v>
      </c>
      <c r="B185" s="44" t="str">
        <f>$C$1</f>
        <v>2025-07-21T016:07:36-05:00</v>
      </c>
      <c r="C185" s="47"/>
      <c r="E185" s="46"/>
    </row>
    <row r="186" ht="16.95" spans="1:5">
      <c r="A186" s="43" t="str">
        <f>CONCATENATE("&lt;changefreq&gt;",B186,"&lt;/changefreq&gt;")</f>
        <v>&lt;changefreq&gt;yearly&lt;/changefreq&gt;</v>
      </c>
      <c r="B186" s="44" t="s">
        <v>284</v>
      </c>
      <c r="C186" s="47"/>
      <c r="E186" s="46"/>
    </row>
    <row r="187" ht="16.95" spans="1:3">
      <c r="A187" s="43" t="str">
        <f>CONCATENATE("&lt;priority&gt;",B187,"&lt;/priority&gt;")</f>
        <v>&lt;priority&gt;0.6&lt;/priority&gt;</v>
      </c>
      <c r="B187" s="44" t="str">
        <f>C187</f>
        <v>0.6</v>
      </c>
      <c r="C187" s="48" t="s">
        <v>298</v>
      </c>
    </row>
    <row r="188" ht="16.95" spans="1:3">
      <c r="A188" s="49" t="s">
        <v>285</v>
      </c>
      <c r="B188" s="50"/>
      <c r="C188" s="51"/>
    </row>
    <row r="189" ht="17.7" spans="1:3">
      <c r="A189" s="40" t="s">
        <v>282</v>
      </c>
      <c r="B189" s="41"/>
      <c r="C189" s="42"/>
    </row>
    <row r="190" ht="16.95" spans="1:5">
      <c r="A190" s="43" t="str">
        <f>CONCATENATE("&lt;loc&gt;",B190,"&lt;/loc&gt;")</f>
        <v>&lt;loc&gt;https://eduardoherreraf.github.io/photoshop-04_ajuste_lienzo_resolucion.html&lt;/loc&gt;</v>
      </c>
      <c r="B190" s="44" t="str">
        <f>CONCATENATE($C$5,C190)</f>
        <v>https://eduardoherreraf.github.io/photoshop-04_ajuste_lienzo_resolucion.html</v>
      </c>
      <c r="C190" s="48" t="s">
        <v>323</v>
      </c>
      <c r="E190" s="46"/>
    </row>
    <row r="191" spans="1:5">
      <c r="A191" s="43" t="str">
        <f>CONCATENATE("&lt;lastmod&gt;",B191,"&lt;/lastmod&gt;")</f>
        <v>&lt;lastmod&gt;2025-07-21T016:07:36-05:00&lt;/lastmod&gt;</v>
      </c>
      <c r="B191" s="44" t="str">
        <f>$C$1</f>
        <v>2025-07-21T016:07:36-05:00</v>
      </c>
      <c r="C191" s="47"/>
      <c r="E191" s="46"/>
    </row>
    <row r="192" ht="16.95" spans="1:5">
      <c r="A192" s="43" t="str">
        <f>CONCATENATE("&lt;changefreq&gt;",B192,"&lt;/changefreq&gt;")</f>
        <v>&lt;changefreq&gt;yearly&lt;/changefreq&gt;</v>
      </c>
      <c r="B192" s="44" t="s">
        <v>284</v>
      </c>
      <c r="C192" s="47"/>
      <c r="E192" s="46"/>
    </row>
    <row r="193" ht="16.95" spans="1:3">
      <c r="A193" s="43" t="str">
        <f>CONCATENATE("&lt;priority&gt;",B193,"&lt;/priority&gt;")</f>
        <v>&lt;priority&gt;0.6&lt;/priority&gt;</v>
      </c>
      <c r="B193" s="44" t="str">
        <f>C193</f>
        <v>0.6</v>
      </c>
      <c r="C193" s="48" t="s">
        <v>298</v>
      </c>
    </row>
    <row r="194" ht="16.95" spans="1:3">
      <c r="A194" s="49" t="s">
        <v>285</v>
      </c>
      <c r="B194" s="50"/>
      <c r="C194" s="51"/>
    </row>
    <row r="195" ht="17.7" spans="1:3">
      <c r="A195" s="40" t="s">
        <v>282</v>
      </c>
      <c r="B195" s="41"/>
      <c r="C195" s="42"/>
    </row>
    <row r="196" ht="16.95" spans="1:5">
      <c r="A196" s="43" t="str">
        <f>CONCATENATE("&lt;loc&gt;",B196,"&lt;/loc&gt;")</f>
        <v>&lt;loc&gt;https://eduardoherreraf.github.io/photoshop-03_compartir_y_editar_archivos.html&lt;/loc&gt;</v>
      </c>
      <c r="B196" s="44" t="str">
        <f>CONCATENATE($C$5,C196)</f>
        <v>https://eduardoherreraf.github.io/photoshop-03_compartir_y_editar_archivos.html</v>
      </c>
      <c r="C196" s="48" t="s">
        <v>324</v>
      </c>
      <c r="E196" s="46"/>
    </row>
    <row r="197" spans="1:5">
      <c r="A197" s="43" t="str">
        <f>CONCATENATE("&lt;lastmod&gt;",B197,"&lt;/lastmod&gt;")</f>
        <v>&lt;lastmod&gt;2025-07-21T016:07:36-05:00&lt;/lastmod&gt;</v>
      </c>
      <c r="B197" s="44" t="str">
        <f>$C$1</f>
        <v>2025-07-21T016:07:36-05:00</v>
      </c>
      <c r="C197" s="47"/>
      <c r="E197" s="46"/>
    </row>
    <row r="198" ht="16.95" spans="1:5">
      <c r="A198" s="43" t="str">
        <f>CONCATENATE("&lt;changefreq&gt;",B198,"&lt;/changefreq&gt;")</f>
        <v>&lt;changefreq&gt;yearly&lt;/changefreq&gt;</v>
      </c>
      <c r="B198" s="44" t="s">
        <v>284</v>
      </c>
      <c r="C198" s="47"/>
      <c r="E198" s="46"/>
    </row>
    <row r="199" ht="16.95" spans="1:3">
      <c r="A199" s="43" t="str">
        <f>CONCATENATE("&lt;priority&gt;",B199,"&lt;/priority&gt;")</f>
        <v>&lt;priority&gt;0.6&lt;/priority&gt;</v>
      </c>
      <c r="B199" s="44" t="str">
        <f>C199</f>
        <v>0.6</v>
      </c>
      <c r="C199" s="48" t="s">
        <v>298</v>
      </c>
    </row>
    <row r="200" ht="16.95" spans="1:3">
      <c r="A200" s="49" t="s">
        <v>285</v>
      </c>
      <c r="B200" s="50"/>
      <c r="C200" s="51"/>
    </row>
    <row r="201" ht="17.7" spans="1:3">
      <c r="A201" s="40" t="s">
        <v>282</v>
      </c>
      <c r="B201" s="41"/>
      <c r="C201" s="42"/>
    </row>
    <row r="202" ht="16.95" spans="1:5">
      <c r="A202" s="43" t="str">
        <f>CONCATENATE("&lt;loc&gt;",B202,"&lt;/loc&gt;")</f>
        <v>&lt;loc&gt;https://eduardoherreraf.github.io/photoshop-02_interfaz_y_area_de_trabajo.html&lt;/loc&gt;</v>
      </c>
      <c r="B202" s="44" t="str">
        <f>CONCATENATE($C$5,C202)</f>
        <v>https://eduardoherreraf.github.io/photoshop-02_interfaz_y_area_de_trabajo.html</v>
      </c>
      <c r="C202" s="48" t="s">
        <v>325</v>
      </c>
      <c r="E202" s="46"/>
    </row>
    <row r="203" spans="1:5">
      <c r="A203" s="43" t="str">
        <f>CONCATENATE("&lt;lastmod&gt;",B203,"&lt;/lastmod&gt;")</f>
        <v>&lt;lastmod&gt;2025-07-21T016:07:36-05:00&lt;/lastmod&gt;</v>
      </c>
      <c r="B203" s="44" t="str">
        <f>$C$1</f>
        <v>2025-07-21T016:07:36-05:00</v>
      </c>
      <c r="C203" s="47"/>
      <c r="E203" s="46"/>
    </row>
    <row r="204" ht="16.95" spans="1:5">
      <c r="A204" s="43" t="str">
        <f>CONCATENATE("&lt;changefreq&gt;",B204,"&lt;/changefreq&gt;")</f>
        <v>&lt;changefreq&gt;yearly&lt;/changefreq&gt;</v>
      </c>
      <c r="B204" s="44" t="s">
        <v>284</v>
      </c>
      <c r="C204" s="47"/>
      <c r="E204" s="46"/>
    </row>
    <row r="205" ht="16.95" spans="1:3">
      <c r="A205" s="43" t="str">
        <f>CONCATENATE("&lt;priority&gt;",B205,"&lt;/priority&gt;")</f>
        <v>&lt;priority&gt;0.6&lt;/priority&gt;</v>
      </c>
      <c r="B205" s="44" t="str">
        <f>C205</f>
        <v>0.6</v>
      </c>
      <c r="C205" s="48" t="s">
        <v>298</v>
      </c>
    </row>
    <row r="206" ht="16.95" spans="1:3">
      <c r="A206" s="49" t="s">
        <v>285</v>
      </c>
      <c r="B206" s="50"/>
      <c r="C206" s="51"/>
    </row>
    <row r="207" ht="17.7" spans="1:3">
      <c r="A207" s="40" t="s">
        <v>282</v>
      </c>
      <c r="B207" s="41"/>
      <c r="C207" s="42"/>
    </row>
    <row r="208" ht="16.95" spans="1:3">
      <c r="A208" s="43" t="str">
        <f>CONCATENATE("&lt;loc&gt;",B208,"&lt;/loc&gt;")</f>
        <v>&lt;loc&gt;https://eduardoherreraf.github.io/photoshop-01_comenzando_un_proyecto.html&lt;/loc&gt;</v>
      </c>
      <c r="B208" s="44" t="str">
        <f>CONCATENATE($C$5,C208)</f>
        <v>https://eduardoherreraf.github.io/photoshop-01_comenzando_un_proyecto.html</v>
      </c>
      <c r="C208" s="48" t="s">
        <v>326</v>
      </c>
    </row>
    <row r="209" spans="1:5">
      <c r="A209" s="43" t="str">
        <f>CONCATENATE("&lt;lastmod&gt;",B209,"&lt;/lastmod&gt;")</f>
        <v>&lt;lastmod&gt;2025-07-21T016:07:36-05:00&lt;/lastmod&gt;</v>
      </c>
      <c r="B209" s="44" t="str">
        <f>$C$1</f>
        <v>2025-07-21T016:07:36-05:00</v>
      </c>
      <c r="C209" s="47"/>
      <c r="E209" s="46"/>
    </row>
    <row r="210" ht="16.95" spans="1:5">
      <c r="A210" s="43" t="str">
        <f>CONCATENATE("&lt;changefreq&gt;",B210,"&lt;/changefreq&gt;")</f>
        <v>&lt;changefreq&gt;yearly&lt;/changefreq&gt;</v>
      </c>
      <c r="B210" s="44" t="s">
        <v>284</v>
      </c>
      <c r="C210" s="47"/>
      <c r="E210" s="46"/>
    </row>
    <row r="211" ht="16.95" spans="1:5">
      <c r="A211" s="43" t="str">
        <f>CONCATENATE("&lt;priority&gt;",B211,"&lt;/priority&gt;")</f>
        <v>&lt;priority&gt;0.6&lt;/priority&gt;</v>
      </c>
      <c r="B211" s="44" t="str">
        <f>C211</f>
        <v>0.6</v>
      </c>
      <c r="C211" s="48" t="s">
        <v>298</v>
      </c>
      <c r="E211" s="46"/>
    </row>
    <row r="212" ht="16.95" spans="1:3">
      <c r="A212" s="49" t="s">
        <v>285</v>
      </c>
      <c r="B212" s="50"/>
      <c r="C212" s="51"/>
    </row>
    <row r="213" ht="17.7" spans="1:3">
      <c r="A213" s="52" t="s">
        <v>327</v>
      </c>
      <c r="B213" s="52"/>
      <c r="C213" s="52"/>
    </row>
    <row r="214" ht="17.7" spans="1:3">
      <c r="A214" s="40" t="s">
        <v>282</v>
      </c>
      <c r="B214" s="41"/>
      <c r="C214" s="42"/>
    </row>
    <row r="215" ht="16.95" spans="1:5">
      <c r="A215" s="43" t="str">
        <f>CONCATENATE("&lt;loc&gt;",B215,"&lt;/loc&gt;")</f>
        <v>&lt;loc&gt;https://eduardoherreraf.github.io/chatgpt-01_como_aprender_cualquier_habilidad_facilmente_con_chatgpt.html&lt;/loc&gt;</v>
      </c>
      <c r="B215" s="44" t="str">
        <f>CONCATENATE($C$5,C215)</f>
        <v>https://eduardoherreraf.github.io/chatgpt-01_como_aprender_cualquier_habilidad_facilmente_con_chatgpt.html</v>
      </c>
      <c r="C215" s="48" t="s">
        <v>328</v>
      </c>
      <c r="E215" s="46"/>
    </row>
    <row r="216" spans="1:5">
      <c r="A216" s="43" t="str">
        <f>CONCATENATE("&lt;lastmod&gt;",B216,"&lt;/lastmod&gt;")</f>
        <v>&lt;lastmod&gt;2025-07-21T016:07:36-05:00&lt;/lastmod&gt;</v>
      </c>
      <c r="B216" s="44" t="str">
        <f>$C$1</f>
        <v>2025-07-21T016:07:36-05:00</v>
      </c>
      <c r="C216" s="47"/>
      <c r="E216" s="46"/>
    </row>
    <row r="217" ht="16.95" spans="1:5">
      <c r="A217" s="43" t="str">
        <f>CONCATENATE("&lt;changefreq&gt;",B217,"&lt;/changefreq&gt;")</f>
        <v>&lt;changefreq&gt;yearly&lt;/changefreq&gt;</v>
      </c>
      <c r="B217" s="44" t="s">
        <v>284</v>
      </c>
      <c r="C217" s="47"/>
      <c r="E217" s="46"/>
    </row>
    <row r="218" ht="16.95" spans="1:3">
      <c r="A218" s="43" t="str">
        <f>CONCATENATE("&lt;priority&gt;",B218,"&lt;/priority&gt;")</f>
        <v>&lt;priority&gt;0.6&lt;/priority&gt;</v>
      </c>
      <c r="B218" s="44" t="str">
        <f>C218</f>
        <v>0.6</v>
      </c>
      <c r="C218" s="48" t="s">
        <v>298</v>
      </c>
    </row>
    <row r="219" ht="16.95" spans="1:3">
      <c r="A219" s="49" t="s">
        <v>285</v>
      </c>
      <c r="B219" s="50"/>
      <c r="C219" s="51"/>
    </row>
    <row r="220" ht="17.7" spans="1:3">
      <c r="A220" s="52" t="s">
        <v>329</v>
      </c>
      <c r="B220" s="52"/>
      <c r="C220" s="52"/>
    </row>
    <row r="221" ht="17.7" spans="1:3">
      <c r="A221" s="40" t="s">
        <v>282</v>
      </c>
      <c r="B221" s="41"/>
      <c r="C221" s="42"/>
    </row>
    <row r="222" ht="16.95" spans="1:3">
      <c r="A222" s="43" t="str">
        <f>CONCATENATE("&lt;loc&gt;",B222,"&lt;/loc&gt;")</f>
        <v>&lt;loc&gt;https://eduardoherreraf.github.io/otrosTemas-01_como_borrar_la_cache_y_archivos_basura_en_windows.html&lt;/loc&gt;</v>
      </c>
      <c r="B222" s="44" t="str">
        <f>CONCATENATE($C$5,C222)</f>
        <v>https://eduardoherreraf.github.io/otrosTemas-01_como_borrar_la_cache_y_archivos_basura_en_windows.html</v>
      </c>
      <c r="C222" s="48" t="s">
        <v>330</v>
      </c>
    </row>
    <row r="223" spans="1:5">
      <c r="A223" s="43" t="str">
        <f>CONCATENATE("&lt;lastmod&gt;",B223,"&lt;/lastmod&gt;")</f>
        <v>&lt;lastmod&gt;2025-07-21T016:07:36-05:00&lt;/lastmod&gt;</v>
      </c>
      <c r="B223" s="44" t="str">
        <f>$C$1</f>
        <v>2025-07-21T016:07:36-05:00</v>
      </c>
      <c r="C223" s="47"/>
      <c r="E223" s="46"/>
    </row>
    <row r="224" ht="16.95" spans="1:5">
      <c r="A224" s="43" t="str">
        <f>CONCATENATE("&lt;changefreq&gt;",B224,"&lt;/changefreq&gt;")</f>
        <v>&lt;changefreq&gt;yearly&lt;/changefreq&gt;</v>
      </c>
      <c r="B224" s="44" t="s">
        <v>284</v>
      </c>
      <c r="C224" s="47"/>
      <c r="E224" s="46"/>
    </row>
    <row r="225" ht="16.95" spans="1:5">
      <c r="A225" s="43" t="str">
        <f>CONCATENATE("&lt;priority&gt;",B225,"&lt;/priority&gt;")</f>
        <v>&lt;priority&gt;0.6&lt;/priority&gt;</v>
      </c>
      <c r="B225" s="44" t="str">
        <f>C225</f>
        <v>0.6</v>
      </c>
      <c r="C225" s="48" t="s">
        <v>298</v>
      </c>
      <c r="E225" s="46"/>
    </row>
    <row r="226" ht="16.95" spans="1:3">
      <c r="A226" s="49" t="s">
        <v>285</v>
      </c>
      <c r="B226" s="50"/>
      <c r="C226" s="51"/>
    </row>
    <row r="227" ht="17.7" spans="1:3">
      <c r="A227" s="52" t="s">
        <v>331</v>
      </c>
      <c r="B227" s="52"/>
      <c r="C227" s="52"/>
    </row>
    <row r="228" ht="17.7" spans="1:3">
      <c r="A228" s="40" t="s">
        <v>282</v>
      </c>
      <c r="B228" s="41"/>
      <c r="C228" s="42"/>
    </row>
    <row r="229" ht="16.95" spans="1:5">
      <c r="A229" s="43" t="str">
        <f>CONCATENATE("&lt;loc&gt;",B229,"&lt;/loc&gt;")</f>
        <v>&lt;loc&gt;https://eduardoherreraf.github.io/cursoPython3-0101_introduccion.html&lt;/loc&gt;</v>
      </c>
      <c r="B229" s="44" t="str">
        <f>CONCATENATE($C$5,C229)</f>
        <v>https://eduardoherreraf.github.io/cursoPython3-0101_introduccion.html</v>
      </c>
      <c r="C229" s="48" t="s">
        <v>332</v>
      </c>
      <c r="E229" s="46"/>
    </row>
    <row r="230" spans="1:5">
      <c r="A230" s="43" t="str">
        <f>CONCATENATE("&lt;lastmod&gt;",B230,"&lt;/lastmod&gt;")</f>
        <v>&lt;lastmod&gt;2025-07-21T016:07:36-05:00&lt;/lastmod&gt;</v>
      </c>
      <c r="B230" s="44" t="str">
        <f>$C$1</f>
        <v>2025-07-21T016:07:36-05:00</v>
      </c>
      <c r="C230" s="47"/>
      <c r="E230" s="46"/>
    </row>
    <row r="231" ht="16.95" spans="1:5">
      <c r="A231" s="43" t="str">
        <f>CONCATENATE("&lt;changefreq&gt;",B231,"&lt;/changefreq&gt;")</f>
        <v>&lt;changefreq&gt;yearly&lt;/changefreq&gt;</v>
      </c>
      <c r="B231" s="44" t="s">
        <v>284</v>
      </c>
      <c r="C231" s="47"/>
      <c r="E231" s="46"/>
    </row>
    <row r="232" ht="16.95" spans="1:3">
      <c r="A232" s="43" t="str">
        <f>CONCATENATE("&lt;priority&gt;",B232,"&lt;/priority&gt;")</f>
        <v>&lt;priority&gt;0.6&lt;/priority&gt;</v>
      </c>
      <c r="B232" s="44" t="str">
        <f>C232</f>
        <v>0.6</v>
      </c>
      <c r="C232" s="48" t="s">
        <v>298</v>
      </c>
    </row>
    <row r="233" ht="16.95" spans="1:3">
      <c r="A233" s="49" t="s">
        <v>285</v>
      </c>
      <c r="B233" s="50"/>
      <c r="C233" s="51"/>
    </row>
    <row r="234" ht="17.7" spans="1:3">
      <c r="A234" s="40" t="s">
        <v>282</v>
      </c>
      <c r="B234" s="41"/>
      <c r="C234" s="42"/>
    </row>
    <row r="235" ht="16.95" spans="1:5">
      <c r="A235" s="43" t="str">
        <f>CONCATENATE("&lt;loc&gt;",B235,"&lt;/loc&gt;")</f>
        <v>&lt;loc&gt;https://eduardoherreraf.github.io/cursoPython3-0102_instalacion_de_python_localmente.html&lt;/loc&gt;</v>
      </c>
      <c r="B235" s="44" t="str">
        <f>CONCATENATE($C$5,C235)</f>
        <v>https://eduardoherreraf.github.io/cursoPython3-0102_instalacion_de_python_localmente.html</v>
      </c>
      <c r="C235" s="48" t="s">
        <v>333</v>
      </c>
      <c r="E235" s="46"/>
    </row>
    <row r="236" spans="1:5">
      <c r="A236" s="43" t="str">
        <f>CONCATENATE("&lt;lastmod&gt;",B236,"&lt;/lastmod&gt;")</f>
        <v>&lt;lastmod&gt;2025-07-21T016:07:36-05:00&lt;/lastmod&gt;</v>
      </c>
      <c r="B236" s="44" t="str">
        <f>$C$1</f>
        <v>2025-07-21T016:07:36-05:00</v>
      </c>
      <c r="C236" s="47"/>
      <c r="E236" s="46"/>
    </row>
    <row r="237" ht="16.95" spans="1:5">
      <c r="A237" s="43" t="str">
        <f>CONCATENATE("&lt;changefreq&gt;",B237,"&lt;/changefreq&gt;")</f>
        <v>&lt;changefreq&gt;yearly&lt;/changefreq&gt;</v>
      </c>
      <c r="B237" s="44" t="s">
        <v>284</v>
      </c>
      <c r="C237" s="47"/>
      <c r="E237" s="46"/>
    </row>
    <row r="238" ht="16.95" spans="1:3">
      <c r="A238" s="43" t="str">
        <f>CONCATENATE("&lt;priority&gt;",B238,"&lt;/priority&gt;")</f>
        <v>&lt;priority&gt;0.6&lt;/priority&gt;</v>
      </c>
      <c r="B238" s="44" t="str">
        <f>C238</f>
        <v>0.6</v>
      </c>
      <c r="C238" s="48" t="s">
        <v>298</v>
      </c>
    </row>
    <row r="239" ht="16.95" spans="1:3">
      <c r="A239" s="49" t="s">
        <v>285</v>
      </c>
      <c r="B239" s="50"/>
      <c r="C239" s="51"/>
    </row>
    <row r="240" ht="17.7" spans="1:3">
      <c r="A240" s="40" t="s">
        <v>282</v>
      </c>
      <c r="B240" s="41"/>
      <c r="C240" s="42"/>
    </row>
    <row r="241" ht="16.95" spans="1:5">
      <c r="A241" s="43" t="str">
        <f>CONCATENATE("&lt;loc&gt;",B241,"&lt;/loc&gt;")</f>
        <v>&lt;loc&gt;https://eduardoherreraf.github.io/cursoPython3-0201_funcion_print.html&lt;/loc&gt;</v>
      </c>
      <c r="B241" s="44" t="str">
        <f>CONCATENATE($C$5,C241)</f>
        <v>https://eduardoherreraf.github.io/cursoPython3-0201_funcion_print.html</v>
      </c>
      <c r="C241" s="48" t="s">
        <v>334</v>
      </c>
      <c r="E241" s="46"/>
    </row>
    <row r="242" spans="1:5">
      <c r="A242" s="43" t="str">
        <f>CONCATENATE("&lt;lastmod&gt;",B242,"&lt;/lastmod&gt;")</f>
        <v>&lt;lastmod&gt;2025-07-21T016:07:36-05:00&lt;/lastmod&gt;</v>
      </c>
      <c r="B242" s="44" t="str">
        <f>$C$1</f>
        <v>2025-07-21T016:07:36-05:00</v>
      </c>
      <c r="C242" s="47"/>
      <c r="E242" s="46"/>
    </row>
    <row r="243" ht="16.95" spans="1:5">
      <c r="A243" s="43" t="str">
        <f>CONCATENATE("&lt;changefreq&gt;",B243,"&lt;/changefreq&gt;")</f>
        <v>&lt;changefreq&gt;yearly&lt;/changefreq&gt;</v>
      </c>
      <c r="B243" s="44" t="s">
        <v>284</v>
      </c>
      <c r="C243" s="47"/>
      <c r="E243" s="46"/>
    </row>
    <row r="244" ht="16.95" spans="1:3">
      <c r="A244" s="43" t="str">
        <f>CONCATENATE("&lt;priority&gt;",B244,"&lt;/priority&gt;")</f>
        <v>&lt;priority&gt;0.6&lt;/priority&gt;</v>
      </c>
      <c r="B244" s="44" t="str">
        <f>C244</f>
        <v>0.6</v>
      </c>
      <c r="C244" s="48" t="s">
        <v>298</v>
      </c>
    </row>
    <row r="245" ht="16.95" spans="1:3">
      <c r="A245" s="49" t="s">
        <v>285</v>
      </c>
      <c r="B245" s="50"/>
      <c r="C245" s="51"/>
    </row>
    <row r="246" ht="17.7" spans="1:3">
      <c r="A246" s="40" t="s">
        <v>282</v>
      </c>
      <c r="B246" s="41"/>
      <c r="C246" s="42"/>
    </row>
    <row r="247" ht="16.95" spans="1:5">
      <c r="A247" s="43" t="str">
        <f>CONCATENATE("&lt;loc&gt;",B247,"&lt;/loc&gt;")</f>
        <v>&lt;loc&gt;https://eduardoherreraf.github.io/cursoPython3-0202_literales.html&lt;/loc&gt;</v>
      </c>
      <c r="B247" s="44" t="str">
        <f>CONCATENATE($C$5,C247)</f>
        <v>https://eduardoherreraf.github.io/cursoPython3-0202_literales.html</v>
      </c>
      <c r="C247" s="48" t="s">
        <v>335</v>
      </c>
      <c r="E247" s="46"/>
    </row>
    <row r="248" spans="1:5">
      <c r="A248" s="43" t="str">
        <f>CONCATENATE("&lt;lastmod&gt;",B248,"&lt;/lastmod&gt;")</f>
        <v>&lt;lastmod&gt;2025-07-21T016:07:36-05:00&lt;/lastmod&gt;</v>
      </c>
      <c r="B248" s="44" t="str">
        <f>$C$1</f>
        <v>2025-07-21T016:07:36-05:00</v>
      </c>
      <c r="C248" s="47"/>
      <c r="E248" s="46"/>
    </row>
    <row r="249" ht="16.95" spans="1:5">
      <c r="A249" s="43" t="str">
        <f>CONCATENATE("&lt;changefreq&gt;",B249,"&lt;/changefreq&gt;")</f>
        <v>&lt;changefreq&gt;yearly&lt;/changefreq&gt;</v>
      </c>
      <c r="B249" s="44" t="s">
        <v>284</v>
      </c>
      <c r="C249" s="47"/>
      <c r="E249" s="46"/>
    </row>
    <row r="250" ht="16.95" spans="1:3">
      <c r="A250" s="43" t="str">
        <f>CONCATENATE("&lt;priority&gt;",B250,"&lt;/priority&gt;")</f>
        <v>&lt;priority&gt;0.6&lt;/priority&gt;</v>
      </c>
      <c r="B250" s="44" t="str">
        <f>C250</f>
        <v>0.6</v>
      </c>
      <c r="C250" s="48" t="s">
        <v>298</v>
      </c>
    </row>
    <row r="251" ht="16.95" spans="1:3">
      <c r="A251" s="49" t="s">
        <v>285</v>
      </c>
      <c r="B251" s="50"/>
      <c r="C251" s="51"/>
    </row>
    <row r="252" ht="17.7" spans="1:3">
      <c r="A252" s="40" t="s">
        <v>282</v>
      </c>
      <c r="B252" s="41"/>
      <c r="C252" s="42"/>
    </row>
    <row r="253" ht="16.95" spans="1:5">
      <c r="A253" s="43" t="str">
        <f>CONCATENATE("&lt;loc&gt;",B253,"&lt;/loc&gt;")</f>
        <v>&lt;loc&gt;https://eduardoherreraf.github.io/cursoPython3-0203_operadores.html&lt;/loc&gt;</v>
      </c>
      <c r="B253" s="44" t="str">
        <f>CONCATENATE($C$5,C253)</f>
        <v>https://eduardoherreraf.github.io/cursoPython3-0203_operadores.html</v>
      </c>
      <c r="C253" s="48" t="s">
        <v>336</v>
      </c>
      <c r="E253" s="46"/>
    </row>
    <row r="254" spans="1:5">
      <c r="A254" s="43" t="str">
        <f>CONCATENATE("&lt;lastmod&gt;",B254,"&lt;/lastmod&gt;")</f>
        <v>&lt;lastmod&gt;2025-07-21T016:07:36-05:00&lt;/lastmod&gt;</v>
      </c>
      <c r="B254" s="44" t="str">
        <f>$C$1</f>
        <v>2025-07-21T016:07:36-05:00</v>
      </c>
      <c r="C254" s="47"/>
      <c r="E254" s="46"/>
    </row>
    <row r="255" ht="16.95" spans="1:5">
      <c r="A255" s="43" t="str">
        <f>CONCATENATE("&lt;changefreq&gt;",B255,"&lt;/changefreq&gt;")</f>
        <v>&lt;changefreq&gt;yearly&lt;/changefreq&gt;</v>
      </c>
      <c r="B255" s="44" t="s">
        <v>284</v>
      </c>
      <c r="C255" s="47"/>
      <c r="E255" s="46"/>
    </row>
    <row r="256" ht="16.95" spans="1:3">
      <c r="A256" s="43" t="str">
        <f>CONCATENATE("&lt;priority&gt;",B256,"&lt;/priority&gt;")</f>
        <v>&lt;priority&gt;0.6&lt;/priority&gt;</v>
      </c>
      <c r="B256" s="44" t="str">
        <f>C256</f>
        <v>0.6</v>
      </c>
      <c r="C256" s="48" t="s">
        <v>298</v>
      </c>
    </row>
    <row r="257" ht="16.95" spans="1:3">
      <c r="A257" s="49" t="s">
        <v>285</v>
      </c>
      <c r="B257" s="50"/>
      <c r="C257" s="51"/>
    </row>
    <row r="258" ht="17.7" spans="1:3">
      <c r="A258" s="40" t="s">
        <v>282</v>
      </c>
      <c r="B258" s="41"/>
      <c r="C258" s="42"/>
    </row>
    <row r="259" ht="16.95" spans="1:5">
      <c r="A259" s="43" t="str">
        <f>CONCATENATE("&lt;loc&gt;",B259,"&lt;/loc&gt;")</f>
        <v>&lt;loc&gt;https://eduardoherreraf.github.io/cursoPython3-0204_variables.html&lt;/loc&gt;</v>
      </c>
      <c r="B259" s="44" t="str">
        <f>CONCATENATE($C$5,C259)</f>
        <v>https://eduardoherreraf.github.io/cursoPython3-0204_variables.html</v>
      </c>
      <c r="C259" s="48" t="s">
        <v>337</v>
      </c>
      <c r="E259" s="46"/>
    </row>
    <row r="260" spans="1:5">
      <c r="A260" s="43" t="str">
        <f>CONCATENATE("&lt;lastmod&gt;",B260,"&lt;/lastmod&gt;")</f>
        <v>&lt;lastmod&gt;2025-07-21T016:07:36-05:00&lt;/lastmod&gt;</v>
      </c>
      <c r="B260" s="44" t="str">
        <f>$C$1</f>
        <v>2025-07-21T016:07:36-05:00</v>
      </c>
      <c r="C260" s="47"/>
      <c r="E260" s="46"/>
    </row>
    <row r="261" ht="16.95" spans="1:5">
      <c r="A261" s="43" t="str">
        <f>CONCATENATE("&lt;changefreq&gt;",B261,"&lt;/changefreq&gt;")</f>
        <v>&lt;changefreq&gt;yearly&lt;/changefreq&gt;</v>
      </c>
      <c r="B261" s="44" t="s">
        <v>284</v>
      </c>
      <c r="C261" s="47"/>
      <c r="E261" s="46"/>
    </row>
    <row r="262" ht="16.95" spans="1:3">
      <c r="A262" s="43" t="str">
        <f>CONCATENATE("&lt;priority&gt;",B262,"&lt;/priority&gt;")</f>
        <v>&lt;priority&gt;0.6&lt;/priority&gt;</v>
      </c>
      <c r="B262" s="44" t="str">
        <f>C262</f>
        <v>0.6</v>
      </c>
      <c r="C262" s="48" t="s">
        <v>298</v>
      </c>
    </row>
    <row r="263" ht="16.95" spans="1:3">
      <c r="A263" s="49" t="s">
        <v>285</v>
      </c>
      <c r="B263" s="50"/>
      <c r="C263" s="51"/>
    </row>
    <row r="264" ht="17.7" spans="1:3">
      <c r="A264" s="40" t="s">
        <v>282</v>
      </c>
      <c r="B264" s="41"/>
      <c r="C264" s="42"/>
    </row>
    <row r="265" ht="16.95" spans="1:5">
      <c r="A265" s="43" t="str">
        <f>CONCATENATE("&lt;loc&gt;",B265,"&lt;/loc&gt;")</f>
        <v>&lt;loc&gt;https://eduardoherreraf.github.io/cursoPython3-0205_comentarios.html&lt;/loc&gt;</v>
      </c>
      <c r="B265" s="44" t="str">
        <f>CONCATENATE($C$5,C265)</f>
        <v>https://eduardoherreraf.github.io/cursoPython3-0205_comentarios.html</v>
      </c>
      <c r="C265" s="48" t="s">
        <v>338</v>
      </c>
      <c r="E265" s="46"/>
    </row>
    <row r="266" spans="1:5">
      <c r="A266" s="43" t="str">
        <f>CONCATENATE("&lt;lastmod&gt;",B266,"&lt;/lastmod&gt;")</f>
        <v>&lt;lastmod&gt;2025-07-21T016:07:36-05:00&lt;/lastmod&gt;</v>
      </c>
      <c r="B266" s="44" t="str">
        <f>$C$1</f>
        <v>2025-07-21T016:07:36-05:00</v>
      </c>
      <c r="C266" s="47"/>
      <c r="E266" s="46"/>
    </row>
    <row r="267" ht="16.95" spans="1:5">
      <c r="A267" s="43" t="str">
        <f>CONCATENATE("&lt;changefreq&gt;",B267,"&lt;/changefreq&gt;")</f>
        <v>&lt;changefreq&gt;yearly&lt;/changefreq&gt;</v>
      </c>
      <c r="B267" s="44" t="s">
        <v>284</v>
      </c>
      <c r="C267" s="47"/>
      <c r="E267" s="46"/>
    </row>
    <row r="268" ht="16.95" spans="1:3">
      <c r="A268" s="43" t="str">
        <f>CONCATENATE("&lt;priority&gt;",B268,"&lt;/priority&gt;")</f>
        <v>&lt;priority&gt;0.6&lt;/priority&gt;</v>
      </c>
      <c r="B268" s="44" t="str">
        <f>C268</f>
        <v>0.6</v>
      </c>
      <c r="C268" s="48" t="s">
        <v>298</v>
      </c>
    </row>
    <row r="269" ht="16.95" spans="1:3">
      <c r="A269" s="49" t="s">
        <v>285</v>
      </c>
      <c r="B269" s="50"/>
      <c r="C269" s="51"/>
    </row>
    <row r="270" ht="17.7" spans="1:3">
      <c r="A270" s="40" t="s">
        <v>282</v>
      </c>
      <c r="B270" s="41"/>
      <c r="C270" s="42"/>
    </row>
    <row r="271" ht="16.95" spans="1:5">
      <c r="A271" s="43" t="str">
        <f>CONCATENATE("&lt;loc&gt;",B271,"&lt;/loc&gt;")</f>
        <v>&lt;loc&gt;https://eduardoherreraf.github.io/cursoPython3-0206_interaccion_con_el_usuario.html&lt;/loc&gt;</v>
      </c>
      <c r="B271" s="44" t="str">
        <f>CONCATENATE($C$5,C271)</f>
        <v>https://eduardoherreraf.github.io/cursoPython3-0206_interaccion_con_el_usuario.html</v>
      </c>
      <c r="C271" s="48" t="s">
        <v>339</v>
      </c>
      <c r="E271" s="46"/>
    </row>
    <row r="272" spans="1:5">
      <c r="A272" s="43" t="str">
        <f>CONCATENATE("&lt;lastmod&gt;",B272,"&lt;/lastmod&gt;")</f>
        <v>&lt;lastmod&gt;2025-07-21T016:07:36-05:00&lt;/lastmod&gt;</v>
      </c>
      <c r="B272" s="44" t="str">
        <f>$C$1</f>
        <v>2025-07-21T016:07:36-05:00</v>
      </c>
      <c r="C272" s="47"/>
      <c r="E272" s="46"/>
    </row>
    <row r="273" ht="16.95" spans="1:5">
      <c r="A273" s="43" t="str">
        <f>CONCATENATE("&lt;changefreq&gt;",B273,"&lt;/changefreq&gt;")</f>
        <v>&lt;changefreq&gt;yearly&lt;/changefreq&gt;</v>
      </c>
      <c r="B273" s="44" t="s">
        <v>284</v>
      </c>
      <c r="C273" s="47"/>
      <c r="E273" s="46"/>
    </row>
    <row r="274" ht="16.95" spans="1:3">
      <c r="A274" s="43" t="str">
        <f>CONCATENATE("&lt;priority&gt;",B274,"&lt;/priority&gt;")</f>
        <v>&lt;priority&gt;0.6&lt;/priority&gt;</v>
      </c>
      <c r="B274" s="44" t="str">
        <f>C274</f>
        <v>0.6</v>
      </c>
      <c r="C274" s="48" t="s">
        <v>298</v>
      </c>
    </row>
    <row r="275" ht="16.95" spans="1:3">
      <c r="A275" s="49" t="s">
        <v>285</v>
      </c>
      <c r="B275" s="50"/>
      <c r="C275" s="51"/>
    </row>
    <row r="276" ht="17.7" spans="1:3">
      <c r="A276" s="40" t="s">
        <v>282</v>
      </c>
      <c r="B276" s="41"/>
      <c r="C276" s="42"/>
    </row>
    <row r="277" ht="16.95" spans="1:5">
      <c r="A277" s="43" t="str">
        <f>CONCATENATE("&lt;loc&gt;",B277,"&lt;/loc&gt;")</f>
        <v>&lt;loc&gt;https://eduardoherreraf.github.io/cursoPython3-0301_operadores_de_comparacion_y_logicos_en_python.html&lt;/loc&gt;</v>
      </c>
      <c r="B277" s="44" t="str">
        <f>CONCATENATE($C$5,C277)</f>
        <v>https://eduardoherreraf.github.io/cursoPython3-0301_operadores_de_comparacion_y_logicos_en_python.html</v>
      </c>
      <c r="C277" s="48" t="s">
        <v>340</v>
      </c>
      <c r="E277" s="46"/>
    </row>
    <row r="278" spans="1:5">
      <c r="A278" s="43" t="str">
        <f>CONCATENATE("&lt;lastmod&gt;",B278,"&lt;/lastmod&gt;")</f>
        <v>&lt;lastmod&gt;2025-07-21T016:07:36-05:00&lt;/lastmod&gt;</v>
      </c>
      <c r="B278" s="44" t="str">
        <f>$C$1</f>
        <v>2025-07-21T016:07:36-05:00</v>
      </c>
      <c r="C278" s="47"/>
      <c r="E278" s="46"/>
    </row>
    <row r="279" ht="16.95" spans="1:5">
      <c r="A279" s="43" t="str">
        <f>CONCATENATE("&lt;changefreq&gt;",B279,"&lt;/changefreq&gt;")</f>
        <v>&lt;changefreq&gt;yearly&lt;/changefreq&gt;</v>
      </c>
      <c r="B279" s="44" t="s">
        <v>284</v>
      </c>
      <c r="C279" s="47"/>
      <c r="E279" s="46"/>
    </row>
    <row r="280" ht="16.95" spans="1:3">
      <c r="A280" s="43" t="str">
        <f>CONCATENATE("&lt;priority&gt;",B280,"&lt;/priority&gt;")</f>
        <v>&lt;priority&gt;0.6&lt;/priority&gt;</v>
      </c>
      <c r="B280" s="44" t="str">
        <f>C280</f>
        <v>0.6</v>
      </c>
      <c r="C280" s="48" t="s">
        <v>298</v>
      </c>
    </row>
    <row r="281" ht="16.95" spans="1:3">
      <c r="A281" s="49" t="s">
        <v>285</v>
      </c>
      <c r="B281" s="50"/>
      <c r="C281" s="51"/>
    </row>
    <row r="282" ht="17.7" spans="1:3">
      <c r="A282" s="40" t="s">
        <v>282</v>
      </c>
      <c r="B282" s="41"/>
      <c r="C282" s="42"/>
    </row>
    <row r="283" ht="16.95" spans="1:5">
      <c r="A283" s="43" t="str">
        <f>CONCATENATE("&lt;loc&gt;",B283,"&lt;/loc&gt;")</f>
        <v>&lt;loc&gt;https://eduardoherreraf.github.io/cursoPython3-0302_sentencia_if_de_control_de_flujo.html&lt;/loc&gt;</v>
      </c>
      <c r="B283" s="44" t="str">
        <f>CONCATENATE($C$5,C283)</f>
        <v>https://eduardoherreraf.github.io/cursoPython3-0302_sentencia_if_de_control_de_flujo.html</v>
      </c>
      <c r="C283" s="48" t="s">
        <v>341</v>
      </c>
      <c r="E283" s="46"/>
    </row>
    <row r="284" spans="1:5">
      <c r="A284" s="43" t="str">
        <f>CONCATENATE("&lt;lastmod&gt;",B284,"&lt;/lastmod&gt;")</f>
        <v>&lt;lastmod&gt;2025-07-21T016:07:36-05:00&lt;/lastmod&gt;</v>
      </c>
      <c r="B284" s="44" t="str">
        <f>$C$1</f>
        <v>2025-07-21T016:07:36-05:00</v>
      </c>
      <c r="C284" s="47"/>
      <c r="E284" s="46"/>
    </row>
    <row r="285" ht="16.95" spans="1:5">
      <c r="A285" s="43" t="str">
        <f>CONCATENATE("&lt;changefreq&gt;",B285,"&lt;/changefreq&gt;")</f>
        <v>&lt;changefreq&gt;yearly&lt;/changefreq&gt;</v>
      </c>
      <c r="B285" s="44" t="s">
        <v>284</v>
      </c>
      <c r="C285" s="47"/>
      <c r="E285" s="46"/>
    </row>
    <row r="286" ht="16.95" spans="1:3">
      <c r="A286" s="43" t="str">
        <f>CONCATENATE("&lt;priority&gt;",B286,"&lt;/priority&gt;")</f>
        <v>&lt;priority&gt;0.6&lt;/priority&gt;</v>
      </c>
      <c r="B286" s="44" t="str">
        <f>C286</f>
        <v>0.6</v>
      </c>
      <c r="C286" s="48" t="s">
        <v>298</v>
      </c>
    </row>
    <row r="287" ht="16.95" spans="1:3">
      <c r="A287" s="49" t="s">
        <v>285</v>
      </c>
      <c r="B287" s="50"/>
      <c r="C287" s="51"/>
    </row>
    <row r="288" ht="17.7" spans="1:3">
      <c r="A288" s="40" t="s">
        <v>282</v>
      </c>
      <c r="B288" s="41"/>
      <c r="C288" s="42"/>
    </row>
    <row r="289" ht="16.95" spans="1:5">
      <c r="A289" s="43" t="str">
        <f>CONCATENATE("&lt;loc&gt;",B289,"&lt;/loc&gt;")</f>
        <v>&lt;loc&gt;https://eduardoherreraf.github.io/cursoPython3-0303_bucles_en_python_una_guia_completa.html&lt;/loc&gt;</v>
      </c>
      <c r="B289" s="44" t="str">
        <f>CONCATENATE($C$5,C289)</f>
        <v>https://eduardoherreraf.github.io/cursoPython3-0303_bucles_en_python_una_guia_completa.html</v>
      </c>
      <c r="C289" s="48" t="s">
        <v>342</v>
      </c>
      <c r="E289" s="46"/>
    </row>
    <row r="290" spans="1:5">
      <c r="A290" s="43" t="str">
        <f>CONCATENATE("&lt;lastmod&gt;",B290,"&lt;/lastmod&gt;")</f>
        <v>&lt;lastmod&gt;2025-07-21T016:07:36-05:00&lt;/lastmod&gt;</v>
      </c>
      <c r="B290" s="44" t="str">
        <f>$C$1</f>
        <v>2025-07-21T016:07:36-05:00</v>
      </c>
      <c r="C290" s="47"/>
      <c r="E290" s="46"/>
    </row>
    <row r="291" ht="16.95" spans="1:5">
      <c r="A291" s="43" t="str">
        <f>CONCATENATE("&lt;changefreq&gt;",B291,"&lt;/changefreq&gt;")</f>
        <v>&lt;changefreq&gt;yearly&lt;/changefreq&gt;</v>
      </c>
      <c r="B291" s="44" t="s">
        <v>284</v>
      </c>
      <c r="C291" s="47"/>
      <c r="E291" s="46"/>
    </row>
    <row r="292" ht="16.95" spans="1:3">
      <c r="A292" s="43" t="str">
        <f>CONCATENATE("&lt;priority&gt;",B292,"&lt;/priority&gt;")</f>
        <v>&lt;priority&gt;0.6&lt;/priority&gt;</v>
      </c>
      <c r="B292" s="44" t="str">
        <f>C292</f>
        <v>0.6</v>
      </c>
      <c r="C292" s="48" t="s">
        <v>298</v>
      </c>
    </row>
    <row r="293" ht="16.95" spans="1:3">
      <c r="A293" s="49" t="s">
        <v>285</v>
      </c>
      <c r="B293" s="50"/>
      <c r="C293" s="51"/>
    </row>
    <row r="294" ht="17.7" spans="1:3">
      <c r="A294" s="40" t="s">
        <v>282</v>
      </c>
      <c r="B294" s="41"/>
      <c r="C294" s="42"/>
    </row>
    <row r="295" ht="16.95" spans="1:5">
      <c r="A295" s="43" t="str">
        <f>CONCATENATE("&lt;loc&gt;",B295,"&lt;/loc&gt;")</f>
        <v>&lt;loc&gt;https://eduardoherreraf.github.io/cursoPython3-0304_operadores_logicos_y_operaciones_bit_a_bit_en_python.html&lt;/loc&gt;</v>
      </c>
      <c r="B295" s="44" t="str">
        <f>CONCATENATE($C$5,C295)</f>
        <v>https://eduardoherreraf.github.io/cursoPython3-0304_operadores_logicos_y_operaciones_bit_a_bit_en_python.html</v>
      </c>
      <c r="C295" s="48" t="s">
        <v>343</v>
      </c>
      <c r="E295" s="46"/>
    </row>
    <row r="296" spans="1:5">
      <c r="A296" s="43" t="str">
        <f>CONCATENATE("&lt;lastmod&gt;",B296,"&lt;/lastmod&gt;")</f>
        <v>&lt;lastmod&gt;2025-07-21T016:07:36-05:00&lt;/lastmod&gt;</v>
      </c>
      <c r="B296" s="44" t="str">
        <f>$C$1</f>
        <v>2025-07-21T016:07:36-05:00</v>
      </c>
      <c r="C296" s="47"/>
      <c r="E296" s="46"/>
    </row>
    <row r="297" ht="16.95" spans="1:5">
      <c r="A297" s="43" t="str">
        <f>CONCATENATE("&lt;changefreq&gt;",B297,"&lt;/changefreq&gt;")</f>
        <v>&lt;changefreq&gt;yearly&lt;/changefreq&gt;</v>
      </c>
      <c r="B297" s="44" t="s">
        <v>284</v>
      </c>
      <c r="C297" s="47"/>
      <c r="E297" s="46"/>
    </row>
    <row r="298" ht="16.95" spans="1:3">
      <c r="A298" s="43" t="str">
        <f>CONCATENATE("&lt;priority&gt;",B298,"&lt;/priority&gt;")</f>
        <v>&lt;priority&gt;0.6&lt;/priority&gt;</v>
      </c>
      <c r="B298" s="44" t="str">
        <f>C298</f>
        <v>0.6</v>
      </c>
      <c r="C298" s="48" t="s">
        <v>298</v>
      </c>
    </row>
    <row r="299" ht="16.95" spans="1:3">
      <c r="A299" s="49" t="s">
        <v>285</v>
      </c>
      <c r="B299" s="50"/>
      <c r="C299" s="51"/>
    </row>
    <row r="300" ht="17.7" spans="1:3">
      <c r="A300" s="40" t="s">
        <v>282</v>
      </c>
      <c r="B300" s="41"/>
      <c r="C300" s="42"/>
    </row>
    <row r="301" ht="16.95" spans="1:5">
      <c r="A301" s="43" t="str">
        <f>CONCATENATE("&lt;loc&gt;",B301,"&lt;/loc&gt;")</f>
        <v>&lt;loc&gt;https://eduardoherreraf.github.io/cursoPython3-0305_listas.html&lt;/loc&gt;</v>
      </c>
      <c r="B301" s="44" t="str">
        <f>CONCATENATE($C$5,C301)</f>
        <v>https://eduardoherreraf.github.io/cursoPython3-0305_listas.html</v>
      </c>
      <c r="C301" s="48" t="s">
        <v>344</v>
      </c>
      <c r="E301" s="46"/>
    </row>
    <row r="302" spans="1:5">
      <c r="A302" s="43" t="str">
        <f>CONCATENATE("&lt;lastmod&gt;",B302,"&lt;/lastmod&gt;")</f>
        <v>&lt;lastmod&gt;2025-07-21T016:07:36-05:00&lt;/lastmod&gt;</v>
      </c>
      <c r="B302" s="44" t="str">
        <f>$C$1</f>
        <v>2025-07-21T016:07:36-05:00</v>
      </c>
      <c r="C302" s="47"/>
      <c r="E302" s="46"/>
    </row>
    <row r="303" ht="16.95" spans="1:5">
      <c r="A303" s="43" t="str">
        <f>CONCATENATE("&lt;changefreq&gt;",B303,"&lt;/changefreq&gt;")</f>
        <v>&lt;changefreq&gt;yearly&lt;/changefreq&gt;</v>
      </c>
      <c r="B303" s="44" t="s">
        <v>284</v>
      </c>
      <c r="C303" s="47"/>
      <c r="E303" s="46"/>
    </row>
    <row r="304" ht="16.95" spans="1:3">
      <c r="A304" s="43" t="str">
        <f>CONCATENATE("&lt;priority&gt;",B304,"&lt;/priority&gt;")</f>
        <v>&lt;priority&gt;0.6&lt;/priority&gt;</v>
      </c>
      <c r="B304" s="44" t="str">
        <f>C304</f>
        <v>0.6</v>
      </c>
      <c r="C304" s="48" t="s">
        <v>298</v>
      </c>
    </row>
    <row r="305" ht="16.95" spans="1:3">
      <c r="A305" s="49" t="s">
        <v>285</v>
      </c>
      <c r="B305" s="50"/>
      <c r="C305" s="51"/>
    </row>
    <row r="306" ht="17.7" spans="1:3">
      <c r="A306" s="40" t="s">
        <v>282</v>
      </c>
      <c r="B306" s="41"/>
      <c r="C306" s="42"/>
    </row>
    <row r="307" ht="16.95" spans="1:5">
      <c r="A307" s="43" t="str">
        <f>CONCATENATE("&lt;loc&gt;",B307,"&lt;/loc&gt;")</f>
        <v>&lt;loc&gt;https://eduardoherreraf.github.io/cursoPython3-0306_ordenamiento_de_listas_metodo_burbuja.html&lt;/loc&gt;</v>
      </c>
      <c r="B307" s="44" t="str">
        <f>CONCATENATE($C$5,C307)</f>
        <v>https://eduardoherreraf.github.io/cursoPython3-0306_ordenamiento_de_listas_metodo_burbuja.html</v>
      </c>
      <c r="C307" s="48" t="s">
        <v>345</v>
      </c>
      <c r="E307" s="46"/>
    </row>
    <row r="308" spans="1:5">
      <c r="A308" s="43" t="str">
        <f>CONCATENATE("&lt;lastmod&gt;",B308,"&lt;/lastmod&gt;")</f>
        <v>&lt;lastmod&gt;2025-07-21T016:07:36-05:00&lt;/lastmod&gt;</v>
      </c>
      <c r="B308" s="44" t="str">
        <f>$C$1</f>
        <v>2025-07-21T016:07:36-05:00</v>
      </c>
      <c r="C308" s="47"/>
      <c r="E308" s="46"/>
    </row>
    <row r="309" ht="16.95" spans="1:5">
      <c r="A309" s="43" t="str">
        <f>CONCATENATE("&lt;changefreq&gt;",B309,"&lt;/changefreq&gt;")</f>
        <v>&lt;changefreq&gt;yearly&lt;/changefreq&gt;</v>
      </c>
      <c r="B309" s="44" t="s">
        <v>284</v>
      </c>
      <c r="C309" s="47"/>
      <c r="E309" s="46"/>
    </row>
    <row r="310" ht="16.95" spans="1:3">
      <c r="A310" s="43" t="str">
        <f>CONCATENATE("&lt;priority&gt;",B310,"&lt;/priority&gt;")</f>
        <v>&lt;priority&gt;0.6&lt;/priority&gt;</v>
      </c>
      <c r="B310" s="44" t="str">
        <f>C310</f>
        <v>0.6</v>
      </c>
      <c r="C310" s="48" t="s">
        <v>298</v>
      </c>
    </row>
    <row r="311" ht="16.95" spans="1:3">
      <c r="A311" s="49" t="s">
        <v>285</v>
      </c>
      <c r="B311" s="50"/>
      <c r="C311" s="51"/>
    </row>
    <row r="312" ht="17.7" spans="1:3">
      <c r="A312" s="40" t="s">
        <v>282</v>
      </c>
      <c r="B312" s="41"/>
      <c r="C312" s="42"/>
    </row>
    <row r="313" ht="16.95" spans="1:5">
      <c r="A313" s="43" t="str">
        <f>CONCATENATE("&lt;loc&gt;",B313,"&lt;/loc&gt;")</f>
        <v>&lt;loc&gt;https://eduardoherreraf.github.io/cursoPython3-0307_operaciones_con_listas.html&lt;/loc&gt;</v>
      </c>
      <c r="B313" s="44" t="str">
        <f>CONCATENATE($C$5,C313)</f>
        <v>https://eduardoherreraf.github.io/cursoPython3-0307_operaciones_con_listas.html</v>
      </c>
      <c r="C313" s="48" t="s">
        <v>346</v>
      </c>
      <c r="E313" s="46"/>
    </row>
    <row r="314" spans="1:5">
      <c r="A314" s="43" t="str">
        <f>CONCATENATE("&lt;lastmod&gt;",B314,"&lt;/lastmod&gt;")</f>
        <v>&lt;lastmod&gt;2025-07-21T016:07:36-05:00&lt;/lastmod&gt;</v>
      </c>
      <c r="B314" s="44" t="str">
        <f>$C$1</f>
        <v>2025-07-21T016:07:36-05:00</v>
      </c>
      <c r="C314" s="47"/>
      <c r="E314" s="46"/>
    </row>
    <row r="315" ht="16.95" spans="1:5">
      <c r="A315" s="43" t="str">
        <f>CONCATENATE("&lt;changefreq&gt;",B315,"&lt;/changefreq&gt;")</f>
        <v>&lt;changefreq&gt;yearly&lt;/changefreq&gt;</v>
      </c>
      <c r="B315" s="44" t="s">
        <v>284</v>
      </c>
      <c r="C315" s="47"/>
      <c r="E315" s="46"/>
    </row>
    <row r="316" ht="16.95" spans="1:3">
      <c r="A316" s="43" t="str">
        <f>CONCATENATE("&lt;priority&gt;",B316,"&lt;/priority&gt;")</f>
        <v>&lt;priority&gt;0.6&lt;/priority&gt;</v>
      </c>
      <c r="B316" s="44" t="str">
        <f>C316</f>
        <v>0.6</v>
      </c>
      <c r="C316" s="48" t="s">
        <v>298</v>
      </c>
    </row>
    <row r="317" ht="16.95" spans="1:3">
      <c r="A317" s="49" t="s">
        <v>285</v>
      </c>
      <c r="B317" s="50"/>
      <c r="C317" s="51"/>
    </row>
    <row r="318" ht="17.7" spans="1:3">
      <c r="A318" s="40" t="s">
        <v>282</v>
      </c>
      <c r="B318" s="41"/>
      <c r="C318" s="42"/>
    </row>
    <row r="319" ht="16.95" spans="1:5">
      <c r="A319" s="43" t="str">
        <f>CONCATENATE("&lt;loc&gt;",B319,"&lt;/loc&gt;")</f>
        <v>&lt;loc&gt;https://eduardoherreraf.github.io/cursoPython3-0401_introduccion_funciones.html&lt;/loc&gt;</v>
      </c>
      <c r="B319" s="44" t="str">
        <f>CONCATENATE($C$5,C319)</f>
        <v>https://eduardoherreraf.github.io/cursoPython3-0401_introduccion_funciones.html</v>
      </c>
      <c r="C319" s="48" t="s">
        <v>347</v>
      </c>
      <c r="E319" s="46"/>
    </row>
    <row r="320" spans="1:5">
      <c r="A320" s="43" t="str">
        <f>CONCATENATE("&lt;lastmod&gt;",B320,"&lt;/lastmod&gt;")</f>
        <v>&lt;lastmod&gt;2025-07-21T016:07:36-05:00&lt;/lastmod&gt;</v>
      </c>
      <c r="B320" s="44" t="str">
        <f>$C$1</f>
        <v>2025-07-21T016:07:36-05:00</v>
      </c>
      <c r="C320" s="47"/>
      <c r="E320" s="46"/>
    </row>
    <row r="321" ht="16.95" spans="1:5">
      <c r="A321" s="43" t="str">
        <f>CONCATENATE("&lt;changefreq&gt;",B321,"&lt;/changefreq&gt;")</f>
        <v>&lt;changefreq&gt;yearly&lt;/changefreq&gt;</v>
      </c>
      <c r="B321" s="44" t="s">
        <v>284</v>
      </c>
      <c r="C321" s="47"/>
      <c r="E321" s="46"/>
    </row>
    <row r="322" ht="16.95" spans="1:3">
      <c r="A322" s="43" t="str">
        <f>CONCATENATE("&lt;priority&gt;",B322,"&lt;/priority&gt;")</f>
        <v>&lt;priority&gt;0.6&lt;/priority&gt;</v>
      </c>
      <c r="B322" s="44" t="str">
        <f>C322</f>
        <v>0.6</v>
      </c>
      <c r="C322" s="48" t="s">
        <v>298</v>
      </c>
    </row>
    <row r="323" ht="16.95" spans="1:3">
      <c r="A323" s="49" t="s">
        <v>285</v>
      </c>
      <c r="B323" s="50"/>
      <c r="C323" s="51"/>
    </row>
    <row r="324" ht="17.7" spans="1:3">
      <c r="A324" s="40" t="s">
        <v>282</v>
      </c>
      <c r="B324" s="41"/>
      <c r="C324" s="42"/>
    </row>
    <row r="325" ht="16.95" spans="1:5">
      <c r="A325" s="43" t="str">
        <f>CONCATENATE("&lt;loc&gt;",B325,"&lt;/loc&gt;")</f>
        <v>&lt;loc&gt;https://eduardoherreraf.github.io/cursoPython3-0402_como_las_funciones_se_comunican_con_su_entorno.html&lt;/loc&gt;</v>
      </c>
      <c r="B325" s="44" t="str">
        <f>CONCATENATE($C$5,C325)</f>
        <v>https://eduardoherreraf.github.io/cursoPython3-0402_como_las_funciones_se_comunican_con_su_entorno.html</v>
      </c>
      <c r="C325" s="48" t="s">
        <v>348</v>
      </c>
      <c r="E325" s="46"/>
    </row>
    <row r="326" spans="1:5">
      <c r="A326" s="43" t="str">
        <f>CONCATENATE("&lt;lastmod&gt;",B326,"&lt;/lastmod&gt;")</f>
        <v>&lt;lastmod&gt;2025-07-21T016:07:36-05:00&lt;/lastmod&gt;</v>
      </c>
      <c r="B326" s="44" t="str">
        <f>$C$1</f>
        <v>2025-07-21T016:07:36-05:00</v>
      </c>
      <c r="C326" s="47"/>
      <c r="E326" s="46"/>
    </row>
    <row r="327" ht="16.95" spans="1:5">
      <c r="A327" s="43" t="str">
        <f>CONCATENATE("&lt;changefreq&gt;",B327,"&lt;/changefreq&gt;")</f>
        <v>&lt;changefreq&gt;yearly&lt;/changefreq&gt;</v>
      </c>
      <c r="B327" s="44" t="s">
        <v>284</v>
      </c>
      <c r="C327" s="47"/>
      <c r="E327" s="46"/>
    </row>
    <row r="328" ht="16.95" spans="1:3">
      <c r="A328" s="43" t="str">
        <f>CONCATENATE("&lt;priority&gt;",B328,"&lt;/priority&gt;")</f>
        <v>&lt;priority&gt;0.6&lt;/priority&gt;</v>
      </c>
      <c r="B328" s="44" t="str">
        <f>C328</f>
        <v>0.6</v>
      </c>
      <c r="C328" s="48" t="s">
        <v>298</v>
      </c>
    </row>
    <row r="329" ht="16.95" spans="1:3">
      <c r="A329" s="49" t="s">
        <v>285</v>
      </c>
      <c r="B329" s="50"/>
      <c r="C329" s="51"/>
    </row>
    <row r="330" ht="17.7" spans="1:3">
      <c r="A330" s="40" t="s">
        <v>282</v>
      </c>
      <c r="B330" s="41"/>
      <c r="C330" s="42"/>
    </row>
    <row r="331" ht="16.95" spans="1:5">
      <c r="A331" s="43" t="str">
        <f>CONCATENATE("&lt;loc&gt;",B331,"&lt;/loc&gt;")</f>
        <v>&lt;loc&gt;https://eduardoherreraf.github.io/cursoPython3-0403_retorno_de_valores_en_funciones.html&lt;/loc&gt;</v>
      </c>
      <c r="B331" s="44" t="str">
        <f>CONCATENATE($C$5,C331)</f>
        <v>https://eduardoherreraf.github.io/cursoPython3-0403_retorno_de_valores_en_funciones.html</v>
      </c>
      <c r="C331" s="48" t="s">
        <v>349</v>
      </c>
      <c r="E331" s="46"/>
    </row>
    <row r="332" spans="1:5">
      <c r="A332" s="43" t="str">
        <f>CONCATENATE("&lt;lastmod&gt;",B332,"&lt;/lastmod&gt;")</f>
        <v>&lt;lastmod&gt;2025-07-21T016:07:36-05:00&lt;/lastmod&gt;</v>
      </c>
      <c r="B332" s="44" t="str">
        <f>$C$1</f>
        <v>2025-07-21T016:07:36-05:00</v>
      </c>
      <c r="C332" s="47"/>
      <c r="E332" s="46"/>
    </row>
    <row r="333" ht="16.95" spans="1:5">
      <c r="A333" s="43" t="str">
        <f>CONCATENATE("&lt;changefreq&gt;",B333,"&lt;/changefreq&gt;")</f>
        <v>&lt;changefreq&gt;yearly&lt;/changefreq&gt;</v>
      </c>
      <c r="B333" s="44" t="s">
        <v>284</v>
      </c>
      <c r="C333" s="47"/>
      <c r="E333" s="46"/>
    </row>
    <row r="334" ht="16.95" spans="1:3">
      <c r="A334" s="43" t="str">
        <f>CONCATENATE("&lt;priority&gt;",B334,"&lt;/priority&gt;")</f>
        <v>&lt;priority&gt;0.6&lt;/priority&gt;</v>
      </c>
      <c r="B334" s="44" t="str">
        <f>C334</f>
        <v>0.6</v>
      </c>
      <c r="C334" s="48" t="s">
        <v>298</v>
      </c>
    </row>
    <row r="335" ht="16.95" spans="1:3">
      <c r="A335" s="49" t="s">
        <v>285</v>
      </c>
      <c r="B335" s="50"/>
      <c r="C335" s="51"/>
    </row>
    <row r="336" ht="17.7" spans="1:3">
      <c r="A336" s="40" t="s">
        <v>282</v>
      </c>
      <c r="B336" s="41"/>
      <c r="C336" s="42"/>
    </row>
    <row r="337" ht="16.95" spans="1:5">
      <c r="A337" s="43" t="str">
        <f>CONCATENATE("&lt;loc&gt;",B337,"&lt;/loc&gt;")</f>
        <v>&lt;loc&gt;https://eduardoherreraf.github.io/cursoPython3-0404_el_alcance_de_las_variables.html&lt;/loc&gt;</v>
      </c>
      <c r="B337" s="44" t="str">
        <f>CONCATENATE($C$5,C337)</f>
        <v>https://eduardoherreraf.github.io/cursoPython3-0404_el_alcance_de_las_variables.html</v>
      </c>
      <c r="C337" s="48" t="s">
        <v>350</v>
      </c>
      <c r="E337" s="46"/>
    </row>
    <row r="338" spans="1:5">
      <c r="A338" s="43" t="str">
        <f>CONCATENATE("&lt;lastmod&gt;",B338,"&lt;/lastmod&gt;")</f>
        <v>&lt;lastmod&gt;2025-07-21T016:07:36-05:00&lt;/lastmod&gt;</v>
      </c>
      <c r="B338" s="44" t="str">
        <f>$C$1</f>
        <v>2025-07-21T016:07:36-05:00</v>
      </c>
      <c r="C338" s="47"/>
      <c r="E338" s="46"/>
    </row>
    <row r="339" ht="16.95" spans="1:5">
      <c r="A339" s="43" t="str">
        <f>CONCATENATE("&lt;changefreq&gt;",B339,"&lt;/changefreq&gt;")</f>
        <v>&lt;changefreq&gt;yearly&lt;/changefreq&gt;</v>
      </c>
      <c r="B339" s="44" t="s">
        <v>284</v>
      </c>
      <c r="C339" s="47"/>
      <c r="E339" s="46"/>
    </row>
    <row r="340" ht="16.95" spans="1:3">
      <c r="A340" s="43" t="str">
        <f>CONCATENATE("&lt;priority&gt;",B340,"&lt;/priority&gt;")</f>
        <v>&lt;priority&gt;0.6&lt;/priority&gt;</v>
      </c>
      <c r="B340" s="44" t="str">
        <f>C340</f>
        <v>0.6</v>
      </c>
      <c r="C340" s="48" t="s">
        <v>298</v>
      </c>
    </row>
    <row r="341" ht="16.95" spans="1:3">
      <c r="A341" s="49" t="s">
        <v>285</v>
      </c>
      <c r="B341" s="50"/>
      <c r="C341" s="51"/>
    </row>
    <row r="342" ht="17.7" spans="1:3">
      <c r="A342" s="40" t="s">
        <v>282</v>
      </c>
      <c r="B342" s="41"/>
      <c r="C342" s="42"/>
    </row>
    <row r="343" ht="16.95" spans="1:5">
      <c r="A343" s="43" t="str">
        <f>CONCATENATE("&lt;loc&gt;",B343,"&lt;/loc&gt;")</f>
        <v>&lt;loc&gt;https://eduardoherreraf.github.io/cursoPython3-0405_tuplas_y_diccionarios.html&lt;/loc&gt;</v>
      </c>
      <c r="B343" s="44" t="str">
        <f>CONCATENATE($C$5,C343)</f>
        <v>https://eduardoherreraf.github.io/cursoPython3-0405_tuplas_y_diccionarios.html</v>
      </c>
      <c r="C343" s="48" t="s">
        <v>351</v>
      </c>
      <c r="E343" s="46"/>
    </row>
    <row r="344" spans="1:5">
      <c r="A344" s="43" t="str">
        <f>CONCATENATE("&lt;lastmod&gt;",B344,"&lt;/lastmod&gt;")</f>
        <v>&lt;lastmod&gt;2025-07-21T016:07:36-05:00&lt;/lastmod&gt;</v>
      </c>
      <c r="B344" s="44" t="str">
        <f>$C$1</f>
        <v>2025-07-21T016:07:36-05:00</v>
      </c>
      <c r="C344" s="47"/>
      <c r="E344" s="46"/>
    </row>
    <row r="345" ht="16.95" spans="1:5">
      <c r="A345" s="43" t="str">
        <f>CONCATENATE("&lt;changefreq&gt;",B345,"&lt;/changefreq&gt;")</f>
        <v>&lt;changefreq&gt;yearly&lt;/changefreq&gt;</v>
      </c>
      <c r="B345" s="44" t="s">
        <v>284</v>
      </c>
      <c r="C345" s="47"/>
      <c r="E345" s="46"/>
    </row>
    <row r="346" ht="16.95" spans="1:3">
      <c r="A346" s="43" t="str">
        <f>CONCATENATE("&lt;priority&gt;",B346,"&lt;/priority&gt;")</f>
        <v>&lt;priority&gt;0.6&lt;/priority&gt;</v>
      </c>
      <c r="B346" s="44" t="str">
        <f>C346</f>
        <v>0.6</v>
      </c>
      <c r="C346" s="48" t="s">
        <v>298</v>
      </c>
    </row>
    <row r="347" ht="16.95" spans="1:3">
      <c r="A347" s="49" t="s">
        <v>285</v>
      </c>
      <c r="B347" s="50"/>
      <c r="C347" s="51"/>
    </row>
    <row r="348" ht="17.7" spans="1:3">
      <c r="A348" s="40" t="s">
        <v>282</v>
      </c>
      <c r="B348" s="41"/>
      <c r="C348" s="42"/>
    </row>
    <row r="349" ht="16.95" spans="1:5">
      <c r="A349" s="43" t="str">
        <f>CONCATENATE("&lt;loc&gt;",B349,"&lt;/loc&gt;")</f>
        <v>&lt;loc&gt;https://eduardoherreraf.github.io/cursoPython3-0501_introduccion_a_los_modulos.html&lt;/loc&gt;</v>
      </c>
      <c r="B349" s="44" t="str">
        <f>CONCATENATE($C$5,C349)</f>
        <v>https://eduardoherreraf.github.io/cursoPython3-0501_introduccion_a_los_modulos.html</v>
      </c>
      <c r="C349" s="48" t="s">
        <v>352</v>
      </c>
      <c r="E349" s="46"/>
    </row>
    <row r="350" spans="1:5">
      <c r="A350" s="43" t="str">
        <f>CONCATENATE("&lt;lastmod&gt;",B350,"&lt;/lastmod&gt;")</f>
        <v>&lt;lastmod&gt;2025-07-21T016:07:36-05:00&lt;/lastmod&gt;</v>
      </c>
      <c r="B350" s="44" t="str">
        <f>$C$1</f>
        <v>2025-07-21T016:07:36-05:00</v>
      </c>
      <c r="C350" s="47"/>
      <c r="E350" s="46"/>
    </row>
    <row r="351" ht="16.95" spans="1:5">
      <c r="A351" s="43" t="str">
        <f>CONCATENATE("&lt;changefreq&gt;",B351,"&lt;/changefreq&gt;")</f>
        <v>&lt;changefreq&gt;yearly&lt;/changefreq&gt;</v>
      </c>
      <c r="B351" s="44" t="s">
        <v>284</v>
      </c>
      <c r="C351" s="47"/>
      <c r="E351" s="46"/>
    </row>
    <row r="352" ht="16.95" spans="1:3">
      <c r="A352" s="43" t="str">
        <f>CONCATENATE("&lt;priority&gt;",B352,"&lt;/priority&gt;")</f>
        <v>&lt;priority&gt;0.6&lt;/priority&gt;</v>
      </c>
      <c r="B352" s="44" t="str">
        <f>C352</f>
        <v>0.6</v>
      </c>
      <c r="C352" s="48" t="s">
        <v>298</v>
      </c>
    </row>
    <row r="353" ht="16.95" spans="1:3">
      <c r="A353" s="49" t="s">
        <v>285</v>
      </c>
      <c r="B353" s="50"/>
      <c r="C353" s="51"/>
    </row>
    <row r="354" ht="17.7" spans="1:3">
      <c r="A354" s="40" t="s">
        <v>282</v>
      </c>
      <c r="B354" s="41"/>
      <c r="C354" s="42"/>
    </row>
    <row r="355" ht="16.95" spans="1:5">
      <c r="A355" s="43" t="str">
        <f>CONCATENATE("&lt;loc&gt;",B355,"&lt;/loc&gt;")</f>
        <v>&lt;loc&gt;https://eduardoherreraf.github.io/cursoPython3-0502_importacion_de_modulos.html&lt;/loc&gt;</v>
      </c>
      <c r="B355" s="44" t="str">
        <f>CONCATENATE($C$5,C355)</f>
        <v>https://eduardoherreraf.github.io/cursoPython3-0502_importacion_de_modulos.html</v>
      </c>
      <c r="C355" s="48" t="s">
        <v>353</v>
      </c>
      <c r="E355" s="46"/>
    </row>
    <row r="356" spans="1:5">
      <c r="A356" s="43" t="str">
        <f>CONCATENATE("&lt;lastmod&gt;",B356,"&lt;/lastmod&gt;")</f>
        <v>&lt;lastmod&gt;2025-07-21T016:07:36-05:00&lt;/lastmod&gt;</v>
      </c>
      <c r="B356" s="44" t="str">
        <f>$C$1</f>
        <v>2025-07-21T016:07:36-05:00</v>
      </c>
      <c r="C356" s="47"/>
      <c r="E356" s="46"/>
    </row>
    <row r="357" ht="16.95" spans="1:5">
      <c r="A357" s="43" t="str">
        <f>CONCATENATE("&lt;changefreq&gt;",B357,"&lt;/changefreq&gt;")</f>
        <v>&lt;changefreq&gt;yearly&lt;/changefreq&gt;</v>
      </c>
      <c r="B357" s="44" t="s">
        <v>284</v>
      </c>
      <c r="C357" s="47"/>
      <c r="E357" s="46"/>
    </row>
    <row r="358" ht="16.95" spans="1:3">
      <c r="A358" s="43" t="str">
        <f>CONCATENATE("&lt;priority&gt;",B358,"&lt;/priority&gt;")</f>
        <v>&lt;priority&gt;0.6&lt;/priority&gt;</v>
      </c>
      <c r="B358" s="44" t="str">
        <f>C358</f>
        <v>0.6</v>
      </c>
      <c r="C358" s="48" t="s">
        <v>298</v>
      </c>
    </row>
    <row r="359" ht="16.95" spans="1:3">
      <c r="A359" s="49" t="s">
        <v>285</v>
      </c>
      <c r="B359" s="50"/>
      <c r="C359" s="51"/>
    </row>
    <row r="360" ht="17.7" spans="1:3">
      <c r="A360" s="40" t="s">
        <v>282</v>
      </c>
      <c r="B360" s="41"/>
      <c r="C360" s="42"/>
    </row>
    <row r="361" ht="16.95" spans="1:5">
      <c r="A361" s="43" t="str">
        <f>CONCATENATE("&lt;loc&gt;",B361,"&lt;/loc&gt;")</f>
        <v>&lt;loc&gt;https://eduardoherreraf.github.io/cursoPython3-0503_modulos_especializados_de_python-matematico_aleatorio_y_de_sistema.html&lt;/loc&gt;</v>
      </c>
      <c r="B361" s="44" t="str">
        <f>CONCATENATE($C$5,C361)</f>
        <v>https://eduardoherreraf.github.io/cursoPython3-0503_modulos_especializados_de_python-matematico_aleatorio_y_de_sistema.html</v>
      </c>
      <c r="C361" s="48" t="s">
        <v>354</v>
      </c>
      <c r="E361" s="46"/>
    </row>
    <row r="362" spans="1:5">
      <c r="A362" s="43" t="str">
        <f>CONCATENATE("&lt;lastmod&gt;",B362,"&lt;/lastmod&gt;")</f>
        <v>&lt;lastmod&gt;2025-07-21T016:07:36-05:00&lt;/lastmod&gt;</v>
      </c>
      <c r="B362" s="44" t="str">
        <f>$C$1</f>
        <v>2025-07-21T016:07:36-05:00</v>
      </c>
      <c r="C362" s="47"/>
      <c r="E362" s="46"/>
    </row>
    <row r="363" ht="16.95" spans="1:5">
      <c r="A363" s="43" t="str">
        <f>CONCATENATE("&lt;changefreq&gt;",B363,"&lt;/changefreq&gt;")</f>
        <v>&lt;changefreq&gt;yearly&lt;/changefreq&gt;</v>
      </c>
      <c r="B363" s="44" t="s">
        <v>284</v>
      </c>
      <c r="C363" s="47"/>
      <c r="E363" s="46"/>
    </row>
    <row r="364" ht="16.95" spans="1:3">
      <c r="A364" s="43" t="str">
        <f>CONCATENATE("&lt;priority&gt;",B364,"&lt;/priority&gt;")</f>
        <v>&lt;priority&gt;0.6&lt;/priority&gt;</v>
      </c>
      <c r="B364" s="44" t="str">
        <f>C364</f>
        <v>0.6</v>
      </c>
      <c r="C364" s="48" t="s">
        <v>298</v>
      </c>
    </row>
    <row r="365" ht="16.95" spans="1:3">
      <c r="A365" s="49" t="s">
        <v>285</v>
      </c>
      <c r="B365" s="50"/>
      <c r="C365" s="51"/>
    </row>
    <row r="366" ht="17.7" spans="1:3">
      <c r="A366" s="40" t="s">
        <v>282</v>
      </c>
      <c r="B366" s="41"/>
      <c r="C366" s="42"/>
    </row>
    <row r="367" ht="16.95" spans="1:5">
      <c r="A367" s="43" t="str">
        <f>CONCATENATE("&lt;loc&gt;",B367,"&lt;/loc&gt;")</f>
        <v>&lt;loc&gt;https://eduardoherreraf.github.io/cursoPython3-0504_modulos_y_paquetes.html&lt;/loc&gt;</v>
      </c>
      <c r="B367" s="44" t="str">
        <f>CONCATENATE($C$5,C367)</f>
        <v>https://eduardoherreraf.github.io/cursoPython3-0504_modulos_y_paquetes.html</v>
      </c>
      <c r="C367" s="48" t="s">
        <v>355</v>
      </c>
      <c r="E367" s="46"/>
    </row>
    <row r="368" spans="1:5">
      <c r="A368" s="43" t="str">
        <f>CONCATENATE("&lt;lastmod&gt;",B368,"&lt;/lastmod&gt;")</f>
        <v>&lt;lastmod&gt;2025-07-21T016:07:36-05:00&lt;/lastmod&gt;</v>
      </c>
      <c r="B368" s="44" t="str">
        <f>$C$1</f>
        <v>2025-07-21T016:07:36-05:00</v>
      </c>
      <c r="C368" s="47"/>
      <c r="E368" s="46"/>
    </row>
    <row r="369" ht="16.95" spans="1:5">
      <c r="A369" s="43" t="str">
        <f>CONCATENATE("&lt;changefreq&gt;",B369,"&lt;/changefreq&gt;")</f>
        <v>&lt;changefreq&gt;yearly&lt;/changefreq&gt;</v>
      </c>
      <c r="B369" s="44" t="s">
        <v>284</v>
      </c>
      <c r="C369" s="47"/>
      <c r="E369" s="46"/>
    </row>
    <row r="370" ht="16.95" spans="1:3">
      <c r="A370" s="43" t="str">
        <f>CONCATENATE("&lt;priority&gt;",B370,"&lt;/priority&gt;")</f>
        <v>&lt;priority&gt;0.6&lt;/priority&gt;</v>
      </c>
      <c r="B370" s="44" t="str">
        <f>C370</f>
        <v>0.6</v>
      </c>
      <c r="C370" s="48" t="s">
        <v>298</v>
      </c>
    </row>
    <row r="371" ht="16.95" spans="1:3">
      <c r="A371" s="49" t="s">
        <v>285</v>
      </c>
      <c r="B371" s="50"/>
      <c r="C371" s="51"/>
    </row>
    <row r="372" ht="17.7" spans="1:3">
      <c r="A372" s="40" t="s">
        <v>282</v>
      </c>
      <c r="B372" s="41"/>
      <c r="C372" s="42"/>
    </row>
    <row r="373" ht="16.95" spans="1:5">
      <c r="A373" s="43" t="str">
        <f>CONCATENATE("&lt;loc&gt;",B373,"&lt;/loc&gt;")</f>
        <v>&lt;loc&gt;https://eduardoherreraf.github.io/cursoPython3-0505_instalador_de_paquetes-pip.html&lt;/loc&gt;</v>
      </c>
      <c r="B373" s="44" t="str">
        <f>CONCATENATE($C$5,C373)</f>
        <v>https://eduardoherreraf.github.io/cursoPython3-0505_instalador_de_paquetes-pip.html</v>
      </c>
      <c r="C373" s="48" t="s">
        <v>356</v>
      </c>
      <c r="E373" s="46"/>
    </row>
    <row r="374" spans="1:5">
      <c r="A374" s="43" t="str">
        <f>CONCATENATE("&lt;lastmod&gt;",B374,"&lt;/lastmod&gt;")</f>
        <v>&lt;lastmod&gt;2025-07-21T016:07:36-05:00&lt;/lastmod&gt;</v>
      </c>
      <c r="B374" s="44" t="str">
        <f>$C$1</f>
        <v>2025-07-21T016:07:36-05:00</v>
      </c>
      <c r="C374" s="47"/>
      <c r="E374" s="46"/>
    </row>
    <row r="375" ht="16.95" spans="1:5">
      <c r="A375" s="43" t="str">
        <f>CONCATENATE("&lt;changefreq&gt;",B375,"&lt;/changefreq&gt;")</f>
        <v>&lt;changefreq&gt;yearly&lt;/changefreq&gt;</v>
      </c>
      <c r="B375" s="44" t="s">
        <v>284</v>
      </c>
      <c r="C375" s="47"/>
      <c r="E375" s="46"/>
    </row>
    <row r="376" ht="16.95" spans="1:3">
      <c r="A376" s="43" t="str">
        <f>CONCATENATE("&lt;priority&gt;",B376,"&lt;/priority&gt;")</f>
        <v>&lt;priority&gt;0.6&lt;/priority&gt;</v>
      </c>
      <c r="B376" s="44" t="str">
        <f>C376</f>
        <v>0.6</v>
      </c>
      <c r="C376" s="48" t="s">
        <v>298</v>
      </c>
    </row>
    <row r="377" ht="16.95" spans="1:3">
      <c r="A377" s="49" t="s">
        <v>285</v>
      </c>
      <c r="B377" s="50"/>
      <c r="C377" s="51"/>
    </row>
    <row r="378" ht="17.7" spans="1:3">
      <c r="A378" s="40" t="s">
        <v>282</v>
      </c>
      <c r="B378" s="41"/>
      <c r="C378" s="42"/>
    </row>
    <row r="379" ht="16.95" spans="1:5">
      <c r="A379" s="43" t="str">
        <f>CONCATENATE("&lt;loc&gt;",B379,"&lt;/loc&gt;")</f>
        <v>&lt;loc&gt;https://eduardoherreraf.github.io/cursoPython3-0601_la_naturaleza_de_las_cadenas.html&lt;/loc&gt;</v>
      </c>
      <c r="B379" s="44" t="str">
        <f>CONCATENATE($C$5,C379)</f>
        <v>https://eduardoherreraf.github.io/cursoPython3-0601_la_naturaleza_de_las_cadenas.html</v>
      </c>
      <c r="C379" s="48" t="s">
        <v>357</v>
      </c>
      <c r="E379" s="46"/>
    </row>
    <row r="380" spans="1:5">
      <c r="A380" s="43" t="str">
        <f>CONCATENATE("&lt;lastmod&gt;",B380,"&lt;/lastmod&gt;")</f>
        <v>&lt;lastmod&gt;2025-07-21T016:07:36-05:00&lt;/lastmod&gt;</v>
      </c>
      <c r="B380" s="44" t="str">
        <f>$C$1</f>
        <v>2025-07-21T016:07:36-05:00</v>
      </c>
      <c r="C380" s="47"/>
      <c r="E380" s="46"/>
    </row>
    <row r="381" ht="16.95" spans="1:5">
      <c r="A381" s="43" t="str">
        <f>CONCATENATE("&lt;changefreq&gt;",B381,"&lt;/changefreq&gt;")</f>
        <v>&lt;changefreq&gt;yearly&lt;/changefreq&gt;</v>
      </c>
      <c r="B381" s="44" t="s">
        <v>284</v>
      </c>
      <c r="C381" s="47"/>
      <c r="E381" s="46"/>
    </row>
    <row r="382" ht="16.95" spans="1:3">
      <c r="A382" s="43" t="str">
        <f>CONCATENATE("&lt;priority&gt;",B382,"&lt;/priority&gt;")</f>
        <v>&lt;priority&gt;0.6&lt;/priority&gt;</v>
      </c>
      <c r="B382" s="44" t="str">
        <f>C382</f>
        <v>0.6</v>
      </c>
      <c r="C382" s="48" t="s">
        <v>298</v>
      </c>
    </row>
    <row r="383" ht="16.95" spans="1:3">
      <c r="A383" s="49" t="s">
        <v>285</v>
      </c>
      <c r="B383" s="50"/>
      <c r="C383" s="51"/>
    </row>
    <row r="384" ht="17.7" spans="1:3">
      <c r="A384" s="40" t="s">
        <v>282</v>
      </c>
      <c r="B384" s="41"/>
      <c r="C384" s="42"/>
    </row>
    <row r="385" ht="16.95" spans="1:5">
      <c r="A385" s="43" t="str">
        <f>CONCATENATE("&lt;loc&gt;",B385,"&lt;/loc&gt;")</f>
        <v>&lt;loc&gt;https://eduardoherreraf.github.io/cursoPython3-0602_errores-el_pan_diario_del_programador.html&lt;/loc&gt;</v>
      </c>
      <c r="B385" s="44" t="str">
        <f>CONCATENATE($C$5,C385)</f>
        <v>https://eduardoherreraf.github.io/cursoPython3-0602_errores-el_pan_diario_del_programador.html</v>
      </c>
      <c r="C385" s="48" t="s">
        <v>358</v>
      </c>
      <c r="E385" s="46"/>
    </row>
    <row r="386" spans="1:5">
      <c r="A386" s="43" t="str">
        <f>CONCATENATE("&lt;lastmod&gt;",B386,"&lt;/lastmod&gt;")</f>
        <v>&lt;lastmod&gt;2025-07-21T016:07:36-05:00&lt;/lastmod&gt;</v>
      </c>
      <c r="B386" s="44" t="str">
        <f>$C$1</f>
        <v>2025-07-21T016:07:36-05:00</v>
      </c>
      <c r="C386" s="47"/>
      <c r="E386" s="46"/>
    </row>
    <row r="387" ht="16.95" spans="1:5">
      <c r="A387" s="43" t="str">
        <f>CONCATENATE("&lt;changefreq&gt;",B387,"&lt;/changefreq&gt;")</f>
        <v>&lt;changefreq&gt;yearly&lt;/changefreq&gt;</v>
      </c>
      <c r="B387" s="44" t="s">
        <v>284</v>
      </c>
      <c r="C387" s="47"/>
      <c r="E387" s="46"/>
    </row>
    <row r="388" ht="16.95" spans="1:3">
      <c r="A388" s="43" t="str">
        <f>CONCATENATE("&lt;priority&gt;",B388,"&lt;/priority&gt;")</f>
        <v>&lt;priority&gt;0.6&lt;/priority&gt;</v>
      </c>
      <c r="B388" s="44" t="str">
        <f>C388</f>
        <v>0.6</v>
      </c>
      <c r="C388" s="48" t="s">
        <v>298</v>
      </c>
    </row>
    <row r="389" ht="16.95" spans="1:3">
      <c r="A389" s="49" t="s">
        <v>285</v>
      </c>
      <c r="B389" s="50"/>
      <c r="C389" s="51"/>
    </row>
    <row r="390" ht="17.7" spans="1:3">
      <c r="A390" s="40" t="s">
        <v>282</v>
      </c>
      <c r="B390" s="41"/>
      <c r="C390" s="42"/>
    </row>
    <row r="391" ht="16.95" spans="1:5">
      <c r="A391" s="43" t="str">
        <f>CONCATENATE("&lt;loc&gt;",B391,"&lt;/loc&gt;")</f>
        <v>&lt;loc&gt;https://eduardoherreraf.github.io/cursoPython3-0701_los_fundamentos_de_la_poo.html&lt;/loc&gt;</v>
      </c>
      <c r="B391" s="44" t="str">
        <f>CONCATENATE($C$5,C391)</f>
        <v>https://eduardoherreraf.github.io/cursoPython3-0701_los_fundamentos_de_la_poo.html</v>
      </c>
      <c r="C391" s="48" t="s">
        <v>359</v>
      </c>
      <c r="E391" s="46"/>
    </row>
    <row r="392" spans="1:5">
      <c r="A392" s="43" t="str">
        <f>CONCATENATE("&lt;lastmod&gt;",B392,"&lt;/lastmod&gt;")</f>
        <v>&lt;lastmod&gt;2025-07-21T016:07:36-05:00&lt;/lastmod&gt;</v>
      </c>
      <c r="B392" s="44" t="str">
        <f>$C$1</f>
        <v>2025-07-21T016:07:36-05:00</v>
      </c>
      <c r="C392" s="47"/>
      <c r="E392" s="46"/>
    </row>
    <row r="393" ht="16.95" spans="1:5">
      <c r="A393" s="43" t="str">
        <f>CONCATENATE("&lt;changefreq&gt;",B393,"&lt;/changefreq&gt;")</f>
        <v>&lt;changefreq&gt;yearly&lt;/changefreq&gt;</v>
      </c>
      <c r="B393" s="44" t="s">
        <v>284</v>
      </c>
      <c r="C393" s="47"/>
      <c r="E393" s="46"/>
    </row>
    <row r="394" ht="16.95" spans="1:3">
      <c r="A394" s="43" t="str">
        <f>CONCATENATE("&lt;priority&gt;",B394,"&lt;/priority&gt;")</f>
        <v>&lt;priority&gt;0.6&lt;/priority&gt;</v>
      </c>
      <c r="B394" s="44" t="str">
        <f>C394</f>
        <v>0.6</v>
      </c>
      <c r="C394" s="48" t="s">
        <v>298</v>
      </c>
    </row>
    <row r="395" ht="16.95" spans="1:3">
      <c r="A395" s="49" t="s">
        <v>285</v>
      </c>
      <c r="B395" s="50"/>
      <c r="C395" s="51"/>
    </row>
    <row r="396" ht="17.7" spans="1:3">
      <c r="A396" s="40" t="s">
        <v>282</v>
      </c>
      <c r="B396" s="41"/>
      <c r="C396" s="42"/>
    </row>
    <row r="397" ht="16.95" spans="1:5">
      <c r="A397" s="43" t="str">
        <f>CONCATENATE("&lt;loc&gt;",B397,"&lt;/loc&gt;")</f>
        <v>&lt;loc&gt;https://eduardoherreraf.github.io/cursoPython3-0702_comparando_paradigmas_programacion_procedimental_y_orientada_a_objetos.html&lt;/loc&gt;</v>
      </c>
      <c r="B397" s="44" t="str">
        <f>CONCATENATE($C$5,C397)</f>
        <v>https://eduardoherreraf.github.io/cursoPython3-0702_comparando_paradigmas_programacion_procedimental_y_orientada_a_objetos.html</v>
      </c>
      <c r="C397" s="48" t="s">
        <v>360</v>
      </c>
      <c r="E397" s="46"/>
    </row>
    <row r="398" spans="1:5">
      <c r="A398" s="43" t="str">
        <f>CONCATENATE("&lt;lastmod&gt;",B398,"&lt;/lastmod&gt;")</f>
        <v>&lt;lastmod&gt;2025-07-21T016:07:36-05:00&lt;/lastmod&gt;</v>
      </c>
      <c r="B398" s="44" t="str">
        <f>$C$1</f>
        <v>2025-07-21T016:07:36-05:00</v>
      </c>
      <c r="C398" s="47"/>
      <c r="E398" s="46"/>
    </row>
    <row r="399" ht="16.95" spans="1:5">
      <c r="A399" s="43" t="str">
        <f>CONCATENATE("&lt;changefreq&gt;",B399,"&lt;/changefreq&gt;")</f>
        <v>&lt;changefreq&gt;yearly&lt;/changefreq&gt;</v>
      </c>
      <c r="B399" s="44" t="s">
        <v>284</v>
      </c>
      <c r="C399" s="47"/>
      <c r="E399" s="46"/>
    </row>
    <row r="400" ht="16.95" spans="1:3">
      <c r="A400" s="43" t="str">
        <f>CONCATENATE("&lt;priority&gt;",B400,"&lt;/priority&gt;")</f>
        <v>&lt;priority&gt;0.6&lt;/priority&gt;</v>
      </c>
      <c r="B400" s="44" t="str">
        <f>C400</f>
        <v>0.6</v>
      </c>
      <c r="C400" s="48" t="s">
        <v>298</v>
      </c>
    </row>
    <row r="401" ht="16.95" spans="1:3">
      <c r="A401" s="49" t="s">
        <v>285</v>
      </c>
      <c r="B401" s="50"/>
      <c r="C401" s="51"/>
    </row>
    <row r="402" ht="17.7" spans="1:3">
      <c r="A402" s="40" t="s">
        <v>282</v>
      </c>
      <c r="B402" s="41"/>
      <c r="C402" s="42"/>
    </row>
    <row r="403" ht="16.95" spans="1:5">
      <c r="A403" s="43" t="str">
        <f>CONCATENATE("&lt;loc&gt;",B403,"&lt;/loc&gt;")</f>
        <v>&lt;loc&gt;https://eduardoherreraf.github.io/cursoPython3-0703_poo_propiedades.html&lt;/loc&gt;</v>
      </c>
      <c r="B403" s="44" t="str">
        <f>CONCATENATE($C$5,C403)</f>
        <v>https://eduardoherreraf.github.io/cursoPython3-0703_poo_propiedades.html</v>
      </c>
      <c r="C403" s="48" t="s">
        <v>361</v>
      </c>
      <c r="E403" s="46"/>
    </row>
    <row r="404" spans="1:5">
      <c r="A404" s="43" t="str">
        <f>CONCATENATE("&lt;lastmod&gt;",B404,"&lt;/lastmod&gt;")</f>
        <v>&lt;lastmod&gt;2025-07-21T016:07:36-05:00&lt;/lastmod&gt;</v>
      </c>
      <c r="B404" s="44" t="str">
        <f>$C$1</f>
        <v>2025-07-21T016:07:36-05:00</v>
      </c>
      <c r="C404" s="47"/>
      <c r="E404" s="46"/>
    </row>
    <row r="405" ht="16.95" spans="1:5">
      <c r="A405" s="43" t="str">
        <f>CONCATENATE("&lt;changefreq&gt;",B405,"&lt;/changefreq&gt;")</f>
        <v>&lt;changefreq&gt;yearly&lt;/changefreq&gt;</v>
      </c>
      <c r="B405" s="44" t="s">
        <v>284</v>
      </c>
      <c r="C405" s="47"/>
      <c r="E405" s="46"/>
    </row>
    <row r="406" ht="16.95" spans="1:3">
      <c r="A406" s="43" t="str">
        <f>CONCATENATE("&lt;priority&gt;",B406,"&lt;/priority&gt;")</f>
        <v>&lt;priority&gt;0.6&lt;/priority&gt;</v>
      </c>
      <c r="B406" s="44" t="str">
        <f>C406</f>
        <v>0.6</v>
      </c>
      <c r="C406" s="48" t="s">
        <v>298</v>
      </c>
    </row>
    <row r="407" ht="16.95" spans="1:3">
      <c r="A407" s="49" t="s">
        <v>285</v>
      </c>
      <c r="B407" s="50"/>
      <c r="C407" s="51"/>
    </row>
    <row r="408" ht="17.7" spans="1:3">
      <c r="A408" s="40" t="s">
        <v>282</v>
      </c>
      <c r="B408" s="41"/>
      <c r="C408" s="42"/>
    </row>
    <row r="409" ht="16.95" spans="1:5">
      <c r="A409" s="43" t="str">
        <f>CONCATENATE("&lt;loc&gt;",B409,"&lt;/loc&gt;")</f>
        <v>&lt;loc&gt;https://eduardoherreraf.github.io/cursoPython3-0704_poo_metodos.html&lt;/loc&gt;</v>
      </c>
      <c r="B409" s="44" t="str">
        <f>CONCATENATE($C$5,C409)</f>
        <v>https://eduardoherreraf.github.io/cursoPython3-0704_poo_metodos.html</v>
      </c>
      <c r="C409" s="48" t="s">
        <v>362</v>
      </c>
      <c r="E409" s="46"/>
    </row>
    <row r="410" spans="1:5">
      <c r="A410" s="43" t="str">
        <f>CONCATENATE("&lt;lastmod&gt;",B410,"&lt;/lastmod&gt;")</f>
        <v>&lt;lastmod&gt;2025-07-21T016:07:36-05:00&lt;/lastmod&gt;</v>
      </c>
      <c r="B410" s="44" t="str">
        <f>$C$1</f>
        <v>2025-07-21T016:07:36-05:00</v>
      </c>
      <c r="C410" s="47"/>
      <c r="E410" s="46"/>
    </row>
    <row r="411" ht="16.95" spans="1:5">
      <c r="A411" s="43" t="str">
        <f>CONCATENATE("&lt;changefreq&gt;",B411,"&lt;/changefreq&gt;")</f>
        <v>&lt;changefreq&gt;yearly&lt;/changefreq&gt;</v>
      </c>
      <c r="B411" s="44" t="s">
        <v>284</v>
      </c>
      <c r="C411" s="47"/>
      <c r="E411" s="46"/>
    </row>
    <row r="412" ht="16.95" spans="1:3">
      <c r="A412" s="43" t="str">
        <f>CONCATENATE("&lt;priority&gt;",B412,"&lt;/priority&gt;")</f>
        <v>&lt;priority&gt;0.6&lt;/priority&gt;</v>
      </c>
      <c r="B412" s="44" t="str">
        <f>C412</f>
        <v>0.6</v>
      </c>
      <c r="C412" s="48" t="s">
        <v>298</v>
      </c>
    </row>
    <row r="413" ht="16.95" spans="1:3">
      <c r="A413" s="49" t="s">
        <v>285</v>
      </c>
      <c r="B413" s="50"/>
      <c r="C413" s="51"/>
    </row>
    <row r="414" ht="17.7" spans="1:3">
      <c r="A414" s="40" t="s">
        <v>282</v>
      </c>
      <c r="B414" s="41"/>
      <c r="C414" s="42"/>
    </row>
    <row r="415" ht="16.95" spans="1:5">
      <c r="A415" s="43" t="str">
        <f>CONCATENATE("&lt;loc&gt;",B415,"&lt;/loc&gt;")</f>
        <v>&lt;loc&gt;https://eduardoherreraf.github.io/cursoPython3-0705_poo_herencia.html&lt;/loc&gt;</v>
      </c>
      <c r="B415" s="44" t="str">
        <f>CONCATENATE($C$5,C415)</f>
        <v>https://eduardoherreraf.github.io/cursoPython3-0705_poo_herencia.html</v>
      </c>
      <c r="C415" s="48" t="s">
        <v>363</v>
      </c>
      <c r="E415" s="46"/>
    </row>
    <row r="416" spans="1:5">
      <c r="A416" s="43" t="str">
        <f>CONCATENATE("&lt;lastmod&gt;",B416,"&lt;/lastmod&gt;")</f>
        <v>&lt;lastmod&gt;2025-07-21T016:07:36-05:00&lt;/lastmod&gt;</v>
      </c>
      <c r="B416" s="44" t="str">
        <f>$C$1</f>
        <v>2025-07-21T016:07:36-05:00</v>
      </c>
      <c r="C416" s="47"/>
      <c r="E416" s="46"/>
    </row>
    <row r="417" ht="16.95" spans="1:5">
      <c r="A417" s="43" t="str">
        <f>CONCATENATE("&lt;changefreq&gt;",B417,"&lt;/changefreq&gt;")</f>
        <v>&lt;changefreq&gt;yearly&lt;/changefreq&gt;</v>
      </c>
      <c r="B417" s="44" t="s">
        <v>284</v>
      </c>
      <c r="C417" s="47"/>
      <c r="E417" s="46"/>
    </row>
    <row r="418" ht="16.95" spans="1:3">
      <c r="A418" s="43" t="str">
        <f>CONCATENATE("&lt;priority&gt;",B418,"&lt;/priority&gt;")</f>
        <v>&lt;priority&gt;0.6&lt;/priority&gt;</v>
      </c>
      <c r="B418" s="44" t="str">
        <f>C418</f>
        <v>0.6</v>
      </c>
      <c r="C418" s="48" t="s">
        <v>298</v>
      </c>
    </row>
    <row r="419" ht="16.95" spans="1:3">
      <c r="A419" s="49" t="s">
        <v>285</v>
      </c>
      <c r="B419" s="50"/>
      <c r="C419" s="51"/>
    </row>
    <row r="420" ht="17.7" spans="1:3">
      <c r="A420" s="40" t="s">
        <v>282</v>
      </c>
      <c r="B420" s="41"/>
      <c r="C420" s="42"/>
    </row>
    <row r="421" ht="16.95" spans="1:5">
      <c r="A421" s="43" t="str">
        <f>CONCATENATE("&lt;loc&gt;",B421,"&lt;/loc&gt;")</f>
        <v>&lt;loc&gt;https://eduardoherreraf.github.io/cursoPython3-0706_poo_excepciones.html&lt;/loc&gt;</v>
      </c>
      <c r="B421" s="44" t="str">
        <f>CONCATENATE($C$5,C421)</f>
        <v>https://eduardoherreraf.github.io/cursoPython3-0706_poo_excepciones.html</v>
      </c>
      <c r="C421" s="48" t="s">
        <v>364</v>
      </c>
      <c r="E421" s="46"/>
    </row>
    <row r="422" spans="1:5">
      <c r="A422" s="43" t="str">
        <f>CONCATENATE("&lt;lastmod&gt;",B422,"&lt;/lastmod&gt;")</f>
        <v>&lt;lastmod&gt;2025-07-21T016:07:36-05:00&lt;/lastmod&gt;</v>
      </c>
      <c r="B422" s="44" t="str">
        <f>$C$1</f>
        <v>2025-07-21T016:07:36-05:00</v>
      </c>
      <c r="C422" s="47"/>
      <c r="E422" s="46"/>
    </row>
    <row r="423" ht="16.95" spans="1:5">
      <c r="A423" s="43" t="str">
        <f>CONCATENATE("&lt;changefreq&gt;",B423,"&lt;/changefreq&gt;")</f>
        <v>&lt;changefreq&gt;yearly&lt;/changefreq&gt;</v>
      </c>
      <c r="B423" s="44" t="s">
        <v>284</v>
      </c>
      <c r="C423" s="47"/>
      <c r="E423" s="46"/>
    </row>
    <row r="424" ht="16.95" spans="1:3">
      <c r="A424" s="43" t="str">
        <f>CONCATENATE("&lt;priority&gt;",B424,"&lt;/priority&gt;")</f>
        <v>&lt;priority&gt;0.6&lt;/priority&gt;</v>
      </c>
      <c r="B424" s="44" t="str">
        <f>C424</f>
        <v>0.6</v>
      </c>
      <c r="C424" s="48" t="s">
        <v>298</v>
      </c>
    </row>
    <row r="425" ht="16.95" spans="1:3">
      <c r="A425" s="49" t="s">
        <v>285</v>
      </c>
      <c r="B425" s="50"/>
      <c r="C425" s="51"/>
    </row>
    <row r="426" ht="17.7" spans="1:3">
      <c r="A426" s="40" t="s">
        <v>282</v>
      </c>
      <c r="B426" s="41"/>
      <c r="C426" s="42"/>
    </row>
    <row r="427" ht="16.95" spans="1:5">
      <c r="A427" s="43" t="str">
        <f>CONCATENATE("&lt;loc&gt;",B427,"&lt;/loc&gt;")</f>
        <v>&lt;loc&gt;https://eduardoherreraf.github.io/cursoPython3-0801_iteradores,_generadores_y_cierres.html&lt;/loc&gt;</v>
      </c>
      <c r="B427" s="44" t="str">
        <f>CONCATENATE($C$5,C427)</f>
        <v>https://eduardoherreraf.github.io/cursoPython3-0801_iteradores,_generadores_y_cierres.html</v>
      </c>
      <c r="C427" s="48" t="s">
        <v>365</v>
      </c>
      <c r="E427" s="46"/>
    </row>
    <row r="428" spans="1:5">
      <c r="A428" s="43" t="str">
        <f>CONCATENATE("&lt;lastmod&gt;",B428,"&lt;/lastmod&gt;")</f>
        <v>&lt;lastmod&gt;2025-07-21T016:07:36-05:00&lt;/lastmod&gt;</v>
      </c>
      <c r="B428" s="44" t="str">
        <f>$C$1</f>
        <v>2025-07-21T016:07:36-05:00</v>
      </c>
      <c r="C428" s="47"/>
      <c r="E428" s="46"/>
    </row>
    <row r="429" ht="16.95" spans="1:5">
      <c r="A429" s="43" t="str">
        <f>CONCATENATE("&lt;changefreq&gt;",B429,"&lt;/changefreq&gt;")</f>
        <v>&lt;changefreq&gt;yearly&lt;/changefreq&gt;</v>
      </c>
      <c r="B429" s="44" t="s">
        <v>284</v>
      </c>
      <c r="C429" s="47"/>
      <c r="E429" s="46"/>
    </row>
    <row r="430" ht="16.95" spans="1:3">
      <c r="A430" s="43" t="str">
        <f>CONCATENATE("&lt;priority&gt;",B430,"&lt;/priority&gt;")</f>
        <v>&lt;priority&gt;0.6&lt;/priority&gt;</v>
      </c>
      <c r="B430" s="44" t="str">
        <f>C430</f>
        <v>0.6</v>
      </c>
      <c r="C430" s="48" t="s">
        <v>298</v>
      </c>
    </row>
    <row r="431" ht="16.95" spans="1:3">
      <c r="A431" s="49" t="s">
        <v>285</v>
      </c>
      <c r="B431" s="50"/>
      <c r="C431" s="51"/>
    </row>
    <row r="432" ht="17.7" spans="1:3">
      <c r="A432" s="40" t="s">
        <v>282</v>
      </c>
      <c r="B432" s="41"/>
      <c r="C432" s="42"/>
    </row>
    <row r="433" ht="16.95" spans="1:5">
      <c r="A433" s="43" t="str">
        <f>CONCATENATE("&lt;loc&gt;",B433,"&lt;/loc&gt;")</f>
        <v>&lt;loc&gt;https://eduardoherreraf.github.io/cursoPython3-0802_manejo_de_archivos.html&lt;/loc&gt;</v>
      </c>
      <c r="B433" s="44" t="str">
        <f>CONCATENATE($C$5,C433)</f>
        <v>https://eduardoherreraf.github.io/cursoPython3-0802_manejo_de_archivos.html</v>
      </c>
      <c r="C433" s="48" t="s">
        <v>366</v>
      </c>
      <c r="E433" s="46"/>
    </row>
    <row r="434" spans="1:5">
      <c r="A434" s="43" t="str">
        <f>CONCATENATE("&lt;lastmod&gt;",B434,"&lt;/lastmod&gt;")</f>
        <v>&lt;lastmod&gt;2025-07-21T016:07:36-05:00&lt;/lastmod&gt;</v>
      </c>
      <c r="B434" s="44" t="str">
        <f>$C$1</f>
        <v>2025-07-21T016:07:36-05:00</v>
      </c>
      <c r="C434" s="47"/>
      <c r="E434" s="46"/>
    </row>
    <row r="435" ht="16.95" spans="1:5">
      <c r="A435" s="43" t="str">
        <f>CONCATENATE("&lt;changefreq&gt;",B435,"&lt;/changefreq&gt;")</f>
        <v>&lt;changefreq&gt;yearly&lt;/changefreq&gt;</v>
      </c>
      <c r="B435" s="44" t="s">
        <v>284</v>
      </c>
      <c r="C435" s="47"/>
      <c r="E435" s="46"/>
    </row>
    <row r="436" ht="16.95" spans="1:3">
      <c r="A436" s="43" t="str">
        <f>CONCATENATE("&lt;priority&gt;",B436,"&lt;/priority&gt;")</f>
        <v>&lt;priority&gt;0.6&lt;/priority&gt;</v>
      </c>
      <c r="B436" s="44" t="str">
        <f>C436</f>
        <v>0.6</v>
      </c>
      <c r="C436" s="48" t="s">
        <v>298</v>
      </c>
    </row>
    <row r="437" ht="16.95" spans="1:3">
      <c r="A437" s="49" t="s">
        <v>285</v>
      </c>
      <c r="B437" s="50"/>
      <c r="C437" s="51"/>
    </row>
    <row r="438" ht="17.7" spans="1:3">
      <c r="A438" s="40" t="s">
        <v>282</v>
      </c>
      <c r="B438" s="41"/>
      <c r="C438" s="42"/>
    </row>
    <row r="439" ht="16.95" spans="1:5">
      <c r="A439" s="43" t="str">
        <f>CONCATENATE("&lt;loc&gt;",B439,"&lt;/loc&gt;")</f>
        <v>&lt;loc&gt;https://eduardoherreraf.github.io/cursoPython3-0803_el_modulo_os_interactuando_con_el_sistema_operativo.html&lt;/loc&gt;</v>
      </c>
      <c r="B439" s="44" t="str">
        <f>CONCATENATE($C$5,C439)</f>
        <v>https://eduardoherreraf.github.io/cursoPython3-0803_el_modulo_os_interactuando_con_el_sistema_operativo.html</v>
      </c>
      <c r="C439" s="48" t="s">
        <v>367</v>
      </c>
      <c r="E439" s="46"/>
    </row>
    <row r="440" spans="1:5">
      <c r="A440" s="43" t="str">
        <f>CONCATENATE("&lt;lastmod&gt;",B440,"&lt;/lastmod&gt;")</f>
        <v>&lt;lastmod&gt;2025-07-21T016:07:36-05:00&lt;/lastmod&gt;</v>
      </c>
      <c r="B440" s="44" t="str">
        <f>$C$1</f>
        <v>2025-07-21T016:07:36-05:00</v>
      </c>
      <c r="C440" s="47"/>
      <c r="E440" s="46"/>
    </row>
    <row r="441" ht="16.95" spans="1:5">
      <c r="A441" s="43" t="str">
        <f>CONCATENATE("&lt;changefreq&gt;",B441,"&lt;/changefreq&gt;")</f>
        <v>&lt;changefreq&gt;yearly&lt;/changefreq&gt;</v>
      </c>
      <c r="B441" s="44" t="s">
        <v>284</v>
      </c>
      <c r="C441" s="47"/>
      <c r="E441" s="46"/>
    </row>
    <row r="442" ht="16.95" spans="1:3">
      <c r="A442" s="43" t="str">
        <f>CONCATENATE("&lt;priority&gt;",B442,"&lt;/priority&gt;")</f>
        <v>&lt;priority&gt;0.6&lt;/priority&gt;</v>
      </c>
      <c r="B442" s="44" t="str">
        <f>C442</f>
        <v>0.6</v>
      </c>
      <c r="C442" s="48" t="s">
        <v>298</v>
      </c>
    </row>
    <row r="443" ht="16.95" spans="1:3">
      <c r="A443" s="49" t="s">
        <v>285</v>
      </c>
      <c r="B443" s="50"/>
      <c r="C443" s="51"/>
    </row>
    <row r="444" ht="17.7" spans="1:3">
      <c r="A444" s="40" t="s">
        <v>282</v>
      </c>
      <c r="B444" s="41"/>
      <c r="C444" s="42"/>
    </row>
    <row r="445" ht="16.95" spans="1:5">
      <c r="A445" s="43" t="str">
        <f>CONCATENATE("&lt;loc&gt;",B445,"&lt;/loc&gt;")</f>
        <v>&lt;loc&gt;https://eduardoherreraf.github.io/cursoPython3-0804_modulo_datetime_funciones_para_manejo_de_la_hora_y_la_fecha.html&lt;/loc&gt;</v>
      </c>
      <c r="B445" s="44" t="str">
        <f>CONCATENATE($C$5,C445)</f>
        <v>https://eduardoherreraf.github.io/cursoPython3-0804_modulo_datetime_funciones_para_manejo_de_la_hora_y_la_fecha.html</v>
      </c>
      <c r="C445" s="48" t="s">
        <v>368</v>
      </c>
      <c r="E445" s="46"/>
    </row>
    <row r="446" spans="1:5">
      <c r="A446" s="43" t="str">
        <f>CONCATENATE("&lt;lastmod&gt;",B446,"&lt;/lastmod&gt;")</f>
        <v>&lt;lastmod&gt;2025-07-21T016:07:36-05:00&lt;/lastmod&gt;</v>
      </c>
      <c r="B446" s="44" t="str">
        <f>$C$1</f>
        <v>2025-07-21T016:07:36-05:00</v>
      </c>
      <c r="C446" s="47"/>
      <c r="E446" s="46"/>
    </row>
    <row r="447" ht="16.95" spans="1:5">
      <c r="A447" s="43" t="str">
        <f>CONCATENATE("&lt;changefreq&gt;",B447,"&lt;/changefreq&gt;")</f>
        <v>&lt;changefreq&gt;yearly&lt;/changefreq&gt;</v>
      </c>
      <c r="B447" s="44" t="s">
        <v>284</v>
      </c>
      <c r="C447" s="47"/>
      <c r="E447" s="46"/>
    </row>
    <row r="448" ht="16.95" spans="1:3">
      <c r="A448" s="43" t="str">
        <f>CONCATENATE("&lt;priority&gt;",B448,"&lt;/priority&gt;")</f>
        <v>&lt;priority&gt;0.6&lt;/priority&gt;</v>
      </c>
      <c r="B448" s="44" t="str">
        <f>C448</f>
        <v>0.6</v>
      </c>
      <c r="C448" s="48" t="s">
        <v>298</v>
      </c>
    </row>
    <row r="449" ht="16.95" spans="1:3">
      <c r="A449" s="49" t="s">
        <v>285</v>
      </c>
      <c r="B449" s="50"/>
      <c r="C449" s="51"/>
    </row>
    <row r="450" ht="17.7" spans="1:3">
      <c r="A450" s="40" t="s">
        <v>282</v>
      </c>
      <c r="B450" s="41"/>
      <c r="C450" s="42"/>
    </row>
    <row r="451" ht="16.95" spans="1:3">
      <c r="A451" s="43" t="str">
        <f>CONCATENATE("&lt;loc&gt;",B451,"&lt;/loc&gt;")</f>
        <v>&lt;loc&gt;https://eduardoherreraf.github.io/cursoPython3-0805_modulo_calendar_trabajando_con_funciones_relacionadas_con_el_calendario.html&lt;/loc&gt;</v>
      </c>
      <c r="B451" s="44" t="str">
        <f>CONCATENATE($C$5,C451)</f>
        <v>https://eduardoherreraf.github.io/cursoPython3-0805_modulo_calendar_trabajando_con_funciones_relacionadas_con_el_calendario.html</v>
      </c>
      <c r="C451" s="48" t="s">
        <v>369</v>
      </c>
    </row>
    <row r="452" spans="1:3">
      <c r="A452" s="43" t="str">
        <f>CONCATENATE("&lt;lastmod&gt;",B452,"&lt;/lastmod&gt;")</f>
        <v>&lt;lastmod&gt;2025-07-21T016:07:36-05:00&lt;/lastmod&gt;</v>
      </c>
      <c r="B452" s="44" t="str">
        <f>$C$1</f>
        <v>2025-07-21T016:07:36-05:00</v>
      </c>
      <c r="C452" s="47"/>
    </row>
    <row r="453" ht="16.95" spans="1:3">
      <c r="A453" s="43" t="str">
        <f>CONCATENATE("&lt;changefreq&gt;",B453,"&lt;/changefreq&gt;")</f>
        <v>&lt;changefreq&gt;yearly&lt;/changefreq&gt;</v>
      </c>
      <c r="B453" s="44" t="s">
        <v>284</v>
      </c>
      <c r="C453" s="47"/>
    </row>
    <row r="454" ht="16.95" spans="1:3">
      <c r="A454" s="43" t="str">
        <f>CONCATENATE("&lt;priority&gt;",B454,"&lt;/priority&gt;")</f>
        <v>&lt;priority&gt;0.6&lt;/priority&gt;</v>
      </c>
      <c r="B454" s="44" t="str">
        <f>C454</f>
        <v>0.6</v>
      </c>
      <c r="C454" s="48" t="s">
        <v>298</v>
      </c>
    </row>
    <row r="455" ht="16.95" spans="1:3">
      <c r="A455" s="49" t="s">
        <v>285</v>
      </c>
      <c r="B455" s="50"/>
      <c r="C455" s="51"/>
    </row>
    <row r="456" ht="17.7" spans="1:3">
      <c r="A456" s="52" t="s">
        <v>370</v>
      </c>
      <c r="B456" s="52"/>
      <c r="C456" s="52"/>
    </row>
    <row r="457" ht="17.7" spans="1:3">
      <c r="A457" s="40" t="s">
        <v>282</v>
      </c>
      <c r="B457" s="41"/>
      <c r="C457" s="42"/>
    </row>
    <row r="458" ht="16.95" spans="1:5">
      <c r="A458" s="43" t="str">
        <f>CONCATENATE("&lt;loc&gt;",B458,"&lt;/loc&gt;")</f>
        <v>&lt;loc&gt;https://eduardoherreraf.github.io/html-01_introduccion_html.html&lt;/loc&gt;</v>
      </c>
      <c r="B458" s="44" t="str">
        <f>CONCATENATE($C$5,C458)</f>
        <v>https://eduardoherreraf.github.io/html-01_introduccion_html.html</v>
      </c>
      <c r="C458" s="45" t="s">
        <v>371</v>
      </c>
      <c r="E458" s="46"/>
    </row>
    <row r="459" spans="1:5">
      <c r="A459" s="43" t="str">
        <f>CONCATENATE("&lt;lastmod&gt;",B459,"&lt;/lastmod&gt;")</f>
        <v>&lt;lastmod&gt;2025-07-21T016:07:36-05:00&lt;/lastmod&gt;</v>
      </c>
      <c r="B459" s="44" t="str">
        <f>$C$1</f>
        <v>2025-07-21T016:07:36-05:00</v>
      </c>
      <c r="C459" s="47"/>
      <c r="E459" s="46"/>
    </row>
    <row r="460" ht="16.95" spans="1:5">
      <c r="A460" s="43" t="str">
        <f>CONCATENATE("&lt;changefreq&gt;",B460,"&lt;/changefreq&gt;")</f>
        <v>&lt;changefreq&gt;yearly&lt;/changefreq&gt;</v>
      </c>
      <c r="B460" s="44" t="s">
        <v>284</v>
      </c>
      <c r="C460" s="47"/>
      <c r="E460" s="46"/>
    </row>
    <row r="461" ht="16.95" spans="1:3">
      <c r="A461" s="43" t="str">
        <f>CONCATENATE("&lt;priority&gt;",B461,"&lt;/priority&gt;")</f>
        <v>&lt;priority&gt;0.6&lt;/priority&gt;</v>
      </c>
      <c r="B461" s="44" t="str">
        <f>C461</f>
        <v>0.6</v>
      </c>
      <c r="C461" s="48" t="s">
        <v>298</v>
      </c>
    </row>
    <row r="462" ht="16.95" spans="1:3">
      <c r="A462" s="49" t="s">
        <v>285</v>
      </c>
      <c r="B462" s="50"/>
      <c r="C462" s="51"/>
    </row>
    <row r="463" ht="17.7" spans="1:3">
      <c r="A463" s="40" t="s">
        <v>282</v>
      </c>
      <c r="B463" s="41"/>
      <c r="C463" s="42"/>
    </row>
    <row r="464" ht="16.95" spans="1:5">
      <c r="A464" s="43" t="str">
        <f>CONCATENATE("&lt;loc&gt;",B464,"&lt;/loc&gt;")</f>
        <v>&lt;loc&gt;https://eduardoherreraf.github.io/html-02_estructura_del_documento_html.html&lt;/loc&gt;</v>
      </c>
      <c r="B464" s="44" t="str">
        <f>CONCATENATE($C$5,C464)</f>
        <v>https://eduardoherreraf.github.io/html-02_estructura_del_documento_html.html</v>
      </c>
      <c r="C464" s="45" t="s">
        <v>372</v>
      </c>
      <c r="E464" s="46"/>
    </row>
    <row r="465" spans="1:5">
      <c r="A465" s="43" t="str">
        <f>CONCATENATE("&lt;lastmod&gt;",B465,"&lt;/lastmod&gt;")</f>
        <v>&lt;lastmod&gt;2025-07-21T016:07:36-05:00&lt;/lastmod&gt;</v>
      </c>
      <c r="B465" s="44" t="str">
        <f>$C$1</f>
        <v>2025-07-21T016:07:36-05:00</v>
      </c>
      <c r="C465" s="47"/>
      <c r="E465" s="46"/>
    </row>
    <row r="466" ht="16.95" spans="1:5">
      <c r="A466" s="43" t="str">
        <f>CONCATENATE("&lt;changefreq&gt;",B466,"&lt;/changefreq&gt;")</f>
        <v>&lt;changefreq&gt;yearly&lt;/changefreq&gt;</v>
      </c>
      <c r="B466" s="44" t="s">
        <v>284</v>
      </c>
      <c r="C466" s="47"/>
      <c r="E466" s="46"/>
    </row>
    <row r="467" ht="16.95" spans="1:3">
      <c r="A467" s="43" t="str">
        <f>CONCATENATE("&lt;priority&gt;",B467,"&lt;/priority&gt;")</f>
        <v>&lt;priority&gt;0.6&lt;/priority&gt;</v>
      </c>
      <c r="B467" s="44" t="str">
        <f>C467</f>
        <v>0.6</v>
      </c>
      <c r="C467" s="48" t="s">
        <v>298</v>
      </c>
    </row>
    <row r="468" ht="16.95" spans="1:3">
      <c r="A468" s="49" t="s">
        <v>285</v>
      </c>
      <c r="B468" s="50"/>
      <c r="C468" s="51"/>
    </row>
    <row r="469" ht="17.7" spans="1:3">
      <c r="A469" s="40" t="s">
        <v>282</v>
      </c>
      <c r="B469" s="41"/>
      <c r="C469" s="42"/>
    </row>
    <row r="470" ht="16.95" spans="1:5">
      <c r="A470" s="43" t="str">
        <f>CONCATENATE("&lt;loc&gt;",B470,"&lt;/loc&gt;")</f>
        <v>&lt;loc&gt;https://eduardoherreraf.github.io/html-03_encabezado_html.html&lt;/loc&gt;</v>
      </c>
      <c r="B470" s="44" t="str">
        <f>CONCATENATE($C$5,C470)</f>
        <v>https://eduardoherreraf.github.io/html-03_encabezado_html.html</v>
      </c>
      <c r="C470" s="45" t="s">
        <v>373</v>
      </c>
      <c r="E470" s="46"/>
    </row>
    <row r="471" spans="1:5">
      <c r="A471" s="43" t="str">
        <f>CONCATENATE("&lt;lastmod&gt;",B471,"&lt;/lastmod&gt;")</f>
        <v>&lt;lastmod&gt;2025-07-21T016:07:36-05:00&lt;/lastmod&gt;</v>
      </c>
      <c r="B471" s="44" t="str">
        <f>$C$1</f>
        <v>2025-07-21T016:07:36-05:00</v>
      </c>
      <c r="C471" s="47"/>
      <c r="E471" s="46"/>
    </row>
    <row r="472" ht="16.95" spans="1:5">
      <c r="A472" s="43" t="str">
        <f>CONCATENATE("&lt;changefreq&gt;",B472,"&lt;/changefreq&gt;")</f>
        <v>&lt;changefreq&gt;yearly&lt;/changefreq&gt;</v>
      </c>
      <c r="B472" s="44" t="s">
        <v>284</v>
      </c>
      <c r="C472" s="47"/>
      <c r="E472" s="46"/>
    </row>
    <row r="473" ht="16.95" spans="1:3">
      <c r="A473" s="43" t="str">
        <f>CONCATENATE("&lt;priority&gt;",B473,"&lt;/priority&gt;")</f>
        <v>&lt;priority&gt;0.6&lt;/priority&gt;</v>
      </c>
      <c r="B473" s="44" t="str">
        <f>C473</f>
        <v>0.6</v>
      </c>
      <c r="C473" s="48" t="s">
        <v>298</v>
      </c>
    </row>
    <row r="474" ht="16.95" spans="1:3">
      <c r="A474" s="49" t="s">
        <v>285</v>
      </c>
      <c r="B474" s="50"/>
      <c r="C474" s="51"/>
    </row>
    <row r="475" ht="17.7" spans="1:3">
      <c r="A475" s="40" t="s">
        <v>282</v>
      </c>
      <c r="B475" s="41"/>
      <c r="C475" s="42"/>
    </row>
    <row r="476" ht="16.95" spans="1:5">
      <c r="A476" s="43" t="str">
        <f>CONCATENATE("&lt;loc&gt;",B476,"&lt;/loc&gt;")</f>
        <v>&lt;loc&gt;https://eduardoherreraf.github.io/html-04_cuerpo_html.html&lt;/loc&gt;</v>
      </c>
      <c r="B476" s="44" t="str">
        <f>CONCATENATE($C$5,C476)</f>
        <v>https://eduardoherreraf.github.io/html-04_cuerpo_html.html</v>
      </c>
      <c r="C476" s="45" t="s">
        <v>374</v>
      </c>
      <c r="E476" s="46"/>
    </row>
    <row r="477" spans="1:5">
      <c r="A477" s="43" t="str">
        <f>CONCATENATE("&lt;lastmod&gt;",B477,"&lt;/lastmod&gt;")</f>
        <v>&lt;lastmod&gt;2025-07-21T016:07:36-05:00&lt;/lastmod&gt;</v>
      </c>
      <c r="B477" s="44" t="str">
        <f>$C$1</f>
        <v>2025-07-21T016:07:36-05:00</v>
      </c>
      <c r="C477" s="47"/>
      <c r="E477" s="46"/>
    </row>
    <row r="478" ht="16.95" spans="1:5">
      <c r="A478" s="43" t="str">
        <f>CONCATENATE("&lt;changefreq&gt;",B478,"&lt;/changefreq&gt;")</f>
        <v>&lt;changefreq&gt;yearly&lt;/changefreq&gt;</v>
      </c>
      <c r="B478" s="44" t="s">
        <v>284</v>
      </c>
      <c r="C478" s="47"/>
      <c r="E478" s="46"/>
    </row>
    <row r="479" ht="16.95" spans="1:3">
      <c r="A479" s="43" t="str">
        <f>CONCATENATE("&lt;priority&gt;",B479,"&lt;/priority&gt;")</f>
        <v>&lt;priority&gt;0.6&lt;/priority&gt;</v>
      </c>
      <c r="B479" s="44" t="str">
        <f>C479</f>
        <v>0.6</v>
      </c>
      <c r="C479" s="48" t="s">
        <v>298</v>
      </c>
    </row>
    <row r="480" ht="16.95" spans="1:3">
      <c r="A480" s="49" t="s">
        <v>285</v>
      </c>
      <c r="B480" s="50"/>
      <c r="C480" s="51"/>
    </row>
    <row r="481" ht="17.7" spans="1:3">
      <c r="A481" s="40" t="s">
        <v>282</v>
      </c>
      <c r="B481" s="41"/>
      <c r="C481" s="42"/>
    </row>
    <row r="482" ht="16.95" spans="1:5">
      <c r="A482" s="43" t="str">
        <f>CONCATENATE("&lt;loc&gt;",B482,"&lt;/loc&gt;")</f>
        <v>&lt;loc&gt;https://eduardoherreraf.github.io/html-06_Etiquetas_de_texto.html&lt;/loc&gt;</v>
      </c>
      <c r="B482" s="44" t="str">
        <f>CONCATENATE($C$5,C482)</f>
        <v>https://eduardoherreraf.github.io/html-06_Etiquetas_de_texto.html</v>
      </c>
      <c r="C482" s="45" t="s">
        <v>375</v>
      </c>
      <c r="E482" s="46"/>
    </row>
    <row r="483" spans="1:5">
      <c r="A483" s="43" t="str">
        <f>CONCATENATE("&lt;lastmod&gt;",B483,"&lt;/lastmod&gt;")</f>
        <v>&lt;lastmod&gt;2025-07-21T016:07:36-05:00&lt;/lastmod&gt;</v>
      </c>
      <c r="B483" s="44" t="str">
        <f>$C$1</f>
        <v>2025-07-21T016:07:36-05:00</v>
      </c>
      <c r="C483" s="47"/>
      <c r="E483" s="46"/>
    </row>
    <row r="484" ht="16.95" spans="1:5">
      <c r="A484" s="43" t="str">
        <f>CONCATENATE("&lt;changefreq&gt;",B484,"&lt;/changefreq&gt;")</f>
        <v>&lt;changefreq&gt;yearly&lt;/changefreq&gt;</v>
      </c>
      <c r="B484" s="44" t="s">
        <v>284</v>
      </c>
      <c r="C484" s="47"/>
      <c r="E484" s="46"/>
    </row>
    <row r="485" ht="16.95" spans="1:3">
      <c r="A485" s="43" t="str">
        <f>CONCATENATE("&lt;priority&gt;",B485,"&lt;/priority&gt;")</f>
        <v>&lt;priority&gt;0.6&lt;/priority&gt;</v>
      </c>
      <c r="B485" s="44" t="str">
        <f>C485</f>
        <v>0.6</v>
      </c>
      <c r="C485" s="48" t="s">
        <v>298</v>
      </c>
    </row>
    <row r="486" ht="16.95" spans="1:3">
      <c r="A486" s="49" t="s">
        <v>285</v>
      </c>
      <c r="B486" s="50"/>
      <c r="C486" s="51"/>
    </row>
    <row r="487" ht="17.7" spans="1:3">
      <c r="A487" s="40" t="s">
        <v>282</v>
      </c>
      <c r="B487" s="41"/>
      <c r="C487" s="42"/>
    </row>
    <row r="488" ht="16.95" spans="1:5">
      <c r="A488" s="43" t="str">
        <f>CONCATENATE("&lt;loc&gt;",B488,"&lt;/loc&gt;")</f>
        <v>&lt;loc&gt;https://eduardoherreraf.github.io/html-07_formato_de_texto.html&lt;/loc&gt;</v>
      </c>
      <c r="B488" s="44" t="str">
        <f>CONCATENATE($C$5,C488)</f>
        <v>https://eduardoherreraf.github.io/html-07_formato_de_texto.html</v>
      </c>
      <c r="C488" s="45" t="s">
        <v>376</v>
      </c>
      <c r="E488" s="46"/>
    </row>
    <row r="489" spans="1:5">
      <c r="A489" s="43" t="str">
        <f>CONCATENATE("&lt;lastmod&gt;",B489,"&lt;/lastmod&gt;")</f>
        <v>&lt;lastmod&gt;2025-07-21T016:07:36-05:00&lt;/lastmod&gt;</v>
      </c>
      <c r="B489" s="44" t="str">
        <f>$C$1</f>
        <v>2025-07-21T016:07:36-05:00</v>
      </c>
      <c r="C489" s="47"/>
      <c r="E489" s="46"/>
    </row>
    <row r="490" ht="16.95" spans="1:5">
      <c r="A490" s="43" t="str">
        <f>CONCATENATE("&lt;changefreq&gt;",B490,"&lt;/changefreq&gt;")</f>
        <v>&lt;changefreq&gt;yearly&lt;/changefreq&gt;</v>
      </c>
      <c r="B490" s="44" t="s">
        <v>284</v>
      </c>
      <c r="C490" s="47"/>
      <c r="E490" s="46"/>
    </row>
    <row r="491" ht="16.95" spans="1:3">
      <c r="A491" s="43" t="str">
        <f>CONCATENATE("&lt;priority&gt;",B491,"&lt;/priority&gt;")</f>
        <v>&lt;priority&gt;0.6&lt;/priority&gt;</v>
      </c>
      <c r="B491" s="44" t="str">
        <f>C491</f>
        <v>0.6</v>
      </c>
      <c r="C491" s="48" t="s">
        <v>298</v>
      </c>
    </row>
    <row r="492" ht="16.95" spans="1:3">
      <c r="A492" s="49" t="s">
        <v>285</v>
      </c>
      <c r="B492" s="50"/>
      <c r="C492" s="51"/>
    </row>
    <row r="493" ht="17.7" spans="1:3">
      <c r="A493" s="40" t="s">
        <v>282</v>
      </c>
      <c r="B493" s="41"/>
      <c r="C493" s="42"/>
    </row>
    <row r="494" ht="16.95" spans="1:5">
      <c r="A494" s="43" t="str">
        <f>CONCATENATE("&lt;loc&gt;",B494,"&lt;/loc&gt;")</f>
        <v>&lt;loc&gt;https://eduardoherreraf.github.io/html-08_listas.html&lt;/loc&gt;</v>
      </c>
      <c r="B494" s="44" t="str">
        <f>CONCATENATE($C$5,C494)</f>
        <v>https://eduardoherreraf.github.io/html-08_listas.html</v>
      </c>
      <c r="C494" s="45" t="s">
        <v>377</v>
      </c>
      <c r="E494" s="46"/>
    </row>
    <row r="495" spans="1:5">
      <c r="A495" s="43" t="str">
        <f>CONCATENATE("&lt;lastmod&gt;",B495,"&lt;/lastmod&gt;")</f>
        <v>&lt;lastmod&gt;2025-07-21T016:07:36-05:00&lt;/lastmod&gt;</v>
      </c>
      <c r="B495" s="44" t="str">
        <f>$C$1</f>
        <v>2025-07-21T016:07:36-05:00</v>
      </c>
      <c r="C495" s="47"/>
      <c r="E495" s="46"/>
    </row>
    <row r="496" ht="16.95" spans="1:5">
      <c r="A496" s="43" t="str">
        <f>CONCATENATE("&lt;changefreq&gt;",B496,"&lt;/changefreq&gt;")</f>
        <v>&lt;changefreq&gt;yearly&lt;/changefreq&gt;</v>
      </c>
      <c r="B496" s="44" t="s">
        <v>284</v>
      </c>
      <c r="C496" s="47"/>
      <c r="E496" s="46"/>
    </row>
    <row r="497" ht="16.95" spans="1:3">
      <c r="A497" s="43" t="str">
        <f>CONCATENATE("&lt;priority&gt;",B497,"&lt;/priority&gt;")</f>
        <v>&lt;priority&gt;0.6&lt;/priority&gt;</v>
      </c>
      <c r="B497" s="44" t="str">
        <f>C497</f>
        <v>0.6</v>
      </c>
      <c r="C497" s="48" t="s">
        <v>298</v>
      </c>
    </row>
    <row r="498" ht="16.95" spans="1:3">
      <c r="A498" s="49" t="s">
        <v>285</v>
      </c>
      <c r="B498" s="50"/>
      <c r="C498" s="51"/>
    </row>
    <row r="499" ht="17.7" spans="1:3">
      <c r="A499" s="40" t="s">
        <v>282</v>
      </c>
      <c r="B499" s="41"/>
      <c r="C499" s="42"/>
    </row>
    <row r="500" ht="16.95" spans="1:5">
      <c r="A500" s="43" t="str">
        <f>CONCATENATE("&lt;loc&gt;",B500,"&lt;/loc&gt;")</f>
        <v>&lt;loc&gt;https://eduardoherreraf.github.io/html-09_tablas.html&lt;/loc&gt;</v>
      </c>
      <c r="B500" s="44" t="str">
        <f>CONCATENATE($C$5,C500)</f>
        <v>https://eduardoherreraf.github.io/html-09_tablas.html</v>
      </c>
      <c r="C500" s="45" t="s">
        <v>378</v>
      </c>
      <c r="E500" s="46"/>
    </row>
    <row r="501" spans="1:5">
      <c r="A501" s="43" t="str">
        <f>CONCATENATE("&lt;lastmod&gt;",B501,"&lt;/lastmod&gt;")</f>
        <v>&lt;lastmod&gt;2025-07-21T016:07:36-05:00&lt;/lastmod&gt;</v>
      </c>
      <c r="B501" s="44" t="str">
        <f>$C$1</f>
        <v>2025-07-21T016:07:36-05:00</v>
      </c>
      <c r="C501" s="47"/>
      <c r="E501" s="46"/>
    </row>
    <row r="502" ht="16.95" spans="1:5">
      <c r="A502" s="43" t="str">
        <f>CONCATENATE("&lt;changefreq&gt;",B502,"&lt;/changefreq&gt;")</f>
        <v>&lt;changefreq&gt;yearly&lt;/changefreq&gt;</v>
      </c>
      <c r="B502" s="44" t="s">
        <v>284</v>
      </c>
      <c r="C502" s="47"/>
      <c r="E502" s="46"/>
    </row>
    <row r="503" ht="16.95" spans="1:3">
      <c r="A503" s="43" t="str">
        <f>CONCATENATE("&lt;priority&gt;",B503,"&lt;/priority&gt;")</f>
        <v>&lt;priority&gt;0.6&lt;/priority&gt;</v>
      </c>
      <c r="B503" s="44" t="str">
        <f>C503</f>
        <v>0.6</v>
      </c>
      <c r="C503" s="48" t="s">
        <v>298</v>
      </c>
    </row>
    <row r="504" ht="16.95" spans="1:3">
      <c r="A504" s="49" t="s">
        <v>285</v>
      </c>
      <c r="B504" s="50"/>
      <c r="C504" s="51"/>
    </row>
    <row r="505" ht="17.7" spans="1:3">
      <c r="A505" s="40" t="s">
        <v>282</v>
      </c>
      <c r="B505" s="41"/>
      <c r="C505" s="42"/>
    </row>
    <row r="506" ht="16.95" spans="1:5">
      <c r="A506" s="43" t="str">
        <f>CONCATENATE("&lt;loc&gt;",B506,"&lt;/loc&gt;")</f>
        <v>&lt;loc&gt;https://eduardoherreraf.github.io/html-10_imagenes_y_multimedia.html&lt;/loc&gt;</v>
      </c>
      <c r="B506" s="44" t="str">
        <f>CONCATENATE($C$5,C506)</f>
        <v>https://eduardoherreraf.github.io/html-10_imagenes_y_multimedia.html</v>
      </c>
      <c r="C506" s="45" t="s">
        <v>379</v>
      </c>
      <c r="E506" s="46"/>
    </row>
    <row r="507" spans="1:5">
      <c r="A507" s="43" t="str">
        <f>CONCATENATE("&lt;lastmod&gt;",B507,"&lt;/lastmod&gt;")</f>
        <v>&lt;lastmod&gt;2025-07-21T016:07:36-05:00&lt;/lastmod&gt;</v>
      </c>
      <c r="B507" s="44" t="str">
        <f>$C$1</f>
        <v>2025-07-21T016:07:36-05:00</v>
      </c>
      <c r="C507" s="47"/>
      <c r="E507" s="46"/>
    </row>
    <row r="508" ht="16.95" spans="1:5">
      <c r="A508" s="43" t="str">
        <f>CONCATENATE("&lt;changefreq&gt;",B508,"&lt;/changefreq&gt;")</f>
        <v>&lt;changefreq&gt;yearly&lt;/changefreq&gt;</v>
      </c>
      <c r="B508" s="44" t="s">
        <v>284</v>
      </c>
      <c r="C508" s="47"/>
      <c r="E508" s="46"/>
    </row>
    <row r="509" ht="16.95" spans="1:3">
      <c r="A509" s="43" t="str">
        <f>CONCATENATE("&lt;priority&gt;",B509,"&lt;/priority&gt;")</f>
        <v>&lt;priority&gt;0.6&lt;/priority&gt;</v>
      </c>
      <c r="B509" s="44" t="str">
        <f>C509</f>
        <v>0.6</v>
      </c>
      <c r="C509" s="48" t="s">
        <v>298</v>
      </c>
    </row>
    <row r="510" ht="16.95" spans="1:3">
      <c r="A510" s="49" t="s">
        <v>285</v>
      </c>
      <c r="B510" s="50"/>
      <c r="C510" s="51"/>
    </row>
    <row r="511" ht="17.7" spans="1:3">
      <c r="A511" s="40" t="s">
        <v>282</v>
      </c>
      <c r="B511" s="41"/>
      <c r="C511" s="42"/>
    </row>
    <row r="512" ht="16.95" spans="1:5">
      <c r="A512" s="43" t="str">
        <f>CONCATENATE("&lt;loc&gt;",B512,"&lt;/loc&gt;")</f>
        <v>&lt;loc&gt;https://eduardoherreraf.github.io/html-11_enlaces_y_hipervinculos.html&lt;/loc&gt;</v>
      </c>
      <c r="B512" s="44" t="str">
        <f>CONCATENATE($C$5,C512)</f>
        <v>https://eduardoherreraf.github.io/html-11_enlaces_y_hipervinculos.html</v>
      </c>
      <c r="C512" s="45" t="s">
        <v>380</v>
      </c>
      <c r="E512" s="46"/>
    </row>
    <row r="513" spans="1:5">
      <c r="A513" s="43" t="str">
        <f>CONCATENATE("&lt;lastmod&gt;",B513,"&lt;/lastmod&gt;")</f>
        <v>&lt;lastmod&gt;2025-07-21T016:07:36-05:00&lt;/lastmod&gt;</v>
      </c>
      <c r="B513" s="44" t="str">
        <f>$C$1</f>
        <v>2025-07-21T016:07:36-05:00</v>
      </c>
      <c r="C513" s="47"/>
      <c r="E513" s="46"/>
    </row>
    <row r="514" ht="16.95" spans="1:5">
      <c r="A514" s="43" t="str">
        <f>CONCATENATE("&lt;changefreq&gt;",B514,"&lt;/changefreq&gt;")</f>
        <v>&lt;changefreq&gt;yearly&lt;/changefreq&gt;</v>
      </c>
      <c r="B514" s="44" t="s">
        <v>284</v>
      </c>
      <c r="C514" s="47"/>
      <c r="E514" s="46"/>
    </row>
    <row r="515" ht="16.95" spans="1:3">
      <c r="A515" s="43" t="str">
        <f>CONCATENATE("&lt;priority&gt;",B515,"&lt;/priority&gt;")</f>
        <v>&lt;priority&gt;0.6&lt;/priority&gt;</v>
      </c>
      <c r="B515" s="44" t="str">
        <f>C515</f>
        <v>0.6</v>
      </c>
      <c r="C515" s="48" t="s">
        <v>298</v>
      </c>
    </row>
    <row r="516" ht="16.95" spans="1:3">
      <c r="A516" s="49" t="s">
        <v>285</v>
      </c>
      <c r="B516" s="50"/>
      <c r="C516" s="51"/>
    </row>
    <row r="517" ht="17.7" spans="1:3">
      <c r="A517" s="40" t="s">
        <v>282</v>
      </c>
      <c r="B517" s="41"/>
      <c r="C517" s="42"/>
    </row>
    <row r="518" ht="16.95" spans="1:5">
      <c r="A518" s="43" t="str">
        <f>CONCATENATE("&lt;loc&gt;",B518,"&lt;/loc&gt;")</f>
        <v>&lt;loc&gt;https://eduardoherreraf.github.io/html-12_formularios.html&lt;/loc&gt;</v>
      </c>
      <c r="B518" s="44" t="str">
        <f>CONCATENATE($C$5,C518)</f>
        <v>https://eduardoherreraf.github.io/html-12_formularios.html</v>
      </c>
      <c r="C518" s="45" t="s">
        <v>74</v>
      </c>
      <c r="E518" s="46"/>
    </row>
    <row r="519" spans="1:5">
      <c r="A519" s="43" t="str">
        <f>CONCATENATE("&lt;lastmod&gt;",B519,"&lt;/lastmod&gt;")</f>
        <v>&lt;lastmod&gt;2025-07-21T016:07:36-05:00&lt;/lastmod&gt;</v>
      </c>
      <c r="B519" s="44" t="str">
        <f>$C$1</f>
        <v>2025-07-21T016:07:36-05:00</v>
      </c>
      <c r="C519" s="47"/>
      <c r="E519" s="46"/>
    </row>
    <row r="520" ht="16.95" spans="1:5">
      <c r="A520" s="43" t="str">
        <f>CONCATENATE("&lt;changefreq&gt;",B520,"&lt;/changefreq&gt;")</f>
        <v>&lt;changefreq&gt;yearly&lt;/changefreq&gt;</v>
      </c>
      <c r="B520" s="44" t="s">
        <v>284</v>
      </c>
      <c r="C520" s="47"/>
      <c r="E520" s="46"/>
    </row>
    <row r="521" ht="16.95" spans="1:3">
      <c r="A521" s="43" t="str">
        <f>CONCATENATE("&lt;priority&gt;",B521,"&lt;/priority&gt;")</f>
        <v>&lt;priority&gt;0.6&lt;/priority&gt;</v>
      </c>
      <c r="B521" s="44" t="str">
        <f>C521</f>
        <v>0.6</v>
      </c>
      <c r="C521" s="48" t="s">
        <v>298</v>
      </c>
    </row>
    <row r="522" ht="16.95" spans="1:3">
      <c r="A522" s="49" t="s">
        <v>285</v>
      </c>
      <c r="B522" s="50"/>
      <c r="C522" s="51"/>
    </row>
    <row r="523" ht="16.95" spans="1:3">
      <c r="A523" s="35" t="s">
        <v>381</v>
      </c>
      <c r="C523" s="53"/>
    </row>
    <row r="524" spans="3:3">
      <c r="C524" s="53"/>
    </row>
    <row r="525" spans="3:3">
      <c r="C525" s="53"/>
    </row>
    <row r="526" spans="3:3">
      <c r="C526" s="53"/>
    </row>
    <row r="527" spans="3:3">
      <c r="C527" s="53"/>
    </row>
    <row r="528" spans="3:3">
      <c r="C528" s="53"/>
    </row>
    <row r="529" spans="3:3">
      <c r="C529" s="53"/>
    </row>
    <row r="530" spans="3:3">
      <c r="C530" s="53"/>
    </row>
    <row r="531" spans="3:3">
      <c r="C531" s="53"/>
    </row>
    <row r="532" spans="3:3">
      <c r="C532" s="53"/>
    </row>
    <row r="533" spans="3:3">
      <c r="C533" s="53"/>
    </row>
    <row r="614" spans="5:5">
      <c r="E614" s="54"/>
    </row>
    <row r="615" spans="5:5">
      <c r="E615" s="54"/>
    </row>
    <row r="616" spans="5:5">
      <c r="E616" s="54"/>
    </row>
    <row r="617" spans="5:5">
      <c r="E617" s="54"/>
    </row>
    <row r="618" spans="5:5">
      <c r="E618" s="54"/>
    </row>
    <row r="619" spans="5:5">
      <c r="E619" s="54"/>
    </row>
    <row r="620" spans="5:5">
      <c r="E620" s="54"/>
    </row>
    <row r="621" spans="5:5">
      <c r="E621" s="54"/>
    </row>
    <row r="622" spans="5:5">
      <c r="E622" s="54"/>
    </row>
    <row r="623" spans="5:5">
      <c r="E623" s="54"/>
    </row>
    <row r="624" spans="5:5">
      <c r="E624" s="54"/>
    </row>
    <row r="625" spans="5:5">
      <c r="E625" s="54"/>
    </row>
    <row r="626" spans="5:5">
      <c r="E626" s="54"/>
    </row>
    <row r="627" spans="5:5">
      <c r="E627" s="54"/>
    </row>
    <row r="628" spans="5:5">
      <c r="E628" s="54"/>
    </row>
    <row r="629" spans="5:5">
      <c r="E629" s="54"/>
    </row>
    <row r="630" spans="5:5">
      <c r="E630" s="54"/>
    </row>
    <row r="631" spans="5:5">
      <c r="E631" s="54"/>
    </row>
    <row r="632" spans="5:5">
      <c r="E632" s="54"/>
    </row>
    <row r="633" spans="5:5">
      <c r="E633" s="54"/>
    </row>
    <row r="634" spans="5:5">
      <c r="E634" s="54"/>
    </row>
    <row r="635" spans="5:5">
      <c r="E635" s="54"/>
    </row>
    <row r="636" spans="5:5">
      <c r="E636" s="54"/>
    </row>
    <row r="637" spans="5:5">
      <c r="E637" s="54"/>
    </row>
    <row r="638" spans="5:5">
      <c r="E638" s="54"/>
    </row>
    <row r="639" spans="5:5">
      <c r="E639" s="54"/>
    </row>
    <row r="640" spans="5:5">
      <c r="E640" s="54"/>
    </row>
    <row r="641" spans="5:5">
      <c r="E641" s="54"/>
    </row>
    <row r="642" spans="5:5">
      <c r="E642" s="54"/>
    </row>
    <row r="643" spans="5:5">
      <c r="E643" s="54"/>
    </row>
    <row r="644" spans="5:5">
      <c r="E644" s="54"/>
    </row>
    <row r="645" spans="5:5">
      <c r="E645" s="54"/>
    </row>
    <row r="646" spans="5:5">
      <c r="E646" s="54"/>
    </row>
    <row r="647" spans="5:5">
      <c r="E647" s="54"/>
    </row>
    <row r="648" spans="5:5">
      <c r="E648" s="54"/>
    </row>
    <row r="649" spans="5:5">
      <c r="E649" s="54"/>
    </row>
    <row r="650" spans="5:5">
      <c r="E650" s="54"/>
    </row>
    <row r="651" spans="5:5">
      <c r="E651" s="54"/>
    </row>
    <row r="652" spans="5:5">
      <c r="E652" s="54"/>
    </row>
    <row r="653" spans="5:5">
      <c r="E653" s="54"/>
    </row>
    <row r="654" spans="5:5">
      <c r="E654" s="54"/>
    </row>
    <row r="655" spans="5:5">
      <c r="E655" s="54"/>
    </row>
    <row r="656" spans="5:5">
      <c r="E656" s="54"/>
    </row>
    <row r="657" spans="5:5">
      <c r="E657" s="54"/>
    </row>
    <row r="658" spans="5:5">
      <c r="E658" s="54"/>
    </row>
    <row r="659" spans="5:5">
      <c r="E659" s="54"/>
    </row>
    <row r="660" spans="5:5">
      <c r="E660" s="54"/>
    </row>
    <row r="661" spans="5:5">
      <c r="E661" s="54"/>
    </row>
    <row r="662" spans="5:5">
      <c r="E662" s="54"/>
    </row>
    <row r="663" spans="5:5">
      <c r="E663" s="54"/>
    </row>
    <row r="664" spans="5:5">
      <c r="E664" s="54"/>
    </row>
    <row r="665" spans="5:5">
      <c r="E665" s="54"/>
    </row>
    <row r="666" spans="5:5">
      <c r="E666" s="54"/>
    </row>
    <row r="667" spans="5:5">
      <c r="E667" s="54"/>
    </row>
    <row r="668" spans="5:5">
      <c r="E668" s="54"/>
    </row>
    <row r="669" spans="5:5">
      <c r="E669" s="54"/>
    </row>
    <row r="670" spans="5:5">
      <c r="E670" s="54"/>
    </row>
    <row r="671" spans="5:5">
      <c r="E671" s="54"/>
    </row>
    <row r="672" spans="5:5">
      <c r="E672" s="54"/>
    </row>
    <row r="673" spans="5:5">
      <c r="E673" s="54"/>
    </row>
    <row r="674" spans="5:5">
      <c r="E674" s="54"/>
    </row>
    <row r="675" spans="5:5">
      <c r="E675" s="54"/>
    </row>
    <row r="676" spans="5:5">
      <c r="E676" s="54"/>
    </row>
    <row r="677" spans="5:5">
      <c r="E677" s="54"/>
    </row>
    <row r="678" spans="5:5">
      <c r="E678" s="54"/>
    </row>
    <row r="679" spans="5:5">
      <c r="E679" s="54"/>
    </row>
    <row r="680" spans="5:5">
      <c r="E680" s="54"/>
    </row>
    <row r="681" spans="5:5">
      <c r="E681" s="54"/>
    </row>
    <row r="682" spans="5:5">
      <c r="E682" s="54"/>
    </row>
    <row r="683" spans="5:5">
      <c r="E683" s="54"/>
    </row>
    <row r="684" spans="5:5">
      <c r="E684" s="53"/>
    </row>
    <row r="685" spans="5:5">
      <c r="E685" s="53"/>
    </row>
    <row r="686" spans="5:5">
      <c r="E686" s="53"/>
    </row>
    <row r="687" spans="5:5">
      <c r="E687" s="53"/>
    </row>
    <row r="688" spans="5:5">
      <c r="E688" s="53"/>
    </row>
    <row r="689" spans="5:5">
      <c r="E689" s="53"/>
    </row>
    <row r="690" spans="5:5">
      <c r="E690" s="53"/>
    </row>
    <row r="691" spans="5:5">
      <c r="E691" s="36"/>
    </row>
    <row r="692" spans="5:5">
      <c r="E692" s="36"/>
    </row>
    <row r="693" spans="5:5">
      <c r="E693" s="36"/>
    </row>
    <row r="694" spans="5:5">
      <c r="E694" s="36"/>
    </row>
    <row r="695" spans="5:5">
      <c r="E695" s="36"/>
    </row>
    <row r="696" spans="5:5">
      <c r="E696" s="36"/>
    </row>
    <row r="697" spans="5:5">
      <c r="E697" s="36"/>
    </row>
    <row r="698" spans="5:5">
      <c r="E698" s="36"/>
    </row>
    <row r="699" spans="5:5">
      <c r="E699" s="36"/>
    </row>
    <row r="700" spans="5:5">
      <c r="E700" s="36"/>
    </row>
    <row r="701" spans="5:5">
      <c r="E701" s="36"/>
    </row>
    <row r="702" spans="5:5">
      <c r="E702" s="36"/>
    </row>
    <row r="703" spans="5:5">
      <c r="E703" s="36"/>
    </row>
    <row r="704" spans="5:5">
      <c r="E704" s="36"/>
    </row>
    <row r="705" spans="5:5">
      <c r="E705" s="36"/>
    </row>
    <row r="706" spans="5:5">
      <c r="E706" s="36"/>
    </row>
    <row r="707" spans="5:5">
      <c r="E707" s="36"/>
    </row>
    <row r="708" spans="5:5">
      <c r="E708" s="36"/>
    </row>
    <row r="709" spans="5:5">
      <c r="E709" s="36"/>
    </row>
    <row r="710" spans="5:5">
      <c r="E710" s="36"/>
    </row>
    <row r="711" spans="5:5">
      <c r="E711" s="36"/>
    </row>
    <row r="712" spans="5:5">
      <c r="E712" s="36"/>
    </row>
    <row r="713" spans="5:5">
      <c r="E713" s="36"/>
    </row>
    <row r="714" spans="5:5">
      <c r="E714" s="36"/>
    </row>
    <row r="715" spans="5:5">
      <c r="E715" s="36"/>
    </row>
    <row r="716" spans="5:5">
      <c r="E716" s="36"/>
    </row>
    <row r="717" spans="5:5">
      <c r="E717" s="36"/>
    </row>
    <row r="718" spans="5:5">
      <c r="E718" s="36"/>
    </row>
    <row r="719" spans="5:5">
      <c r="E719" s="36"/>
    </row>
    <row r="720" spans="5:5">
      <c r="E720" s="36"/>
    </row>
    <row r="721" spans="5:5">
      <c r="E721" s="36"/>
    </row>
    <row r="722" spans="5:5">
      <c r="E722" s="36"/>
    </row>
    <row r="723" spans="5:5">
      <c r="E723" s="36"/>
    </row>
    <row r="724" spans="5:5">
      <c r="E724" s="36"/>
    </row>
    <row r="725" spans="5:5">
      <c r="E725" s="36"/>
    </row>
    <row r="726" spans="5:5">
      <c r="E726" s="36"/>
    </row>
    <row r="727" spans="5:5">
      <c r="E727" s="36"/>
    </row>
    <row r="728" spans="5:5">
      <c r="E728" s="36"/>
    </row>
    <row r="729" spans="5:5">
      <c r="E729" s="36"/>
    </row>
    <row r="730" spans="5:5">
      <c r="E730" s="36"/>
    </row>
    <row r="731" spans="5:5">
      <c r="E731" s="36"/>
    </row>
    <row r="732" spans="5:5">
      <c r="E732" s="36"/>
    </row>
    <row r="733" spans="5:5">
      <c r="E733" s="36"/>
    </row>
    <row r="734" spans="5:5">
      <c r="E734" s="36"/>
    </row>
    <row r="735" spans="5:5">
      <c r="E735" s="36"/>
    </row>
    <row r="736" spans="5:5">
      <c r="E736" s="36"/>
    </row>
    <row r="737" spans="5:5">
      <c r="E737" s="36"/>
    </row>
    <row r="738" spans="5:5">
      <c r="E738" s="36"/>
    </row>
    <row r="739" spans="5:5">
      <c r="E739" s="36"/>
    </row>
    <row r="740" spans="5:5">
      <c r="E740" s="36"/>
    </row>
    <row r="741" spans="5:5">
      <c r="E741" s="36"/>
    </row>
    <row r="742" spans="5:5">
      <c r="E742" s="36"/>
    </row>
    <row r="743" spans="5:5">
      <c r="E743" s="36"/>
    </row>
    <row r="744" spans="5:5">
      <c r="E744" s="36"/>
    </row>
    <row r="745" spans="5:5">
      <c r="E745" s="36"/>
    </row>
    <row r="746" spans="5:5">
      <c r="E746" s="36"/>
    </row>
    <row r="747" spans="5:5">
      <c r="E747" s="36"/>
    </row>
    <row r="748" spans="5:5">
      <c r="E748" s="36"/>
    </row>
    <row r="749" spans="5:5">
      <c r="E749" s="36"/>
    </row>
    <row r="750" spans="5:5">
      <c r="E750" s="36"/>
    </row>
    <row r="751" spans="5:5">
      <c r="E751" s="36"/>
    </row>
    <row r="752" spans="5:5">
      <c r="E752" s="36"/>
    </row>
    <row r="753" spans="5:5">
      <c r="E753" s="36"/>
    </row>
    <row r="754" spans="5:5">
      <c r="E754" s="36"/>
    </row>
    <row r="755" spans="5:5">
      <c r="E755" s="36"/>
    </row>
    <row r="756" spans="5:5">
      <c r="E756" s="36"/>
    </row>
    <row r="757" spans="5:5">
      <c r="E757" s="36"/>
    </row>
    <row r="758" spans="5:5">
      <c r="E758" s="36"/>
    </row>
    <row r="759" spans="5:5">
      <c r="E759" s="36"/>
    </row>
    <row r="760" spans="5:5">
      <c r="E760" s="36"/>
    </row>
    <row r="761" spans="5:5">
      <c r="E761" s="36"/>
    </row>
    <row r="762" spans="5:5">
      <c r="E762" s="36"/>
    </row>
    <row r="763" spans="5:5">
      <c r="E763" s="36"/>
    </row>
    <row r="764" spans="5:5">
      <c r="E764" s="36"/>
    </row>
    <row r="765" spans="5:5">
      <c r="E765" s="36"/>
    </row>
    <row r="766" spans="5:5">
      <c r="E766" s="36"/>
    </row>
    <row r="767" spans="5:5">
      <c r="E767" s="36"/>
    </row>
  </sheetData>
  <conditionalFormatting sqref="D1">
    <cfRule type="duplicateValues" dxfId="0" priority="285"/>
  </conditionalFormatting>
  <conditionalFormatting sqref="C42">
    <cfRule type="duplicateValues" dxfId="0" priority="40"/>
  </conditionalFormatting>
  <conditionalFormatting sqref="C48">
    <cfRule type="duplicateValues" dxfId="0" priority="39"/>
  </conditionalFormatting>
  <conditionalFormatting sqref="C54">
    <cfRule type="duplicateValues" dxfId="0" priority="33"/>
  </conditionalFormatting>
  <conditionalFormatting sqref="C61">
    <cfRule type="duplicateValues" dxfId="0" priority="38"/>
  </conditionalFormatting>
  <conditionalFormatting sqref="C67">
    <cfRule type="duplicateValues" dxfId="0" priority="37"/>
  </conditionalFormatting>
  <conditionalFormatting sqref="C220">
    <cfRule type="duplicateValues" dxfId="0" priority="31"/>
  </conditionalFormatting>
  <conditionalFormatting sqref="D220">
    <cfRule type="duplicateValues" dxfId="0" priority="32"/>
  </conditionalFormatting>
  <conditionalFormatting sqref="E220">
    <cfRule type="duplicateValues" dxfId="0" priority="30"/>
  </conditionalFormatting>
  <conditionalFormatting sqref="D456">
    <cfRule type="duplicateValues" dxfId="0" priority="58"/>
  </conditionalFormatting>
  <conditionalFormatting sqref="C458">
    <cfRule type="duplicateValues" dxfId="0" priority="43"/>
  </conditionalFormatting>
  <conditionalFormatting sqref="C470">
    <cfRule type="duplicateValues" dxfId="0" priority="42"/>
  </conditionalFormatting>
  <conditionalFormatting sqref="C476">
    <cfRule type="duplicateValues" dxfId="0" priority="41"/>
  </conditionalFormatting>
  <conditionalFormatting sqref="C482">
    <cfRule type="duplicateValues" dxfId="0" priority="26"/>
  </conditionalFormatting>
  <conditionalFormatting sqref="C488">
    <cfRule type="duplicateValues" dxfId="0" priority="18"/>
  </conditionalFormatting>
  <conditionalFormatting sqref="C494">
    <cfRule type="duplicateValues" dxfId="0" priority="22"/>
  </conditionalFormatting>
  <conditionalFormatting sqref="C500">
    <cfRule type="duplicateValues" dxfId="0" priority="10"/>
  </conditionalFormatting>
  <conditionalFormatting sqref="C506">
    <cfRule type="duplicateValues" dxfId="0" priority="14"/>
  </conditionalFormatting>
  <conditionalFormatting sqref="C512">
    <cfRule type="duplicateValues" dxfId="0" priority="1"/>
  </conditionalFormatting>
  <conditionalFormatting sqref="C518">
    <cfRule type="duplicateValues" dxfId="0" priority="6"/>
  </conditionalFormatting>
  <conditionalFormatting sqref="C463:C468">
    <cfRule type="duplicateValues" dxfId="0" priority="53"/>
  </conditionalFormatting>
  <conditionalFormatting sqref="D11:D16">
    <cfRule type="duplicateValues" dxfId="0" priority="209"/>
  </conditionalFormatting>
  <conditionalFormatting sqref="D17:D22">
    <cfRule type="duplicateValues" dxfId="0" priority="208"/>
  </conditionalFormatting>
  <conditionalFormatting sqref="D23:D28">
    <cfRule type="duplicateValues" dxfId="0" priority="207"/>
  </conditionalFormatting>
  <conditionalFormatting sqref="D29:D34">
    <cfRule type="duplicateValues" dxfId="0" priority="206"/>
  </conditionalFormatting>
  <conditionalFormatting sqref="D35:D40">
    <cfRule type="duplicateValues" dxfId="0" priority="205"/>
  </conditionalFormatting>
  <conditionalFormatting sqref="D41:D46">
    <cfRule type="duplicateValues" dxfId="0" priority="61"/>
  </conditionalFormatting>
  <conditionalFormatting sqref="D47:D52">
    <cfRule type="duplicateValues" dxfId="0" priority="204"/>
  </conditionalFormatting>
  <conditionalFormatting sqref="D53:D58">
    <cfRule type="duplicateValues" dxfId="0" priority="36"/>
  </conditionalFormatting>
  <conditionalFormatting sqref="D60:D65">
    <cfRule type="duplicateValues" dxfId="0" priority="197"/>
  </conditionalFormatting>
  <conditionalFormatting sqref="D66:D71">
    <cfRule type="duplicateValues" dxfId="0" priority="196"/>
  </conditionalFormatting>
  <conditionalFormatting sqref="D73:D78">
    <cfRule type="duplicateValues" dxfId="0" priority="193"/>
  </conditionalFormatting>
  <conditionalFormatting sqref="D79:D84">
    <cfRule type="duplicateValues" dxfId="0" priority="191"/>
  </conditionalFormatting>
  <conditionalFormatting sqref="D85:D90">
    <cfRule type="duplicateValues" dxfId="0" priority="192"/>
  </conditionalFormatting>
  <conditionalFormatting sqref="D91:D96">
    <cfRule type="duplicateValues" dxfId="0" priority="190"/>
  </conditionalFormatting>
  <conditionalFormatting sqref="D98:D103">
    <cfRule type="duplicateValues" dxfId="0" priority="181"/>
  </conditionalFormatting>
  <conditionalFormatting sqref="D104:D109">
    <cfRule type="duplicateValues" dxfId="0" priority="180"/>
  </conditionalFormatting>
  <conditionalFormatting sqref="D111:D116">
    <cfRule type="duplicateValues" dxfId="0" priority="177"/>
  </conditionalFormatting>
  <conditionalFormatting sqref="D117:D122">
    <cfRule type="duplicateValues" dxfId="0" priority="176"/>
  </conditionalFormatting>
  <conditionalFormatting sqref="D123:D128">
    <cfRule type="duplicateValues" dxfId="0" priority="175"/>
  </conditionalFormatting>
  <conditionalFormatting sqref="D129:D134">
    <cfRule type="duplicateValues" dxfId="0" priority="174"/>
  </conditionalFormatting>
  <conditionalFormatting sqref="D135:D140">
    <cfRule type="duplicateValues" dxfId="0" priority="173"/>
  </conditionalFormatting>
  <conditionalFormatting sqref="D141:D146">
    <cfRule type="duplicateValues" dxfId="0" priority="172"/>
  </conditionalFormatting>
  <conditionalFormatting sqref="D147:D152">
    <cfRule type="duplicateValues" dxfId="0" priority="171"/>
  </conditionalFormatting>
  <conditionalFormatting sqref="D153:D158">
    <cfRule type="duplicateValues" dxfId="0" priority="170"/>
  </conditionalFormatting>
  <conditionalFormatting sqref="D159:D164">
    <cfRule type="duplicateValues" dxfId="0" priority="169"/>
  </conditionalFormatting>
  <conditionalFormatting sqref="D165:D170">
    <cfRule type="duplicateValues" dxfId="0" priority="168"/>
  </conditionalFormatting>
  <conditionalFormatting sqref="D171:D176">
    <cfRule type="duplicateValues" dxfId="0" priority="167"/>
  </conditionalFormatting>
  <conditionalFormatting sqref="D177:D182">
    <cfRule type="duplicateValues" dxfId="0" priority="166"/>
  </conditionalFormatting>
  <conditionalFormatting sqref="D183:D188">
    <cfRule type="duplicateValues" dxfId="0" priority="165"/>
  </conditionalFormatting>
  <conditionalFormatting sqref="D189:D194">
    <cfRule type="duplicateValues" dxfId="0" priority="164"/>
  </conditionalFormatting>
  <conditionalFormatting sqref="D195:D200">
    <cfRule type="duplicateValues" dxfId="0" priority="163"/>
  </conditionalFormatting>
  <conditionalFormatting sqref="D201:D206">
    <cfRule type="duplicateValues" dxfId="0" priority="162"/>
  </conditionalFormatting>
  <conditionalFormatting sqref="D208:D213">
    <cfRule type="duplicateValues" dxfId="0" priority="145"/>
  </conditionalFormatting>
  <conditionalFormatting sqref="D214:D219">
    <cfRule type="duplicateValues" dxfId="0" priority="144"/>
  </conditionalFormatting>
  <conditionalFormatting sqref="D222:D227">
    <cfRule type="duplicateValues" dxfId="0" priority="141"/>
  </conditionalFormatting>
  <conditionalFormatting sqref="D228:D233">
    <cfRule type="duplicateValues" dxfId="0" priority="140"/>
  </conditionalFormatting>
  <conditionalFormatting sqref="D234:D239">
    <cfRule type="duplicateValues" dxfId="0" priority="139"/>
  </conditionalFormatting>
  <conditionalFormatting sqref="D240:D245">
    <cfRule type="duplicateValues" dxfId="0" priority="138"/>
  </conditionalFormatting>
  <conditionalFormatting sqref="D246:D251">
    <cfRule type="duplicateValues" dxfId="0" priority="137"/>
  </conditionalFormatting>
  <conditionalFormatting sqref="D252:D257">
    <cfRule type="duplicateValues" dxfId="0" priority="136"/>
  </conditionalFormatting>
  <conditionalFormatting sqref="D258:D263">
    <cfRule type="duplicateValues" dxfId="0" priority="135"/>
  </conditionalFormatting>
  <conditionalFormatting sqref="D264:D269">
    <cfRule type="duplicateValues" dxfId="0" priority="134"/>
  </conditionalFormatting>
  <conditionalFormatting sqref="D270:D275">
    <cfRule type="duplicateValues" dxfId="0" priority="133"/>
  </conditionalFormatting>
  <conditionalFormatting sqref="D276:D281">
    <cfRule type="duplicateValues" dxfId="0" priority="132"/>
  </conditionalFormatting>
  <conditionalFormatting sqref="D282:D287">
    <cfRule type="duplicateValues" dxfId="0" priority="131"/>
  </conditionalFormatting>
  <conditionalFormatting sqref="D288:D293">
    <cfRule type="duplicateValues" dxfId="0" priority="130"/>
  </conditionalFormatting>
  <conditionalFormatting sqref="D294:D299">
    <cfRule type="duplicateValues" dxfId="0" priority="129"/>
  </conditionalFormatting>
  <conditionalFormatting sqref="D300:D305">
    <cfRule type="duplicateValues" dxfId="0" priority="128"/>
  </conditionalFormatting>
  <conditionalFormatting sqref="D306:D311">
    <cfRule type="duplicateValues" dxfId="0" priority="127"/>
  </conditionalFormatting>
  <conditionalFormatting sqref="D312:D317">
    <cfRule type="duplicateValues" dxfId="0" priority="126"/>
  </conditionalFormatting>
  <conditionalFormatting sqref="D318:D323">
    <cfRule type="duplicateValues" dxfId="0" priority="125"/>
  </conditionalFormatting>
  <conditionalFormatting sqref="D324:D329">
    <cfRule type="duplicateValues" dxfId="0" priority="124"/>
  </conditionalFormatting>
  <conditionalFormatting sqref="D330:D335">
    <cfRule type="duplicateValues" dxfId="0" priority="123"/>
  </conditionalFormatting>
  <conditionalFormatting sqref="D336:D341">
    <cfRule type="duplicateValues" dxfId="0" priority="122"/>
  </conditionalFormatting>
  <conditionalFormatting sqref="D342:D347">
    <cfRule type="duplicateValues" dxfId="0" priority="121"/>
  </conditionalFormatting>
  <conditionalFormatting sqref="D348:D353">
    <cfRule type="duplicateValues" dxfId="0" priority="120"/>
  </conditionalFormatting>
  <conditionalFormatting sqref="D354:D359">
    <cfRule type="duplicateValues" dxfId="0" priority="119"/>
  </conditionalFormatting>
  <conditionalFormatting sqref="D360:D365">
    <cfRule type="duplicateValues" dxfId="0" priority="118"/>
  </conditionalFormatting>
  <conditionalFormatting sqref="D366:D371">
    <cfRule type="duplicateValues" dxfId="0" priority="117"/>
  </conditionalFormatting>
  <conditionalFormatting sqref="D372:D377">
    <cfRule type="duplicateValues" dxfId="0" priority="116"/>
  </conditionalFormatting>
  <conditionalFormatting sqref="D378:D383">
    <cfRule type="duplicateValues" dxfId="0" priority="115"/>
  </conditionalFormatting>
  <conditionalFormatting sqref="D384:D389">
    <cfRule type="duplicateValues" dxfId="0" priority="114"/>
  </conditionalFormatting>
  <conditionalFormatting sqref="D390:D395">
    <cfRule type="duplicateValues" dxfId="0" priority="113"/>
  </conditionalFormatting>
  <conditionalFormatting sqref="D396:D401">
    <cfRule type="duplicateValues" dxfId="0" priority="112"/>
  </conditionalFormatting>
  <conditionalFormatting sqref="D402:D407">
    <cfRule type="duplicateValues" dxfId="0" priority="111"/>
  </conditionalFormatting>
  <conditionalFormatting sqref="D408:D413">
    <cfRule type="duplicateValues" dxfId="0" priority="110"/>
  </conditionalFormatting>
  <conditionalFormatting sqref="D414:D419">
    <cfRule type="duplicateValues" dxfId="0" priority="109"/>
  </conditionalFormatting>
  <conditionalFormatting sqref="D420:D425">
    <cfRule type="duplicateValues" dxfId="0" priority="108"/>
  </conditionalFormatting>
  <conditionalFormatting sqref="D426:D431">
    <cfRule type="duplicateValues" dxfId="0" priority="107"/>
  </conditionalFormatting>
  <conditionalFormatting sqref="D432:D437">
    <cfRule type="duplicateValues" dxfId="0" priority="106"/>
  </conditionalFormatting>
  <conditionalFormatting sqref="D438:D443">
    <cfRule type="duplicateValues" dxfId="0" priority="105"/>
  </conditionalFormatting>
  <conditionalFormatting sqref="D444:D449">
    <cfRule type="duplicateValues" dxfId="0" priority="104"/>
  </conditionalFormatting>
  <conditionalFormatting sqref="D457:D462">
    <cfRule type="duplicateValues" dxfId="0" priority="57"/>
  </conditionalFormatting>
  <conditionalFormatting sqref="D463:D468">
    <cfRule type="duplicateValues" dxfId="0" priority="54"/>
  </conditionalFormatting>
  <conditionalFormatting sqref="D469:D474">
    <cfRule type="duplicateValues" dxfId="0" priority="51"/>
  </conditionalFormatting>
  <conditionalFormatting sqref="D475:D480">
    <cfRule type="duplicateValues" dxfId="0" priority="48"/>
  </conditionalFormatting>
  <conditionalFormatting sqref="D481:D486">
    <cfRule type="duplicateValues" dxfId="0" priority="29"/>
  </conditionalFormatting>
  <conditionalFormatting sqref="D487:D492">
    <cfRule type="duplicateValues" dxfId="0" priority="21"/>
  </conditionalFormatting>
  <conditionalFormatting sqref="D493:D498">
    <cfRule type="duplicateValues" dxfId="0" priority="25"/>
  </conditionalFormatting>
  <conditionalFormatting sqref="D499:D504">
    <cfRule type="duplicateValues" dxfId="0" priority="13"/>
  </conditionalFormatting>
  <conditionalFormatting sqref="D505:D510">
    <cfRule type="duplicateValues" dxfId="0" priority="17"/>
  </conditionalFormatting>
  <conditionalFormatting sqref="D511:D516">
    <cfRule type="duplicateValues" dxfId="0" priority="5"/>
  </conditionalFormatting>
  <conditionalFormatting sqref="D517:D522">
    <cfRule type="duplicateValues" dxfId="0" priority="9"/>
  </conditionalFormatting>
  <conditionalFormatting sqref="E41:E46">
    <cfRule type="duplicateValues" dxfId="0" priority="59"/>
  </conditionalFormatting>
  <conditionalFormatting sqref="E53:E58">
    <cfRule type="duplicateValues" dxfId="0" priority="34"/>
  </conditionalFormatting>
  <conditionalFormatting sqref="E456:E462">
    <cfRule type="duplicateValues" dxfId="0" priority="55"/>
  </conditionalFormatting>
  <conditionalFormatting sqref="E463:E468">
    <cfRule type="duplicateValues" dxfId="0" priority="52"/>
  </conditionalFormatting>
  <conditionalFormatting sqref="E469:E474">
    <cfRule type="duplicateValues" dxfId="0" priority="49"/>
  </conditionalFormatting>
  <conditionalFormatting sqref="E475:E480">
    <cfRule type="duplicateValues" dxfId="0" priority="46"/>
  </conditionalFormatting>
  <conditionalFormatting sqref="E481:E486">
    <cfRule type="duplicateValues" dxfId="0" priority="27"/>
  </conditionalFormatting>
  <conditionalFormatting sqref="E487:E492">
    <cfRule type="duplicateValues" dxfId="0" priority="19"/>
  </conditionalFormatting>
  <conditionalFormatting sqref="E493:E498">
    <cfRule type="duplicateValues" dxfId="0" priority="23"/>
  </conditionalFormatting>
  <conditionalFormatting sqref="E499:E504">
    <cfRule type="duplicateValues" dxfId="0" priority="11"/>
  </conditionalFormatting>
  <conditionalFormatting sqref="E505:E510">
    <cfRule type="duplicateValues" dxfId="0" priority="15"/>
  </conditionalFormatting>
  <conditionalFormatting sqref="E511:E516">
    <cfRule type="duplicateValues" dxfId="0" priority="3"/>
  </conditionalFormatting>
  <conditionalFormatting sqref="E517:E522">
    <cfRule type="duplicateValues" dxfId="0" priority="7"/>
  </conditionalFormatting>
  <conditionalFormatting sqref="C1:C40;C47;C49:C52;C59:C60;C62:C66;C68:C219;C221:C455;C523:C1048576">
    <cfRule type="duplicateValues" dxfId="0" priority="63"/>
  </conditionalFormatting>
  <conditionalFormatting sqref="E1:E40;E47:E52;E59:E219;E221:E455;E523:E1048576">
    <cfRule type="duplicateValues" dxfId="0" priority="62"/>
  </conditionalFormatting>
  <conditionalFormatting sqref="D2:D10;D59;D207;D97;D72;D110;D450:D455;D221;D523:D1048576">
    <cfRule type="duplicateValues" dxfId="0" priority="287"/>
  </conditionalFormatting>
  <conditionalFormatting sqref="C41;C43:C46">
    <cfRule type="duplicateValues" dxfId="0" priority="60"/>
  </conditionalFormatting>
  <conditionalFormatting sqref="C53;C55:C58">
    <cfRule type="duplicateValues" dxfId="0" priority="35"/>
  </conditionalFormatting>
  <conditionalFormatting sqref="C456:C457;C459:C462">
    <cfRule type="duplicateValues" dxfId="0" priority="56"/>
  </conditionalFormatting>
  <conditionalFormatting sqref="C469;C471:C474">
    <cfRule type="duplicateValues" dxfId="0" priority="50"/>
  </conditionalFormatting>
  <conditionalFormatting sqref="C475;C477:C480">
    <cfRule type="duplicateValues" dxfId="0" priority="47"/>
  </conditionalFormatting>
  <conditionalFormatting sqref="C481;C483:C486">
    <cfRule type="duplicateValues" dxfId="0" priority="28"/>
  </conditionalFormatting>
  <conditionalFormatting sqref="C487;C489:C492">
    <cfRule type="duplicateValues" dxfId="0" priority="20"/>
  </conditionalFormatting>
  <conditionalFormatting sqref="C493;C495:C498">
    <cfRule type="duplicateValues" dxfId="0" priority="24"/>
  </conditionalFormatting>
  <conditionalFormatting sqref="C499;C501:C504">
    <cfRule type="duplicateValues" dxfId="0" priority="12"/>
  </conditionalFormatting>
  <conditionalFormatting sqref="C505;C507:C510">
    <cfRule type="duplicateValues" dxfId="0" priority="16"/>
  </conditionalFormatting>
  <conditionalFormatting sqref="C511;C513:C516">
    <cfRule type="duplicateValues" dxfId="0" priority="4"/>
  </conditionalFormatting>
  <conditionalFormatting sqref="C517;C519:C522">
    <cfRule type="duplicateValues" dxfId="0" priority="8"/>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B4" sqref="B4:B15"/>
    </sheetView>
  </sheetViews>
  <sheetFormatPr defaultColWidth="9" defaultRowHeight="15" outlineLevelCol="3"/>
  <cols>
    <col min="1" max="1" width="64.625" style="31" customWidth="1"/>
    <col min="2" max="2" width="74" style="31" customWidth="1"/>
    <col min="3" max="16384" width="9" style="31"/>
  </cols>
  <sheetData>
    <row r="2" spans="1:4">
      <c r="A2" s="31" t="s">
        <v>382</v>
      </c>
      <c r="B2" s="31" t="s">
        <v>383</v>
      </c>
      <c r="D2" s="31" t="s">
        <v>384</v>
      </c>
    </row>
    <row r="4" spans="1:4">
      <c r="A4" s="32"/>
      <c r="B4" s="31" t="s">
        <v>385</v>
      </c>
      <c r="D4" s="31" t="s">
        <v>386</v>
      </c>
    </row>
    <row r="5" spans="1:4">
      <c r="A5" s="33" t="s">
        <v>387</v>
      </c>
      <c r="B5" s="31" t="s">
        <v>388</v>
      </c>
      <c r="D5" s="31" t="s">
        <v>389</v>
      </c>
    </row>
    <row r="6" spans="1:4">
      <c r="A6" s="33" t="s">
        <v>390</v>
      </c>
      <c r="B6" s="31" t="s">
        <v>106</v>
      </c>
      <c r="D6" s="31" t="s">
        <v>391</v>
      </c>
    </row>
    <row r="7" spans="1:4">
      <c r="A7" s="33"/>
      <c r="B7" s="31" t="s">
        <v>392</v>
      </c>
      <c r="D7" s="31" t="s">
        <v>393</v>
      </c>
    </row>
    <row r="8" spans="1:4">
      <c r="A8" s="33" t="s">
        <v>394</v>
      </c>
      <c r="B8" s="31" t="s">
        <v>107</v>
      </c>
      <c r="D8" s="31" t="s">
        <v>395</v>
      </c>
    </row>
    <row r="9" spans="1:4">
      <c r="A9" s="33" t="s">
        <v>396</v>
      </c>
      <c r="B9" s="31" t="s">
        <v>108</v>
      </c>
      <c r="D9" s="31" t="s">
        <v>397</v>
      </c>
    </row>
    <row r="10" spans="1:4">
      <c r="A10" s="32"/>
      <c r="B10" s="31" t="s">
        <v>398</v>
      </c>
      <c r="D10" s="31" t="s">
        <v>399</v>
      </c>
    </row>
    <row r="11" spans="1:4">
      <c r="A11" s="32"/>
      <c r="B11" s="31" t="s">
        <v>400</v>
      </c>
      <c r="D11" s="31" t="s">
        <v>401</v>
      </c>
    </row>
    <row r="12" spans="1:4">
      <c r="A12" s="32"/>
      <c r="B12" s="31" t="s">
        <v>402</v>
      </c>
      <c r="D12" s="31" t="s">
        <v>403</v>
      </c>
    </row>
    <row r="13" spans="1:4">
      <c r="A13" s="32"/>
      <c r="B13" s="31" t="s">
        <v>404</v>
      </c>
      <c r="D13" s="31" t="s">
        <v>405</v>
      </c>
    </row>
    <row r="14" spans="1:4">
      <c r="A14" s="33"/>
      <c r="B14" s="31" t="s">
        <v>406</v>
      </c>
      <c r="D14" s="31" t="s">
        <v>407</v>
      </c>
    </row>
    <row r="15" spans="1:4">
      <c r="A15" s="33"/>
      <c r="B15" s="31" t="s">
        <v>111</v>
      </c>
      <c r="D15" s="31" t="s">
        <v>408</v>
      </c>
    </row>
    <row r="16" spans="1:4">
      <c r="A16" s="33"/>
      <c r="D16" s="31" t="s">
        <v>409</v>
      </c>
    </row>
    <row r="17" spans="1:4">
      <c r="A17" s="33"/>
      <c r="D17" s="31" t="s">
        <v>410</v>
      </c>
    </row>
    <row r="18" spans="1:4">
      <c r="A18" s="33"/>
      <c r="D18" s="31" t="s">
        <v>411</v>
      </c>
    </row>
    <row r="19" spans="4:4">
      <c r="D19" s="31" t="s">
        <v>412</v>
      </c>
    </row>
    <row r="20" spans="1:4">
      <c r="A20" s="34"/>
      <c r="D20" s="31" t="s">
        <v>413</v>
      </c>
    </row>
    <row r="21" spans="4:4">
      <c r="D21" s="31" t="s">
        <v>414</v>
      </c>
    </row>
    <row r="22" spans="4:4">
      <c r="D22" s="31" t="s">
        <v>415</v>
      </c>
    </row>
    <row r="23" spans="4:4">
      <c r="D23" s="31" t="s">
        <v>416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index</vt:lpstr>
      <vt:lpstr>&lt;head&gt; Indice</vt:lpstr>
      <vt:lpstr>&lt;head&gt;</vt:lpstr>
      <vt:lpstr>&lt;main&gt;</vt:lpstr>
      <vt:lpstr>&lt;h3&gt;</vt:lpstr>
      <vt:lpstr>&lt;ul&gt;</vt:lpstr>
      <vt:lpstr>script</vt:lpstr>
      <vt:lpstr>sitemap.xml</vt:lpstr>
      <vt:lpstr>Plantillas</vt:lpstr>
      <vt:lpstr>Índice</vt:lpstr>
      <vt:lpstr>Hoja12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PC</cp:lastModifiedBy>
  <dcterms:created xsi:type="dcterms:W3CDTF">2024-03-07T16:53:00Z</dcterms:created>
  <dcterms:modified xsi:type="dcterms:W3CDTF">2025-07-22T18:32:32Z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3082-12.2.0.21931</vt:lpwstr>
  </property>
</Properties>
</file>