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 activeTab="1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N31" i="1" l="1"/>
  <c r="N30" i="1"/>
  <c r="N29" i="1"/>
  <c r="N28" i="1"/>
  <c r="N27" i="1"/>
  <c r="N26" i="1"/>
  <c r="N25" i="1"/>
  <c r="N24" i="1"/>
  <c r="J27" i="1" s="1"/>
  <c r="K25" i="1" l="1"/>
  <c r="I25" i="1"/>
  <c r="G25" i="1"/>
  <c r="F23" i="1"/>
  <c r="E28" i="1"/>
  <c r="J29" i="1" l="1"/>
  <c r="J31" i="1" s="1"/>
  <c r="G17" i="1"/>
  <c r="H17" i="1" s="1"/>
  <c r="F20" i="1" s="1"/>
  <c r="F17" i="1"/>
  <c r="B11" i="1"/>
  <c r="F15" i="1"/>
  <c r="E5" i="3" l="1"/>
  <c r="G5" i="3" s="1"/>
  <c r="I5" i="3" s="1"/>
  <c r="G5" i="1" l="1"/>
  <c r="J11" i="1" l="1"/>
  <c r="F9" i="1"/>
  <c r="F11" i="1" l="1"/>
  <c r="J14" i="1" s="1"/>
  <c r="H5" i="2"/>
  <c r="H4" i="2"/>
  <c r="H7" i="2"/>
  <c r="H3" i="2"/>
</calcChain>
</file>

<file path=xl/sharedStrings.xml><?xml version="1.0" encoding="utf-8"?>
<sst xmlns="http://schemas.openxmlformats.org/spreadsheetml/2006/main" count="73" uniqueCount="63">
  <si>
    <t>ITBI</t>
  </si>
  <si>
    <t>Tarifa Banco</t>
  </si>
  <si>
    <t>Registro</t>
  </si>
  <si>
    <t>Total</t>
  </si>
  <si>
    <t>Valor imóvel</t>
  </si>
  <si>
    <t>Entrada</t>
  </si>
  <si>
    <t>FGTS</t>
  </si>
  <si>
    <t>Dinheiro disponível</t>
  </si>
  <si>
    <t>Valor do financiamento e tarifas</t>
  </si>
  <si>
    <t>Saldo disponível</t>
  </si>
  <si>
    <t>Dinheiro que falta</t>
  </si>
  <si>
    <t>ADVANCED ADMINISTRATOR</t>
  </si>
  <si>
    <t>Objects and Application</t>
  </si>
  <si>
    <t>Data and Analytics Management</t>
  </si>
  <si>
    <t>Cloud Application</t>
  </si>
  <si>
    <t>Auditing and Monitoring</t>
  </si>
  <si>
    <t>Environment Management and Deployment</t>
  </si>
  <si>
    <t>Total (Cash + FGTS)</t>
  </si>
  <si>
    <t>por hora</t>
  </si>
  <si>
    <t>hora por dia</t>
  </si>
  <si>
    <t>dias por semana</t>
  </si>
  <si>
    <t>total por mês</t>
  </si>
  <si>
    <t>semanas por mês</t>
  </si>
  <si>
    <t>65/69</t>
  </si>
  <si>
    <t>60 / 81 / 100</t>
  </si>
  <si>
    <t>66,67 / 86,67 / 90</t>
  </si>
  <si>
    <t>56,41 / 75 / 83</t>
  </si>
  <si>
    <t>65,22 / 89,13 / 91,3 / 95</t>
  </si>
  <si>
    <t>66,67 / 78,57 / 88,01</t>
  </si>
  <si>
    <t>Entrada 20%</t>
  </si>
  <si>
    <t>Entrada em cash</t>
  </si>
  <si>
    <t>Entrada total</t>
  </si>
  <si>
    <t>Restante</t>
  </si>
  <si>
    <t>Total de parcelas</t>
  </si>
  <si>
    <t>Valor de cada parc</t>
  </si>
  <si>
    <t>Tx</t>
  </si>
  <si>
    <t>Financiamento banco</t>
  </si>
  <si>
    <t>Mega</t>
  </si>
  <si>
    <t>Vendedor</t>
  </si>
  <si>
    <t>Dinheiro</t>
  </si>
  <si>
    <t>Valor das parcelas</t>
  </si>
  <si>
    <t>IPCA %</t>
  </si>
  <si>
    <t>IPCA R$</t>
  </si>
  <si>
    <t>Valor tot parcela</t>
  </si>
  <si>
    <t>Parc financiamento</t>
  </si>
  <si>
    <t>Salário</t>
  </si>
  <si>
    <t>Pagamento</t>
  </si>
  <si>
    <t>Pagamento efetuado</t>
  </si>
  <si>
    <t>1o parcela 10/06</t>
  </si>
  <si>
    <t>2o parcela 10/07</t>
  </si>
  <si>
    <t>3o parcela 10/08</t>
  </si>
  <si>
    <t>4o parcela 10/09</t>
  </si>
  <si>
    <t>5o parcela 10/10</t>
  </si>
  <si>
    <t>6o parcela 10/11</t>
  </si>
  <si>
    <t>7o parcela 10/12</t>
  </si>
  <si>
    <t>8o parcela 10/01</t>
  </si>
  <si>
    <t>Secutity and Access  /  Process Automation</t>
  </si>
  <si>
    <t>Ponto fraco</t>
  </si>
  <si>
    <t>Territorio / Processo de Aprovação</t>
  </si>
  <si>
    <t>Completed</t>
  </si>
  <si>
    <t>Status</t>
  </si>
  <si>
    <t>Em curso</t>
  </si>
  <si>
    <t>Em curso /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</si>
</sst>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44" fontId="0" fillId="0" borderId="0" xfId="1" applyFont="1" applyBorder="1" applyAlignment="1">
      <alignment horizontal="center"/>
    </xf>
    <xf numFmtId="0" fontId="2" fillId="0" borderId="0" xfId="0" applyFont="1" applyBorder="1" applyAlignment="1"/>
    <xf numFmtId="0" fontId="2" fillId="0" borderId="1" xfId="0" applyFont="1" applyBorder="1" applyAlignment="1">
      <alignment horizontal="center" wrapText="1"/>
    </xf>
    <xf numFmtId="44" fontId="2" fillId="0" borderId="1" xfId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44" fontId="0" fillId="2" borderId="1" xfId="1" applyFont="1" applyFill="1" applyBorder="1" applyAlignment="1">
      <alignment horizontal="center"/>
    </xf>
    <xf numFmtId="44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2" applyNumberFormat="1" applyFont="1"/>
    <xf numFmtId="9" fontId="0" fillId="0" borderId="1" xfId="2" applyNumberFormat="1" applyFont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1" applyFont="1" applyFill="1" applyBorder="1" applyAlignment="1">
      <alignment horizontal="center"/>
    </xf>
    <xf numFmtId="0" fontId="0" fillId="0" borderId="0" xfId="1" applyNumberFormat="1" applyFont="1" applyAlignment="1">
      <alignment horizontal="center"/>
    </xf>
    <xf numFmtId="44" fontId="0" fillId="0" borderId="1" xfId="0" applyNumberFormat="1" applyBorder="1" applyAlignment="1">
      <alignment horizontal="center"/>
    </xf>
    <xf numFmtId="44" fontId="2" fillId="0" borderId="1" xfId="0" applyNumberFormat="1" applyFont="1" applyBorder="1" applyAlignment="1">
      <alignment horizontal="center"/>
    </xf>
    <xf numFmtId="44" fontId="0" fillId="2" borderId="1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44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44" fontId="4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44" fontId="6" fillId="4" borderId="1" xfId="1" applyFont="1" applyFill="1" applyBorder="1" applyAlignment="1">
      <alignment horizontal="center"/>
    </xf>
    <xf numFmtId="44" fontId="6" fillId="4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4" fontId="2" fillId="3" borderId="1" xfId="0" applyNumberFormat="1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4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4" fontId="2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0" fillId="0" borderId="1" xfId="1" applyFont="1" applyBorder="1" applyAlignment="1">
      <alignment horizontal="center" vertical="center"/>
    </xf>
    <xf numFmtId="4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8</xdr:row>
      <xdr:rowOff>91440</xdr:rowOff>
    </xdr:from>
    <xdr:to>
      <xdr:col>3</xdr:col>
      <xdr:colOff>518160</xdr:colOff>
      <xdr:row>8</xdr:row>
      <xdr:rowOff>91440</xdr:rowOff>
    </xdr:to>
    <xdr:cxnSp macro="">
      <xdr:nvCxnSpPr>
        <xdr:cNvPr id="3" name="Conector de seta reta 2"/>
        <xdr:cNvCxnSpPr/>
      </xdr:nvCxnSpPr>
      <xdr:spPr>
        <a:xfrm>
          <a:off x="2506980" y="1638300"/>
          <a:ext cx="38100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showGridLines="0" topLeftCell="C21" workbookViewId="0">
      <selection activeCell="G45" sqref="G45"/>
    </sheetView>
  </sheetViews>
  <sheetFormatPr defaultRowHeight="14.4" x14ac:dyDescent="0.3"/>
  <cols>
    <col min="1" max="1" width="19.44140625" style="1" customWidth="1"/>
    <col min="2" max="2" width="16.77734375" style="1" customWidth="1"/>
    <col min="3" max="3" width="8.88671875" style="1"/>
    <col min="4" max="4" width="23.44140625" style="1" customWidth="1"/>
    <col min="5" max="5" width="18.21875" style="1" customWidth="1"/>
    <col min="6" max="6" width="14.109375" style="1" bestFit="1" customWidth="1"/>
    <col min="7" max="7" width="13.109375" style="1" bestFit="1" customWidth="1"/>
    <col min="8" max="8" width="15.21875" style="1" bestFit="1" customWidth="1"/>
    <col min="9" max="9" width="17.33203125" style="1" customWidth="1"/>
    <col min="10" max="10" width="15.6640625" style="1" bestFit="1" customWidth="1"/>
    <col min="11" max="11" width="14" style="1" bestFit="1" customWidth="1"/>
    <col min="12" max="12" width="10.33203125" style="1" customWidth="1"/>
    <col min="13" max="13" width="16.44140625" style="1" customWidth="1"/>
    <col min="14" max="14" width="11.88671875" style="1" customWidth="1"/>
    <col min="15" max="16384" width="8.88671875" style="1"/>
  </cols>
  <sheetData>
    <row r="1" spans="1:14" ht="15" thickBot="1" x14ac:dyDescent="0.35"/>
    <row r="2" spans="1:14" ht="21.6" thickBot="1" x14ac:dyDescent="0.45">
      <c r="B2" s="58" t="s">
        <v>8</v>
      </c>
      <c r="C2" s="61"/>
      <c r="D2" s="61"/>
      <c r="E2" s="61"/>
      <c r="F2" s="61"/>
      <c r="G2" s="62"/>
      <c r="I2" s="58" t="s">
        <v>9</v>
      </c>
      <c r="J2" s="59"/>
      <c r="K2" s="15"/>
    </row>
    <row r="4" spans="1:14" x14ac:dyDescent="0.3">
      <c r="L4" s="8"/>
      <c r="M4" s="8"/>
      <c r="N4" s="8"/>
    </row>
    <row r="5" spans="1:14" x14ac:dyDescent="0.3">
      <c r="E5" s="4" t="s">
        <v>0</v>
      </c>
      <c r="F5" s="17">
        <v>2400</v>
      </c>
      <c r="G5" s="60">
        <f>SUM(F5:F7)</f>
        <v>10000</v>
      </c>
      <c r="I5" s="4" t="s">
        <v>7</v>
      </c>
      <c r="J5" s="18">
        <v>41000</v>
      </c>
      <c r="L5" s="10"/>
      <c r="M5" s="8"/>
      <c r="N5" s="8"/>
    </row>
    <row r="6" spans="1:14" x14ac:dyDescent="0.3">
      <c r="E6" s="4" t="s">
        <v>1</v>
      </c>
      <c r="F6" s="5">
        <v>3400</v>
      </c>
      <c r="G6" s="60"/>
      <c r="I6" s="4" t="s">
        <v>6</v>
      </c>
      <c r="J6" s="18">
        <v>19067</v>
      </c>
      <c r="L6" s="8"/>
      <c r="M6" s="10"/>
      <c r="N6" s="8"/>
    </row>
    <row r="7" spans="1:14" x14ac:dyDescent="0.3">
      <c r="E7" s="4" t="s">
        <v>2</v>
      </c>
      <c r="F7" s="17">
        <v>4200</v>
      </c>
      <c r="G7" s="60"/>
      <c r="I7" s="3"/>
      <c r="L7" s="8"/>
      <c r="M7" s="8"/>
      <c r="N7" s="8"/>
    </row>
    <row r="8" spans="1:14" x14ac:dyDescent="0.3">
      <c r="B8" s="4" t="s">
        <v>4</v>
      </c>
      <c r="C8" s="4" t="s">
        <v>5</v>
      </c>
      <c r="E8" s="4"/>
      <c r="F8" s="5"/>
      <c r="I8" s="3"/>
    </row>
    <row r="9" spans="1:14" x14ac:dyDescent="0.3">
      <c r="B9" s="5">
        <v>400000</v>
      </c>
      <c r="C9" s="6">
        <v>0.2</v>
      </c>
      <c r="E9" s="16" t="s">
        <v>29</v>
      </c>
      <c r="F9" s="17">
        <f>B9*C9</f>
        <v>80000</v>
      </c>
    </row>
    <row r="10" spans="1:14" x14ac:dyDescent="0.3">
      <c r="A10" s="4" t="s">
        <v>36</v>
      </c>
      <c r="B10" s="5">
        <v>312000</v>
      </c>
      <c r="E10" s="6"/>
      <c r="F10" s="5"/>
      <c r="L10" s="7"/>
    </row>
    <row r="11" spans="1:14" x14ac:dyDescent="0.3">
      <c r="B11" s="32">
        <f>B9-B10</f>
        <v>88000</v>
      </c>
      <c r="E11" s="16" t="s">
        <v>3</v>
      </c>
      <c r="F11" s="17">
        <f>SUM(F5:F10)</f>
        <v>90000</v>
      </c>
      <c r="I11" s="4" t="s">
        <v>17</v>
      </c>
      <c r="J11" s="19">
        <f>SUM(J5:J6)</f>
        <v>60067</v>
      </c>
    </row>
    <row r="12" spans="1:14" x14ac:dyDescent="0.3">
      <c r="F12" s="2"/>
    </row>
    <row r="13" spans="1:14" x14ac:dyDescent="0.3">
      <c r="E13" s="28" t="s">
        <v>30</v>
      </c>
      <c r="F13" s="30">
        <v>41000</v>
      </c>
    </row>
    <row r="14" spans="1:14" x14ac:dyDescent="0.3">
      <c r="E14" s="28" t="s">
        <v>6</v>
      </c>
      <c r="F14" s="30">
        <v>19000</v>
      </c>
      <c r="I14" s="13" t="s">
        <v>10</v>
      </c>
      <c r="J14" s="14">
        <f>IF(F11&gt;J11,F11-J11,"R$ 0,00")</f>
        <v>29933</v>
      </c>
      <c r="K14" s="12"/>
    </row>
    <row r="15" spans="1:14" x14ac:dyDescent="0.3">
      <c r="E15" s="16" t="s">
        <v>31</v>
      </c>
      <c r="F15" s="17">
        <f>SUM(F13:F14)</f>
        <v>60000</v>
      </c>
      <c r="G15" s="7"/>
    </row>
    <row r="16" spans="1:14" x14ac:dyDescent="0.3">
      <c r="F16" s="2"/>
    </row>
    <row r="17" spans="1:14" x14ac:dyDescent="0.3">
      <c r="E17" s="1" t="s">
        <v>32</v>
      </c>
      <c r="F17" s="2">
        <f>B11-F15</f>
        <v>28000</v>
      </c>
      <c r="G17" s="7">
        <f>(F17*F18)/100</f>
        <v>3444</v>
      </c>
      <c r="H17" s="7">
        <f>F17+G17</f>
        <v>31444</v>
      </c>
      <c r="J17" s="29">
        <v>3500</v>
      </c>
      <c r="K17" s="29">
        <v>100</v>
      </c>
    </row>
    <row r="18" spans="1:14" x14ac:dyDescent="0.3">
      <c r="E18" s="1" t="s">
        <v>35</v>
      </c>
      <c r="F18" s="31">
        <v>12.3</v>
      </c>
      <c r="J18" s="29"/>
      <c r="K18" s="29">
        <v>12.3</v>
      </c>
    </row>
    <row r="19" spans="1:14" x14ac:dyDescent="0.3">
      <c r="A19" s="8"/>
      <c r="B19" s="8"/>
      <c r="C19" s="8"/>
      <c r="D19" s="8"/>
      <c r="E19" s="8" t="s">
        <v>33</v>
      </c>
      <c r="F19" s="8">
        <v>8</v>
      </c>
      <c r="G19" s="8"/>
    </row>
    <row r="20" spans="1:14" x14ac:dyDescent="0.3">
      <c r="A20" s="8"/>
      <c r="B20" s="8"/>
      <c r="C20" s="8"/>
      <c r="D20" s="8"/>
      <c r="E20" s="8" t="s">
        <v>34</v>
      </c>
      <c r="F20" s="10">
        <f>H17/F19</f>
        <v>3930.5</v>
      </c>
      <c r="G20" s="8"/>
    </row>
    <row r="21" spans="1:14" ht="55.2" customHeight="1" x14ac:dyDescent="0.3">
      <c r="A21" s="8"/>
      <c r="B21" s="9"/>
      <c r="C21" s="9"/>
      <c r="D21" s="8"/>
      <c r="E21" s="9"/>
      <c r="F21" s="10"/>
      <c r="G21" s="25"/>
    </row>
    <row r="22" spans="1:14" x14ac:dyDescent="0.3">
      <c r="A22" s="8"/>
      <c r="B22" s="11"/>
      <c r="C22" s="8"/>
      <c r="D22" s="4" t="s">
        <v>4</v>
      </c>
      <c r="E22" s="14">
        <v>400000</v>
      </c>
      <c r="F22" s="8"/>
      <c r="G22" s="25"/>
      <c r="H22" s="25"/>
    </row>
    <row r="23" spans="1:14" x14ac:dyDescent="0.3">
      <c r="A23" s="8"/>
      <c r="B23" s="8"/>
      <c r="C23" s="8"/>
      <c r="D23" s="4" t="s">
        <v>36</v>
      </c>
      <c r="E23" s="14">
        <v>312000</v>
      </c>
      <c r="F23" s="64">
        <f>SUM(E23,E28)</f>
        <v>372000</v>
      </c>
      <c r="G23" s="25"/>
      <c r="I23" s="25"/>
      <c r="J23" s="26"/>
    </row>
    <row r="24" spans="1:14" x14ac:dyDescent="0.3">
      <c r="A24" s="8"/>
      <c r="B24" s="8"/>
      <c r="C24" s="8"/>
      <c r="D24" s="63" t="s">
        <v>5</v>
      </c>
      <c r="E24" s="63"/>
      <c r="F24" s="64"/>
      <c r="G24" s="4" t="s">
        <v>32</v>
      </c>
      <c r="H24" s="4" t="s">
        <v>33</v>
      </c>
      <c r="I24" s="4" t="s">
        <v>40</v>
      </c>
      <c r="J24" s="4" t="s">
        <v>41</v>
      </c>
      <c r="K24" s="4" t="s">
        <v>42</v>
      </c>
      <c r="M24" s="45" t="s">
        <v>48</v>
      </c>
      <c r="N24" s="46">
        <f>I25+K25</f>
        <v>3930.5</v>
      </c>
    </row>
    <row r="25" spans="1:14" x14ac:dyDescent="0.3">
      <c r="A25" s="8"/>
      <c r="B25" s="8"/>
      <c r="C25" s="67" t="s">
        <v>39</v>
      </c>
      <c r="D25" s="39" t="s">
        <v>37</v>
      </c>
      <c r="E25" s="40">
        <v>20000</v>
      </c>
      <c r="F25" s="64"/>
      <c r="G25" s="65">
        <f>E22-F23</f>
        <v>28000</v>
      </c>
      <c r="H25" s="57">
        <v>8</v>
      </c>
      <c r="I25" s="55">
        <f>G25/H25</f>
        <v>3500</v>
      </c>
      <c r="J25" s="56">
        <v>12.3</v>
      </c>
      <c r="K25" s="55">
        <f>(J17*K18)/K17</f>
        <v>430.5</v>
      </c>
      <c r="M25" s="38" t="s">
        <v>49</v>
      </c>
      <c r="N25" s="32">
        <f>I25+K25</f>
        <v>3930.5</v>
      </c>
    </row>
    <row r="26" spans="1:14" x14ac:dyDescent="0.3">
      <c r="A26" s="8"/>
      <c r="B26" s="8"/>
      <c r="C26" s="67"/>
      <c r="D26" s="39" t="s">
        <v>38</v>
      </c>
      <c r="E26" s="40">
        <v>21000</v>
      </c>
      <c r="F26" s="64"/>
      <c r="G26" s="66"/>
      <c r="H26" s="57"/>
      <c r="I26" s="56"/>
      <c r="J26" s="56"/>
      <c r="K26" s="56"/>
      <c r="M26" s="38" t="s">
        <v>50</v>
      </c>
      <c r="N26" s="32">
        <f>I25+K25</f>
        <v>3930.5</v>
      </c>
    </row>
    <row r="27" spans="1:14" x14ac:dyDescent="0.3">
      <c r="A27" s="8"/>
      <c r="B27" s="8"/>
      <c r="C27" s="8"/>
      <c r="D27" s="29" t="s">
        <v>6</v>
      </c>
      <c r="E27" s="5">
        <v>19000</v>
      </c>
      <c r="F27" s="64"/>
      <c r="G27" s="27"/>
      <c r="H27" s="57"/>
      <c r="I27" s="16" t="s">
        <v>43</v>
      </c>
      <c r="J27" s="34">
        <f>N24</f>
        <v>3930.5</v>
      </c>
      <c r="K27" s="7"/>
      <c r="M27" s="38" t="s">
        <v>51</v>
      </c>
      <c r="N27" s="32">
        <f>I25+K25</f>
        <v>3930.5</v>
      </c>
    </row>
    <row r="28" spans="1:14" x14ac:dyDescent="0.3">
      <c r="A28" s="8"/>
      <c r="B28" s="8"/>
      <c r="C28" s="8"/>
      <c r="D28" s="4" t="s">
        <v>3</v>
      </c>
      <c r="E28" s="33">
        <f>SUM(E25:E27)</f>
        <v>60000</v>
      </c>
      <c r="F28" s="64"/>
      <c r="G28" s="8"/>
      <c r="I28" s="36" t="s">
        <v>44</v>
      </c>
      <c r="J28" s="30">
        <v>3358.23</v>
      </c>
      <c r="M28" s="38" t="s">
        <v>52</v>
      </c>
      <c r="N28" s="32">
        <f>I25+K25</f>
        <v>3930.5</v>
      </c>
    </row>
    <row r="29" spans="1:14" x14ac:dyDescent="0.3">
      <c r="A29" s="8"/>
      <c r="B29" s="8"/>
      <c r="C29" s="8"/>
      <c r="D29" s="8"/>
      <c r="E29" s="9"/>
      <c r="F29" s="10"/>
      <c r="G29" s="8"/>
      <c r="I29" s="36" t="s">
        <v>46</v>
      </c>
      <c r="J29" s="37">
        <f>SUM(J27:J28)</f>
        <v>7288.73</v>
      </c>
      <c r="M29" s="38" t="s">
        <v>53</v>
      </c>
      <c r="N29" s="32">
        <f>I25+K25</f>
        <v>3930.5</v>
      </c>
    </row>
    <row r="30" spans="1:14" x14ac:dyDescent="0.3">
      <c r="A30" s="8"/>
      <c r="B30" s="8"/>
      <c r="C30" s="8"/>
      <c r="D30" s="8"/>
      <c r="E30" s="8"/>
      <c r="F30" s="8"/>
      <c r="G30" s="8"/>
      <c r="I30" s="42" t="s">
        <v>45</v>
      </c>
      <c r="J30" s="43">
        <v>13600</v>
      </c>
      <c r="M30" s="38" t="s">
        <v>54</v>
      </c>
      <c r="N30" s="32">
        <f>I25+K25</f>
        <v>3930.5</v>
      </c>
    </row>
    <row r="31" spans="1:14" x14ac:dyDescent="0.3">
      <c r="I31" s="42" t="s">
        <v>9</v>
      </c>
      <c r="J31" s="44">
        <f>J30-J29</f>
        <v>6311.27</v>
      </c>
      <c r="M31" s="38" t="s">
        <v>55</v>
      </c>
      <c r="N31" s="32">
        <f>I25+K25</f>
        <v>3930.5</v>
      </c>
    </row>
    <row r="33" spans="3:14" x14ac:dyDescent="0.3">
      <c r="K33" s="7"/>
      <c r="M33" s="53"/>
      <c r="N33" s="54" t="s">
        <v>47</v>
      </c>
    </row>
    <row r="34" spans="3:14" x14ac:dyDescent="0.3">
      <c r="C34" s="41"/>
      <c r="D34" s="35" t="s">
        <v>47</v>
      </c>
      <c r="M34" s="53"/>
      <c r="N34" s="54"/>
    </row>
    <row r="38" spans="3:14" x14ac:dyDescent="0.3">
      <c r="J38" s="7"/>
    </row>
  </sheetData>
  <mergeCells count="13">
    <mergeCell ref="G5:G7"/>
    <mergeCell ref="B2:G2"/>
    <mergeCell ref="D24:E24"/>
    <mergeCell ref="F23:F28"/>
    <mergeCell ref="G25:G26"/>
    <mergeCell ref="C25:C26"/>
    <mergeCell ref="M33:M34"/>
    <mergeCell ref="N33:N34"/>
    <mergeCell ref="K25:K26"/>
    <mergeCell ref="H25:H27"/>
    <mergeCell ref="I2:J2"/>
    <mergeCell ref="I25:I26"/>
    <mergeCell ref="J25:J2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H13" sqref="H13"/>
    </sheetView>
  </sheetViews>
  <sheetFormatPr defaultRowHeight="14.4" x14ac:dyDescent="0.3"/>
  <cols>
    <col min="9" max="9" width="13.109375" hidden="1" customWidth="1"/>
    <col min="10" max="10" width="0" hidden="1" customWidth="1"/>
    <col min="11" max="11" width="20.109375" hidden="1" customWidth="1"/>
    <col min="12" max="12" width="15.33203125" hidden="1" customWidth="1"/>
    <col min="13" max="13" width="19.21875" bestFit="1" customWidth="1"/>
    <col min="14" max="14" width="30" bestFit="1" customWidth="1"/>
  </cols>
  <sheetData>
    <row r="1" spans="1:14" ht="33.6" customHeight="1" x14ac:dyDescent="0.3">
      <c r="B1" s="67" t="s">
        <v>11</v>
      </c>
      <c r="C1" s="67"/>
      <c r="D1" s="67"/>
      <c r="E1" s="67"/>
      <c r="F1" s="67"/>
      <c r="G1" s="67"/>
      <c r="H1" s="20">
        <v>65</v>
      </c>
      <c r="J1" s="22">
        <v>100</v>
      </c>
      <c r="M1" s="48" t="s">
        <v>60</v>
      </c>
      <c r="N1" s="48" t="s">
        <v>57</v>
      </c>
    </row>
    <row r="2" spans="1:14" x14ac:dyDescent="0.3">
      <c r="A2" s="24">
        <v>0.2</v>
      </c>
      <c r="B2" s="4">
        <v>1</v>
      </c>
      <c r="C2" s="69" t="s">
        <v>56</v>
      </c>
      <c r="D2" s="69"/>
      <c r="E2" s="69"/>
      <c r="F2" s="69"/>
      <c r="G2" s="69"/>
      <c r="H2" s="20">
        <v>26</v>
      </c>
      <c r="I2" s="20" t="s">
        <v>24</v>
      </c>
      <c r="J2" s="20"/>
      <c r="K2" s="20" t="s">
        <v>25</v>
      </c>
      <c r="L2" s="47" t="s">
        <v>26</v>
      </c>
      <c r="M2" s="47" t="s">
        <v>62</v>
      </c>
      <c r="N2" s="52" t="s">
        <v>58</v>
      </c>
    </row>
    <row r="3" spans="1:14" x14ac:dyDescent="0.3">
      <c r="A3" s="24">
        <v>0.19</v>
      </c>
      <c r="B3" s="4">
        <v>3</v>
      </c>
      <c r="C3" s="70" t="s">
        <v>12</v>
      </c>
      <c r="D3" s="70"/>
      <c r="E3" s="70"/>
      <c r="F3" s="70"/>
      <c r="G3" s="70"/>
      <c r="H3" s="21">
        <f>(H1*19)/J1</f>
        <v>12.35</v>
      </c>
      <c r="I3" s="66" t="s">
        <v>28</v>
      </c>
      <c r="J3" s="71"/>
      <c r="K3" s="71"/>
      <c r="L3" s="71"/>
      <c r="M3" s="50"/>
      <c r="N3" s="49"/>
    </row>
    <row r="4" spans="1:14" x14ac:dyDescent="0.3">
      <c r="A4" s="24">
        <v>0.13</v>
      </c>
      <c r="B4" s="4">
        <v>4</v>
      </c>
      <c r="C4" s="68" t="s">
        <v>13</v>
      </c>
      <c r="D4" s="68"/>
      <c r="E4" s="68"/>
      <c r="F4" s="68"/>
      <c r="G4" s="68"/>
      <c r="H4" s="21">
        <f>(H1*13)/J1</f>
        <v>8.4499999999999993</v>
      </c>
      <c r="I4" s="66" t="s">
        <v>23</v>
      </c>
      <c r="J4" s="71"/>
      <c r="K4" s="71"/>
      <c r="L4" s="72"/>
      <c r="M4" s="51"/>
      <c r="N4" s="49"/>
    </row>
    <row r="5" spans="1:14" x14ac:dyDescent="0.3">
      <c r="A5" s="24">
        <v>0.11</v>
      </c>
      <c r="B5" s="4">
        <v>5</v>
      </c>
      <c r="C5" s="68" t="s">
        <v>14</v>
      </c>
      <c r="D5" s="68"/>
      <c r="E5" s="68"/>
      <c r="F5" s="68"/>
      <c r="G5" s="68"/>
      <c r="H5" s="21">
        <f>(H1*11)/100</f>
        <v>7.15</v>
      </c>
      <c r="I5" s="66">
        <v>29</v>
      </c>
      <c r="J5" s="71"/>
      <c r="K5" s="71"/>
      <c r="L5" s="72"/>
      <c r="M5" s="51"/>
      <c r="N5" s="49"/>
    </row>
    <row r="6" spans="1:14" x14ac:dyDescent="0.3">
      <c r="A6" s="24">
        <v>0.1</v>
      </c>
      <c r="B6" s="4">
        <v>6</v>
      </c>
      <c r="C6" s="68" t="s">
        <v>15</v>
      </c>
      <c r="D6" s="68"/>
      <c r="E6" s="68"/>
      <c r="F6" s="68"/>
      <c r="G6" s="68"/>
      <c r="H6" s="20">
        <v>6</v>
      </c>
      <c r="I6" s="66">
        <v>44.68</v>
      </c>
      <c r="J6" s="71"/>
      <c r="K6" s="71"/>
      <c r="L6" s="72"/>
      <c r="M6" s="51" t="s">
        <v>61</v>
      </c>
      <c r="N6" s="49"/>
    </row>
    <row r="7" spans="1:14" x14ac:dyDescent="0.3">
      <c r="A7" s="24">
        <v>7.0000000000000007E-2</v>
      </c>
      <c r="B7" s="4">
        <v>7</v>
      </c>
      <c r="C7" s="69" t="s">
        <v>16</v>
      </c>
      <c r="D7" s="69"/>
      <c r="E7" s="69"/>
      <c r="F7" s="69"/>
      <c r="G7" s="69"/>
      <c r="H7" s="21">
        <f>(H1*7)/J1</f>
        <v>4.55</v>
      </c>
      <c r="I7" s="66" t="s">
        <v>27</v>
      </c>
      <c r="J7" s="71"/>
      <c r="K7" s="71"/>
      <c r="L7" s="72"/>
      <c r="M7" s="49" t="s">
        <v>59</v>
      </c>
      <c r="N7" s="49"/>
    </row>
    <row r="8" spans="1:14" x14ac:dyDescent="0.3">
      <c r="A8" s="23"/>
    </row>
  </sheetData>
  <mergeCells count="12">
    <mergeCell ref="I3:L3"/>
    <mergeCell ref="I4:L4"/>
    <mergeCell ref="I5:L5"/>
    <mergeCell ref="I6:L6"/>
    <mergeCell ref="I7:L7"/>
    <mergeCell ref="C6:G6"/>
    <mergeCell ref="C7:G7"/>
    <mergeCell ref="B1:G1"/>
    <mergeCell ref="C2:G2"/>
    <mergeCell ref="C3:G3"/>
    <mergeCell ref="C4:G4"/>
    <mergeCell ref="C5:G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5"/>
  <sheetViews>
    <sheetView workbookViewId="0">
      <selection activeCell="C6" sqref="C6"/>
    </sheetView>
  </sheetViews>
  <sheetFormatPr defaultRowHeight="14.4" x14ac:dyDescent="0.3"/>
  <cols>
    <col min="4" max="4" width="10.88671875" bestFit="1" customWidth="1"/>
    <col min="6" max="6" width="14.33203125" bestFit="1" customWidth="1"/>
    <col min="8" max="8" width="15.21875" bestFit="1" customWidth="1"/>
    <col min="9" max="9" width="13.88671875" customWidth="1"/>
  </cols>
  <sheetData>
    <row r="4" spans="3:9" x14ac:dyDescent="0.3">
      <c r="C4" s="22" t="s">
        <v>18</v>
      </c>
      <c r="D4" s="22" t="s">
        <v>19</v>
      </c>
      <c r="E4" s="22"/>
      <c r="F4" s="22" t="s">
        <v>20</v>
      </c>
      <c r="G4" s="22"/>
      <c r="H4" s="22" t="s">
        <v>22</v>
      </c>
      <c r="I4" s="22" t="s">
        <v>21</v>
      </c>
    </row>
    <row r="5" spans="3:9" x14ac:dyDescent="0.3">
      <c r="C5" s="22">
        <v>85</v>
      </c>
      <c r="D5" s="22">
        <v>8</v>
      </c>
      <c r="E5" s="22">
        <f>C5*D5</f>
        <v>680</v>
      </c>
      <c r="F5" s="22">
        <v>5</v>
      </c>
      <c r="G5" s="22">
        <f>E5*F5</f>
        <v>3400</v>
      </c>
      <c r="H5" s="22">
        <v>4</v>
      </c>
      <c r="I5" s="22">
        <f>G5*H5</f>
        <v>13600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Silva</dc:creator>
  <cp:lastModifiedBy>Eduardo Silva</cp:lastModifiedBy>
  <dcterms:created xsi:type="dcterms:W3CDTF">2022-01-03T17:30:48Z</dcterms:created>
  <dcterms:modified xsi:type="dcterms:W3CDTF">2022-06-21T20:21:04Z</dcterms:modified>
</cp:coreProperties>
</file>