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EsteLibro"/>
  <mc:AlternateContent xmlns:mc="http://schemas.openxmlformats.org/markup-compatibility/2006">
    <mc:Choice Requires="x15">
      <x15ac:absPath xmlns:x15ac="http://schemas.microsoft.com/office/spreadsheetml/2010/11/ac" url="/Users/karina/Documents/KOSMO/"/>
    </mc:Choice>
  </mc:AlternateContent>
  <xr:revisionPtr revIDLastSave="0" documentId="13_ncr:1_{B3BEF9C3-EFC2-DE41-B8E2-BDB9104236F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ORMATO" sheetId="2" r:id="rId1"/>
    <sheet name="BASE DE DATOS CLIENTES" sheetId="3" r:id="rId2"/>
    <sheet name="REFERENCIA FLOR" sheetId="9" r:id="rId3"/>
    <sheet name="BASE DE DATOS PRODUCTOS" sheetId="10" r:id="rId4"/>
  </sheets>
  <definedNames>
    <definedName name="NOMBRE_CLIENTES" localSheetId="3">KOSMOC[CLIENTE]</definedName>
    <definedName name="NOMBRE_CLIENTES">KOSMOC[CLIENTE]</definedName>
    <definedName name="NOMBRE_PROVEEDOR" localSheetId="3">#REF!</definedName>
    <definedName name="NOMBRE_PROVEEDOR">#REF!</definedName>
    <definedName name="NOMBRE_TAMAÑO">KOSMOT[LENGHT]</definedName>
    <definedName name="NOMBRE_VARIEDAD">KOSMOV[VARIEDAD]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H25" i="2"/>
  <c r="H24" i="2"/>
  <c r="H33" i="2" l="1"/>
  <c r="H32" i="2"/>
  <c r="H31" i="2"/>
  <c r="H30" i="2"/>
  <c r="H29" i="2"/>
  <c r="J29" i="2" s="1"/>
  <c r="H26" i="2"/>
  <c r="J25" i="2"/>
  <c r="J24" i="2"/>
  <c r="H22" i="2"/>
  <c r="J22" i="2" s="1"/>
  <c r="G18" i="2"/>
  <c r="H42" i="2"/>
  <c r="H41" i="2"/>
  <c r="H40" i="2"/>
  <c r="H39" i="2"/>
  <c r="H38" i="2"/>
  <c r="H37" i="2"/>
  <c r="H36" i="2"/>
  <c r="H35" i="2"/>
  <c r="H34" i="2"/>
  <c r="H28" i="2"/>
  <c r="J28" i="2" s="1"/>
  <c r="H27" i="2"/>
  <c r="J23" i="2" l="1"/>
  <c r="J27" i="2"/>
  <c r="J32" i="2" l="1"/>
  <c r="J31" i="2"/>
  <c r="J30" i="2"/>
  <c r="J26" i="2"/>
  <c r="J39" i="2"/>
  <c r="J38" i="2"/>
  <c r="J37" i="2"/>
  <c r="J33" i="2"/>
  <c r="J40" i="2"/>
  <c r="H53" i="2"/>
  <c r="J53" i="2" s="1"/>
  <c r="H52" i="2"/>
  <c r="J52" i="2" s="1"/>
  <c r="H51" i="2"/>
  <c r="J51" i="2" s="1"/>
  <c r="H50" i="2"/>
  <c r="J50" i="2" s="1"/>
  <c r="H49" i="2"/>
  <c r="J49" i="2" s="1"/>
  <c r="H48" i="2"/>
  <c r="H47" i="2"/>
  <c r="J47" i="2" s="1"/>
  <c r="H46" i="2"/>
  <c r="J46" i="2" s="1"/>
  <c r="J35" i="2"/>
  <c r="J34" i="2"/>
  <c r="J36" i="2"/>
  <c r="H45" i="2"/>
  <c r="J45" i="2" s="1"/>
  <c r="H44" i="2"/>
  <c r="J44" i="2" s="1"/>
  <c r="H43" i="2"/>
  <c r="J43" i="2" s="1"/>
  <c r="J42" i="2"/>
  <c r="I14" i="2"/>
  <c r="C17" i="2"/>
  <c r="C18" i="2"/>
  <c r="H62" i="2"/>
  <c r="J62" i="2"/>
  <c r="H61" i="2"/>
  <c r="J61" i="2"/>
  <c r="H60" i="2"/>
  <c r="J60" i="2"/>
  <c r="H59" i="2"/>
  <c r="J59" i="2"/>
  <c r="H58" i="2"/>
  <c r="J58" i="2"/>
  <c r="H57" i="2"/>
  <c r="J57" i="2"/>
  <c r="H56" i="2"/>
  <c r="J56" i="2"/>
  <c r="H55" i="2"/>
  <c r="J55" i="2"/>
  <c r="H54" i="2"/>
  <c r="J54" i="2"/>
  <c r="J48" i="2"/>
  <c r="J41" i="2"/>
  <c r="H63" i="2"/>
  <c r="J63" i="2"/>
  <c r="C16" i="2"/>
  <c r="D67" i="2"/>
  <c r="D66" i="2"/>
  <c r="J64" i="2" l="1"/>
  <c r="D69" i="2"/>
  <c r="D68" i="2"/>
  <c r="D70" i="2"/>
</calcChain>
</file>

<file path=xl/sharedStrings.xml><?xml version="1.0" encoding="utf-8"?>
<sst xmlns="http://schemas.openxmlformats.org/spreadsheetml/2006/main" count="254" uniqueCount="218">
  <si>
    <t>DATE:</t>
  </si>
  <si>
    <t xml:space="preserve">INVOICE # </t>
  </si>
  <si>
    <t>Customer Information</t>
  </si>
  <si>
    <t xml:space="preserve"> Additional Information</t>
  </si>
  <si>
    <t>STEM LENGTH</t>
  </si>
  <si>
    <t>BUNCHES</t>
  </si>
  <si>
    <t>TOTAL STEMS</t>
  </si>
  <si>
    <t>STEMS/BUNCH</t>
  </si>
  <si>
    <t>UNIT PRICE $</t>
  </si>
  <si>
    <t>TOTAL PRICE $</t>
  </si>
  <si>
    <t>VARIETY</t>
  </si>
  <si>
    <t>BOXES</t>
  </si>
  <si>
    <t>QB</t>
  </si>
  <si>
    <t>TOTAL FB</t>
  </si>
  <si>
    <t>HB</t>
  </si>
  <si>
    <t>TOTAL HB</t>
  </si>
  <si>
    <t>TOTAL QB</t>
  </si>
  <si>
    <t>TOTAL PIECES</t>
  </si>
  <si>
    <t>TOTAL FACTURA</t>
  </si>
  <si>
    <t>Date:</t>
  </si>
  <si>
    <t xml:space="preserve">E-mail   </t>
  </si>
  <si>
    <t>TARA</t>
  </si>
  <si>
    <t>PINK FLOYD</t>
  </si>
  <si>
    <t>SHIMMER</t>
  </si>
  <si>
    <t>DEEP PURPLE</t>
  </si>
  <si>
    <t>KAHALA</t>
  </si>
  <si>
    <t>SWEET UNIQUE</t>
  </si>
  <si>
    <t xml:space="preserve">All prices are F.O.B. Quito, please remember that you have 10 days after the date on the invoice to make a claim and that we do not accept credits </t>
  </si>
  <si>
    <t xml:space="preserve">for freight or handling charges in any case. </t>
  </si>
  <si>
    <t>CLIENTE</t>
  </si>
  <si>
    <t>DIRECCION</t>
  </si>
  <si>
    <t>CIUDAD / PAIS</t>
  </si>
  <si>
    <t>EMAIL</t>
  </si>
  <si>
    <t>CREDITO</t>
  </si>
  <si>
    <t xml:space="preserve">To: </t>
  </si>
  <si>
    <t xml:space="preserve">Address: </t>
  </si>
  <si>
    <t xml:space="preserve">City- Country : </t>
  </si>
  <si>
    <t xml:space="preserve">Roses Grwn by : </t>
  </si>
  <si>
    <t xml:space="preserve">Adress : </t>
  </si>
  <si>
    <t>Country:</t>
  </si>
  <si>
    <t xml:space="preserve">email: </t>
  </si>
  <si>
    <t xml:space="preserve">Phone: </t>
  </si>
  <si>
    <t>PREMIER FLORAL CORP</t>
  </si>
  <si>
    <t>3555 NW 82nd Ave, Doral, FL 33122, United States</t>
  </si>
  <si>
    <t>Estados Unidos</t>
  </si>
  <si>
    <t>Credito:</t>
  </si>
  <si>
    <t>A&amp;C WHOLESLE FLOWER</t>
  </si>
  <si>
    <t xml:space="preserve">823 San Julian St </t>
  </si>
  <si>
    <t>Los Angeles CA 90014</t>
  </si>
  <si>
    <t>a-cflowers@hotmail.com</t>
  </si>
  <si>
    <t>5858 Dryden Pl, Ste 17</t>
  </si>
  <si>
    <t>rudy@alliancefloralco.com</t>
  </si>
  <si>
    <t>7410 State St, Huntington Park, CA 90257</t>
  </si>
  <si>
    <t>GLOBAL FLOWERS</t>
  </si>
  <si>
    <t>Av. Quijano y Ordoñez entre Tarqui y Gral. Maldonado</t>
  </si>
  <si>
    <t>Quito - Moscu</t>
  </si>
  <si>
    <t>globalflowers@bk.ru</t>
  </si>
  <si>
    <t>MIAFLORA FARMS LLC</t>
  </si>
  <si>
    <t>2801 NW 74th AVE Suite 209 FL 33122</t>
  </si>
  <si>
    <t>Estados Unidos - Miami</t>
  </si>
  <si>
    <t>COLOR</t>
  </si>
  <si>
    <t>VARIEDAD</t>
  </si>
  <si>
    <t>LENGHT</t>
  </si>
  <si>
    <t>WHITE</t>
  </si>
  <si>
    <t>AKITO</t>
  </si>
  <si>
    <t>VENDELA</t>
  </si>
  <si>
    <t>TIBET</t>
  </si>
  <si>
    <t>PLAYA BLANCA</t>
  </si>
  <si>
    <t>ESKIMO</t>
  </si>
  <si>
    <t>MONDIAL</t>
  </si>
  <si>
    <t>LAVENDER</t>
  </si>
  <si>
    <t>COUNTRY BLUE</t>
  </si>
  <si>
    <t>OCEAN SONG</t>
  </si>
  <si>
    <t>YELLOW</t>
  </si>
  <si>
    <t>BRIGHTON</t>
  </si>
  <si>
    <t>HIGH EXOTIC</t>
  </si>
  <si>
    <t>STARDUST</t>
  </si>
  <si>
    <t>YELLOW &amp; ORANGE</t>
  </si>
  <si>
    <t>HIGH MAGIC</t>
  </si>
  <si>
    <t>ORANGE</t>
  </si>
  <si>
    <t>FREE SPIRIT</t>
  </si>
  <si>
    <t>ORANGE CRUSH</t>
  </si>
  <si>
    <t>NINA</t>
  </si>
  <si>
    <t>PINK</t>
  </si>
  <si>
    <t>NENA</t>
  </si>
  <si>
    <t>HOT PINK</t>
  </si>
  <si>
    <t>GOTCHA</t>
  </si>
  <si>
    <t>LIGHT PINK</t>
  </si>
  <si>
    <t>SWEET AKITO</t>
  </si>
  <si>
    <t>PINK MONDIAL</t>
  </si>
  <si>
    <t>PEACHY PINK</t>
  </si>
  <si>
    <t>RED</t>
  </si>
  <si>
    <t>FREEDOM</t>
  </si>
  <si>
    <t>EXPLORER</t>
  </si>
  <si>
    <t>PEACH &amp; APRICOT</t>
  </si>
  <si>
    <t>STAND COLOR</t>
  </si>
  <si>
    <t>SAHARA</t>
  </si>
  <si>
    <t>LILAC</t>
  </si>
  <si>
    <t>SECRET GARDEN</t>
  </si>
  <si>
    <t>PEACH APRICOT</t>
  </si>
  <si>
    <t>TYFANNY</t>
  </si>
  <si>
    <t xml:space="preserve"> LIGHT BROWN</t>
  </si>
  <si>
    <t>TOFEE</t>
  </si>
  <si>
    <t>REFERENCIA</t>
  </si>
  <si>
    <t xml:space="preserve">LENGHT 40 - 50- 60    </t>
  </si>
  <si>
    <t>LENGHT 40 - 50- 60 - 70</t>
  </si>
  <si>
    <t>LENGHT 40 - 50- 60 - 70 - 80</t>
  </si>
  <si>
    <t>KOSMO FLOWERS</t>
  </si>
  <si>
    <t>ECUADOR</t>
  </si>
  <si>
    <t xml:space="preserve"> invoices@kosmoflowers.com</t>
  </si>
  <si>
    <t>(+593) (9) (97753832)</t>
  </si>
  <si>
    <t>Tupigachi -Tabacundo</t>
  </si>
  <si>
    <t xml:space="preserve">QUICKSAND </t>
  </si>
  <si>
    <t>ALIANCE FLORAL CO</t>
  </si>
  <si>
    <t>receiving@premierfloralcorp.com</t>
  </si>
  <si>
    <t>TOTAL TALLOS</t>
  </si>
  <si>
    <t>RAINBOW LANDFLOWERS CORP</t>
  </si>
  <si>
    <t>njfeugate_rainbowlandflowers@hotmail.com ; rainbowlandflowers@hotmail.com</t>
  </si>
  <si>
    <t>MODDY BLUES</t>
  </si>
  <si>
    <t>4540 37th AVE, Queens, NY 11101</t>
  </si>
  <si>
    <t xml:space="preserve">Estados Unidos </t>
  </si>
  <si>
    <t>PRICELESS</t>
  </si>
  <si>
    <t>FLORIDA FLORAL CONNECTION</t>
  </si>
  <si>
    <t>2730 NW. 72 AVE. MIAMI FLORIDA 33122</t>
  </si>
  <si>
    <t>fenix.flower@hotmail.com</t>
  </si>
  <si>
    <t>HERMOSA</t>
  </si>
  <si>
    <t xml:space="preserve">SWEET ESKIMO </t>
  </si>
  <si>
    <t>cvflor-facturas@hotmail.com</t>
  </si>
  <si>
    <t>9440 NW 12th St Doral,</t>
  </si>
  <si>
    <t>PLANTACIONES EL TREBOL CIA. LTDA.</t>
  </si>
  <si>
    <t>Garcilazo de la Vega y 1ro de Mayo</t>
  </si>
  <si>
    <t>Cuenca</t>
  </si>
  <si>
    <t xml:space="preserve"> felectronicas@trebolroses.com </t>
  </si>
  <si>
    <t xml:space="preserve"> olgaren7@yahoo.com</t>
  </si>
  <si>
    <t>Prepago</t>
  </si>
  <si>
    <t>ASSORTED</t>
  </si>
  <si>
    <t>Cumbaya, av.Pampite, ed.YooCumbaya, 514</t>
  </si>
  <si>
    <t xml:space="preserve">Quito </t>
  </si>
  <si>
    <t xml:space="preserve">ECUADOR DIRECT ROSES </t>
  </si>
  <si>
    <t>1500 WESTON RD STE 214, WESTON, FL. 33326</t>
  </si>
  <si>
    <t>WESTON - USA</t>
  </si>
  <si>
    <t xml:space="preserve"> compras@ecuadordirectroses.com</t>
  </si>
  <si>
    <t>BLOSSOM MFS</t>
  </si>
  <si>
    <t>9220 FONTAINEBLUE</t>
  </si>
  <si>
    <t>MIAMI FLORIDA</t>
  </si>
  <si>
    <t>GALAXIAS LOTE 21 Y VENUS</t>
  </si>
  <si>
    <t>QUITO – ALANGASI</t>
  </si>
  <si>
    <t xml:space="preserve"> mmoreno@mail.ru </t>
  </si>
  <si>
    <t>LATITUD CERO EXPORT GH SCC</t>
  </si>
  <si>
    <t>ECUADOR/PICHINCHA/QUITO/MARISCAL SUCRE/PASAJE E 13C N22 -115 Y CALLE LUGO / SIERRA</t>
  </si>
  <si>
    <t xml:space="preserve"> luxus8@luxusblumen.com</t>
  </si>
  <si>
    <t>KASAJSTAN, ALMMATY, UL. KISILUA, 115-45</t>
  </si>
  <si>
    <t>interfloralogistic9@gmail.com; facturas@interfloralogistic.ru</t>
  </si>
  <si>
    <t>KAZAKHSTAN</t>
  </si>
  <si>
    <t>Carlos Julio Arosemena  e14-171 y Guanguiltagua Batan Alto</t>
  </si>
  <si>
    <t>elenakramskova@hotmail.com</t>
  </si>
  <si>
    <t>solutions@blossomfs.com invoices@blossomfs.com contabilidad@blossomfs.com</t>
  </si>
  <si>
    <t>accounting@miaflorafarms.com</t>
  </si>
  <si>
    <t>5700 SW 88TH STREET
PINECREST,FL-33156</t>
  </si>
  <si>
    <t>USA- MIAMI</t>
  </si>
  <si>
    <t>logistics@zionflowers.com</t>
  </si>
  <si>
    <t>ZION FLOWERS INC.</t>
  </si>
  <si>
    <t>JET FRESH FLOWERS DISTRIBUTORS</t>
  </si>
  <si>
    <t xml:space="preserve">2000 NW 70TH AVE Miami, FL 33122	</t>
  </si>
  <si>
    <t xml:space="preserve"> invoices@jetfreshflowers.com</t>
  </si>
  <si>
    <t>MONEYMAKER</t>
  </si>
  <si>
    <t>MOSCOW-RUSIA</t>
  </si>
  <si>
    <t>import389@gmail.com</t>
  </si>
  <si>
    <t>PREPAGO</t>
  </si>
  <si>
    <t>MARY &amp; GM FLOWER</t>
  </si>
  <si>
    <t>L.A.PREMIUM/VINBAL INC</t>
  </si>
  <si>
    <t>ALHAMBRA/ CALIFORNIA</t>
  </si>
  <si>
    <t>EE UU</t>
  </si>
  <si>
    <t xml:space="preserve"> lorefalco@hotmail.com</t>
  </si>
  <si>
    <t>invoicing@logistic-farms.com</t>
  </si>
  <si>
    <t>invoice@impexflowers.com</t>
  </si>
  <si>
    <t xml:space="preserve">ROSES LAND S.A </t>
  </si>
  <si>
    <t xml:space="preserve"> facturacion@roseec.com</t>
  </si>
  <si>
    <t>LOS ANGELES - USA</t>
  </si>
  <si>
    <t>INTERFLORA LOGISTIC NARCIS TAMARA</t>
  </si>
  <si>
    <t>COMTRANSFLOR  BIG ART</t>
  </si>
  <si>
    <t>CUTE LILIES FLOWER CHOCOLATE&amp;GIFTS</t>
  </si>
  <si>
    <t>Doha-Qatar</t>
  </si>
  <si>
    <t>zone - 55,Street - 820,Building - 9 Muither</t>
  </si>
  <si>
    <t xml:space="preserve"> msartin18@gmail.com</t>
  </si>
  <si>
    <t>Prepaid</t>
  </si>
  <si>
    <t>LOGISTIC FARMS ZAMBA FLOWERS</t>
  </si>
  <si>
    <t>ELENA KRAMSKOVA  GALAN ART</t>
  </si>
  <si>
    <t xml:space="preserve">714 SAN PREDRO ST LOS ANGELES </t>
  </si>
  <si>
    <t>FULL MONTY</t>
  </si>
  <si>
    <r>
      <rPr>
        <b/>
        <sz val="12"/>
        <rFont val="Arial"/>
        <family val="2"/>
      </rPr>
      <t>Beneficiary Bank :</t>
    </r>
    <r>
      <rPr>
        <sz val="12"/>
        <rFont val="Arial"/>
        <family val="2"/>
      </rPr>
      <t xml:space="preserve"> The Bank of New York Mellon</t>
    </r>
  </si>
  <si>
    <r>
      <rPr>
        <b/>
        <sz val="12"/>
        <rFont val="Arial"/>
        <family val="2"/>
      </rPr>
      <t>Account Name :</t>
    </r>
    <r>
      <rPr>
        <sz val="12"/>
        <rFont val="Arial"/>
        <family val="2"/>
      </rPr>
      <t xml:space="preserve">  Western Union Business Solutions</t>
    </r>
  </si>
  <si>
    <r>
      <rPr>
        <b/>
        <sz val="12"/>
        <rFont val="Arial"/>
        <family val="2"/>
      </rPr>
      <t>Account Number (checking account) :</t>
    </r>
    <r>
      <rPr>
        <sz val="12"/>
        <rFont val="Arial"/>
        <family val="2"/>
      </rPr>
      <t xml:space="preserve"> 8901309192</t>
    </r>
  </si>
  <si>
    <r>
      <rPr>
        <b/>
        <sz val="12"/>
        <rFont val="Arial"/>
        <family val="2"/>
      </rPr>
      <t>SWIFT :</t>
    </r>
    <r>
      <rPr>
        <sz val="12"/>
        <rFont val="Arial"/>
        <family val="2"/>
      </rPr>
      <t xml:space="preserve"> IRVTUS3N</t>
    </r>
  </si>
  <si>
    <r>
      <rPr>
        <b/>
        <sz val="12"/>
        <rFont val="Arial"/>
        <family val="2"/>
      </rPr>
      <t>ADDRESS :</t>
    </r>
    <r>
      <rPr>
        <sz val="12"/>
        <rFont val="Arial"/>
        <family val="2"/>
      </rPr>
      <t xml:space="preserve"> 1 Wall Street New York
NY 10286, USA</t>
    </r>
  </si>
  <si>
    <r>
      <t xml:space="preserve">Phone : </t>
    </r>
    <r>
      <rPr>
        <sz val="12"/>
        <rFont val="Arial"/>
        <family val="2"/>
      </rPr>
      <t xml:space="preserve"> 111</t>
    </r>
  </si>
  <si>
    <r>
      <rPr>
        <b/>
        <sz val="12"/>
        <rFont val="Arial"/>
        <family val="2"/>
      </rPr>
      <t>REFERENCIA DE PAGO OBLIGATORIA QUE, EL CLIENTE DEBE COLOCAR EN NOTAS:</t>
    </r>
    <r>
      <rPr>
        <sz val="12"/>
        <rFont val="Arial"/>
        <family val="2"/>
      </rPr>
      <t xml:space="preserve"> FFC NODUS WUBS 52243-LA FINAL BNF INGRESAR NOMBRE DE CLIENTE DE NODUS AQUÍ AND ACC INGRESAR NUMERO DE CUENTA EN NODUS AQU</t>
    </r>
  </si>
  <si>
    <r>
      <rPr>
        <b/>
        <sz val="12"/>
        <rFont val="Arial"/>
        <family val="2"/>
      </rPr>
      <t>Cargo Agency:</t>
    </r>
    <r>
      <rPr>
        <sz val="12"/>
        <rFont val="Arial"/>
        <family val="2"/>
      </rPr>
      <t xml:space="preserve"> </t>
    </r>
  </si>
  <si>
    <r>
      <rPr>
        <b/>
        <sz val="12"/>
        <rFont val="Arial"/>
        <family val="2"/>
      </rPr>
      <t>M.A.W.B</t>
    </r>
    <r>
      <rPr>
        <sz val="12"/>
        <rFont val="Arial"/>
        <family val="2"/>
      </rPr>
      <t xml:space="preserve"> </t>
    </r>
  </si>
  <si>
    <r>
      <rPr>
        <b/>
        <sz val="12"/>
        <rFont val="Arial"/>
        <family val="2"/>
      </rPr>
      <t>H.A.W.B.</t>
    </r>
    <r>
      <rPr>
        <sz val="12"/>
        <rFont val="Arial"/>
        <family val="2"/>
      </rPr>
      <t xml:space="preserve">  </t>
    </r>
  </si>
  <si>
    <r>
      <rPr>
        <b/>
        <sz val="12"/>
        <rFont val="Arial"/>
        <family val="2"/>
      </rPr>
      <t>ABA ROUTING:</t>
    </r>
    <r>
      <rPr>
        <sz val="12"/>
        <rFont val="Arial"/>
        <family val="2"/>
      </rPr>
      <t xml:space="preserve">  021000018</t>
    </r>
  </si>
  <si>
    <t>HARD&amp;ROCK</t>
  </si>
  <si>
    <t xml:space="preserve">IMPEX FLOWERS </t>
  </si>
  <si>
    <t>100 SE 2ND ST STE 2000, MIAMI, FL 33131</t>
  </si>
  <si>
    <t>UNITED STATES - MIAMI</t>
  </si>
  <si>
    <t>sales@flourishandgracefloral.com</t>
  </si>
  <si>
    <t xml:space="preserve">Prepago </t>
  </si>
  <si>
    <t>KAZAJSTAN, ALMATY ALTAYSKAYA ST., TAULY</t>
  </si>
  <si>
    <t>DAE USA</t>
  </si>
  <si>
    <t>FLOURISH AND GRACE LLC  / MORALES FLOWERS</t>
  </si>
  <si>
    <t xml:space="preserve">CVFLOR  </t>
  </si>
  <si>
    <t>ROSEEC /  IVAN'S FLOWERS</t>
  </si>
  <si>
    <t>MARK</t>
  </si>
  <si>
    <t>055-2024-40-00409229</t>
  </si>
  <si>
    <t>001-00493</t>
  </si>
  <si>
    <t>LOGIZTIK ALLIANCE</t>
  </si>
  <si>
    <t>145-0988 9143</t>
  </si>
  <si>
    <t>LA4034672429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</si>
</sst>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0.0"/>
    <numFmt numFmtId="165" formatCode="_-[$€]* #,##0.00_-;\-[$€]* #,##0.00_-;_-[$€]* &quot;-&quot;??_-;_-@_-"/>
    <numFmt numFmtId="166" formatCode="yyyy\-mm\-dd;@"/>
  </numFmts>
  <fonts count="39" x14ac:knownFonts="1">
    <font>
      <sz val="10"/>
      <name val="Arial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rgb="FFFF000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FAEBD7"/>
      <name val="Arial"/>
      <family val="2"/>
    </font>
    <font>
      <b/>
      <sz val="11"/>
      <name val="Arial"/>
      <family val="2"/>
    </font>
    <font>
      <u/>
      <sz val="12"/>
      <name val="Arial"/>
      <family val="2"/>
    </font>
    <font>
      <sz val="12"/>
      <color indexed="12"/>
      <name val="Arial"/>
      <family val="2"/>
    </font>
    <font>
      <b/>
      <sz val="12"/>
      <color rgb="FFFF0000"/>
      <name val="Arial"/>
      <family val="2"/>
    </font>
    <font>
      <u/>
      <sz val="12"/>
      <color indexed="12"/>
      <name val="Arial"/>
      <family val="2"/>
    </font>
    <font>
      <sz val="12"/>
      <color rgb="FF515967"/>
      <name val="Arial"/>
      <family val="2"/>
    </font>
    <font>
      <sz val="12"/>
      <color rgb="FF002060"/>
      <name val="Arial"/>
      <family val="2"/>
    </font>
    <font>
      <b/>
      <u/>
      <sz val="12"/>
      <name val="Arial"/>
      <family val="2"/>
    </font>
    <font>
      <b/>
      <sz val="12"/>
      <color rgb="FF00206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sz val="9"/>
      <color rgb="FF21252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9"/>
      </left>
      <right/>
      <top style="thick">
        <color theme="9"/>
      </top>
      <bottom style="thick">
        <color rgb="FF00B050"/>
      </bottom>
      <diagonal/>
    </border>
    <border>
      <left/>
      <right style="thick">
        <color theme="9"/>
      </right>
      <top style="thick">
        <color theme="9"/>
      </top>
      <bottom style="thick">
        <color rgb="FF00B050"/>
      </bottom>
      <diagonal/>
    </border>
    <border>
      <left style="thick">
        <color theme="9"/>
      </left>
      <right/>
      <top style="thick">
        <color rgb="FF00B050"/>
      </top>
      <bottom style="thick">
        <color theme="9"/>
      </bottom>
      <diagonal/>
    </border>
    <border>
      <left/>
      <right style="thick">
        <color theme="9"/>
      </right>
      <top style="thick">
        <color rgb="FF00B050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theme="9" tint="-0.24994659260841701"/>
      </left>
      <right/>
      <top style="thick">
        <color theme="9" tint="-0.24994659260841701"/>
      </top>
      <bottom style="thick">
        <color theme="9" tint="-0.24994659260841701"/>
      </bottom>
      <diagonal/>
    </border>
    <border>
      <left/>
      <right/>
      <top style="thick">
        <color theme="9" tint="-0.24994659260841701"/>
      </top>
      <bottom style="thick">
        <color theme="9" tint="-0.24994659260841701"/>
      </bottom>
      <diagonal/>
    </border>
    <border>
      <left/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165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5" fillId="0" borderId="0"/>
    <xf numFmtId="0" fontId="3" fillId="0" borderId="0"/>
    <xf numFmtId="0" fontId="2" fillId="0" borderId="0"/>
    <xf numFmtId="44" fontId="7" fillId="0" borderId="0" applyFont="0" applyFill="0" applyBorder="0" applyAlignment="0" applyProtection="0"/>
    <xf numFmtId="0" fontId="1" fillId="0" borderId="0"/>
  </cellStyleXfs>
  <cellXfs count="130">
    <xf numFmtId="0" fontId="0" fillId="0" borderId="0" xfId="0"/>
    <xf numFmtId="0" fontId="3" fillId="2" borderId="0" xfId="0" applyFont="1" applyFill="1"/>
    <xf numFmtId="0" fontId="0" fillId="2" borderId="0" xfId="0" applyFill="1"/>
    <xf numFmtId="0" fontId="3" fillId="4" borderId="13" xfId="0" applyFont="1" applyFill="1" applyBorder="1"/>
    <xf numFmtId="0" fontId="3" fillId="4" borderId="1" xfId="0" applyFont="1" applyFill="1" applyBorder="1"/>
    <xf numFmtId="0" fontId="0" fillId="4" borderId="14" xfId="0" applyFill="1" applyBorder="1"/>
    <xf numFmtId="0" fontId="3" fillId="4" borderId="17" xfId="0" applyFont="1" applyFill="1" applyBorder="1"/>
    <xf numFmtId="0" fontId="3" fillId="4" borderId="6" xfId="0" applyFont="1" applyFill="1" applyBorder="1"/>
    <xf numFmtId="0" fontId="0" fillId="4" borderId="8" xfId="0" applyFill="1" applyBorder="1"/>
    <xf numFmtId="0" fontId="8" fillId="5" borderId="15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4" fillId="4" borderId="1" xfId="2" applyFill="1" applyBorder="1" applyAlignment="1" applyProtection="1"/>
    <xf numFmtId="0" fontId="1" fillId="2" borderId="0" xfId="8" applyFill="1"/>
    <xf numFmtId="0" fontId="9" fillId="2" borderId="18" xfId="8" applyFont="1" applyFill="1" applyBorder="1" applyAlignment="1">
      <alignment horizontal="center"/>
    </xf>
    <xf numFmtId="0" fontId="9" fillId="2" borderId="19" xfId="8" applyFont="1" applyFill="1" applyBorder="1" applyAlignment="1">
      <alignment horizontal="center"/>
    </xf>
    <xf numFmtId="0" fontId="10" fillId="2" borderId="20" xfId="8" applyFont="1" applyFill="1" applyBorder="1" applyAlignment="1">
      <alignment horizontal="center" vertical="center"/>
    </xf>
    <xf numFmtId="0" fontId="1" fillId="2" borderId="21" xfId="8" applyFill="1" applyBorder="1"/>
    <xf numFmtId="0" fontId="10" fillId="2" borderId="22" xfId="8" applyFont="1" applyFill="1" applyBorder="1" applyAlignment="1">
      <alignment horizontal="center" vertical="center"/>
    </xf>
    <xf numFmtId="0" fontId="1" fillId="2" borderId="23" xfId="8" applyFill="1" applyBorder="1"/>
    <xf numFmtId="0" fontId="11" fillId="2" borderId="1" xfId="8" applyFont="1" applyFill="1" applyBorder="1" applyAlignment="1">
      <alignment horizontal="center" vertical="center"/>
    </xf>
    <xf numFmtId="0" fontId="11" fillId="2" borderId="0" xfId="8" applyFont="1" applyFill="1" applyAlignment="1">
      <alignment horizontal="center" vertical="center"/>
    </xf>
    <xf numFmtId="0" fontId="11" fillId="2" borderId="25" xfId="8" applyFont="1" applyFill="1" applyBorder="1" applyAlignment="1">
      <alignment horizontal="center" vertical="center"/>
    </xf>
    <xf numFmtId="0" fontId="12" fillId="2" borderId="0" xfId="8" applyFont="1" applyFill="1"/>
    <xf numFmtId="0" fontId="12" fillId="2" borderId="1" xfId="8" applyFont="1" applyFill="1" applyBorder="1" applyAlignment="1">
      <alignment horizontal="left" vertical="center"/>
    </xf>
    <xf numFmtId="0" fontId="12" fillId="2" borderId="0" xfId="8" applyFont="1" applyFill="1" applyAlignment="1">
      <alignment horizontal="left" vertical="center"/>
    </xf>
    <xf numFmtId="0" fontId="12" fillId="2" borderId="24" xfId="8" applyFont="1" applyFill="1" applyBorder="1" applyAlignment="1">
      <alignment horizontal="left" vertical="center"/>
    </xf>
    <xf numFmtId="0" fontId="12" fillId="2" borderId="24" xfId="8" applyFont="1" applyFill="1" applyBorder="1" applyAlignment="1">
      <alignment horizontal="center" vertical="center"/>
    </xf>
    <xf numFmtId="0" fontId="12" fillId="2" borderId="9" xfId="8" applyFont="1" applyFill="1" applyBorder="1" applyAlignment="1">
      <alignment horizontal="center" vertical="center"/>
    </xf>
    <xf numFmtId="0" fontId="12" fillId="2" borderId="0" xfId="8" applyFont="1" applyFill="1" applyAlignment="1">
      <alignment horizontal="center" vertical="center"/>
    </xf>
    <xf numFmtId="0" fontId="12" fillId="2" borderId="9" xfId="8" applyFont="1" applyFill="1" applyBorder="1" applyAlignment="1">
      <alignment horizontal="left" vertical="center"/>
    </xf>
    <xf numFmtId="0" fontId="12" fillId="2" borderId="0" xfId="8" applyFont="1" applyFill="1" applyAlignment="1">
      <alignment horizontal="left"/>
    </xf>
    <xf numFmtId="0" fontId="12" fillId="2" borderId="0" xfId="8" applyFont="1" applyFill="1" applyAlignment="1">
      <alignment horizontal="center"/>
    </xf>
    <xf numFmtId="0" fontId="11" fillId="2" borderId="1" xfId="8" applyFont="1" applyFill="1" applyBorder="1" applyAlignment="1">
      <alignment horizontal="left" vertical="center"/>
    </xf>
    <xf numFmtId="0" fontId="3" fillId="4" borderId="14" xfId="0" applyFont="1" applyFill="1" applyBorder="1"/>
    <xf numFmtId="0" fontId="4" fillId="4" borderId="1" xfId="2" applyFill="1" applyBorder="1" applyAlignment="1" applyProtection="1">
      <alignment wrapText="1"/>
    </xf>
    <xf numFmtId="0" fontId="3" fillId="4" borderId="1" xfId="0" applyFont="1" applyFill="1" applyBorder="1" applyAlignment="1">
      <alignment wrapText="1"/>
    </xf>
    <xf numFmtId="44" fontId="3" fillId="2" borderId="0" xfId="7" applyFont="1" applyFill="1"/>
    <xf numFmtId="0" fontId="13" fillId="2" borderId="0" xfId="0" applyFont="1" applyFill="1"/>
    <xf numFmtId="0" fontId="14" fillId="2" borderId="0" xfId="0" applyFont="1" applyFill="1"/>
    <xf numFmtId="0" fontId="15" fillId="2" borderId="0" xfId="0" applyFont="1" applyFill="1"/>
    <xf numFmtId="44" fontId="16" fillId="2" borderId="0" xfId="7" applyFont="1" applyFill="1"/>
    <xf numFmtId="0" fontId="17" fillId="2" borderId="0" xfId="0" applyFont="1" applyFill="1"/>
    <xf numFmtId="44" fontId="17" fillId="2" borderId="0" xfId="7" applyFont="1" applyFill="1" applyAlignment="1">
      <alignment vertical="center" wrapText="1"/>
    </xf>
    <xf numFmtId="0" fontId="18" fillId="2" borderId="0" xfId="0" applyFont="1" applyFill="1"/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>
      <alignment horizontal="left" vertical="center" wrapText="1"/>
    </xf>
    <xf numFmtId="44" fontId="17" fillId="2" borderId="0" xfId="7" applyFont="1" applyFill="1"/>
    <xf numFmtId="0" fontId="19" fillId="2" borderId="0" xfId="5" applyFont="1" applyFill="1" applyAlignment="1">
      <alignment horizontal="center"/>
    </xf>
    <xf numFmtId="0" fontId="20" fillId="2" borderId="0" xfId="4" applyFont="1" applyFill="1" applyAlignment="1">
      <alignment vertical="center"/>
    </xf>
    <xf numFmtId="0" fontId="17" fillId="2" borderId="0" xfId="0" applyFont="1" applyFill="1" applyAlignment="1">
      <alignment wrapText="1"/>
    </xf>
    <xf numFmtId="0" fontId="20" fillId="2" borderId="0" xfId="4" applyFont="1" applyFill="1" applyAlignment="1">
      <alignment vertical="center" wrapText="1"/>
    </xf>
    <xf numFmtId="0" fontId="21" fillId="2" borderId="0" xfId="0" applyFont="1" applyFill="1" applyAlignment="1">
      <alignment horizontal="right" vertical="center"/>
    </xf>
    <xf numFmtId="44" fontId="20" fillId="2" borderId="0" xfId="4" applyNumberFormat="1" applyFont="1" applyFill="1" applyAlignment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/>
    </xf>
    <xf numFmtId="44" fontId="17" fillId="2" borderId="0" xfId="0" applyNumberFormat="1" applyFont="1" applyFill="1"/>
    <xf numFmtId="0" fontId="21" fillId="2" borderId="0" xfId="0" applyFont="1" applyFill="1"/>
    <xf numFmtId="44" fontId="22" fillId="2" borderId="0" xfId="7" applyFont="1" applyFill="1"/>
    <xf numFmtId="44" fontId="22" fillId="2" borderId="0" xfId="7" applyFont="1" applyFill="1" applyAlignment="1">
      <alignment vertical="center" wrapText="1"/>
    </xf>
    <xf numFmtId="44" fontId="21" fillId="2" borderId="2" xfId="7" applyFont="1" applyFill="1" applyBorder="1" applyAlignment="1">
      <alignment vertical="center"/>
    </xf>
    <xf numFmtId="0" fontId="21" fillId="2" borderId="0" xfId="0" applyFont="1" applyFill="1" applyAlignment="1">
      <alignment horizontal="left" vertical="top"/>
    </xf>
    <xf numFmtId="44" fontId="21" fillId="2" borderId="4" xfId="7" applyFont="1" applyFill="1" applyBorder="1" applyAlignment="1">
      <alignment horizontal="center" vertical="center"/>
    </xf>
    <xf numFmtId="44" fontId="21" fillId="2" borderId="0" xfId="7" applyFont="1" applyFill="1" applyAlignment="1">
      <alignment horizontal="center"/>
    </xf>
    <xf numFmtId="44" fontId="21" fillId="2" borderId="0" xfId="7" applyFont="1" applyFill="1" applyAlignment="1">
      <alignment horizontal="right"/>
    </xf>
    <xf numFmtId="0" fontId="21" fillId="2" borderId="0" xfId="0" applyFont="1" applyFill="1" applyAlignment="1">
      <alignment horizontal="center" vertical="top"/>
    </xf>
    <xf numFmtId="44" fontId="21" fillId="2" borderId="0" xfId="7" applyFont="1" applyFill="1" applyAlignment="1">
      <alignment horizontal="left"/>
    </xf>
    <xf numFmtId="0" fontId="21" fillId="2" borderId="0" xfId="0" applyFont="1" applyFill="1" applyAlignment="1">
      <alignment horizontal="left"/>
    </xf>
    <xf numFmtId="0" fontId="23" fillId="2" borderId="0" xfId="0" applyFont="1" applyFill="1"/>
    <xf numFmtId="0" fontId="22" fillId="2" borderId="0" xfId="0" applyFont="1" applyFill="1"/>
    <xf numFmtId="0" fontId="21" fillId="2" borderId="0" xfId="0" applyFont="1" applyFill="1" applyAlignment="1">
      <alignment vertical="center"/>
    </xf>
    <xf numFmtId="0" fontId="17" fillId="2" borderId="0" xfId="0" applyFont="1" applyFill="1" applyAlignment="1">
      <alignment horizontal="left" vertical="center" indent="4"/>
    </xf>
    <xf numFmtId="0" fontId="17" fillId="2" borderId="0" xfId="2" applyFont="1" applyFill="1" applyBorder="1" applyAlignment="1" applyProtection="1">
      <alignment horizontal="center"/>
    </xf>
    <xf numFmtId="0" fontId="18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24" fillId="2" borderId="0" xfId="2" applyFont="1" applyFill="1" applyBorder="1" applyAlignment="1" applyProtection="1">
      <alignment horizontal="left"/>
    </xf>
    <xf numFmtId="0" fontId="26" fillId="2" borderId="0" xfId="0" applyFont="1" applyFill="1"/>
    <xf numFmtId="0" fontId="27" fillId="2" borderId="0" xfId="2" applyFont="1" applyFill="1" applyBorder="1" applyAlignment="1" applyProtection="1">
      <alignment horizontal="left"/>
    </xf>
    <xf numFmtId="0" fontId="21" fillId="2" borderId="0" xfId="0" applyFont="1" applyFill="1" applyAlignment="1">
      <alignment horizontal="center" vertical="center" wrapText="1"/>
    </xf>
    <xf numFmtId="44" fontId="21" fillId="2" borderId="0" xfId="7" applyFont="1" applyFill="1" applyBorder="1" applyAlignment="1">
      <alignment horizontal="center" vertical="center" wrapText="1"/>
    </xf>
    <xf numFmtId="0" fontId="21" fillId="2" borderId="0" xfId="5" applyFont="1" applyFill="1" applyAlignment="1">
      <alignment vertical="center"/>
    </xf>
    <xf numFmtId="0" fontId="21" fillId="2" borderId="0" xfId="5" applyFont="1" applyFill="1" applyAlignment="1">
      <alignment horizontal="center" vertical="center"/>
    </xf>
    <xf numFmtId="44" fontId="21" fillId="2" borderId="0" xfId="7" applyFont="1" applyFill="1" applyBorder="1" applyAlignment="1">
      <alignment horizontal="left"/>
    </xf>
    <xf numFmtId="0" fontId="28" fillId="2" borderId="0" xfId="0" applyFont="1" applyFill="1"/>
    <xf numFmtId="0" fontId="29" fillId="2" borderId="0" xfId="2" applyFont="1" applyFill="1" applyBorder="1" applyAlignment="1" applyProtection="1"/>
    <xf numFmtId="0" fontId="25" fillId="2" borderId="0" xfId="2" applyFont="1" applyFill="1" applyBorder="1" applyAlignment="1" applyProtection="1"/>
    <xf numFmtId="166" fontId="17" fillId="2" borderId="0" xfId="7" applyNumberFormat="1" applyFont="1" applyFill="1" applyBorder="1" applyAlignment="1">
      <alignment horizontal="left"/>
    </xf>
    <xf numFmtId="44" fontId="29" fillId="2" borderId="0" xfId="7" applyFont="1" applyFill="1" applyBorder="1" applyAlignment="1" applyProtection="1"/>
    <xf numFmtId="0" fontId="30" fillId="2" borderId="0" xfId="0" applyFont="1" applyFill="1"/>
    <xf numFmtId="0" fontId="17" fillId="2" borderId="0" xfId="0" applyFont="1" applyFill="1" applyAlignment="1">
      <alignment horizontal="center"/>
    </xf>
    <xf numFmtId="44" fontId="17" fillId="2" borderId="0" xfId="7" applyFont="1" applyFill="1" applyBorder="1" applyAlignment="1">
      <alignment horizontal="center"/>
    </xf>
    <xf numFmtId="0" fontId="31" fillId="2" borderId="0" xfId="0" applyFont="1" applyFill="1"/>
    <xf numFmtId="0" fontId="29" fillId="2" borderId="0" xfId="0" applyFont="1" applyFill="1"/>
    <xf numFmtId="0" fontId="31" fillId="2" borderId="0" xfId="2" applyFont="1" applyFill="1" applyBorder="1" applyAlignment="1" applyProtection="1">
      <alignment horizontal="right"/>
    </xf>
    <xf numFmtId="44" fontId="29" fillId="2" borderId="0" xfId="7" applyFont="1" applyFill="1" applyBorder="1"/>
    <xf numFmtId="164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44" fontId="17" fillId="2" borderId="0" xfId="7" applyFont="1" applyFill="1" applyAlignment="1">
      <alignment horizontal="center"/>
    </xf>
    <xf numFmtId="0" fontId="32" fillId="2" borderId="0" xfId="4" applyFont="1" applyFill="1"/>
    <xf numFmtId="0" fontId="32" fillId="2" borderId="0" xfId="4" applyFont="1" applyFill="1" applyAlignment="1">
      <alignment wrapText="1"/>
    </xf>
    <xf numFmtId="0" fontId="20" fillId="3" borderId="1" xfId="4" applyFont="1" applyFill="1" applyBorder="1" applyAlignment="1">
      <alignment horizontal="center" vertical="center" wrapText="1"/>
    </xf>
    <xf numFmtId="0" fontId="32" fillId="2" borderId="1" xfId="4" applyFont="1" applyFill="1" applyBorder="1" applyAlignment="1">
      <alignment horizontal="center" vertical="center"/>
    </xf>
    <xf numFmtId="0" fontId="32" fillId="2" borderId="1" xfId="4" applyFont="1" applyFill="1" applyBorder="1" applyAlignment="1">
      <alignment vertical="center"/>
    </xf>
    <xf numFmtId="44" fontId="32" fillId="2" borderId="1" xfId="7" applyFont="1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0" fontId="17" fillId="2" borderId="6" xfId="0" applyFont="1" applyFill="1" applyBorder="1" applyAlignment="1">
      <alignment vertical="center"/>
    </xf>
    <xf numFmtId="44" fontId="32" fillId="2" borderId="12" xfId="7" applyFont="1" applyFill="1" applyBorder="1" applyAlignment="1">
      <alignment vertical="center"/>
    </xf>
    <xf numFmtId="0" fontId="17" fillId="2" borderId="1" xfId="0" applyFont="1" applyFill="1" applyBorder="1" applyAlignment="1">
      <alignment horizontal="center"/>
    </xf>
    <xf numFmtId="0" fontId="33" fillId="2" borderId="1" xfId="4" applyFont="1" applyFill="1" applyBorder="1" applyAlignment="1">
      <alignment vertical="center"/>
    </xf>
    <xf numFmtId="166" fontId="34" fillId="2" borderId="5" xfId="7" applyNumberFormat="1" applyFont="1" applyFill="1" applyBorder="1" applyAlignment="1">
      <alignment horizontal="center" vertical="center"/>
    </xf>
    <xf numFmtId="44" fontId="35" fillId="2" borderId="0" xfId="7" applyFont="1" applyFill="1"/>
    <xf numFmtId="0" fontId="36" fillId="2" borderId="0" xfId="0" applyFont="1" applyFill="1"/>
    <xf numFmtId="0" fontId="3" fillId="0" borderId="0" xfId="0" applyFont="1"/>
    <xf numFmtId="49" fontId="37" fillId="2" borderId="0" xfId="7" applyNumberFormat="1" applyFont="1" applyFill="1" applyBorder="1" applyAlignment="1">
      <alignment horizontal="left"/>
    </xf>
    <xf numFmtId="0" fontId="38" fillId="0" borderId="0" xfId="0" applyFont="1" applyAlignment="1">
      <alignment horizontal="left" wrapText="1"/>
    </xf>
    <xf numFmtId="0" fontId="24" fillId="2" borderId="0" xfId="0" applyFont="1" applyFill="1" applyAlignment="1">
      <alignment horizontal="left"/>
    </xf>
    <xf numFmtId="0" fontId="34" fillId="2" borderId="3" xfId="7" applyNumberFormat="1" applyFont="1" applyFill="1" applyBorder="1" applyAlignment="1">
      <alignment horizontal="center" vertical="center"/>
    </xf>
    <xf numFmtId="44" fontId="25" fillId="2" borderId="0" xfId="7" applyFont="1" applyFill="1" applyBorder="1" applyAlignment="1" applyProtection="1">
      <alignment horizontal="center"/>
    </xf>
    <xf numFmtId="44" fontId="20" fillId="3" borderId="6" xfId="7" applyFont="1" applyFill="1" applyBorder="1" applyAlignment="1">
      <alignment horizontal="center" vertical="center" wrapText="1"/>
    </xf>
    <xf numFmtId="44" fontId="20" fillId="3" borderId="7" xfId="7" applyFont="1" applyFill="1" applyBorder="1" applyAlignment="1">
      <alignment horizontal="center" vertical="center" wrapText="1"/>
    </xf>
    <xf numFmtId="0" fontId="20" fillId="3" borderId="8" xfId="4" applyFont="1" applyFill="1" applyBorder="1" applyAlignment="1">
      <alignment horizontal="center" vertical="center" wrapText="1"/>
    </xf>
    <xf numFmtId="0" fontId="20" fillId="3" borderId="9" xfId="4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/>
    </xf>
    <xf numFmtId="0" fontId="20" fillId="3" borderId="6" xfId="4" applyFont="1" applyFill="1" applyBorder="1" applyAlignment="1">
      <alignment horizontal="center" vertical="center" wrapText="1"/>
    </xf>
    <xf numFmtId="0" fontId="20" fillId="3" borderId="7" xfId="4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21" fillId="2" borderId="0" xfId="0" applyFont="1" applyFill="1" applyAlignment="1">
      <alignment horizontal="left" vertical="top"/>
    </xf>
    <xf numFmtId="0" fontId="17" fillId="2" borderId="0" xfId="0" applyFont="1" applyFill="1" applyAlignment="1">
      <alignment horizontal="left" wrapText="1"/>
    </xf>
  </cellXfs>
  <cellStyles count="9">
    <cellStyle name="Euro" xfId="1" xr:uid="{00000000-0005-0000-0000-000000000000}"/>
    <cellStyle name="Hipervínculo" xfId="2" builtinId="8"/>
    <cellStyle name="Moneda" xfId="7" builtinId="4"/>
    <cellStyle name="Normal" xfId="0" builtinId="0"/>
    <cellStyle name="Normal 2" xfId="3" xr:uid="{00000000-0005-0000-0000-000004000000}"/>
    <cellStyle name="Normal 3" xfId="4" xr:uid="{00000000-0005-0000-0000-000005000000}"/>
    <cellStyle name="Normal 3 2" xfId="6" xr:uid="{C90D26D4-44FA-4D18-A06D-2482A6F6AC82}"/>
    <cellStyle name="Normal 4" xfId="5" xr:uid="{62D44962-A904-4715-9381-8D5E9D5C555A}"/>
    <cellStyle name="Normal 5" xfId="8" xr:uid="{DBF26607-BEE9-C849-B508-929DA5953826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423971</xdr:colOff>
      <xdr:row>1</xdr:row>
      <xdr:rowOff>62913</xdr:rowOff>
    </xdr:from>
    <xdr:to>
      <xdr:col>6</xdr:col>
      <xdr:colOff>493876</xdr:colOff>
      <xdr:row>4</xdr:row>
      <xdr:rowOff>349518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4E36FD-2DC2-2745-92B1-F76EA1388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971" y="232246"/>
          <a:ext cx="4582638" cy="1299487"/>
        </a:xfrm>
        <a:prstGeom prst="rect">
          <a:avLst/>
        </a:prstGeom>
      </xdr:spPr>
    </xdr:pic>
    <xdr:clientData/>
  </xdr:twoCellAnchor>
  <xdr:twoCellAnchor>
    <xdr:from>
      <xdr:col>0</xdr:col>
      <xdr:colOff>140782</xdr:colOff>
      <xdr:row>0</xdr:row>
      <xdr:rowOff>33076</xdr:rowOff>
    </xdr:from>
    <xdr:to>
      <xdr:col>10</xdr:col>
      <xdr:colOff>166181</xdr:colOff>
      <xdr:row>74</xdr:row>
      <xdr:rowOff>209104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C4EEE8B0-395C-8B40-A999-91CA9653619A}"/>
            </a:ext>
          </a:extLst>
        </xdr:cNvPr>
        <xdr:cNvSpPr/>
      </xdr:nvSpPr>
      <xdr:spPr>
        <a:xfrm>
          <a:off x="140782" y="33076"/>
          <a:ext cx="8568364" cy="21337772"/>
        </a:xfrm>
        <a:prstGeom prst="roundRect">
          <a:avLst>
            <a:gd name="adj" fmla="val 4065"/>
          </a:avLst>
        </a:prstGeom>
        <a:noFill/>
        <a:ln w="50800">
          <a:solidFill>
            <a:schemeClr val="accent6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  <a:p>
          <a:pPr algn="l"/>
          <a:endParaRPr lang="es-ES_tradnl" sz="1100"/>
        </a:p>
      </xdr:txBody>
    </xdr:sp>
    <xdr:clientData/>
  </xdr:twoCellAnchor>
  <xdr:twoCellAnchor>
    <xdr:from>
      <xdr:col>0</xdr:col>
      <xdr:colOff>368300</xdr:colOff>
      <xdr:row>6</xdr:row>
      <xdr:rowOff>110071</xdr:rowOff>
    </xdr:from>
    <xdr:to>
      <xdr:col>10</xdr:col>
      <xdr:colOff>93134</xdr:colOff>
      <xdr:row>10</xdr:row>
      <xdr:rowOff>59266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D7EDCE14-9BE2-A244-A224-DD812BCD5DB9}"/>
            </a:ext>
          </a:extLst>
        </xdr:cNvPr>
        <xdr:cNvSpPr/>
      </xdr:nvSpPr>
      <xdr:spPr>
        <a:xfrm>
          <a:off x="368300" y="2053171"/>
          <a:ext cx="9300634" cy="850895"/>
        </a:xfrm>
        <a:prstGeom prst="roundRect">
          <a:avLst>
            <a:gd name="adj" fmla="val 21138"/>
          </a:avLst>
        </a:prstGeom>
        <a:noFill/>
        <a:ln w="25400">
          <a:solidFill>
            <a:schemeClr val="accent6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  <xdr:twoCellAnchor>
    <xdr:from>
      <xdr:col>0</xdr:col>
      <xdr:colOff>372534</xdr:colOff>
      <xdr:row>11</xdr:row>
      <xdr:rowOff>148165</xdr:rowOff>
    </xdr:from>
    <xdr:to>
      <xdr:col>10</xdr:col>
      <xdr:colOff>93134</xdr:colOff>
      <xdr:row>18</xdr:row>
      <xdr:rowOff>211666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0CBCA0B5-7950-AD40-A58E-E83A6E4DD03C}"/>
            </a:ext>
          </a:extLst>
        </xdr:cNvPr>
        <xdr:cNvSpPr/>
      </xdr:nvSpPr>
      <xdr:spPr>
        <a:xfrm>
          <a:off x="372534" y="3221565"/>
          <a:ext cx="9296400" cy="1841501"/>
        </a:xfrm>
        <a:prstGeom prst="roundRect">
          <a:avLst>
            <a:gd name="adj" fmla="val 9696"/>
          </a:avLst>
        </a:prstGeom>
        <a:noFill/>
        <a:ln w="25400">
          <a:solidFill>
            <a:schemeClr val="accent6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495295</xdr:colOff>
      <xdr:row>3</xdr:row>
      <xdr:rowOff>380999</xdr:rowOff>
    </xdr:from>
    <xdr:to>
      <xdr:col>1</xdr:col>
      <xdr:colOff>5249329</xdr:colOff>
      <xdr:row>3</xdr:row>
      <xdr:rowOff>4762498</xdr:rowOff>
    </xdr:to>
    <xdr:grpSp>
      <xdr:nvGrpSpPr>
        <xdr:cNvPr id="2" name="Agrupar 5">
          <a:extLst>
            <a:ext uri="{FF2B5EF4-FFF2-40B4-BE49-F238E27FC236}">
              <a16:creationId xmlns:a16="http://schemas.microsoft.com/office/drawing/2014/main" id="{DFD38B70-678E-1A4D-AE77-7B116654278A}"/>
            </a:ext>
          </a:extLst>
        </xdr:cNvPr>
        <xdr:cNvGrpSpPr/>
      </xdr:nvGrpSpPr>
      <xdr:grpSpPr>
        <a:xfrm>
          <a:off x="5024962" y="11302999"/>
          <a:ext cx="4754034" cy="4381499"/>
          <a:chOff x="8010423" y="420263"/>
          <a:chExt cx="4904332" cy="4341836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69DF4266-A871-FEE1-1F55-C840146D31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8276" y="458764"/>
            <a:ext cx="1048284" cy="3314339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92289ED7-3E7D-81EA-C002-9F566193CE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728490" y="458764"/>
            <a:ext cx="921006" cy="2911926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0263F3CB-B22C-B6E6-5ADC-F3446EDAD1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10423" y="458764"/>
            <a:ext cx="799245" cy="2526958"/>
          </a:xfrm>
          <a:prstGeom prst="rect">
            <a:avLst/>
          </a:prstGeom>
        </xdr:spPr>
      </xdr:pic>
      <xdr:pic>
        <xdr:nvPicPr>
          <xdr:cNvPr id="6" name="Imagen 5">
            <a:extLst>
              <a:ext uri="{FF2B5EF4-FFF2-40B4-BE49-F238E27FC236}">
                <a16:creationId xmlns:a16="http://schemas.microsoft.com/office/drawing/2014/main" id="{11EE9468-5654-225E-B033-79175CA590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85614" y="420263"/>
            <a:ext cx="1185280" cy="3747476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3B747E3C-C2C0-85BE-D211-D3C0F01AEA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541486" y="420263"/>
            <a:ext cx="1373269" cy="434183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465667</xdr:colOff>
      <xdr:row>2</xdr:row>
      <xdr:rowOff>427566</xdr:rowOff>
    </xdr:from>
    <xdr:to>
      <xdr:col>1</xdr:col>
      <xdr:colOff>5270501</xdr:colOff>
      <xdr:row>2</xdr:row>
      <xdr:rowOff>4804832</xdr:rowOff>
    </xdr:to>
    <xdr:grpSp>
      <xdr:nvGrpSpPr>
        <xdr:cNvPr id="8" name="Agrupar 11">
          <a:extLst>
            <a:ext uri="{FF2B5EF4-FFF2-40B4-BE49-F238E27FC236}">
              <a16:creationId xmlns:a16="http://schemas.microsoft.com/office/drawing/2014/main" id="{6CAF994A-6BCB-7B4D-BC98-7E2B688271A7}"/>
            </a:ext>
          </a:extLst>
        </xdr:cNvPr>
        <xdr:cNvGrpSpPr/>
      </xdr:nvGrpSpPr>
      <xdr:grpSpPr>
        <a:xfrm>
          <a:off x="4995334" y="6184899"/>
          <a:ext cx="4804834" cy="4377266"/>
          <a:chOff x="3545905" y="458764"/>
          <a:chExt cx="3674450" cy="3747476"/>
        </a:xfrm>
      </xdr:grpSpPr>
      <xdr:pic>
        <xdr:nvPicPr>
          <xdr:cNvPr id="9" name="Imagen 8">
            <a:extLst>
              <a:ext uri="{FF2B5EF4-FFF2-40B4-BE49-F238E27FC236}">
                <a16:creationId xmlns:a16="http://schemas.microsoft.com/office/drawing/2014/main" id="{B627E9DD-94E4-6DD6-9DAB-BF40DF46C0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63758" y="458764"/>
            <a:ext cx="1048284" cy="3314339"/>
          </a:xfrm>
          <a:prstGeom prst="rect">
            <a:avLst/>
          </a:prstGeom>
        </xdr:spPr>
      </xdr:pic>
      <xdr:pic>
        <xdr:nvPicPr>
          <xdr:cNvPr id="10" name="Imagen 9">
            <a:extLst>
              <a:ext uri="{FF2B5EF4-FFF2-40B4-BE49-F238E27FC236}">
                <a16:creationId xmlns:a16="http://schemas.microsoft.com/office/drawing/2014/main" id="{9D3D29C9-4E9B-BBF8-073D-E6EB83BE97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63972" y="458764"/>
            <a:ext cx="921006" cy="2911926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06057590-5A10-1001-2A75-9B5C4A00EB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5905" y="458764"/>
            <a:ext cx="799245" cy="2526958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A58917DD-D434-6663-0E3D-A43C560D4E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35075" y="458764"/>
            <a:ext cx="1185280" cy="374747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634999</xdr:colOff>
      <xdr:row>1</xdr:row>
      <xdr:rowOff>465666</xdr:rowOff>
    </xdr:from>
    <xdr:to>
      <xdr:col>1</xdr:col>
      <xdr:colOff>4931832</xdr:colOff>
      <xdr:row>1</xdr:row>
      <xdr:rowOff>4847165</xdr:rowOff>
    </xdr:to>
    <xdr:grpSp>
      <xdr:nvGrpSpPr>
        <xdr:cNvPr id="13" name="Agrupar 16">
          <a:extLst>
            <a:ext uri="{FF2B5EF4-FFF2-40B4-BE49-F238E27FC236}">
              <a16:creationId xmlns:a16="http://schemas.microsoft.com/office/drawing/2014/main" id="{4794FEFB-67BE-0C4A-9C60-D4B4479AC4F5}"/>
            </a:ext>
          </a:extLst>
        </xdr:cNvPr>
        <xdr:cNvGrpSpPr/>
      </xdr:nvGrpSpPr>
      <xdr:grpSpPr>
        <a:xfrm>
          <a:off x="5164666" y="1058333"/>
          <a:ext cx="4296833" cy="4381499"/>
          <a:chOff x="0" y="0"/>
          <a:chExt cx="5440548" cy="6629400"/>
        </a:xfrm>
      </xdr:grpSpPr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972B81EE-027B-025D-8FDB-F14940A8DC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18048" y="0"/>
            <a:ext cx="2222500" cy="6629400"/>
          </a:xfrm>
          <a:prstGeom prst="rect">
            <a:avLst/>
          </a:prstGeom>
        </xdr:spPr>
      </xdr:pic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3A2B15F7-C09F-287D-9D7D-6C6FF7B4A7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2396" y="0"/>
            <a:ext cx="1952654" cy="5824487"/>
          </a:xfrm>
          <a:prstGeom prst="rect">
            <a:avLst/>
          </a:prstGeom>
        </xdr:spPr>
      </xdr:pic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A514E46F-554E-F4E5-1F9B-D73BDAC057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694505" cy="5054466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B0463A-A220-684D-B1B6-BAB8A2452F86}" name="KOSMOC" displayName="KOSMOC" ref="A1:E50" totalsRowShown="0" headerRowDxfId="21" dataDxfId="19" headerRowBorderDxfId="20" tableBorderDxfId="18" totalsRowBorderDxfId="17">
  <autoFilter ref="A1:E50" xr:uid="{78B0463A-A220-684D-B1B6-BAB8A2452F86}"/>
  <tableColumns count="5">
    <tableColumn id="1" xr3:uid="{A83A804C-64F9-984F-A29C-B7AD7EA52A4B}" name="CLIENTE" dataDxfId="16"/>
    <tableColumn id="2" xr3:uid="{EFDAAA56-6FF8-6E48-8832-68B8F10FD1AA}" name="DIRECCION" dataDxfId="15"/>
    <tableColumn id="3" xr3:uid="{32271B40-9C6A-A646-88D5-256B24814726}" name="CIUDAD / PAIS" dataDxfId="14"/>
    <tableColumn id="4" xr3:uid="{694A55B4-7062-DE41-BD68-D859E210F7DE}" name="EMAIL" dataDxfId="13"/>
    <tableColumn id="5" xr3:uid="{4AF509ED-CBCA-774F-93C3-0F23CC1E4E0A}" name="CREDITO" dataDxfId="1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C9B1F8-E11B-1B44-9C50-73536EBD5410}" name="KOSMOV" displayName="KOSMOV" ref="C1:C41" totalsRowShown="0" headerRowDxfId="11" dataDxfId="9" headerRowBorderDxfId="10" tableBorderDxfId="8" totalsRowBorderDxfId="7" headerRowCellStyle="Normal 5" dataCellStyle="Normal 5">
  <autoFilter ref="C1:C41" xr:uid="{14C9B1F8-E11B-1B44-9C50-73536EBD5410}"/>
  <tableColumns count="1">
    <tableColumn id="1" xr3:uid="{CBEC9322-2A61-014D-A554-E95CB6042BA3}" name="VARIEDAD" dataDxfId="6" dataCellStyle="Normal 5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3C507D-C63D-4247-94C0-A9A1C37E0386}" name="KOSMOT" displayName="KOSMOT" ref="E1:E7" totalsRowShown="0" headerRowDxfId="5" dataDxfId="3" headerRowBorderDxfId="4" tableBorderDxfId="2" totalsRowBorderDxfId="1" headerRowCellStyle="Normal 5" dataCellStyle="Normal 5">
  <autoFilter ref="E1:E7" xr:uid="{383C507D-C63D-4247-94C0-A9A1C37E0386}"/>
  <tableColumns count="1">
    <tableColumn id="1" xr3:uid="{BF19F6F7-C800-FB40-8984-B90879A1CE5B}" name="LENGHT" dataDxfId="0" dataCellStyle="Normal 5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nvoicing@logistic-farms.com" TargetMode="External"/><Relationship Id="rId13" Type="http://schemas.openxmlformats.org/officeDocument/2006/relationships/hyperlink" Target="mailto:logistics@zionflowers.com" TargetMode="External"/><Relationship Id="rId18" Type="http://schemas.openxmlformats.org/officeDocument/2006/relationships/table" Target="../tables/table1.xml"/><Relationship Id="rId3" Type="http://schemas.openxmlformats.org/officeDocument/2006/relationships/hyperlink" Target="mailto:rudy@alliancefloralco.com" TargetMode="External"/><Relationship Id="rId7" Type="http://schemas.openxmlformats.org/officeDocument/2006/relationships/hyperlink" Target="mailto:fenix.flower@hotmail.com" TargetMode="External"/><Relationship Id="rId12" Type="http://schemas.openxmlformats.org/officeDocument/2006/relationships/hyperlink" Target="mailto:elenakramskova@hotmail.com" TargetMode="External"/><Relationship Id="rId17" Type="http://schemas.openxmlformats.org/officeDocument/2006/relationships/hyperlink" Target="mailto:sales@flourishandgracefloral.com" TargetMode="External"/><Relationship Id="rId2" Type="http://schemas.openxmlformats.org/officeDocument/2006/relationships/hyperlink" Target="mailto:a-cflowers@hotmail.com" TargetMode="External"/><Relationship Id="rId16" Type="http://schemas.openxmlformats.org/officeDocument/2006/relationships/hyperlink" Target="mailto:cvflor-facturas@hotmail.com" TargetMode="External"/><Relationship Id="rId1" Type="http://schemas.openxmlformats.org/officeDocument/2006/relationships/hyperlink" Target="mailto:receiving@premierfloralcorp.com" TargetMode="External"/><Relationship Id="rId6" Type="http://schemas.openxmlformats.org/officeDocument/2006/relationships/hyperlink" Target="mailto:accounting@miaflorafarms.com" TargetMode="External"/><Relationship Id="rId11" Type="http://schemas.openxmlformats.org/officeDocument/2006/relationships/hyperlink" Target="mailto:interfloralogistic9@gmail.com;facturas@interfloralogistic.ru" TargetMode="External"/><Relationship Id="rId5" Type="http://schemas.openxmlformats.org/officeDocument/2006/relationships/hyperlink" Target="mailto:globalflowers@bk.ru" TargetMode="External"/><Relationship Id="rId15" Type="http://schemas.openxmlformats.org/officeDocument/2006/relationships/hyperlink" Target="mailto:invoice@impexflowers.com" TargetMode="External"/><Relationship Id="rId10" Type="http://schemas.openxmlformats.org/officeDocument/2006/relationships/hyperlink" Target="mailto:solutions@blossomfs.com" TargetMode="External"/><Relationship Id="rId4" Type="http://schemas.openxmlformats.org/officeDocument/2006/relationships/hyperlink" Target="mailto:cvflor-facturas@hotmail.com" TargetMode="External"/><Relationship Id="rId9" Type="http://schemas.openxmlformats.org/officeDocument/2006/relationships/hyperlink" Target="mailto:njfeugate_rainbowlandflowers@hotmail.com%20;" TargetMode="External"/><Relationship Id="rId14" Type="http://schemas.openxmlformats.org/officeDocument/2006/relationships/hyperlink" Target="mailto:import389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81B1-19E3-1C4E-993E-976500969699}">
  <sheetPr>
    <pageSetUpPr fitToPage="1"/>
  </sheetPr>
  <dimension ref="B1:R91"/>
  <sheetViews>
    <sheetView tabSelected="1" zoomScale="171" zoomScaleNormal="150" workbookViewId="0">
      <selection activeCell="L4" sqref="L4"/>
    </sheetView>
  </sheetViews>
  <sheetFormatPr baseColWidth="10" defaultColWidth="11.5" defaultRowHeight="16" x14ac:dyDescent="0.2"/>
  <cols>
    <col min="1" max="1" width="5.83203125" style="42" customWidth="1"/>
    <col min="2" max="2" width="10.83203125" style="42" customWidth="1"/>
    <col min="3" max="3" width="6.6640625" style="42" customWidth="1"/>
    <col min="4" max="4" width="14.6640625" style="42" customWidth="1"/>
    <col min="5" max="6" width="10.5" style="42" customWidth="1"/>
    <col min="7" max="7" width="11" style="42" customWidth="1"/>
    <col min="8" max="8" width="14.6640625" style="42" customWidth="1"/>
    <col min="9" max="9" width="12.33203125" style="47" customWidth="1"/>
    <col min="10" max="10" width="15.1640625" style="47" customWidth="1"/>
    <col min="11" max="11" width="7.1640625" style="42" customWidth="1"/>
    <col min="12" max="12" width="19.1640625" style="42" customWidth="1"/>
    <col min="13" max="16384" width="11.5" style="42"/>
  </cols>
  <sheetData>
    <row r="1" spans="2:14" x14ac:dyDescent="0.2">
      <c r="B1" s="38"/>
      <c r="C1" s="38"/>
      <c r="D1" s="39"/>
      <c r="E1" s="40"/>
      <c r="F1" s="40"/>
      <c r="G1" s="40"/>
      <c r="H1" s="40"/>
      <c r="I1" s="41"/>
      <c r="J1" s="41"/>
    </row>
    <row r="2" spans="2:14" x14ac:dyDescent="0.2">
      <c r="B2" s="38"/>
      <c r="C2" s="38"/>
      <c r="D2" s="39"/>
      <c r="E2" s="40"/>
      <c r="F2" s="40"/>
      <c r="G2" s="40"/>
      <c r="H2" s="40"/>
      <c r="I2" s="43"/>
      <c r="J2" s="58"/>
    </row>
    <row r="3" spans="2:14" ht="18.75" customHeight="1" thickBot="1" x14ac:dyDescent="0.25">
      <c r="B3" s="38"/>
      <c r="C3" s="38"/>
      <c r="D3" s="39"/>
      <c r="E3" s="40"/>
      <c r="F3" s="40"/>
      <c r="G3" s="40"/>
      <c r="H3" s="40"/>
      <c r="I3" s="59"/>
      <c r="J3" s="41"/>
    </row>
    <row r="4" spans="2:14" ht="46" customHeight="1" thickTop="1" thickBot="1" x14ac:dyDescent="0.25">
      <c r="B4" s="127"/>
      <c r="C4" s="127"/>
      <c r="D4" s="127"/>
      <c r="E4" s="127"/>
      <c r="F4" s="127"/>
      <c r="G4" s="127"/>
      <c r="I4" s="60" t="s">
        <v>1</v>
      </c>
      <c r="J4" s="116" t="s">
        <v>214</v>
      </c>
    </row>
    <row r="5" spans="2:14" ht="42" customHeight="1" thickTop="1" thickBot="1" x14ac:dyDescent="0.25">
      <c r="B5" s="128"/>
      <c r="C5" s="128"/>
      <c r="D5" s="128"/>
      <c r="E5" s="128"/>
      <c r="F5" s="128"/>
      <c r="G5" s="128"/>
      <c r="I5" s="62" t="s">
        <v>0</v>
      </c>
      <c r="J5" s="109">
        <v>45372</v>
      </c>
      <c r="K5" s="44"/>
      <c r="L5" s="44"/>
      <c r="M5" s="44"/>
      <c r="N5" s="44"/>
    </row>
    <row r="6" spans="2:14" ht="23" customHeight="1" thickTop="1" x14ac:dyDescent="0.2">
      <c r="B6" s="61"/>
      <c r="C6" s="61"/>
      <c r="D6" s="61"/>
      <c r="E6" s="61"/>
      <c r="F6" s="61"/>
      <c r="G6" s="61"/>
      <c r="I6" s="63"/>
      <c r="J6" s="64"/>
      <c r="K6" s="44"/>
      <c r="L6" s="44"/>
      <c r="M6" s="44"/>
      <c r="N6" s="44"/>
    </row>
    <row r="7" spans="2:14" x14ac:dyDescent="0.2">
      <c r="B7" s="65"/>
      <c r="C7" s="65"/>
      <c r="D7" s="65"/>
      <c r="E7" s="65"/>
      <c r="F7" s="44"/>
      <c r="G7" s="65"/>
      <c r="I7" s="63"/>
      <c r="J7" s="66"/>
      <c r="K7" s="44"/>
      <c r="L7" s="44"/>
      <c r="M7" s="44"/>
      <c r="N7" s="44"/>
    </row>
    <row r="8" spans="2:14" ht="20" customHeight="1" x14ac:dyDescent="0.2">
      <c r="B8" s="57" t="s">
        <v>37</v>
      </c>
      <c r="C8" s="57"/>
      <c r="D8" s="57" t="s">
        <v>107</v>
      </c>
      <c r="E8" s="57"/>
      <c r="F8" s="57"/>
      <c r="G8" s="67"/>
      <c r="H8" s="57" t="s">
        <v>40</v>
      </c>
      <c r="I8" s="68" t="s">
        <v>109</v>
      </c>
      <c r="J8" s="57"/>
      <c r="K8" s="45"/>
      <c r="L8" s="69"/>
      <c r="M8" s="44"/>
      <c r="N8" s="44"/>
    </row>
    <row r="9" spans="2:14" ht="18" customHeight="1" x14ac:dyDescent="0.2">
      <c r="B9" s="70" t="s">
        <v>38</v>
      </c>
      <c r="C9" s="70"/>
      <c r="D9" s="57" t="s">
        <v>111</v>
      </c>
      <c r="F9" s="71"/>
      <c r="G9" s="72"/>
      <c r="H9" s="57" t="s">
        <v>41</v>
      </c>
      <c r="I9" s="57" t="s">
        <v>110</v>
      </c>
      <c r="J9" s="57"/>
      <c r="K9" s="46"/>
      <c r="L9" s="73"/>
      <c r="M9" s="44"/>
      <c r="N9" s="44"/>
    </row>
    <row r="10" spans="2:14" ht="19.25" customHeight="1" x14ac:dyDescent="0.2">
      <c r="B10" s="74" t="s">
        <v>39</v>
      </c>
      <c r="C10" s="74"/>
      <c r="D10" s="57" t="s">
        <v>108</v>
      </c>
      <c r="F10" s="75"/>
      <c r="I10" s="117"/>
      <c r="J10" s="117"/>
      <c r="K10" s="44"/>
      <c r="L10" s="76"/>
      <c r="M10" s="44"/>
      <c r="N10" s="44"/>
    </row>
    <row r="11" spans="2:14" ht="18.75" customHeight="1" x14ac:dyDescent="0.2">
      <c r="B11" s="77"/>
      <c r="C11" s="77"/>
      <c r="D11" s="77"/>
      <c r="E11" s="55"/>
      <c r="F11" s="55"/>
      <c r="H11" s="78"/>
      <c r="I11" s="79"/>
      <c r="J11" s="79"/>
      <c r="K11" s="80"/>
      <c r="L11" s="80"/>
      <c r="M11" s="44"/>
      <c r="N11" s="44"/>
    </row>
    <row r="12" spans="2:14" ht="18.75" customHeight="1" x14ac:dyDescent="0.2">
      <c r="B12" s="77"/>
      <c r="C12" s="77"/>
      <c r="D12" s="77"/>
      <c r="E12" s="55"/>
      <c r="F12" s="55"/>
      <c r="H12" s="78"/>
      <c r="I12" s="79"/>
      <c r="J12" s="79"/>
      <c r="K12" s="81"/>
      <c r="L12" s="81"/>
      <c r="M12" s="44"/>
      <c r="N12" s="44"/>
    </row>
    <row r="13" spans="2:14" ht="18.75" customHeight="1" x14ac:dyDescent="0.2">
      <c r="B13" s="127" t="s">
        <v>2</v>
      </c>
      <c r="C13" s="127"/>
      <c r="D13" s="127"/>
      <c r="E13" s="127"/>
      <c r="F13" s="127"/>
      <c r="G13" s="127"/>
      <c r="H13" s="127" t="s">
        <v>3</v>
      </c>
      <c r="I13" s="127"/>
      <c r="J13" s="82"/>
      <c r="K13" s="44"/>
      <c r="L13" s="83"/>
      <c r="M13" s="44"/>
      <c r="N13" s="44"/>
    </row>
    <row r="14" spans="2:14" ht="24.5" customHeight="1" x14ac:dyDescent="0.2">
      <c r="B14" s="57" t="s">
        <v>34</v>
      </c>
      <c r="C14" s="42" t="s">
        <v>42</v>
      </c>
      <c r="E14" s="84"/>
      <c r="F14" s="85"/>
      <c r="G14" s="85"/>
      <c r="H14" s="57" t="s">
        <v>19</v>
      </c>
      <c r="I14" s="86">
        <f>J5</f>
        <v>45372</v>
      </c>
      <c r="J14" s="87"/>
      <c r="K14" s="44"/>
      <c r="L14" s="44"/>
      <c r="M14" s="44"/>
      <c r="N14" s="44"/>
    </row>
    <row r="15" spans="2:14" ht="21" customHeight="1" x14ac:dyDescent="0.2">
      <c r="B15" s="57" t="s">
        <v>212</v>
      </c>
      <c r="C15" s="115"/>
      <c r="D15" s="88"/>
      <c r="E15" s="84"/>
      <c r="F15" s="85"/>
      <c r="G15" s="85"/>
      <c r="H15" s="42" t="s">
        <v>197</v>
      </c>
      <c r="I15" s="110" t="s">
        <v>215</v>
      </c>
      <c r="J15" s="87"/>
      <c r="K15" s="44"/>
    </row>
    <row r="16" spans="2:14" ht="21" customHeight="1" x14ac:dyDescent="0.2">
      <c r="B16" s="57" t="s">
        <v>35</v>
      </c>
      <c r="C16" s="42" t="str">
        <f>IF($C$14="","",VLOOKUP($C$14,KOSMOC[],2,FALSE))</f>
        <v>3555 NW 82nd Ave, Doral, FL 33122, United States</v>
      </c>
      <c r="E16" s="84"/>
      <c r="F16" s="85"/>
      <c r="G16" s="85"/>
      <c r="H16" s="42" t="s">
        <v>198</v>
      </c>
      <c r="I16" s="114" t="s">
        <v>216</v>
      </c>
      <c r="J16" s="87"/>
    </row>
    <row r="17" spans="2:18" x14ac:dyDescent="0.2">
      <c r="B17" s="57" t="s">
        <v>36</v>
      </c>
      <c r="C17" s="42" t="str">
        <f>IF($C$14="","",VLOOKUP($C$14,KOSMOC[],3,FALSE))</f>
        <v>Estados Unidos</v>
      </c>
      <c r="E17" s="89"/>
      <c r="F17" s="85"/>
      <c r="G17" s="85"/>
      <c r="H17" s="42" t="s">
        <v>199</v>
      </c>
      <c r="I17" s="113" t="s">
        <v>217</v>
      </c>
      <c r="J17" s="90"/>
    </row>
    <row r="18" spans="2:18" ht="24" customHeight="1" x14ac:dyDescent="0.2">
      <c r="B18" s="91" t="s">
        <v>20</v>
      </c>
      <c r="C18" s="42" t="str">
        <f>IF($C$14="","",VLOOKUP($C$14,KOSMOC[],4,FALSE))</f>
        <v>receiving@premierfloralcorp.com</v>
      </c>
      <c r="D18" s="92"/>
      <c r="E18" s="92"/>
      <c r="F18" s="93" t="s">
        <v>45</v>
      </c>
      <c r="G18" s="55">
        <f>IF($C$14="","",VLOOKUP($C$14,KOSMOC[],5,FALSE))</f>
        <v>45</v>
      </c>
      <c r="H18" s="111" t="s">
        <v>208</v>
      </c>
      <c r="I18" s="112" t="s">
        <v>213</v>
      </c>
      <c r="J18" s="94"/>
      <c r="K18" s="48"/>
      <c r="L18" s="45"/>
    </row>
    <row r="19" spans="2:18" ht="33.75" customHeight="1" x14ac:dyDescent="0.2">
      <c r="E19" s="89"/>
      <c r="F19" s="95"/>
      <c r="G19" s="95"/>
      <c r="H19" s="96"/>
      <c r="I19" s="97"/>
      <c r="J19" s="97"/>
      <c r="K19" s="98"/>
      <c r="L19" s="49"/>
      <c r="M19" s="98"/>
      <c r="N19" s="98"/>
      <c r="O19" s="98"/>
      <c r="P19" s="98"/>
      <c r="Q19" s="98"/>
      <c r="R19" s="98"/>
    </row>
    <row r="20" spans="2:18" s="50" customFormat="1" ht="36" customHeight="1" x14ac:dyDescent="0.2">
      <c r="B20" s="120" t="s">
        <v>11</v>
      </c>
      <c r="C20" s="121"/>
      <c r="D20" s="123" t="s">
        <v>10</v>
      </c>
      <c r="E20" s="123" t="s">
        <v>4</v>
      </c>
      <c r="F20" s="123" t="s">
        <v>5</v>
      </c>
      <c r="G20" s="123" t="s">
        <v>7</v>
      </c>
      <c r="H20" s="123" t="s">
        <v>6</v>
      </c>
      <c r="I20" s="118" t="s">
        <v>8</v>
      </c>
      <c r="J20" s="118" t="s">
        <v>9</v>
      </c>
      <c r="L20" s="51"/>
      <c r="M20" s="99"/>
      <c r="N20" s="99"/>
      <c r="O20" s="99"/>
      <c r="P20" s="99"/>
      <c r="Q20" s="99"/>
      <c r="R20" s="99"/>
    </row>
    <row r="21" spans="2:18" s="50" customFormat="1" ht="22" customHeight="1" x14ac:dyDescent="0.2">
      <c r="B21" s="100" t="s">
        <v>14</v>
      </c>
      <c r="C21" s="100" t="s">
        <v>12</v>
      </c>
      <c r="D21" s="124"/>
      <c r="E21" s="124"/>
      <c r="F21" s="124"/>
      <c r="G21" s="124"/>
      <c r="H21" s="124"/>
      <c r="I21" s="119"/>
      <c r="J21" s="119"/>
      <c r="L21" s="51"/>
      <c r="M21" s="99"/>
      <c r="N21" s="99"/>
      <c r="O21" s="99"/>
      <c r="P21" s="99"/>
      <c r="Q21" s="99"/>
      <c r="R21" s="99"/>
    </row>
    <row r="22" spans="2:18" ht="23" customHeight="1" x14ac:dyDescent="0.2">
      <c r="B22" s="101"/>
      <c r="C22" s="101">
        <v>2</v>
      </c>
      <c r="D22" s="108" t="s">
        <v>66</v>
      </c>
      <c r="E22" s="101">
        <v>40</v>
      </c>
      <c r="F22" s="101">
        <v>25</v>
      </c>
      <c r="G22" s="101">
        <v>5</v>
      </c>
      <c r="H22" s="101">
        <f>IF((F22*G22)&gt;0,((B22+C22)*F22*G22)," ")</f>
        <v>250</v>
      </c>
      <c r="I22" s="103">
        <v>0.28000000000000003</v>
      </c>
      <c r="J22" s="103">
        <f t="shared" ref="J22:J27" si="0">IF(I22="","",(H22*I22))</f>
        <v>70</v>
      </c>
      <c r="K22" s="52"/>
      <c r="L22" s="49"/>
      <c r="M22" s="98"/>
      <c r="N22" s="98"/>
      <c r="O22" s="98"/>
      <c r="P22" s="98"/>
      <c r="Q22" s="98"/>
      <c r="R22" s="98"/>
    </row>
    <row r="23" spans="2:18" ht="23" customHeight="1" x14ac:dyDescent="0.2">
      <c r="B23" s="101"/>
      <c r="C23" s="101">
        <v>2</v>
      </c>
      <c r="D23" s="108" t="s">
        <v>84</v>
      </c>
      <c r="E23" s="101">
        <v>40</v>
      </c>
      <c r="F23" s="101">
        <v>25</v>
      </c>
      <c r="G23" s="101">
        <v>5</v>
      </c>
      <c r="H23" s="101">
        <f>IF((F23*G23)&gt;0,((B22+C23)*F23*G23)," ")</f>
        <v>250</v>
      </c>
      <c r="I23" s="103">
        <v>0.32</v>
      </c>
      <c r="J23" s="103">
        <f t="shared" si="0"/>
        <v>80</v>
      </c>
      <c r="L23" s="53"/>
      <c r="M23" s="98"/>
      <c r="N23" s="98"/>
      <c r="O23" s="98"/>
      <c r="P23" s="98"/>
      <c r="Q23" s="98"/>
      <c r="R23" s="98"/>
    </row>
    <row r="24" spans="2:18" ht="23" customHeight="1" x14ac:dyDescent="0.2">
      <c r="B24" s="101"/>
      <c r="C24" s="101"/>
      <c r="D24" s="108"/>
      <c r="E24" s="101"/>
      <c r="F24" s="101"/>
      <c r="G24" s="101"/>
      <c r="H24" s="101" t="str">
        <f>IF((F24*G24)&gt;0,((B22+C22)*F24*G24)," ")</f>
        <v xml:space="preserve"> </v>
      </c>
      <c r="I24" s="103"/>
      <c r="J24" s="103" t="str">
        <f>IF(I24="","",(H24*I24))</f>
        <v/>
      </c>
      <c r="L24" s="53"/>
      <c r="M24" s="98"/>
      <c r="N24" s="98"/>
      <c r="O24" s="98"/>
      <c r="P24" s="98"/>
      <c r="Q24" s="98"/>
      <c r="R24" s="98"/>
    </row>
    <row r="25" spans="2:18" ht="23" customHeight="1" x14ac:dyDescent="0.2">
      <c r="B25" s="101"/>
      <c r="C25" s="101"/>
      <c r="D25" s="102"/>
      <c r="E25" s="101"/>
      <c r="F25" s="101"/>
      <c r="G25" s="101"/>
      <c r="H25" s="101" t="str">
        <f>IF((F25*G25)&gt;0,((B23+C22)*F25*G25)," ")</f>
        <v xml:space="preserve"> </v>
      </c>
      <c r="I25" s="103"/>
      <c r="J25" s="103" t="str">
        <f>IF(I25="","",(H25*I25))</f>
        <v/>
      </c>
      <c r="L25" s="53"/>
      <c r="M25" s="98"/>
      <c r="N25" s="98"/>
      <c r="O25" s="98"/>
      <c r="P25" s="98"/>
      <c r="Q25" s="98"/>
      <c r="R25" s="98"/>
    </row>
    <row r="26" spans="2:18" ht="23" customHeight="1" x14ac:dyDescent="0.2">
      <c r="B26" s="101"/>
      <c r="C26" s="101"/>
      <c r="D26" s="102"/>
      <c r="E26" s="101"/>
      <c r="F26" s="101"/>
      <c r="G26" s="101"/>
      <c r="H26" s="101" t="str">
        <f>IF((F26*G26)&gt;0,((B23+C26)*F26*G26)," ")</f>
        <v xml:space="preserve"> </v>
      </c>
      <c r="I26" s="103"/>
      <c r="J26" s="103" t="str">
        <f t="shared" si="0"/>
        <v/>
      </c>
      <c r="L26" s="53"/>
      <c r="M26" s="98"/>
      <c r="N26" s="98"/>
      <c r="O26" s="98"/>
      <c r="P26" s="98"/>
      <c r="Q26" s="98"/>
      <c r="R26" s="98"/>
    </row>
    <row r="27" spans="2:18" ht="23" customHeight="1" x14ac:dyDescent="0.2">
      <c r="B27" s="101"/>
      <c r="C27" s="101"/>
      <c r="D27" s="102"/>
      <c r="E27" s="101"/>
      <c r="F27" s="101"/>
      <c r="G27" s="101"/>
      <c r="H27" s="101" t="str">
        <f t="shared" ref="H27" si="1">IF((F27*G27)&gt;0,((B27+C27)*F27*G27)," ")</f>
        <v xml:space="preserve"> </v>
      </c>
      <c r="I27" s="103"/>
      <c r="J27" s="103" t="str">
        <f t="shared" si="0"/>
        <v/>
      </c>
      <c r="L27" s="53"/>
      <c r="M27" s="98"/>
      <c r="N27" s="98"/>
      <c r="O27" s="98"/>
      <c r="P27" s="98"/>
      <c r="Q27" s="98"/>
      <c r="R27" s="98"/>
    </row>
    <row r="28" spans="2:18" ht="23" customHeight="1" x14ac:dyDescent="0.2">
      <c r="B28" s="101"/>
      <c r="C28" s="101"/>
      <c r="D28" s="108"/>
      <c r="E28" s="101"/>
      <c r="F28" s="101"/>
      <c r="G28" s="101"/>
      <c r="H28" s="101" t="str">
        <f>IF((F28*G28)&gt;0,((B27+C28)*F28*G28)," ")</f>
        <v xml:space="preserve"> </v>
      </c>
      <c r="I28" s="103"/>
      <c r="J28" s="103" t="str">
        <f>IF(I28="","",(H28*I28))</f>
        <v/>
      </c>
      <c r="L28" s="53"/>
      <c r="M28" s="98"/>
      <c r="N28" s="98"/>
      <c r="O28" s="98"/>
      <c r="P28" s="98"/>
      <c r="Q28" s="98"/>
      <c r="R28" s="98"/>
    </row>
    <row r="29" spans="2:18" ht="23" customHeight="1" x14ac:dyDescent="0.2">
      <c r="B29" s="101"/>
      <c r="C29" s="101"/>
      <c r="D29" s="102"/>
      <c r="E29" s="101"/>
      <c r="F29" s="101"/>
      <c r="G29" s="101"/>
      <c r="H29" s="101" t="str">
        <f>IF((F29*G29)&gt;0,((B27+C29)*F29*G29)," ")</f>
        <v xml:space="preserve"> </v>
      </c>
      <c r="I29" s="103"/>
      <c r="J29" s="103" t="str">
        <f>IF(I29="","",(H29*I29))</f>
        <v/>
      </c>
      <c r="L29" s="53"/>
      <c r="M29" s="98"/>
      <c r="N29" s="98"/>
      <c r="O29" s="98"/>
      <c r="P29" s="98"/>
      <c r="Q29" s="98"/>
      <c r="R29" s="98"/>
    </row>
    <row r="30" spans="2:18" ht="23" customHeight="1" x14ac:dyDescent="0.2">
      <c r="B30" s="101"/>
      <c r="C30" s="101"/>
      <c r="D30" s="102"/>
      <c r="E30" s="101"/>
      <c r="F30" s="101"/>
      <c r="G30" s="101"/>
      <c r="H30" s="101" t="str">
        <f>IF((F30*G30)&gt;0,((B27+C30)*F30*G30)," ")</f>
        <v xml:space="preserve"> </v>
      </c>
      <c r="I30" s="103"/>
      <c r="J30" s="103" t="str">
        <f t="shared" ref="J30:J35" si="2">IF(I30="","",(H30*I30))</f>
        <v/>
      </c>
      <c r="L30" s="49"/>
      <c r="M30" s="98"/>
      <c r="N30" s="98"/>
      <c r="O30" s="98"/>
      <c r="P30" s="98"/>
      <c r="Q30" s="98"/>
      <c r="R30" s="98"/>
    </row>
    <row r="31" spans="2:18" ht="23" customHeight="1" x14ac:dyDescent="0.2">
      <c r="B31" s="101"/>
      <c r="C31" s="101"/>
      <c r="D31" s="102"/>
      <c r="E31" s="101"/>
      <c r="F31" s="101"/>
      <c r="G31" s="101"/>
      <c r="H31" s="101" t="str">
        <f>IF((F31*G31)&gt;0,((B31+C31)*F31*G31)," ")</f>
        <v xml:space="preserve"> </v>
      </c>
      <c r="I31" s="103"/>
      <c r="J31" s="103" t="str">
        <f t="shared" si="2"/>
        <v/>
      </c>
      <c r="K31" s="98"/>
      <c r="L31" s="49"/>
      <c r="M31" s="98"/>
      <c r="N31" s="98"/>
      <c r="O31" s="98"/>
      <c r="P31" s="98"/>
      <c r="Q31" s="98"/>
      <c r="R31" s="98"/>
    </row>
    <row r="32" spans="2:18" ht="23" customHeight="1" x14ac:dyDescent="0.2">
      <c r="B32" s="101"/>
      <c r="C32" s="101"/>
      <c r="D32" s="102"/>
      <c r="E32" s="101"/>
      <c r="F32" s="101"/>
      <c r="G32" s="101"/>
      <c r="H32" s="101" t="str">
        <f>IF((F32*G32)&gt;0,((B31+C32)*F32*G32)," ")</f>
        <v xml:space="preserve"> </v>
      </c>
      <c r="I32" s="103"/>
      <c r="J32" s="103" t="str">
        <f t="shared" si="2"/>
        <v/>
      </c>
      <c r="K32" s="98"/>
      <c r="L32" s="49"/>
      <c r="M32" s="98"/>
      <c r="N32" s="98"/>
      <c r="O32" s="98"/>
      <c r="P32" s="98"/>
      <c r="Q32" s="98"/>
      <c r="R32" s="98"/>
    </row>
    <row r="33" spans="2:18" ht="23" customHeight="1" x14ac:dyDescent="0.2">
      <c r="B33" s="101"/>
      <c r="C33" s="101"/>
      <c r="D33" s="102"/>
      <c r="E33" s="101"/>
      <c r="F33" s="101"/>
      <c r="G33" s="101"/>
      <c r="H33" s="101" t="str">
        <f>IF((F33*G33)&gt;0,((B31+C33)*F33*G33)," ")</f>
        <v xml:space="preserve"> </v>
      </c>
      <c r="I33" s="103"/>
      <c r="J33" s="103" t="str">
        <f t="shared" si="2"/>
        <v/>
      </c>
      <c r="K33" s="98"/>
      <c r="L33" s="49"/>
      <c r="M33" s="98"/>
      <c r="N33" s="98"/>
      <c r="O33" s="98"/>
      <c r="P33" s="98"/>
      <c r="Q33" s="98"/>
      <c r="R33" s="98"/>
    </row>
    <row r="34" spans="2:18" ht="23" customHeight="1" x14ac:dyDescent="0.2">
      <c r="B34" s="101"/>
      <c r="C34" s="101"/>
      <c r="D34" s="102"/>
      <c r="E34" s="101"/>
      <c r="F34" s="101"/>
      <c r="G34" s="101"/>
      <c r="H34" s="101" t="str">
        <f>IF((F34*G34)&gt;0,((B32+C34)*F34*G34)," ")</f>
        <v xml:space="preserve"> </v>
      </c>
      <c r="I34" s="103"/>
      <c r="J34" s="103" t="str">
        <f t="shared" si="2"/>
        <v/>
      </c>
      <c r="K34" s="98"/>
      <c r="L34" s="49"/>
      <c r="M34" s="98"/>
      <c r="N34" s="98"/>
      <c r="O34" s="98"/>
      <c r="P34" s="98"/>
      <c r="Q34" s="98"/>
      <c r="R34" s="98"/>
    </row>
    <row r="35" spans="2:18" ht="23" customHeight="1" x14ac:dyDescent="0.2">
      <c r="B35" s="101"/>
      <c r="C35" s="101"/>
      <c r="D35" s="102"/>
      <c r="E35" s="101"/>
      <c r="F35" s="101"/>
      <c r="G35" s="101"/>
      <c r="H35" s="101" t="str">
        <f>IF((F35*G35)&gt;0,((B32+C35)*F35*G35)," ")</f>
        <v xml:space="preserve"> </v>
      </c>
      <c r="I35" s="103"/>
      <c r="J35" s="103" t="str">
        <f t="shared" si="2"/>
        <v/>
      </c>
      <c r="K35" s="98"/>
      <c r="L35" s="49"/>
      <c r="M35" s="98"/>
      <c r="N35" s="98"/>
      <c r="O35" s="98"/>
      <c r="P35" s="98"/>
      <c r="Q35" s="98"/>
      <c r="R35" s="98"/>
    </row>
    <row r="36" spans="2:18" ht="23" customHeight="1" x14ac:dyDescent="0.2">
      <c r="B36" s="101"/>
      <c r="C36" s="101"/>
      <c r="D36" s="102"/>
      <c r="E36" s="101"/>
      <c r="F36" s="101"/>
      <c r="G36" s="101"/>
      <c r="H36" s="101" t="str">
        <f>IF((F36*G36)&gt;0,((B32+C36)*F36*G36)," ")</f>
        <v xml:space="preserve"> </v>
      </c>
      <c r="I36" s="103"/>
      <c r="J36" s="103" t="str">
        <f t="shared" ref="J36:J39" si="3">IF(I36="","",(H36*I36))</f>
        <v/>
      </c>
      <c r="K36" s="98"/>
      <c r="L36" s="49"/>
      <c r="M36" s="98"/>
      <c r="N36" s="98"/>
      <c r="O36" s="98"/>
      <c r="P36" s="98"/>
      <c r="Q36" s="98"/>
      <c r="R36" s="98"/>
    </row>
    <row r="37" spans="2:18" ht="23" customHeight="1" x14ac:dyDescent="0.2">
      <c r="B37" s="101"/>
      <c r="C37" s="101"/>
      <c r="D37" s="102"/>
      <c r="E37" s="101"/>
      <c r="F37" s="101"/>
      <c r="G37" s="101"/>
      <c r="H37" s="101" t="str">
        <f>IF((F37*G37)&gt;0,((B37+C37)*F37*G37)," ")</f>
        <v xml:space="preserve"> </v>
      </c>
      <c r="I37" s="103"/>
      <c r="J37" s="103" t="str">
        <f t="shared" si="3"/>
        <v/>
      </c>
    </row>
    <row r="38" spans="2:18" ht="23" customHeight="1" x14ac:dyDescent="0.2">
      <c r="B38" s="101"/>
      <c r="C38" s="101"/>
      <c r="D38" s="102"/>
      <c r="E38" s="101"/>
      <c r="F38" s="101"/>
      <c r="G38" s="101"/>
      <c r="H38" s="101" t="str">
        <f>IF((F38*G38)&gt;0,((B37+C38)*F38*G38)," ")</f>
        <v xml:space="preserve"> </v>
      </c>
      <c r="I38" s="103"/>
      <c r="J38" s="103" t="str">
        <f t="shared" si="3"/>
        <v/>
      </c>
    </row>
    <row r="39" spans="2:18" ht="23" customHeight="1" x14ac:dyDescent="0.2">
      <c r="B39" s="101"/>
      <c r="C39" s="101"/>
      <c r="D39" s="102"/>
      <c r="E39" s="101"/>
      <c r="F39" s="101"/>
      <c r="G39" s="101"/>
      <c r="H39" s="101" t="str">
        <f>IF((F39*G39)&gt;0,((B39+C38)*F39*G39)," ")</f>
        <v xml:space="preserve"> </v>
      </c>
      <c r="I39" s="103"/>
      <c r="J39" s="103" t="str">
        <f t="shared" si="3"/>
        <v/>
      </c>
    </row>
    <row r="40" spans="2:18" ht="23" customHeight="1" x14ac:dyDescent="0.2">
      <c r="B40" s="101"/>
      <c r="C40" s="101"/>
      <c r="D40" s="102"/>
      <c r="E40" s="101"/>
      <c r="F40" s="101"/>
      <c r="G40" s="101"/>
      <c r="H40" s="101" t="str">
        <f>IF((F40*G40)&gt;0,((B39+C40)*F40*G40)," ")</f>
        <v xml:space="preserve"> </v>
      </c>
      <c r="I40" s="103"/>
      <c r="J40" s="103" t="str">
        <f>IF(I40="","",(H40*I40))</f>
        <v/>
      </c>
    </row>
    <row r="41" spans="2:18" ht="23" customHeight="1" x14ac:dyDescent="0.2">
      <c r="B41" s="101"/>
      <c r="C41" s="101"/>
      <c r="D41" s="102"/>
      <c r="E41" s="101"/>
      <c r="F41" s="101"/>
      <c r="G41" s="101"/>
      <c r="H41" s="101" t="str">
        <f>IF((F41*G41)&gt;0,((B39+C41)*F41*G41)," ")</f>
        <v xml:space="preserve"> </v>
      </c>
      <c r="I41" s="103"/>
      <c r="J41" s="103" t="str">
        <f>IF(I41="","",(H41*I41))</f>
        <v/>
      </c>
    </row>
    <row r="42" spans="2:18" ht="23" customHeight="1" x14ac:dyDescent="0.2">
      <c r="B42" s="54"/>
      <c r="C42" s="101"/>
      <c r="D42" s="102"/>
      <c r="E42" s="101"/>
      <c r="F42" s="101"/>
      <c r="G42" s="101"/>
      <c r="H42" s="101" t="str">
        <f>IF((F42*G42)&gt;0,((B39+C42)*F42*G42)," ")</f>
        <v xml:space="preserve"> </v>
      </c>
      <c r="I42" s="103"/>
      <c r="J42" s="103" t="str">
        <f>IF(I42="","",(H42*I42))</f>
        <v/>
      </c>
    </row>
    <row r="43" spans="2:18" ht="23" customHeight="1" x14ac:dyDescent="0.2">
      <c r="B43" s="54"/>
      <c r="C43" s="101"/>
      <c r="D43" s="102"/>
      <c r="E43" s="101"/>
      <c r="F43" s="101"/>
      <c r="G43" s="101"/>
      <c r="H43" s="101" t="str">
        <f t="shared" ref="H43:H48" si="4">IF((F43*G43)&gt;0,((B43+C43)*F43*G43)," ")</f>
        <v xml:space="preserve"> </v>
      </c>
      <c r="I43" s="103"/>
      <c r="J43" s="103" t="str">
        <f t="shared" ref="J43:J46" si="5">IF(I43="","",(H43*I43))</f>
        <v/>
      </c>
    </row>
    <row r="44" spans="2:18" ht="23" customHeight="1" x14ac:dyDescent="0.2">
      <c r="B44" s="54"/>
      <c r="C44" s="101"/>
      <c r="D44" s="102"/>
      <c r="E44" s="101"/>
      <c r="F44" s="101"/>
      <c r="G44" s="101"/>
      <c r="H44" s="101" t="str">
        <f t="shared" si="4"/>
        <v xml:space="preserve"> </v>
      </c>
      <c r="I44" s="103"/>
      <c r="J44" s="103" t="str">
        <f t="shared" si="5"/>
        <v/>
      </c>
    </row>
    <row r="45" spans="2:18" ht="23" customHeight="1" x14ac:dyDescent="0.2">
      <c r="B45" s="54"/>
      <c r="C45" s="101"/>
      <c r="D45" s="102"/>
      <c r="E45" s="101"/>
      <c r="F45" s="101"/>
      <c r="G45" s="101"/>
      <c r="H45" s="101" t="str">
        <f t="shared" si="4"/>
        <v xml:space="preserve"> </v>
      </c>
      <c r="I45" s="103"/>
      <c r="J45" s="103" t="str">
        <f>IF(I45="","",(H45*I45))</f>
        <v/>
      </c>
    </row>
    <row r="46" spans="2:18" ht="23" customHeight="1" x14ac:dyDescent="0.2">
      <c r="B46" s="104"/>
      <c r="C46" s="101"/>
      <c r="D46" s="102"/>
      <c r="E46" s="101"/>
      <c r="F46" s="101"/>
      <c r="G46" s="101"/>
      <c r="H46" s="101" t="str">
        <f t="shared" si="4"/>
        <v xml:space="preserve"> </v>
      </c>
      <c r="I46" s="103"/>
      <c r="J46" s="103" t="str">
        <f t="shared" si="5"/>
        <v/>
      </c>
    </row>
    <row r="47" spans="2:18" ht="23" customHeight="1" x14ac:dyDescent="0.2">
      <c r="B47" s="104"/>
      <c r="C47" s="101"/>
      <c r="D47" s="102"/>
      <c r="E47" s="101"/>
      <c r="F47" s="101"/>
      <c r="G47" s="101"/>
      <c r="H47" s="101" t="str">
        <f t="shared" si="4"/>
        <v xml:space="preserve"> </v>
      </c>
      <c r="I47" s="103"/>
      <c r="J47" s="103" t="str">
        <f t="shared" ref="J47:J62" si="6">IF(I47="","",(H47*I47))</f>
        <v/>
      </c>
    </row>
    <row r="48" spans="2:18" ht="23" customHeight="1" x14ac:dyDescent="0.2">
      <c r="B48" s="104"/>
      <c r="C48" s="101"/>
      <c r="D48" s="102"/>
      <c r="E48" s="101"/>
      <c r="F48" s="101"/>
      <c r="G48" s="101"/>
      <c r="H48" s="101" t="str">
        <f t="shared" si="4"/>
        <v xml:space="preserve"> </v>
      </c>
      <c r="I48" s="103"/>
      <c r="J48" s="103" t="str">
        <f>IF(I48="","",(H48*I48))</f>
        <v/>
      </c>
      <c r="K48" s="55"/>
    </row>
    <row r="49" spans="2:12" ht="23" customHeight="1" x14ac:dyDescent="0.2">
      <c r="B49" s="105"/>
      <c r="C49" s="101"/>
      <c r="D49" s="102"/>
      <c r="E49" s="101"/>
      <c r="F49" s="101"/>
      <c r="G49" s="101"/>
      <c r="H49" s="101" t="str">
        <f>IF((F49*G49)&gt;0,((B49+C47)*F49*G49)," ")</f>
        <v xml:space="preserve"> </v>
      </c>
      <c r="I49" s="103"/>
      <c r="J49" s="103" t="str">
        <f>IF(I49="","",(H49*I49))</f>
        <v/>
      </c>
    </row>
    <row r="50" spans="2:12" ht="23" customHeight="1" x14ac:dyDescent="0.2">
      <c r="B50" s="105"/>
      <c r="C50" s="101"/>
      <c r="D50" s="102"/>
      <c r="E50" s="101"/>
      <c r="F50" s="101"/>
      <c r="G50" s="101"/>
      <c r="H50" s="101" t="str">
        <f>IF((F50*G50)&gt;0,((B50+C50)*F50*G50)," ")</f>
        <v xml:space="preserve"> </v>
      </c>
      <c r="I50" s="103"/>
      <c r="J50" s="103" t="str">
        <f t="shared" si="6"/>
        <v/>
      </c>
    </row>
    <row r="51" spans="2:12" ht="23" customHeight="1" x14ac:dyDescent="0.2">
      <c r="B51" s="105"/>
      <c r="C51" s="101"/>
      <c r="D51" s="102"/>
      <c r="E51" s="101"/>
      <c r="F51" s="101"/>
      <c r="G51" s="101"/>
      <c r="H51" s="101" t="str">
        <f>IF((F51*G51)&gt;0,((B51+C51)*F51*G51)," ")</f>
        <v xml:space="preserve"> </v>
      </c>
      <c r="I51" s="103"/>
      <c r="J51" s="103" t="str">
        <f t="shared" si="6"/>
        <v/>
      </c>
    </row>
    <row r="52" spans="2:12" ht="23" customHeight="1" x14ac:dyDescent="0.2">
      <c r="B52" s="101"/>
      <c r="C52" s="101"/>
      <c r="D52" s="102"/>
      <c r="E52" s="101"/>
      <c r="F52" s="101"/>
      <c r="G52" s="101"/>
      <c r="H52" s="101" t="str">
        <f>IF((F52*G52)&gt;0,((B52+C52)*F52*G52)," ")</f>
        <v xml:space="preserve"> </v>
      </c>
      <c r="I52" s="103"/>
      <c r="J52" s="103" t="str">
        <f t="shared" si="6"/>
        <v/>
      </c>
    </row>
    <row r="53" spans="2:12" ht="23" customHeight="1" x14ac:dyDescent="0.2">
      <c r="B53" s="101"/>
      <c r="C53" s="101"/>
      <c r="D53" s="102"/>
      <c r="E53" s="101"/>
      <c r="F53" s="101"/>
      <c r="G53" s="101"/>
      <c r="H53" s="101" t="str">
        <f>IF((F53*G53)&gt;0,((B53+C53)*F53*G53)," ")</f>
        <v xml:space="preserve"> </v>
      </c>
      <c r="I53" s="103"/>
      <c r="J53" s="103" t="str">
        <f t="shared" si="6"/>
        <v/>
      </c>
    </row>
    <row r="54" spans="2:12" ht="23" customHeight="1" x14ac:dyDescent="0.2">
      <c r="B54" s="105"/>
      <c r="C54" s="101"/>
      <c r="D54" s="102"/>
      <c r="E54" s="101"/>
      <c r="F54" s="101"/>
      <c r="G54" s="101"/>
      <c r="H54" s="101" t="str">
        <f>IF((F54*G54)&gt;0,((B22+C54)*F54*G54)," ")</f>
        <v xml:space="preserve"> </v>
      </c>
      <c r="I54" s="103"/>
      <c r="J54" s="103" t="str">
        <f t="shared" si="6"/>
        <v/>
      </c>
    </row>
    <row r="55" spans="2:12" ht="23" customHeight="1" x14ac:dyDescent="0.2">
      <c r="B55" s="105"/>
      <c r="C55" s="101"/>
      <c r="D55" s="102"/>
      <c r="E55" s="101"/>
      <c r="F55" s="101"/>
      <c r="G55" s="101"/>
      <c r="H55" s="101" t="str">
        <f>IF((F55*G55)&gt;0,((B22+C55)*F55*G55)," ")</f>
        <v xml:space="preserve"> </v>
      </c>
      <c r="I55" s="103"/>
      <c r="J55" s="103" t="str">
        <f t="shared" si="6"/>
        <v/>
      </c>
    </row>
    <row r="56" spans="2:12" ht="23" customHeight="1" x14ac:dyDescent="0.2">
      <c r="B56" s="105"/>
      <c r="C56" s="101"/>
      <c r="D56" s="102"/>
      <c r="E56" s="101"/>
      <c r="F56" s="101"/>
      <c r="G56" s="101"/>
      <c r="H56" s="101" t="str">
        <f>IF((F56*G56)&gt;0,((B22+C56)*F56*G56)," ")</f>
        <v xml:space="preserve"> </v>
      </c>
      <c r="I56" s="103"/>
      <c r="J56" s="103" t="str">
        <f t="shared" si="6"/>
        <v/>
      </c>
    </row>
    <row r="57" spans="2:12" ht="23" customHeight="1" x14ac:dyDescent="0.2">
      <c r="B57" s="105"/>
      <c r="C57" s="101"/>
      <c r="D57" s="102"/>
      <c r="E57" s="101"/>
      <c r="F57" s="101"/>
      <c r="G57" s="101"/>
      <c r="H57" s="101" t="str">
        <f>IF((F57*G57)&gt;0,((B22+C57)*F57*G57)," ")</f>
        <v xml:space="preserve"> </v>
      </c>
      <c r="I57" s="103"/>
      <c r="J57" s="103" t="str">
        <f t="shared" si="6"/>
        <v/>
      </c>
    </row>
    <row r="58" spans="2:12" ht="23" customHeight="1" x14ac:dyDescent="0.2">
      <c r="B58" s="105"/>
      <c r="C58" s="101"/>
      <c r="D58" s="102"/>
      <c r="E58" s="101"/>
      <c r="F58" s="101"/>
      <c r="G58" s="101"/>
      <c r="H58" s="101" t="str">
        <f>IF((F58*G58)&gt;0,((B22+C58)*F58*G58)," ")</f>
        <v xml:space="preserve"> </v>
      </c>
      <c r="I58" s="103"/>
      <c r="J58" s="103" t="str">
        <f t="shared" si="6"/>
        <v/>
      </c>
    </row>
    <row r="59" spans="2:12" ht="23" customHeight="1" x14ac:dyDescent="0.2">
      <c r="B59" s="105"/>
      <c r="C59" s="101"/>
      <c r="D59" s="102"/>
      <c r="E59" s="101"/>
      <c r="F59" s="101"/>
      <c r="G59" s="101"/>
      <c r="H59" s="101" t="str">
        <f>IF((F59*G59)&gt;0,((B22+C59)*F59*G59)," ")</f>
        <v xml:space="preserve"> </v>
      </c>
      <c r="I59" s="103"/>
      <c r="J59" s="103" t="str">
        <f t="shared" si="6"/>
        <v/>
      </c>
    </row>
    <row r="60" spans="2:12" ht="23" customHeight="1" x14ac:dyDescent="0.2">
      <c r="B60" s="105"/>
      <c r="C60" s="101"/>
      <c r="D60" s="102"/>
      <c r="E60" s="101"/>
      <c r="F60" s="101"/>
      <c r="G60" s="101"/>
      <c r="H60" s="101" t="str">
        <f>IF((F60*G60)&gt;0,((B22+C60)*F60*G60)," ")</f>
        <v xml:space="preserve"> </v>
      </c>
      <c r="I60" s="103"/>
      <c r="J60" s="103" t="str">
        <f t="shared" si="6"/>
        <v/>
      </c>
    </row>
    <row r="61" spans="2:12" ht="23" customHeight="1" x14ac:dyDescent="0.2">
      <c r="B61" s="105"/>
      <c r="C61" s="101"/>
      <c r="D61" s="102"/>
      <c r="E61" s="101"/>
      <c r="F61" s="101"/>
      <c r="G61" s="101"/>
      <c r="H61" s="101" t="str">
        <f>IF((F61*G61)&gt;0,((B22+C61)*F61*G61)," ")</f>
        <v xml:space="preserve"> </v>
      </c>
      <c r="I61" s="103"/>
      <c r="J61" s="103" t="str">
        <f t="shared" si="6"/>
        <v/>
      </c>
    </row>
    <row r="62" spans="2:12" ht="23" customHeight="1" x14ac:dyDescent="0.2">
      <c r="B62" s="105"/>
      <c r="C62" s="101"/>
      <c r="D62" s="102"/>
      <c r="E62" s="101"/>
      <c r="F62" s="101"/>
      <c r="G62" s="101"/>
      <c r="H62" s="101" t="str">
        <f>IF((F62*G62)&gt;0,((B22+C62)*F62*G62)," ")</f>
        <v xml:space="preserve"> </v>
      </c>
      <c r="I62" s="103"/>
      <c r="J62" s="103" t="str">
        <f t="shared" si="6"/>
        <v/>
      </c>
    </row>
    <row r="63" spans="2:12" ht="23" customHeight="1" thickBot="1" x14ac:dyDescent="0.25">
      <c r="B63" s="105"/>
      <c r="C63" s="101"/>
      <c r="D63" s="102"/>
      <c r="E63" s="101"/>
      <c r="F63" s="101"/>
      <c r="G63" s="101"/>
      <c r="H63" s="101" t="str">
        <f t="shared" ref="H63" si="7">IF((F63*G63)&gt;0,((B63+C63)*F63*G63)," ")</f>
        <v xml:space="preserve"> </v>
      </c>
      <c r="I63" s="103"/>
      <c r="J63" s="103" t="str">
        <f t="shared" ref="J63" si="8">IF(I63="","",(H63*I63))</f>
        <v/>
      </c>
    </row>
    <row r="64" spans="2:12" ht="23" customHeight="1" thickTop="1" thickBot="1" x14ac:dyDescent="0.25">
      <c r="B64" s="125" t="s">
        <v>18</v>
      </c>
      <c r="C64" s="126"/>
      <c r="D64" s="126"/>
      <c r="E64" s="126"/>
      <c r="F64" s="126"/>
      <c r="G64" s="126"/>
      <c r="H64" s="126"/>
      <c r="I64" s="126"/>
      <c r="J64" s="106">
        <f>SUM(J22:J63)</f>
        <v>150</v>
      </c>
      <c r="L64" s="56"/>
    </row>
    <row r="65" spans="2:10" ht="17" thickTop="1" x14ac:dyDescent="0.2"/>
    <row r="66" spans="2:10" ht="20" customHeight="1" x14ac:dyDescent="0.2">
      <c r="B66" s="122" t="s">
        <v>15</v>
      </c>
      <c r="C66" s="122"/>
      <c r="D66" s="107">
        <f>SUM(B22:B63)</f>
        <v>0</v>
      </c>
    </row>
    <row r="67" spans="2:10" ht="20" customHeight="1" x14ac:dyDescent="0.2">
      <c r="B67" s="122" t="s">
        <v>16</v>
      </c>
      <c r="C67" s="122"/>
      <c r="D67" s="107">
        <f>SUM(C22:C63)</f>
        <v>4</v>
      </c>
    </row>
    <row r="68" spans="2:10" ht="20" customHeight="1" x14ac:dyDescent="0.2">
      <c r="B68" s="122" t="s">
        <v>17</v>
      </c>
      <c r="C68" s="122"/>
      <c r="D68" s="107">
        <f>D66+D67</f>
        <v>4</v>
      </c>
    </row>
    <row r="69" spans="2:10" ht="20" customHeight="1" x14ac:dyDescent="0.2">
      <c r="B69" s="122" t="s">
        <v>13</v>
      </c>
      <c r="C69" s="122"/>
      <c r="D69" s="107">
        <f>(D66/2)+(D67/4)</f>
        <v>1</v>
      </c>
    </row>
    <row r="70" spans="2:10" ht="20" customHeight="1" x14ac:dyDescent="0.2">
      <c r="B70" s="122" t="s">
        <v>115</v>
      </c>
      <c r="C70" s="122"/>
      <c r="D70" s="107">
        <f>SUM(H22:H63)</f>
        <v>500</v>
      </c>
    </row>
    <row r="72" spans="2:10" s="1" customFormat="1" ht="13" x14ac:dyDescent="0.15">
      <c r="B72" s="1" t="s">
        <v>27</v>
      </c>
      <c r="I72" s="37"/>
      <c r="J72" s="37"/>
    </row>
    <row r="73" spans="2:10" s="1" customFormat="1" ht="13" x14ac:dyDescent="0.15">
      <c r="B73" s="1" t="s">
        <v>28</v>
      </c>
      <c r="I73" s="37"/>
      <c r="J73" s="37"/>
    </row>
    <row r="84" spans="3:6" x14ac:dyDescent="0.2">
      <c r="C84" s="42" t="s">
        <v>190</v>
      </c>
    </row>
    <row r="85" spans="3:6" x14ac:dyDescent="0.2">
      <c r="C85" s="42" t="s">
        <v>191</v>
      </c>
    </row>
    <row r="86" spans="3:6" x14ac:dyDescent="0.2">
      <c r="C86" s="42" t="s">
        <v>192</v>
      </c>
    </row>
    <row r="87" spans="3:6" x14ac:dyDescent="0.2">
      <c r="C87" s="42" t="s">
        <v>193</v>
      </c>
    </row>
    <row r="88" spans="3:6" x14ac:dyDescent="0.2">
      <c r="C88" s="42" t="s">
        <v>200</v>
      </c>
    </row>
    <row r="89" spans="3:6" x14ac:dyDescent="0.2">
      <c r="C89" s="42" t="s">
        <v>194</v>
      </c>
    </row>
    <row r="90" spans="3:6" x14ac:dyDescent="0.2">
      <c r="C90" s="57" t="s">
        <v>195</v>
      </c>
    </row>
    <row r="91" spans="3:6" ht="64" customHeight="1" x14ac:dyDescent="0.2">
      <c r="C91" s="129" t="s">
        <v>196</v>
      </c>
      <c r="D91" s="129"/>
      <c r="E91" s="129"/>
      <c r="F91" s="129"/>
    </row>
  </sheetData>
  <mergeCells count="20">
    <mergeCell ref="B4:G4"/>
    <mergeCell ref="B5:G5"/>
    <mergeCell ref="B70:C70"/>
    <mergeCell ref="C91:F91"/>
    <mergeCell ref="B13:G13"/>
    <mergeCell ref="B67:C67"/>
    <mergeCell ref="B68:C68"/>
    <mergeCell ref="B69:C69"/>
    <mergeCell ref="I10:J10"/>
    <mergeCell ref="J20:J21"/>
    <mergeCell ref="B20:C20"/>
    <mergeCell ref="B66:C66"/>
    <mergeCell ref="D20:D21"/>
    <mergeCell ref="E20:E21"/>
    <mergeCell ref="F20:F21"/>
    <mergeCell ref="G20:G21"/>
    <mergeCell ref="B64:I64"/>
    <mergeCell ref="H20:H21"/>
    <mergeCell ref="I20:I21"/>
    <mergeCell ref="H13:I13"/>
  </mergeCells>
  <dataValidations count="2">
    <dataValidation type="list" allowBlank="1" showInputMessage="1" showErrorMessage="1" sqref="C14" xr:uid="{C3F1E80D-A662-9C48-A231-0184431F59C1}">
      <formula1>NOMBRE_CLIENTES</formula1>
    </dataValidation>
    <dataValidation type="list" allowBlank="1" showInputMessage="1" showErrorMessage="1" sqref="D8" xr:uid="{30138425-7C06-3B44-B02F-E7060842532D}">
      <formula1>NOMBRE_PROVEEDOR</formula1>
    </dataValidation>
  </dataValidations>
  <printOptions horizontalCentered="1"/>
  <pageMargins left="0.7" right="0.7" top="0.75" bottom="0.75" header="0.3" footer="0.3"/>
  <pageSetup paperSize="9" scale="37" orientation="portrait" horizontalDpi="360" verticalDpi="360" r:id="rId1"/>
  <headerFooter alignWithMargins="0">
    <oddFooter>&amp;L&amp;P of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E1E17DB-BD52-8E48-8AF3-77B44FC88E3C}">
          <x14:formula1>
            <xm:f>'BASE DE DATOS PRODUCTOS'!$C$1:$C$40</xm:f>
          </x14:formula1>
          <xm:sqref>D22:D63</xm:sqref>
        </x14:dataValidation>
        <x14:dataValidation type="list" allowBlank="1" showInputMessage="1" showErrorMessage="1" xr:uid="{1E1EB309-BAB0-1D49-BAD4-0C6023843326}">
          <x14:formula1>
            <xm:f>'BASE DE DATOS PRODUCTOS'!$E$1:$E$7</xm:f>
          </x14:formula1>
          <xm:sqref>E22:E63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63733-C563-CA49-A21B-15ECD1744EAD}">
  <dimension ref="A1:E50"/>
  <sheetViews>
    <sheetView topLeftCell="A9" zoomScale="160" workbookViewId="0">
      <selection activeCell="A29" sqref="A29"/>
    </sheetView>
  </sheetViews>
  <sheetFormatPr baseColWidth="10" defaultRowHeight="13" x14ac:dyDescent="0.15"/>
  <cols>
    <col min="1" max="1" width="43.1640625" style="2" customWidth="1"/>
    <col min="2" max="2" width="54.5" style="2" customWidth="1"/>
    <col min="3" max="4" width="43.5" style="2" customWidth="1"/>
    <col min="5" max="5" width="19.83203125" style="2" customWidth="1"/>
    <col min="6" max="16384" width="10.83203125" style="2"/>
  </cols>
  <sheetData>
    <row r="1" spans="1:5" x14ac:dyDescent="0.15">
      <c r="A1" s="9" t="s">
        <v>29</v>
      </c>
      <c r="B1" s="10" t="s">
        <v>30</v>
      </c>
      <c r="C1" s="10" t="s">
        <v>31</v>
      </c>
      <c r="D1" s="10" t="s">
        <v>32</v>
      </c>
      <c r="E1" s="11" t="s">
        <v>33</v>
      </c>
    </row>
    <row r="2" spans="1:5" x14ac:dyDescent="0.15">
      <c r="A2" s="3" t="s">
        <v>42</v>
      </c>
      <c r="B2" s="4" t="s">
        <v>43</v>
      </c>
      <c r="C2" s="4" t="s">
        <v>44</v>
      </c>
      <c r="D2" s="12" t="s">
        <v>114</v>
      </c>
      <c r="E2" s="5">
        <v>45</v>
      </c>
    </row>
    <row r="3" spans="1:5" x14ac:dyDescent="0.15">
      <c r="A3" s="3" t="s">
        <v>46</v>
      </c>
      <c r="B3" s="4" t="s">
        <v>47</v>
      </c>
      <c r="C3" s="4" t="s">
        <v>48</v>
      </c>
      <c r="D3" s="12" t="s">
        <v>49</v>
      </c>
      <c r="E3" s="5">
        <v>30</v>
      </c>
    </row>
    <row r="4" spans="1:5" x14ac:dyDescent="0.15">
      <c r="A4" s="3" t="s">
        <v>113</v>
      </c>
      <c r="B4" s="4" t="s">
        <v>50</v>
      </c>
      <c r="C4" s="4" t="s">
        <v>44</v>
      </c>
      <c r="D4" s="12" t="s">
        <v>51</v>
      </c>
      <c r="E4" s="5">
        <v>30</v>
      </c>
    </row>
    <row r="5" spans="1:5" x14ac:dyDescent="0.15">
      <c r="A5" s="3" t="s">
        <v>169</v>
      </c>
      <c r="B5" s="4" t="s">
        <v>52</v>
      </c>
      <c r="C5" s="4" t="s">
        <v>44</v>
      </c>
      <c r="D5" s="12" t="s">
        <v>127</v>
      </c>
      <c r="E5" s="5">
        <v>30</v>
      </c>
    </row>
    <row r="6" spans="1:5" x14ac:dyDescent="0.15">
      <c r="A6" s="3" t="s">
        <v>53</v>
      </c>
      <c r="B6" s="4" t="s">
        <v>54</v>
      </c>
      <c r="C6" s="4" t="s">
        <v>55</v>
      </c>
      <c r="D6" s="12" t="s">
        <v>56</v>
      </c>
      <c r="E6" s="5">
        <v>15</v>
      </c>
    </row>
    <row r="7" spans="1:5" x14ac:dyDescent="0.15">
      <c r="A7" s="3" t="s">
        <v>57</v>
      </c>
      <c r="B7" s="4" t="s">
        <v>58</v>
      </c>
      <c r="C7" s="4" t="s">
        <v>59</v>
      </c>
      <c r="D7" s="12" t="s">
        <v>157</v>
      </c>
      <c r="E7" s="5">
        <v>30</v>
      </c>
    </row>
    <row r="8" spans="1:5" x14ac:dyDescent="0.15">
      <c r="A8" s="3" t="s">
        <v>116</v>
      </c>
      <c r="B8" s="4" t="s">
        <v>119</v>
      </c>
      <c r="C8" s="4" t="s">
        <v>120</v>
      </c>
      <c r="D8" s="12" t="s">
        <v>117</v>
      </c>
      <c r="E8" s="5">
        <v>30</v>
      </c>
    </row>
    <row r="9" spans="1:5" x14ac:dyDescent="0.15">
      <c r="A9" s="3" t="s">
        <v>122</v>
      </c>
      <c r="B9" s="4" t="s">
        <v>123</v>
      </c>
      <c r="C9" s="4" t="s">
        <v>59</v>
      </c>
      <c r="D9" s="12" t="s">
        <v>124</v>
      </c>
      <c r="E9" s="5">
        <v>15</v>
      </c>
    </row>
    <row r="10" spans="1:5" x14ac:dyDescent="0.15">
      <c r="A10" s="3" t="s">
        <v>186</v>
      </c>
      <c r="B10" s="4" t="s">
        <v>128</v>
      </c>
      <c r="C10" s="4" t="s">
        <v>44</v>
      </c>
      <c r="D10" s="12" t="s">
        <v>174</v>
      </c>
      <c r="E10" s="5">
        <v>20</v>
      </c>
    </row>
    <row r="11" spans="1:5" x14ac:dyDescent="0.15">
      <c r="A11" s="3" t="s">
        <v>129</v>
      </c>
      <c r="B11" s="4" t="s">
        <v>130</v>
      </c>
      <c r="C11" s="4" t="s">
        <v>131</v>
      </c>
      <c r="D11" s="4" t="s">
        <v>132</v>
      </c>
      <c r="E11" s="5"/>
    </row>
    <row r="12" spans="1:5" x14ac:dyDescent="0.15">
      <c r="A12" s="3" t="s">
        <v>176</v>
      </c>
      <c r="B12" s="4" t="s">
        <v>136</v>
      </c>
      <c r="C12" s="4" t="s">
        <v>137</v>
      </c>
      <c r="D12" s="4" t="s">
        <v>133</v>
      </c>
      <c r="E12" s="34" t="s">
        <v>134</v>
      </c>
    </row>
    <row r="13" spans="1:5" x14ac:dyDescent="0.15">
      <c r="A13" s="3" t="s">
        <v>138</v>
      </c>
      <c r="B13" s="4" t="s">
        <v>139</v>
      </c>
      <c r="C13" s="4" t="s">
        <v>140</v>
      </c>
      <c r="D13" s="4" t="s">
        <v>141</v>
      </c>
      <c r="E13" s="5">
        <v>30</v>
      </c>
    </row>
    <row r="14" spans="1:5" x14ac:dyDescent="0.15">
      <c r="A14" s="3" t="s">
        <v>142</v>
      </c>
      <c r="B14" s="4" t="s">
        <v>143</v>
      </c>
      <c r="C14" s="4" t="s">
        <v>144</v>
      </c>
      <c r="D14" s="12" t="s">
        <v>156</v>
      </c>
      <c r="E14" s="5">
        <v>30</v>
      </c>
    </row>
    <row r="15" spans="1:5" x14ac:dyDescent="0.15">
      <c r="A15" s="3" t="s">
        <v>180</v>
      </c>
      <c r="B15" s="4" t="s">
        <v>145</v>
      </c>
      <c r="C15" s="4" t="s">
        <v>146</v>
      </c>
      <c r="D15" s="4" t="s">
        <v>147</v>
      </c>
      <c r="E15" s="5">
        <v>10</v>
      </c>
    </row>
    <row r="16" spans="1:5" x14ac:dyDescent="0.15">
      <c r="A16" s="3" t="s">
        <v>148</v>
      </c>
      <c r="B16" s="4" t="s">
        <v>149</v>
      </c>
      <c r="C16" s="4" t="s">
        <v>137</v>
      </c>
      <c r="D16" s="4" t="s">
        <v>150</v>
      </c>
      <c r="E16" s="5">
        <v>30</v>
      </c>
    </row>
    <row r="17" spans="1:5" ht="28" x14ac:dyDescent="0.15">
      <c r="A17" s="3" t="s">
        <v>179</v>
      </c>
      <c r="B17" s="4" t="s">
        <v>151</v>
      </c>
      <c r="C17" s="4" t="s">
        <v>153</v>
      </c>
      <c r="D17" s="35" t="s">
        <v>152</v>
      </c>
      <c r="E17" s="5">
        <v>30</v>
      </c>
    </row>
    <row r="18" spans="1:5" x14ac:dyDescent="0.15">
      <c r="A18" s="3" t="s">
        <v>187</v>
      </c>
      <c r="B18" s="4" t="s">
        <v>154</v>
      </c>
      <c r="C18" s="4" t="s">
        <v>137</v>
      </c>
      <c r="D18" s="12" t="s">
        <v>155</v>
      </c>
      <c r="E18" s="5">
        <v>15</v>
      </c>
    </row>
    <row r="19" spans="1:5" ht="28" x14ac:dyDescent="0.15">
      <c r="A19" s="3" t="s">
        <v>161</v>
      </c>
      <c r="B19" s="36" t="s">
        <v>158</v>
      </c>
      <c r="C19" s="4" t="s">
        <v>159</v>
      </c>
      <c r="D19" s="12" t="s">
        <v>160</v>
      </c>
      <c r="E19" s="5">
        <v>30</v>
      </c>
    </row>
    <row r="20" spans="1:5" x14ac:dyDescent="0.15">
      <c r="A20" s="3" t="s">
        <v>162</v>
      </c>
      <c r="B20" s="4" t="s">
        <v>163</v>
      </c>
      <c r="C20" s="4" t="s">
        <v>159</v>
      </c>
      <c r="D20" s="12" t="s">
        <v>164</v>
      </c>
      <c r="E20" s="5">
        <v>30</v>
      </c>
    </row>
    <row r="21" spans="1:5" x14ac:dyDescent="0.15">
      <c r="A21" s="3" t="s">
        <v>165</v>
      </c>
      <c r="B21" s="4"/>
      <c r="C21" s="4" t="s">
        <v>166</v>
      </c>
      <c r="D21" s="12" t="s">
        <v>167</v>
      </c>
      <c r="E21" s="34" t="s">
        <v>168</v>
      </c>
    </row>
    <row r="22" spans="1:5" x14ac:dyDescent="0.15">
      <c r="A22" s="3" t="s">
        <v>170</v>
      </c>
      <c r="B22" s="4" t="s">
        <v>171</v>
      </c>
      <c r="C22" s="4" t="s">
        <v>172</v>
      </c>
      <c r="D22" s="4" t="s">
        <v>173</v>
      </c>
      <c r="E22" s="5">
        <v>30</v>
      </c>
    </row>
    <row r="23" spans="1:5" x14ac:dyDescent="0.15">
      <c r="A23" s="3" t="s">
        <v>202</v>
      </c>
      <c r="B23" s="4" t="s">
        <v>207</v>
      </c>
      <c r="C23" s="4" t="s">
        <v>153</v>
      </c>
      <c r="D23" s="12" t="s">
        <v>175</v>
      </c>
      <c r="E23" s="34">
        <v>30</v>
      </c>
    </row>
    <row r="24" spans="1:5" x14ac:dyDescent="0.15">
      <c r="A24" s="3" t="s">
        <v>210</v>
      </c>
      <c r="B24" s="4" t="s">
        <v>52</v>
      </c>
      <c r="C24" s="4" t="s">
        <v>44</v>
      </c>
      <c r="D24" s="12" t="s">
        <v>127</v>
      </c>
      <c r="E24" s="5">
        <v>30</v>
      </c>
    </row>
    <row r="25" spans="1:5" x14ac:dyDescent="0.15">
      <c r="A25" s="3" t="s">
        <v>211</v>
      </c>
      <c r="B25" s="4" t="s">
        <v>188</v>
      </c>
      <c r="C25" s="4" t="s">
        <v>178</v>
      </c>
      <c r="D25" s="4" t="s">
        <v>177</v>
      </c>
      <c r="E25" s="5">
        <v>30</v>
      </c>
    </row>
    <row r="26" spans="1:5" x14ac:dyDescent="0.15">
      <c r="A26" s="3" t="s">
        <v>181</v>
      </c>
      <c r="B26" s="4" t="s">
        <v>183</v>
      </c>
      <c r="C26" s="4" t="s">
        <v>182</v>
      </c>
      <c r="D26" s="4" t="s">
        <v>184</v>
      </c>
      <c r="E26" s="34" t="s">
        <v>185</v>
      </c>
    </row>
    <row r="27" spans="1:5" x14ac:dyDescent="0.15">
      <c r="A27" s="3" t="s">
        <v>209</v>
      </c>
      <c r="B27" s="4" t="s">
        <v>203</v>
      </c>
      <c r="C27" s="4" t="s">
        <v>204</v>
      </c>
      <c r="D27" s="12" t="s">
        <v>205</v>
      </c>
      <c r="E27" s="34" t="s">
        <v>206</v>
      </c>
    </row>
    <row r="28" spans="1:5" x14ac:dyDescent="0.15">
      <c r="A28" s="3"/>
      <c r="B28" s="4"/>
      <c r="C28" s="4"/>
      <c r="D28" s="4"/>
      <c r="E28" s="5"/>
    </row>
    <row r="29" spans="1:5" x14ac:dyDescent="0.15">
      <c r="A29" s="3"/>
      <c r="B29" s="4"/>
      <c r="C29" s="4"/>
      <c r="D29" s="4"/>
      <c r="E29" s="5"/>
    </row>
    <row r="30" spans="1:5" x14ac:dyDescent="0.15">
      <c r="A30" s="3"/>
      <c r="B30" s="4"/>
      <c r="C30" s="4"/>
      <c r="D30" s="4"/>
      <c r="E30" s="5"/>
    </row>
    <row r="31" spans="1:5" x14ac:dyDescent="0.15">
      <c r="A31" s="3"/>
      <c r="B31" s="4"/>
      <c r="C31" s="4"/>
      <c r="D31" s="4"/>
      <c r="E31" s="5"/>
    </row>
    <row r="32" spans="1:5" x14ac:dyDescent="0.15">
      <c r="A32" s="3"/>
      <c r="B32" s="4"/>
      <c r="C32" s="4"/>
      <c r="D32" s="4"/>
      <c r="E32" s="5"/>
    </row>
    <row r="33" spans="1:5" x14ac:dyDescent="0.15">
      <c r="A33" s="3"/>
      <c r="B33" s="4"/>
      <c r="C33" s="4"/>
      <c r="D33" s="4"/>
      <c r="E33" s="5"/>
    </row>
    <row r="34" spans="1:5" x14ac:dyDescent="0.15">
      <c r="A34" s="3"/>
      <c r="B34" s="4"/>
      <c r="C34" s="4"/>
      <c r="D34" s="4"/>
      <c r="E34" s="5"/>
    </row>
    <row r="35" spans="1:5" x14ac:dyDescent="0.15">
      <c r="A35" s="3"/>
      <c r="B35" s="4"/>
      <c r="C35" s="4"/>
      <c r="D35" s="4"/>
      <c r="E35" s="5"/>
    </row>
    <row r="36" spans="1:5" x14ac:dyDescent="0.15">
      <c r="A36" s="3"/>
      <c r="B36" s="4"/>
      <c r="C36" s="4"/>
      <c r="D36" s="4"/>
      <c r="E36" s="5"/>
    </row>
    <row r="37" spans="1:5" x14ac:dyDescent="0.15">
      <c r="A37" s="3"/>
      <c r="B37" s="4"/>
      <c r="C37" s="4"/>
      <c r="D37" s="4"/>
      <c r="E37" s="5"/>
    </row>
    <row r="38" spans="1:5" x14ac:dyDescent="0.15">
      <c r="A38" s="3"/>
      <c r="B38" s="4"/>
      <c r="C38" s="4"/>
      <c r="D38" s="4"/>
      <c r="E38" s="5"/>
    </row>
    <row r="39" spans="1:5" x14ac:dyDescent="0.15">
      <c r="A39" s="3"/>
      <c r="B39" s="4"/>
      <c r="C39" s="4"/>
      <c r="D39" s="4"/>
      <c r="E39" s="5"/>
    </row>
    <row r="40" spans="1:5" x14ac:dyDescent="0.15">
      <c r="A40" s="3"/>
      <c r="B40" s="4"/>
      <c r="C40" s="4"/>
      <c r="D40" s="4"/>
      <c r="E40" s="5"/>
    </row>
    <row r="41" spans="1:5" x14ac:dyDescent="0.15">
      <c r="A41" s="3"/>
      <c r="B41" s="4"/>
      <c r="C41" s="4"/>
      <c r="D41" s="4"/>
      <c r="E41" s="5"/>
    </row>
    <row r="42" spans="1:5" x14ac:dyDescent="0.15">
      <c r="A42" s="3"/>
      <c r="B42" s="4"/>
      <c r="C42" s="4"/>
      <c r="D42" s="4"/>
      <c r="E42" s="5"/>
    </row>
    <row r="43" spans="1:5" x14ac:dyDescent="0.15">
      <c r="A43" s="3"/>
      <c r="B43" s="4"/>
      <c r="C43" s="4"/>
      <c r="D43" s="4"/>
      <c r="E43" s="5"/>
    </row>
    <row r="44" spans="1:5" x14ac:dyDescent="0.15">
      <c r="A44" s="3"/>
      <c r="B44" s="4"/>
      <c r="C44" s="4"/>
      <c r="D44" s="4"/>
      <c r="E44" s="5"/>
    </row>
    <row r="45" spans="1:5" x14ac:dyDescent="0.15">
      <c r="A45" s="3"/>
      <c r="B45" s="4"/>
      <c r="C45" s="4"/>
      <c r="D45" s="4"/>
      <c r="E45" s="5"/>
    </row>
    <row r="46" spans="1:5" x14ac:dyDescent="0.15">
      <c r="A46" s="3"/>
      <c r="B46" s="4"/>
      <c r="C46" s="4"/>
      <c r="D46" s="4"/>
      <c r="E46" s="5"/>
    </row>
    <row r="47" spans="1:5" x14ac:dyDescent="0.15">
      <c r="A47" s="3"/>
      <c r="B47" s="4"/>
      <c r="C47" s="4"/>
      <c r="D47" s="4"/>
      <c r="E47" s="5"/>
    </row>
    <row r="48" spans="1:5" x14ac:dyDescent="0.15">
      <c r="A48" s="3"/>
      <c r="B48" s="4"/>
      <c r="C48" s="4"/>
      <c r="D48" s="4"/>
      <c r="E48" s="5"/>
    </row>
    <row r="49" spans="1:5" x14ac:dyDescent="0.15">
      <c r="A49" s="3"/>
      <c r="B49" s="4"/>
      <c r="C49" s="4"/>
      <c r="D49" s="4"/>
      <c r="E49" s="5"/>
    </row>
    <row r="50" spans="1:5" x14ac:dyDescent="0.15">
      <c r="A50" s="6"/>
      <c r="B50" s="7"/>
      <c r="C50" s="7"/>
      <c r="D50" s="7"/>
      <c r="E50" s="8"/>
    </row>
  </sheetData>
  <hyperlinks>
    <hyperlink ref="D2" r:id="rId1" xr:uid="{1E48BD8F-E18F-7243-ADE1-6D64700779A3}"/>
    <hyperlink ref="D3" r:id="rId2" xr:uid="{572E0151-11DE-4843-9764-44A9547D36F6}"/>
    <hyperlink ref="D4" r:id="rId3" xr:uid="{C1A1224F-048E-D642-B1F2-5490E3FB1170}"/>
    <hyperlink ref="D5" r:id="rId4" xr:uid="{44CA61BE-C2B6-EF40-B147-D511C84976B7}"/>
    <hyperlink ref="D6" r:id="rId5" xr:uid="{C2F97C3A-852C-4545-93E7-4EBA163F241D}"/>
    <hyperlink ref="D7" r:id="rId6" xr:uid="{F5492B81-B3A0-794F-8F1C-2B96630BD5E3}"/>
    <hyperlink ref="D9" r:id="rId7" xr:uid="{8AD837E4-9097-0141-95B7-A36A808A2FF7}"/>
    <hyperlink ref="D10" r:id="rId8" xr:uid="{9A0C0948-50AB-7C4B-86F2-ECA57723EF1D}"/>
    <hyperlink ref="D8" r:id="rId9" display="njfeugate_rainbowlandflowers@hotmail.com ; " xr:uid="{AE777EC1-3FFC-4F42-AF82-005827BC9FE5}"/>
    <hyperlink ref="D14" r:id="rId10" display="solutions@blossomfs.com" xr:uid="{E16E5075-45D3-724F-AAB4-B3EC0249D296}"/>
    <hyperlink ref="D17" r:id="rId11" display="interfloralogistic9@gmail.com;facturas@interfloralogistic.ru" xr:uid="{F1C63C0C-1C8F-6A4C-B94C-6D91616BDBD3}"/>
    <hyperlink ref="D18" r:id="rId12" xr:uid="{3E4B9EE4-B8E1-1245-8275-D3E3F8139136}"/>
    <hyperlink ref="D19" r:id="rId13" xr:uid="{F5837817-0706-E640-9188-AB98C812B291}"/>
    <hyperlink ref="D21" r:id="rId14" xr:uid="{8FB80717-295C-6B44-B21B-C6270E4F7EE8}"/>
    <hyperlink ref="D23" r:id="rId15" xr:uid="{697F0EBC-8E12-D545-BE1C-587BD196D1A1}"/>
    <hyperlink ref="D24" r:id="rId16" xr:uid="{744CE0AE-2651-514F-98B7-A9EB735F7332}"/>
    <hyperlink ref="D27" r:id="rId17" xr:uid="{049C1D15-D790-0B42-B21F-D45371870C87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FDA1-D692-1E47-A43F-EE204C11E2D7}">
  <sheetPr>
    <pageSetUpPr fitToPage="1"/>
  </sheetPr>
  <dimension ref="A1:B4"/>
  <sheetViews>
    <sheetView topLeftCell="A2" zoomScale="60" workbookViewId="0">
      <selection activeCell="D1" sqref="D1"/>
    </sheetView>
  </sheetViews>
  <sheetFormatPr baseColWidth="10" defaultRowHeight="16" x14ac:dyDescent="0.2"/>
  <cols>
    <col min="1" max="1" width="59.5" style="13" customWidth="1"/>
    <col min="2" max="2" width="74.1640625" style="13" customWidth="1"/>
    <col min="3" max="16384" width="10.83203125" style="13"/>
  </cols>
  <sheetData>
    <row r="1" spans="1:2" ht="47" x14ac:dyDescent="0.55000000000000004">
      <c r="A1" s="14" t="s">
        <v>62</v>
      </c>
      <c r="B1" s="15" t="s">
        <v>103</v>
      </c>
    </row>
    <row r="2" spans="1:2" ht="406" customHeight="1" x14ac:dyDescent="0.2">
      <c r="A2" s="16" t="s">
        <v>104</v>
      </c>
      <c r="B2" s="17"/>
    </row>
    <row r="3" spans="1:2" ht="406" customHeight="1" x14ac:dyDescent="0.2">
      <c r="A3" s="16" t="s">
        <v>105</v>
      </c>
      <c r="B3" s="17"/>
    </row>
    <row r="4" spans="1:2" ht="406" customHeight="1" thickBot="1" x14ac:dyDescent="0.25">
      <c r="A4" s="18" t="s">
        <v>106</v>
      </c>
      <c r="B4" s="19"/>
    </row>
  </sheetData>
  <pageMargins left="0.7" right="0.7" top="0.75" bottom="0.75" header="0.3" footer="0.3"/>
  <pageSetup paperSize="9" scale="57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93FF-AF79-E14F-B357-AEF5B383991F}">
  <sheetPr>
    <pageSetUpPr fitToPage="1"/>
  </sheetPr>
  <dimension ref="A1:E60"/>
  <sheetViews>
    <sheetView topLeftCell="A10" zoomScale="135" workbookViewId="0">
      <selection activeCell="C27" sqref="C27"/>
    </sheetView>
  </sheetViews>
  <sheetFormatPr baseColWidth="10" defaultRowHeight="14" x14ac:dyDescent="0.2"/>
  <cols>
    <col min="1" max="1" width="14.83203125" style="31" bestFit="1" customWidth="1"/>
    <col min="2" max="2" width="6.33203125" style="31" customWidth="1"/>
    <col min="3" max="3" width="23.5" style="23" bestFit="1" customWidth="1"/>
    <col min="4" max="4" width="6" style="23" customWidth="1"/>
    <col min="5" max="5" width="11.6640625" style="32" bestFit="1" customWidth="1"/>
    <col min="6" max="16384" width="10.83203125" style="23"/>
  </cols>
  <sheetData>
    <row r="1" spans="1:5" ht="60" customHeight="1" x14ac:dyDescent="0.2">
      <c r="A1" s="20" t="s">
        <v>60</v>
      </c>
      <c r="B1" s="21"/>
      <c r="C1" s="22" t="s">
        <v>61</v>
      </c>
      <c r="D1" s="21"/>
      <c r="E1" s="22" t="s">
        <v>62</v>
      </c>
    </row>
    <row r="2" spans="1:5" x14ac:dyDescent="0.2">
      <c r="A2" s="24" t="s">
        <v>63</v>
      </c>
      <c r="B2" s="25"/>
      <c r="C2" s="26" t="s">
        <v>64</v>
      </c>
      <c r="D2" s="25"/>
      <c r="E2" s="27">
        <v>40</v>
      </c>
    </row>
    <row r="3" spans="1:5" x14ac:dyDescent="0.2">
      <c r="A3" s="24" t="s">
        <v>63</v>
      </c>
      <c r="B3" s="25"/>
      <c r="C3" s="26" t="s">
        <v>65</v>
      </c>
      <c r="D3" s="25"/>
      <c r="E3" s="27">
        <v>50</v>
      </c>
    </row>
    <row r="4" spans="1:5" x14ac:dyDescent="0.2">
      <c r="A4" s="24" t="s">
        <v>63</v>
      </c>
      <c r="B4" s="25"/>
      <c r="C4" s="26" t="s">
        <v>66</v>
      </c>
      <c r="D4" s="25"/>
      <c r="E4" s="27">
        <v>60</v>
      </c>
    </row>
    <row r="5" spans="1:5" x14ac:dyDescent="0.2">
      <c r="A5" s="24" t="s">
        <v>63</v>
      </c>
      <c r="B5" s="25"/>
      <c r="C5" s="26" t="s">
        <v>67</v>
      </c>
      <c r="D5" s="25"/>
      <c r="E5" s="27">
        <v>70</v>
      </c>
    </row>
    <row r="6" spans="1:5" x14ac:dyDescent="0.2">
      <c r="A6" s="24" t="s">
        <v>63</v>
      </c>
      <c r="B6" s="25"/>
      <c r="C6" s="26" t="s">
        <v>68</v>
      </c>
      <c r="D6" s="25"/>
      <c r="E6" s="28">
        <v>80</v>
      </c>
    </row>
    <row r="7" spans="1:5" x14ac:dyDescent="0.2">
      <c r="A7" s="24" t="s">
        <v>63</v>
      </c>
      <c r="B7" s="25"/>
      <c r="C7" s="26" t="s">
        <v>69</v>
      </c>
      <c r="D7" s="25"/>
      <c r="E7" s="28">
        <v>90</v>
      </c>
    </row>
    <row r="8" spans="1:5" x14ac:dyDescent="0.2">
      <c r="A8" s="24" t="s">
        <v>70</v>
      </c>
      <c r="B8" s="25"/>
      <c r="C8" s="26" t="s">
        <v>71</v>
      </c>
      <c r="D8" s="25"/>
      <c r="E8" s="29"/>
    </row>
    <row r="9" spans="1:5" x14ac:dyDescent="0.2">
      <c r="A9" s="24" t="s">
        <v>70</v>
      </c>
      <c r="B9" s="25"/>
      <c r="C9" s="26" t="s">
        <v>24</v>
      </c>
      <c r="D9" s="25"/>
      <c r="E9" s="29"/>
    </row>
    <row r="10" spans="1:5" x14ac:dyDescent="0.2">
      <c r="A10" s="24" t="s">
        <v>70</v>
      </c>
      <c r="B10" s="25"/>
      <c r="C10" s="26" t="s">
        <v>118</v>
      </c>
      <c r="D10" s="25"/>
      <c r="E10" s="29"/>
    </row>
    <row r="11" spans="1:5" x14ac:dyDescent="0.2">
      <c r="A11" s="24" t="s">
        <v>70</v>
      </c>
      <c r="B11" s="25"/>
      <c r="C11" s="26" t="s">
        <v>72</v>
      </c>
      <c r="D11" s="25"/>
      <c r="E11" s="29"/>
    </row>
    <row r="12" spans="1:5" x14ac:dyDescent="0.2">
      <c r="A12" s="24" t="s">
        <v>73</v>
      </c>
      <c r="B12" s="25"/>
      <c r="C12" s="26" t="s">
        <v>74</v>
      </c>
      <c r="D12" s="25"/>
      <c r="E12" s="29"/>
    </row>
    <row r="13" spans="1:5" x14ac:dyDescent="0.2">
      <c r="A13" s="24" t="s">
        <v>73</v>
      </c>
      <c r="B13" s="25"/>
      <c r="C13" s="26" t="s">
        <v>75</v>
      </c>
      <c r="D13" s="25"/>
      <c r="E13" s="29"/>
    </row>
    <row r="14" spans="1:5" x14ac:dyDescent="0.2">
      <c r="A14" s="24" t="s">
        <v>73</v>
      </c>
      <c r="B14" s="25"/>
      <c r="C14" s="26" t="s">
        <v>76</v>
      </c>
      <c r="D14" s="25"/>
      <c r="E14" s="29"/>
    </row>
    <row r="15" spans="1:5" x14ac:dyDescent="0.2">
      <c r="A15" s="24" t="s">
        <v>73</v>
      </c>
      <c r="B15" s="25"/>
      <c r="C15" s="26" t="s">
        <v>21</v>
      </c>
      <c r="D15" s="25"/>
      <c r="E15" s="29"/>
    </row>
    <row r="16" spans="1:5" x14ac:dyDescent="0.2">
      <c r="A16" s="24" t="s">
        <v>77</v>
      </c>
      <c r="B16" s="25"/>
      <c r="C16" s="26" t="s">
        <v>78</v>
      </c>
      <c r="D16" s="25"/>
      <c r="E16" s="29"/>
    </row>
    <row r="17" spans="1:5" x14ac:dyDescent="0.2">
      <c r="A17" s="24" t="s">
        <v>79</v>
      </c>
      <c r="B17" s="25"/>
      <c r="C17" s="26" t="s">
        <v>80</v>
      </c>
      <c r="D17" s="25"/>
      <c r="E17" s="29"/>
    </row>
    <row r="18" spans="1:5" x14ac:dyDescent="0.2">
      <c r="A18" s="24" t="s">
        <v>79</v>
      </c>
      <c r="B18" s="25"/>
      <c r="C18" s="26" t="s">
        <v>81</v>
      </c>
      <c r="D18" s="25"/>
      <c r="E18" s="29"/>
    </row>
    <row r="19" spans="1:5" x14ac:dyDescent="0.2">
      <c r="A19" s="24" t="s">
        <v>79</v>
      </c>
      <c r="B19" s="25"/>
      <c r="C19" s="26" t="s">
        <v>82</v>
      </c>
      <c r="D19" s="25"/>
      <c r="E19" s="29"/>
    </row>
    <row r="20" spans="1:5" x14ac:dyDescent="0.2">
      <c r="A20" s="24" t="s">
        <v>83</v>
      </c>
      <c r="B20" s="25"/>
      <c r="C20" s="26" t="s">
        <v>84</v>
      </c>
      <c r="D20" s="25"/>
      <c r="E20" s="29"/>
    </row>
    <row r="21" spans="1:5" x14ac:dyDescent="0.2">
      <c r="A21" s="33"/>
      <c r="B21" s="25"/>
      <c r="C21" s="26" t="s">
        <v>201</v>
      </c>
      <c r="D21" s="25"/>
      <c r="E21" s="29"/>
    </row>
    <row r="22" spans="1:5" x14ac:dyDescent="0.2">
      <c r="A22" s="33"/>
      <c r="B22" s="25"/>
      <c r="C22" s="26" t="s">
        <v>189</v>
      </c>
      <c r="D22" s="25"/>
      <c r="E22" s="29"/>
    </row>
    <row r="23" spans="1:5" x14ac:dyDescent="0.2">
      <c r="A23" s="33"/>
      <c r="B23" s="25"/>
      <c r="C23" s="26" t="s">
        <v>135</v>
      </c>
      <c r="D23" s="25"/>
      <c r="E23" s="29"/>
    </row>
    <row r="24" spans="1:5" x14ac:dyDescent="0.2">
      <c r="A24" s="24" t="s">
        <v>85</v>
      </c>
      <c r="B24" s="25"/>
      <c r="C24" s="26" t="s">
        <v>86</v>
      </c>
      <c r="D24" s="25"/>
      <c r="E24" s="29"/>
    </row>
    <row r="25" spans="1:5" x14ac:dyDescent="0.2">
      <c r="A25" s="24" t="s">
        <v>85</v>
      </c>
      <c r="B25" s="25"/>
      <c r="C25" s="26" t="s">
        <v>22</v>
      </c>
      <c r="D25" s="25"/>
      <c r="E25" s="29"/>
    </row>
    <row r="26" spans="1:5" x14ac:dyDescent="0.2">
      <c r="A26" s="24" t="s">
        <v>87</v>
      </c>
      <c r="B26" s="25"/>
      <c r="C26" s="26" t="s">
        <v>26</v>
      </c>
      <c r="D26" s="25"/>
      <c r="E26" s="29"/>
    </row>
    <row r="27" spans="1:5" x14ac:dyDescent="0.2">
      <c r="A27" s="24" t="s">
        <v>87</v>
      </c>
      <c r="B27" s="25"/>
      <c r="C27" s="26" t="s">
        <v>88</v>
      </c>
      <c r="D27" s="25"/>
      <c r="E27" s="29"/>
    </row>
    <row r="28" spans="1:5" x14ac:dyDescent="0.2">
      <c r="A28" s="24" t="s">
        <v>87</v>
      </c>
      <c r="B28" s="25"/>
      <c r="C28" s="26" t="s">
        <v>126</v>
      </c>
      <c r="D28" s="25"/>
      <c r="E28" s="29"/>
    </row>
    <row r="29" spans="1:5" x14ac:dyDescent="0.2">
      <c r="A29" s="24" t="s">
        <v>87</v>
      </c>
      <c r="B29" s="25"/>
      <c r="C29" s="26" t="s">
        <v>89</v>
      </c>
      <c r="D29" s="25"/>
      <c r="E29" s="29"/>
    </row>
    <row r="30" spans="1:5" x14ac:dyDescent="0.2">
      <c r="A30" s="24" t="s">
        <v>87</v>
      </c>
      <c r="B30" s="25"/>
      <c r="C30" s="26" t="s">
        <v>121</v>
      </c>
      <c r="D30" s="25"/>
      <c r="E30" s="29"/>
    </row>
    <row r="31" spans="1:5" x14ac:dyDescent="0.2">
      <c r="A31" s="24" t="s">
        <v>87</v>
      </c>
      <c r="B31" s="25"/>
      <c r="C31" s="26" t="s">
        <v>125</v>
      </c>
      <c r="D31" s="25"/>
      <c r="E31" s="29"/>
    </row>
    <row r="32" spans="1:5" x14ac:dyDescent="0.2">
      <c r="A32" s="24" t="s">
        <v>90</v>
      </c>
      <c r="B32" s="25"/>
      <c r="C32" s="26" t="s">
        <v>23</v>
      </c>
      <c r="D32" s="25"/>
      <c r="E32" s="29"/>
    </row>
    <row r="33" spans="1:5" x14ac:dyDescent="0.2">
      <c r="A33" s="24" t="s">
        <v>91</v>
      </c>
      <c r="B33" s="25"/>
      <c r="C33" s="26" t="s">
        <v>92</v>
      </c>
      <c r="D33" s="25"/>
      <c r="E33" s="29"/>
    </row>
    <row r="34" spans="1:5" x14ac:dyDescent="0.2">
      <c r="A34" s="24" t="s">
        <v>91</v>
      </c>
      <c r="B34" s="25"/>
      <c r="C34" s="26" t="s">
        <v>93</v>
      </c>
      <c r="D34" s="25"/>
      <c r="E34" s="29"/>
    </row>
    <row r="35" spans="1:5" x14ac:dyDescent="0.2">
      <c r="A35" s="24" t="s">
        <v>94</v>
      </c>
      <c r="B35" s="25"/>
      <c r="C35" s="26" t="s">
        <v>25</v>
      </c>
      <c r="D35" s="25"/>
      <c r="E35" s="29"/>
    </row>
    <row r="36" spans="1:5" x14ac:dyDescent="0.2">
      <c r="A36" s="24" t="s">
        <v>95</v>
      </c>
      <c r="B36" s="25"/>
      <c r="C36" s="26" t="s">
        <v>96</v>
      </c>
      <c r="D36" s="25"/>
      <c r="E36" s="29"/>
    </row>
    <row r="37" spans="1:5" x14ac:dyDescent="0.2">
      <c r="A37" s="24" t="s">
        <v>95</v>
      </c>
      <c r="B37" s="25"/>
      <c r="C37" s="26" t="s">
        <v>112</v>
      </c>
      <c r="D37" s="25"/>
      <c r="E37" s="29"/>
    </row>
    <row r="38" spans="1:5" x14ac:dyDescent="0.2">
      <c r="A38" s="24" t="s">
        <v>97</v>
      </c>
      <c r="B38" s="25"/>
      <c r="C38" s="26" t="s">
        <v>98</v>
      </c>
      <c r="D38" s="25"/>
      <c r="E38" s="29"/>
    </row>
    <row r="39" spans="1:5" x14ac:dyDescent="0.2">
      <c r="A39" s="24" t="s">
        <v>99</v>
      </c>
      <c r="B39" s="25"/>
      <c r="C39" s="26" t="s">
        <v>100</v>
      </c>
      <c r="D39" s="25"/>
      <c r="E39" s="29"/>
    </row>
    <row r="40" spans="1:5" x14ac:dyDescent="0.2">
      <c r="A40" s="24" t="s">
        <v>101</v>
      </c>
      <c r="B40" s="25"/>
      <c r="C40" s="30" t="s">
        <v>102</v>
      </c>
      <c r="D40" s="25"/>
      <c r="E40" s="29"/>
    </row>
    <row r="41" spans="1:5" ht="14" customHeight="1" x14ac:dyDescent="0.2">
      <c r="C41" s="30"/>
    </row>
    <row r="42" spans="1:5" ht="120" customHeight="1" x14ac:dyDescent="0.2"/>
    <row r="43" spans="1:5" ht="120" customHeight="1" x14ac:dyDescent="0.2"/>
    <row r="44" spans="1:5" ht="120" customHeight="1" x14ac:dyDescent="0.2"/>
    <row r="45" spans="1:5" ht="120" customHeight="1" x14ac:dyDescent="0.2"/>
    <row r="46" spans="1:5" ht="120" customHeight="1" x14ac:dyDescent="0.2"/>
    <row r="47" spans="1:5" ht="120" customHeight="1" x14ac:dyDescent="0.2"/>
    <row r="48" spans="1:5" ht="120" customHeight="1" x14ac:dyDescent="0.2"/>
    <row r="49" spans="3:5" ht="120" customHeight="1" x14ac:dyDescent="0.2"/>
    <row r="50" spans="3:5" ht="120" customHeight="1" x14ac:dyDescent="0.2"/>
    <row r="51" spans="3:5" ht="120" customHeight="1" x14ac:dyDescent="0.2"/>
    <row r="52" spans="3:5" ht="120" customHeight="1" x14ac:dyDescent="0.2"/>
    <row r="53" spans="3:5" s="31" customFormat="1" ht="120" customHeight="1" x14ac:dyDescent="0.2">
      <c r="C53" s="23"/>
      <c r="D53" s="23"/>
      <c r="E53" s="32"/>
    </row>
    <row r="54" spans="3:5" s="31" customFormat="1" ht="120" customHeight="1" x14ac:dyDescent="0.2">
      <c r="C54" s="23"/>
      <c r="D54" s="23"/>
      <c r="E54" s="32"/>
    </row>
    <row r="55" spans="3:5" s="31" customFormat="1" ht="120" customHeight="1" x14ac:dyDescent="0.2">
      <c r="C55" s="23"/>
      <c r="D55" s="23"/>
      <c r="E55" s="32"/>
    </row>
    <row r="56" spans="3:5" s="31" customFormat="1" ht="120" customHeight="1" x14ac:dyDescent="0.2">
      <c r="C56" s="23"/>
      <c r="D56" s="23"/>
      <c r="E56" s="32"/>
    </row>
    <row r="57" spans="3:5" s="31" customFormat="1" ht="120" customHeight="1" x14ac:dyDescent="0.2">
      <c r="C57" s="23"/>
      <c r="D57" s="23"/>
      <c r="E57" s="32"/>
    </row>
    <row r="58" spans="3:5" s="31" customFormat="1" ht="120" customHeight="1" x14ac:dyDescent="0.2">
      <c r="C58" s="23"/>
      <c r="D58" s="23"/>
      <c r="E58" s="32"/>
    </row>
    <row r="59" spans="3:5" s="31" customFormat="1" ht="120" customHeight="1" x14ac:dyDescent="0.2">
      <c r="C59" s="23"/>
      <c r="D59" s="23"/>
      <c r="E59" s="32"/>
    </row>
    <row r="60" spans="3:5" s="31" customFormat="1" ht="120" customHeight="1" x14ac:dyDescent="0.2">
      <c r="C60" s="23"/>
      <c r="D60" s="23"/>
      <c r="E60" s="32"/>
    </row>
  </sheetData>
  <pageMargins left="0.7" right="0.7" top="0.75" bottom="1" header="0.3" footer="0.3"/>
  <pageSetup paperSize="9" scale="54" fitToHeight="4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FORMATO</vt:lpstr>
      <vt:lpstr>BASE DE DATOS CLIENTES</vt:lpstr>
      <vt:lpstr>REFERENCIA FLOR</vt:lpstr>
      <vt:lpstr>BASE DE DATOS PRODUCTOS</vt:lpstr>
      <vt:lpstr>'BASE DE DATOS PRODUCTOS'!NOMBRE_CLIENTES</vt:lpstr>
      <vt:lpstr>NOMBRE_CLIENTES</vt:lpstr>
      <vt:lpstr>NOMBRE_TAMAÑO</vt:lpstr>
      <vt:lpstr>NOMBRE_VARIEDAD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Karyna Flores</cp:lastModifiedBy>
  <cp:lastPrinted>2024-03-22T02:16:45Z</cp:lastPrinted>
  <dcterms:created xsi:type="dcterms:W3CDTF">2001-05-04T15:34:54Z</dcterms:created>
  <dcterms:modified xsi:type="dcterms:W3CDTF">2024-03-22T02:16:50Z</dcterms:modified>
</cp:coreProperties>
</file>