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785" yWindow="5520" windowWidth="10830" windowHeight="4710" tabRatio="494" activeTab="9"/>
  </bookViews>
  <sheets>
    <sheet name="D01" sheetId="4" r:id="rId1"/>
    <sheet name="D02" sheetId="42" r:id="rId2"/>
    <sheet name="D03" sheetId="43" r:id="rId3"/>
    <sheet name="D04" sheetId="44" r:id="rId4"/>
    <sheet name="D05" sheetId="48" r:id="rId5"/>
    <sheet name="D06" sheetId="50" r:id="rId6"/>
    <sheet name="D07" sheetId="52" r:id="rId7"/>
    <sheet name="D08" sheetId="53" r:id="rId8"/>
    <sheet name="D09" sheetId="54" r:id="rId9"/>
    <sheet name="D10" sheetId="55" r:id="rId10"/>
  </sheets>
  <definedNames>
    <definedName name="_xlnm.Print_Area" localSheetId="0">'D01'!$A$1:$Q$117</definedName>
    <definedName name="_xlnm.Print_Area" localSheetId="1">'D02'!$A$1:$Q$117</definedName>
    <definedName name="_xlnm.Print_Area" localSheetId="2">'D03'!$A$1:$Q$117</definedName>
    <definedName name="_xlnm.Print_Area" localSheetId="3">'D04'!$A$1:$Q$117</definedName>
    <definedName name="_xlnm.Print_Area" localSheetId="4">'D05'!$A$1:$Q$117</definedName>
    <definedName name="_xlnm.Print_Area" localSheetId="5">'D06'!$A$1:$Q$117</definedName>
    <definedName name="_xlnm.Print_Area" localSheetId="6">'D07'!$A$1:$Q$117</definedName>
    <definedName name="_xlnm.Print_Area" localSheetId="7">'D08'!$A$1:$Q$117</definedName>
    <definedName name="_xlnm.Print_Area" localSheetId="8">'D09'!$A$1:$Q$117</definedName>
    <definedName name="_xlnm.Print_Area" localSheetId="9">'D10'!$A$1:$Q$117</definedName>
  </definedNames>
  <calcPr calcId="125725"/>
</workbook>
</file>

<file path=xl/calcChain.xml><?xml version="1.0" encoding="utf-8"?>
<calcChain xmlns="http://schemas.openxmlformats.org/spreadsheetml/2006/main">
  <c r="I45" i="55"/>
  <c r="I45" i="54"/>
  <c r="P107" i="55"/>
  <c r="Q103"/>
  <c r="Q102"/>
  <c r="Q100"/>
  <c r="Q99"/>
  <c r="Q98"/>
  <c r="Q96"/>
  <c r="K79"/>
  <c r="K78"/>
  <c r="K77"/>
  <c r="K76"/>
  <c r="K75"/>
  <c r="K74"/>
  <c r="K73"/>
  <c r="K72"/>
  <c r="K69"/>
  <c r="P62"/>
  <c r="P61"/>
  <c r="H61"/>
  <c r="P60"/>
  <c r="H60"/>
  <c r="P59"/>
  <c r="N56"/>
  <c r="N55"/>
  <c r="N54"/>
  <c r="H54"/>
  <c r="H53"/>
  <c r="H52"/>
  <c r="D48"/>
  <c r="D47"/>
  <c r="D46"/>
  <c r="D45"/>
  <c r="I44"/>
  <c r="D44"/>
  <c r="I43"/>
  <c r="D43"/>
  <c r="I42"/>
  <c r="D42"/>
  <c r="I41"/>
  <c r="D41"/>
  <c r="I38"/>
  <c r="B38"/>
  <c r="Q37"/>
  <c r="Q35"/>
  <c r="P31"/>
  <c r="M31"/>
  <c r="J31"/>
  <c r="F31"/>
  <c r="D31"/>
  <c r="B31"/>
  <c r="P24"/>
  <c r="F24"/>
  <c r="D24"/>
  <c r="B24"/>
  <c r="R104"/>
  <c r="P103"/>
  <c r="O103"/>
  <c r="P102"/>
  <c r="P100"/>
  <c r="P99"/>
  <c r="P98"/>
  <c r="A118"/>
  <c r="P96"/>
  <c r="P105" s="1"/>
  <c r="Q94"/>
  <c r="P94"/>
  <c r="Q93"/>
  <c r="P93"/>
  <c r="Q92"/>
  <c r="P92"/>
  <c r="Q91"/>
  <c r="P91"/>
  <c r="Q89"/>
  <c r="P89"/>
  <c r="Q88"/>
  <c r="P88"/>
  <c r="Q87"/>
  <c r="P87"/>
  <c r="Q86"/>
  <c r="P86"/>
  <c r="Q85"/>
  <c r="P85"/>
  <c r="Q83"/>
  <c r="P83"/>
  <c r="C83"/>
  <c r="C84" s="1"/>
  <c r="Q82"/>
  <c r="P82"/>
  <c r="Q81"/>
  <c r="P81"/>
  <c r="Q80"/>
  <c r="P80"/>
  <c r="Q79"/>
  <c r="P79"/>
  <c r="J79"/>
  <c r="H79"/>
  <c r="P78"/>
  <c r="Q78" s="1"/>
  <c r="J78"/>
  <c r="H78"/>
  <c r="J77"/>
  <c r="H77"/>
  <c r="Q76"/>
  <c r="J76"/>
  <c r="H76"/>
  <c r="J75"/>
  <c r="H75"/>
  <c r="J74"/>
  <c r="H74"/>
  <c r="P73"/>
  <c r="Q73" s="1"/>
  <c r="J73"/>
  <c r="H73"/>
  <c r="Q72"/>
  <c r="P72"/>
  <c r="J72"/>
  <c r="H72"/>
  <c r="J71"/>
  <c r="K71" s="1"/>
  <c r="H71"/>
  <c r="J70"/>
  <c r="K70" s="1"/>
  <c r="H70"/>
  <c r="P69"/>
  <c r="Q69" s="1"/>
  <c r="J69"/>
  <c r="H69"/>
  <c r="N65"/>
  <c r="P65"/>
  <c r="M56"/>
  <c r="F54"/>
  <c r="F53"/>
  <c r="F52"/>
  <c r="F83" s="1"/>
  <c r="F84" s="1"/>
  <c r="H49"/>
  <c r="B49"/>
  <c r="O37"/>
  <c r="H37"/>
  <c r="P37" s="1"/>
  <c r="O36"/>
  <c r="H36"/>
  <c r="O35"/>
  <c r="H35"/>
  <c r="P35" s="1"/>
  <c r="K10"/>
  <c r="M52" s="1"/>
  <c r="N52" s="1"/>
  <c r="P107" i="54"/>
  <c r="Q103"/>
  <c r="Q102"/>
  <c r="Q100"/>
  <c r="Q99"/>
  <c r="Q98"/>
  <c r="Q96"/>
  <c r="K79"/>
  <c r="K78"/>
  <c r="K77"/>
  <c r="K76"/>
  <c r="K75"/>
  <c r="K74"/>
  <c r="K72"/>
  <c r="K69"/>
  <c r="P62"/>
  <c r="P61"/>
  <c r="H61"/>
  <c r="P60"/>
  <c r="H60"/>
  <c r="P59"/>
  <c r="N55"/>
  <c r="N54"/>
  <c r="D48"/>
  <c r="D46"/>
  <c r="D45"/>
  <c r="I44"/>
  <c r="D44"/>
  <c r="I43"/>
  <c r="D43"/>
  <c r="I42"/>
  <c r="D42"/>
  <c r="I41"/>
  <c r="D41"/>
  <c r="I38"/>
  <c r="B38"/>
  <c r="Q37"/>
  <c r="Q35"/>
  <c r="P31"/>
  <c r="M31"/>
  <c r="J31"/>
  <c r="F31"/>
  <c r="D31"/>
  <c r="B31"/>
  <c r="P24"/>
  <c r="F24"/>
  <c r="D24"/>
  <c r="B24"/>
  <c r="R104"/>
  <c r="P103"/>
  <c r="O103"/>
  <c r="P102"/>
  <c r="P100"/>
  <c r="P99"/>
  <c r="P98"/>
  <c r="A118"/>
  <c r="P96"/>
  <c r="P105" s="1"/>
  <c r="Q94"/>
  <c r="P94"/>
  <c r="Q93"/>
  <c r="P93"/>
  <c r="Q92"/>
  <c r="P92"/>
  <c r="Q91"/>
  <c r="P91"/>
  <c r="Q89"/>
  <c r="P89"/>
  <c r="Q88"/>
  <c r="P88"/>
  <c r="Q87"/>
  <c r="P87"/>
  <c r="Q86"/>
  <c r="P86"/>
  <c r="Q85"/>
  <c r="P85"/>
  <c r="Q83"/>
  <c r="P83"/>
  <c r="C83"/>
  <c r="C84" s="1"/>
  <c r="Q82"/>
  <c r="P82"/>
  <c r="Q81"/>
  <c r="P81"/>
  <c r="Q80"/>
  <c r="P80"/>
  <c r="Q79"/>
  <c r="P79"/>
  <c r="J79"/>
  <c r="H79"/>
  <c r="P78"/>
  <c r="Q78" s="1"/>
  <c r="J78"/>
  <c r="H78"/>
  <c r="J77"/>
  <c r="H77"/>
  <c r="Q76"/>
  <c r="J76"/>
  <c r="H76"/>
  <c r="J75"/>
  <c r="H75"/>
  <c r="J74"/>
  <c r="H74"/>
  <c r="P73"/>
  <c r="Q73" s="1"/>
  <c r="J73"/>
  <c r="K73" s="1"/>
  <c r="H73"/>
  <c r="Q72"/>
  <c r="P72"/>
  <c r="J72"/>
  <c r="H72"/>
  <c r="J71"/>
  <c r="K71" s="1"/>
  <c r="H71"/>
  <c r="J70"/>
  <c r="K70" s="1"/>
  <c r="H70"/>
  <c r="P69"/>
  <c r="Q69" s="1"/>
  <c r="J69"/>
  <c r="H69"/>
  <c r="N65"/>
  <c r="P65"/>
  <c r="M56"/>
  <c r="N56" s="1"/>
  <c r="F54"/>
  <c r="H54" s="1"/>
  <c r="F53"/>
  <c r="H53" s="1"/>
  <c r="F52"/>
  <c r="F83" s="1"/>
  <c r="F84" s="1"/>
  <c r="H49"/>
  <c r="I49" s="1"/>
  <c r="B49"/>
  <c r="O37"/>
  <c r="H37"/>
  <c r="P37" s="1"/>
  <c r="O36"/>
  <c r="H36"/>
  <c r="O35"/>
  <c r="H35"/>
  <c r="P35" s="1"/>
  <c r="K10"/>
  <c r="M52" s="1"/>
  <c r="N52" s="1"/>
  <c r="P107" i="53"/>
  <c r="Q103"/>
  <c r="Q102"/>
  <c r="Q100"/>
  <c r="Q99"/>
  <c r="Q98"/>
  <c r="Q96"/>
  <c r="K79"/>
  <c r="K78"/>
  <c r="K77"/>
  <c r="K76"/>
  <c r="K75"/>
  <c r="K74"/>
  <c r="K72"/>
  <c r="K69"/>
  <c r="P62"/>
  <c r="P61"/>
  <c r="H61"/>
  <c r="P60"/>
  <c r="H60"/>
  <c r="P59"/>
  <c r="H59"/>
  <c r="H59" i="54" s="1"/>
  <c r="H59" i="55" s="1"/>
  <c r="N55" i="53"/>
  <c r="N54"/>
  <c r="D48"/>
  <c r="D47"/>
  <c r="D46"/>
  <c r="D45"/>
  <c r="I44"/>
  <c r="D44"/>
  <c r="D43"/>
  <c r="D42"/>
  <c r="I41"/>
  <c r="D41"/>
  <c r="I38"/>
  <c r="B38"/>
  <c r="Q37"/>
  <c r="Q35"/>
  <c r="P31"/>
  <c r="M31"/>
  <c r="J31"/>
  <c r="F31"/>
  <c r="D31"/>
  <c r="B31"/>
  <c r="P24"/>
  <c r="F24"/>
  <c r="D24"/>
  <c r="B24"/>
  <c r="R104"/>
  <c r="O103"/>
  <c r="P103" s="1"/>
  <c r="P102"/>
  <c r="P100"/>
  <c r="P99"/>
  <c r="P98"/>
  <c r="P96"/>
  <c r="A118" s="1"/>
  <c r="P94"/>
  <c r="Q94" s="1"/>
  <c r="P93"/>
  <c r="Q93" s="1"/>
  <c r="P92"/>
  <c r="Q92" s="1"/>
  <c r="P91"/>
  <c r="Q91" s="1"/>
  <c r="P89"/>
  <c r="Q89" s="1"/>
  <c r="P88"/>
  <c r="Q88" s="1"/>
  <c r="P87"/>
  <c r="Q87" s="1"/>
  <c r="P86"/>
  <c r="Q86" s="1"/>
  <c r="P85"/>
  <c r="Q85" s="1"/>
  <c r="P83"/>
  <c r="Q83" s="1"/>
  <c r="C83"/>
  <c r="C84" s="1"/>
  <c r="P82"/>
  <c r="Q82" s="1"/>
  <c r="Q81"/>
  <c r="P81"/>
  <c r="Q80"/>
  <c r="P80"/>
  <c r="Q79"/>
  <c r="P79"/>
  <c r="J79"/>
  <c r="H79"/>
  <c r="P78"/>
  <c r="Q78" s="1"/>
  <c r="J78"/>
  <c r="H78"/>
  <c r="J77"/>
  <c r="H77"/>
  <c r="Q76"/>
  <c r="J76"/>
  <c r="H76"/>
  <c r="J75"/>
  <c r="H75"/>
  <c r="J74"/>
  <c r="H74"/>
  <c r="P73"/>
  <c r="Q73" s="1"/>
  <c r="J73"/>
  <c r="K73" s="1"/>
  <c r="H73"/>
  <c r="Q72"/>
  <c r="P72"/>
  <c r="J72"/>
  <c r="H72"/>
  <c r="J71"/>
  <c r="K71" s="1"/>
  <c r="H71"/>
  <c r="J70"/>
  <c r="K70" s="1"/>
  <c r="H70"/>
  <c r="P69"/>
  <c r="Q69" s="1"/>
  <c r="J69"/>
  <c r="J82" s="1"/>
  <c r="H69"/>
  <c r="N65"/>
  <c r="M56" s="1"/>
  <c r="N56" s="1"/>
  <c r="F54"/>
  <c r="H54" s="1"/>
  <c r="F53"/>
  <c r="H53" s="1"/>
  <c r="F52"/>
  <c r="F83" s="1"/>
  <c r="F84" s="1"/>
  <c r="H49"/>
  <c r="B49"/>
  <c r="D49" s="1"/>
  <c r="O37"/>
  <c r="H37"/>
  <c r="P37" s="1"/>
  <c r="O36"/>
  <c r="H36"/>
  <c r="O35"/>
  <c r="H35"/>
  <c r="P35" s="1"/>
  <c r="K10"/>
  <c r="M52" s="1"/>
  <c r="N52" s="1"/>
  <c r="P107" i="52"/>
  <c r="Q103"/>
  <c r="Q102"/>
  <c r="Q100"/>
  <c r="Q99"/>
  <c r="Q98"/>
  <c r="Q96"/>
  <c r="K79"/>
  <c r="K78"/>
  <c r="K77"/>
  <c r="K76"/>
  <c r="K75"/>
  <c r="K74"/>
  <c r="K73"/>
  <c r="K72"/>
  <c r="K71"/>
  <c r="K69"/>
  <c r="P62"/>
  <c r="P61"/>
  <c r="H61"/>
  <c r="P60"/>
  <c r="H60"/>
  <c r="P59"/>
  <c r="H59"/>
  <c r="H54"/>
  <c r="H53"/>
  <c r="H52"/>
  <c r="D48"/>
  <c r="D47"/>
  <c r="D46"/>
  <c r="D45"/>
  <c r="I44"/>
  <c r="D44"/>
  <c r="D43"/>
  <c r="D42"/>
  <c r="I41"/>
  <c r="D41"/>
  <c r="I38"/>
  <c r="B38"/>
  <c r="Q37"/>
  <c r="Q35"/>
  <c r="P31"/>
  <c r="M31"/>
  <c r="J31"/>
  <c r="F31"/>
  <c r="D31"/>
  <c r="B31"/>
  <c r="P24"/>
  <c r="F24"/>
  <c r="D24"/>
  <c r="B24"/>
  <c r="R104"/>
  <c r="P103"/>
  <c r="O103"/>
  <c r="P102"/>
  <c r="P100"/>
  <c r="P99"/>
  <c r="P98"/>
  <c r="A118"/>
  <c r="P96"/>
  <c r="P105" s="1"/>
  <c r="Q94"/>
  <c r="P94"/>
  <c r="Q93"/>
  <c r="P93"/>
  <c r="Q92"/>
  <c r="P92"/>
  <c r="Q91"/>
  <c r="P91"/>
  <c r="Q89"/>
  <c r="P89"/>
  <c r="Q88"/>
  <c r="P88"/>
  <c r="Q87"/>
  <c r="P87"/>
  <c r="Q86"/>
  <c r="P86"/>
  <c r="Q85"/>
  <c r="P85"/>
  <c r="Q83"/>
  <c r="P83"/>
  <c r="C83"/>
  <c r="C84" s="1"/>
  <c r="Q82"/>
  <c r="P82"/>
  <c r="Q81"/>
  <c r="P81"/>
  <c r="Q80"/>
  <c r="P80"/>
  <c r="Q79"/>
  <c r="P79"/>
  <c r="J79"/>
  <c r="H79"/>
  <c r="P78"/>
  <c r="Q78" s="1"/>
  <c r="J78"/>
  <c r="H78"/>
  <c r="J77"/>
  <c r="H77"/>
  <c r="Q76"/>
  <c r="J76"/>
  <c r="H76"/>
  <c r="J75"/>
  <c r="H75"/>
  <c r="J74"/>
  <c r="H74"/>
  <c r="P73"/>
  <c r="Q73" s="1"/>
  <c r="J73"/>
  <c r="H73"/>
  <c r="Q72"/>
  <c r="P72"/>
  <c r="J72"/>
  <c r="H72"/>
  <c r="J71"/>
  <c r="H71"/>
  <c r="J70"/>
  <c r="H70"/>
  <c r="P69"/>
  <c r="Q69" s="1"/>
  <c r="J69"/>
  <c r="J82" s="1"/>
  <c r="H69"/>
  <c r="N65"/>
  <c r="P65"/>
  <c r="M56"/>
  <c r="N56" s="1"/>
  <c r="F54"/>
  <c r="F53"/>
  <c r="F52"/>
  <c r="H49"/>
  <c r="B49"/>
  <c r="D49" s="1"/>
  <c r="O37"/>
  <c r="H37"/>
  <c r="P37" s="1"/>
  <c r="O36"/>
  <c r="H36"/>
  <c r="O35"/>
  <c r="H35"/>
  <c r="P35" s="1"/>
  <c r="K10"/>
  <c r="M52" s="1"/>
  <c r="N52" s="1"/>
  <c r="P107" i="50"/>
  <c r="Q103"/>
  <c r="Q102"/>
  <c r="Q100"/>
  <c r="Q99"/>
  <c r="Q98"/>
  <c r="Q96"/>
  <c r="K79"/>
  <c r="K78"/>
  <c r="K77"/>
  <c r="K76"/>
  <c r="K75"/>
  <c r="K74"/>
  <c r="K73"/>
  <c r="K72"/>
  <c r="K71"/>
  <c r="K69"/>
  <c r="P62"/>
  <c r="P61"/>
  <c r="H61"/>
  <c r="P60"/>
  <c r="H60"/>
  <c r="P59"/>
  <c r="H59"/>
  <c r="H54"/>
  <c r="H53"/>
  <c r="H52"/>
  <c r="D48"/>
  <c r="D47"/>
  <c r="D46"/>
  <c r="D45"/>
  <c r="I44"/>
  <c r="D44"/>
  <c r="D43"/>
  <c r="D42"/>
  <c r="I41"/>
  <c r="D41"/>
  <c r="I38"/>
  <c r="B38"/>
  <c r="Q37"/>
  <c r="Q35"/>
  <c r="P31"/>
  <c r="M31"/>
  <c r="J31"/>
  <c r="F31"/>
  <c r="D31"/>
  <c r="B31"/>
  <c r="P24"/>
  <c r="F24"/>
  <c r="D24"/>
  <c r="B24"/>
  <c r="R104"/>
  <c r="P103"/>
  <c r="O103"/>
  <c r="P102"/>
  <c r="P100"/>
  <c r="P99"/>
  <c r="P98"/>
  <c r="A118"/>
  <c r="P96"/>
  <c r="P105" s="1"/>
  <c r="Q94"/>
  <c r="P94"/>
  <c r="Q93"/>
  <c r="P93"/>
  <c r="Q92"/>
  <c r="P92"/>
  <c r="Q91"/>
  <c r="P91"/>
  <c r="Q89"/>
  <c r="P89"/>
  <c r="Q88"/>
  <c r="P88"/>
  <c r="Q87"/>
  <c r="P87"/>
  <c r="Q86"/>
  <c r="P86"/>
  <c r="Q85"/>
  <c r="P85"/>
  <c r="Q83"/>
  <c r="P83"/>
  <c r="C83"/>
  <c r="C84" s="1"/>
  <c r="Q82"/>
  <c r="P82"/>
  <c r="Q81"/>
  <c r="P81"/>
  <c r="Q80"/>
  <c r="P80"/>
  <c r="Q79"/>
  <c r="P79"/>
  <c r="J79"/>
  <c r="H79"/>
  <c r="P78"/>
  <c r="Q78" s="1"/>
  <c r="J78"/>
  <c r="H78"/>
  <c r="J77"/>
  <c r="H77"/>
  <c r="Q76"/>
  <c r="J76"/>
  <c r="H76"/>
  <c r="J75"/>
  <c r="H75"/>
  <c r="J74"/>
  <c r="H74"/>
  <c r="P73"/>
  <c r="Q73" s="1"/>
  <c r="J73"/>
  <c r="H73"/>
  <c r="Q72"/>
  <c r="P72"/>
  <c r="J72"/>
  <c r="H72"/>
  <c r="J71"/>
  <c r="H71"/>
  <c r="J70"/>
  <c r="K70" s="1"/>
  <c r="K70" i="52" s="1"/>
  <c r="H70" i="50"/>
  <c r="P69"/>
  <c r="Q69" s="1"/>
  <c r="J69"/>
  <c r="J82" s="1"/>
  <c r="H69"/>
  <c r="N65"/>
  <c r="M56" s="1"/>
  <c r="N56" s="1"/>
  <c r="P65"/>
  <c r="F54"/>
  <c r="F53"/>
  <c r="F52"/>
  <c r="H49"/>
  <c r="B49"/>
  <c r="D49" s="1"/>
  <c r="O37"/>
  <c r="H37"/>
  <c r="P37" s="1"/>
  <c r="O36"/>
  <c r="H36"/>
  <c r="O35"/>
  <c r="H35"/>
  <c r="P35" s="1"/>
  <c r="K10"/>
  <c r="M52" s="1"/>
  <c r="N52" s="1"/>
  <c r="M56" i="48"/>
  <c r="P107"/>
  <c r="Q103"/>
  <c r="Q102"/>
  <c r="Q100"/>
  <c r="Q99"/>
  <c r="Q98"/>
  <c r="Q96"/>
  <c r="K79"/>
  <c r="K78"/>
  <c r="K77"/>
  <c r="K76"/>
  <c r="K75"/>
  <c r="K74"/>
  <c r="K73"/>
  <c r="K72"/>
  <c r="K71"/>
  <c r="K69"/>
  <c r="P62"/>
  <c r="P61"/>
  <c r="H61"/>
  <c r="P60"/>
  <c r="H60"/>
  <c r="P59"/>
  <c r="H59"/>
  <c r="H54"/>
  <c r="H53"/>
  <c r="H52"/>
  <c r="D48"/>
  <c r="D47"/>
  <c r="D46"/>
  <c r="D45"/>
  <c r="I44"/>
  <c r="D44"/>
  <c r="D43"/>
  <c r="D42"/>
  <c r="I41"/>
  <c r="D41"/>
  <c r="I38"/>
  <c r="B38"/>
  <c r="Q37"/>
  <c r="Q35"/>
  <c r="P31"/>
  <c r="M31"/>
  <c r="J31"/>
  <c r="F31"/>
  <c r="D31"/>
  <c r="B31"/>
  <c r="P24"/>
  <c r="F24"/>
  <c r="D24"/>
  <c r="B24"/>
  <c r="R104"/>
  <c r="P103"/>
  <c r="O103"/>
  <c r="P102"/>
  <c r="P100"/>
  <c r="P99"/>
  <c r="P98"/>
  <c r="A118"/>
  <c r="P96"/>
  <c r="P105" s="1"/>
  <c r="Q94"/>
  <c r="P94"/>
  <c r="Q93"/>
  <c r="P93"/>
  <c r="Q92"/>
  <c r="P92"/>
  <c r="Q91"/>
  <c r="P91"/>
  <c r="Q89"/>
  <c r="P89"/>
  <c r="Q88"/>
  <c r="P88"/>
  <c r="Q87"/>
  <c r="P87"/>
  <c r="Q86"/>
  <c r="P86"/>
  <c r="Q85"/>
  <c r="P85"/>
  <c r="Q83"/>
  <c r="P83"/>
  <c r="C83"/>
  <c r="C84" s="1"/>
  <c r="Q82"/>
  <c r="P82"/>
  <c r="Q81"/>
  <c r="P81"/>
  <c r="Q80"/>
  <c r="P80"/>
  <c r="Q79"/>
  <c r="P79"/>
  <c r="J79"/>
  <c r="H79"/>
  <c r="P78"/>
  <c r="Q78" s="1"/>
  <c r="J78"/>
  <c r="H78"/>
  <c r="J77"/>
  <c r="H77"/>
  <c r="Q76"/>
  <c r="J76"/>
  <c r="H76"/>
  <c r="J75"/>
  <c r="H75"/>
  <c r="J74"/>
  <c r="H74"/>
  <c r="P73"/>
  <c r="Q73" s="1"/>
  <c r="J73"/>
  <c r="H73"/>
  <c r="Q72"/>
  <c r="P72"/>
  <c r="J72"/>
  <c r="H72"/>
  <c r="J71"/>
  <c r="H71"/>
  <c r="J70"/>
  <c r="K70" s="1"/>
  <c r="H70"/>
  <c r="P69"/>
  <c r="Q69" s="1"/>
  <c r="J69"/>
  <c r="J82" s="1"/>
  <c r="H69"/>
  <c r="N65"/>
  <c r="P65"/>
  <c r="N56"/>
  <c r="F54"/>
  <c r="F53"/>
  <c r="F52"/>
  <c r="H49"/>
  <c r="B49"/>
  <c r="D49" s="1"/>
  <c r="O37"/>
  <c r="H37"/>
  <c r="P37" s="1"/>
  <c r="O36"/>
  <c r="H36"/>
  <c r="O35"/>
  <c r="H35"/>
  <c r="P35" s="1"/>
  <c r="K10"/>
  <c r="M52" s="1"/>
  <c r="N52" s="1"/>
  <c r="M56" i="44"/>
  <c r="N56" s="1"/>
  <c r="Q103"/>
  <c r="Q102"/>
  <c r="Q100"/>
  <c r="Q98"/>
  <c r="Q96"/>
  <c r="K79"/>
  <c r="K78"/>
  <c r="K77"/>
  <c r="K76"/>
  <c r="K75"/>
  <c r="K74"/>
  <c r="K73"/>
  <c r="K72"/>
  <c r="K69"/>
  <c r="P62"/>
  <c r="P61"/>
  <c r="H61"/>
  <c r="P60"/>
  <c r="H60"/>
  <c r="P59"/>
  <c r="H59"/>
  <c r="H54"/>
  <c r="H53"/>
  <c r="H52"/>
  <c r="D48"/>
  <c r="D47"/>
  <c r="D46"/>
  <c r="D45"/>
  <c r="I44"/>
  <c r="D44"/>
  <c r="D43"/>
  <c r="D42"/>
  <c r="I41"/>
  <c r="D41"/>
  <c r="I38"/>
  <c r="B38"/>
  <c r="Q37"/>
  <c r="Q35"/>
  <c r="P31"/>
  <c r="M31"/>
  <c r="J31"/>
  <c r="F31"/>
  <c r="D31"/>
  <c r="B31"/>
  <c r="P24"/>
  <c r="F24"/>
  <c r="D24"/>
  <c r="B24"/>
  <c r="R104"/>
  <c r="O103"/>
  <c r="P103" s="1"/>
  <c r="P102"/>
  <c r="P100"/>
  <c r="P99"/>
  <c r="P98"/>
  <c r="P96"/>
  <c r="P94"/>
  <c r="Q94" s="1"/>
  <c r="P93"/>
  <c r="Q93" s="1"/>
  <c r="P92"/>
  <c r="Q92" s="1"/>
  <c r="P91"/>
  <c r="Q91" s="1"/>
  <c r="P89"/>
  <c r="Q89" s="1"/>
  <c r="Q88"/>
  <c r="P88"/>
  <c r="P87"/>
  <c r="Q87" s="1"/>
  <c r="P86"/>
  <c r="Q86" s="1"/>
  <c r="Q85"/>
  <c r="P85"/>
  <c r="P83"/>
  <c r="Q83" s="1"/>
  <c r="C83"/>
  <c r="C84" s="1"/>
  <c r="P82"/>
  <c r="Q82" s="1"/>
  <c r="P81"/>
  <c r="Q81" s="1"/>
  <c r="P80"/>
  <c r="Q80" s="1"/>
  <c r="P79"/>
  <c r="Q79" s="1"/>
  <c r="J79"/>
  <c r="H79"/>
  <c r="Q78"/>
  <c r="P78"/>
  <c r="J78"/>
  <c r="H78"/>
  <c r="J77"/>
  <c r="H77"/>
  <c r="Q76"/>
  <c r="J76"/>
  <c r="H76"/>
  <c r="J75"/>
  <c r="H75"/>
  <c r="J74"/>
  <c r="H74"/>
  <c r="Q73"/>
  <c r="P73"/>
  <c r="J73"/>
  <c r="H73"/>
  <c r="P72"/>
  <c r="Q72" s="1"/>
  <c r="J72"/>
  <c r="H72"/>
  <c r="J71"/>
  <c r="K71" s="1"/>
  <c r="H71"/>
  <c r="J70"/>
  <c r="K70" s="1"/>
  <c r="H70"/>
  <c r="Q69"/>
  <c r="P69"/>
  <c r="J69"/>
  <c r="J82" s="1"/>
  <c r="H69"/>
  <c r="N65"/>
  <c r="P65"/>
  <c r="F54"/>
  <c r="F53"/>
  <c r="F52"/>
  <c r="F83" s="1"/>
  <c r="F84" s="1"/>
  <c r="H49"/>
  <c r="B49"/>
  <c r="D49" s="1"/>
  <c r="O37"/>
  <c r="H37"/>
  <c r="P37" s="1"/>
  <c r="O36"/>
  <c r="H36"/>
  <c r="O35"/>
  <c r="H35"/>
  <c r="P35" s="1"/>
  <c r="K10"/>
  <c r="M52" s="1"/>
  <c r="N52" s="1"/>
  <c r="P65" i="4"/>
  <c r="N65"/>
  <c r="Q38"/>
  <c r="P38"/>
  <c r="M53" i="43"/>
  <c r="N53" s="1"/>
  <c r="Q38"/>
  <c r="P38"/>
  <c r="H36"/>
  <c r="N65"/>
  <c r="M56" s="1"/>
  <c r="Q103"/>
  <c r="Q102"/>
  <c r="Q100"/>
  <c r="Q98"/>
  <c r="Q96"/>
  <c r="K79"/>
  <c r="K78"/>
  <c r="K77"/>
  <c r="K76"/>
  <c r="K75"/>
  <c r="K74"/>
  <c r="K73"/>
  <c r="K72"/>
  <c r="K71"/>
  <c r="K70"/>
  <c r="K82" s="1"/>
  <c r="K69"/>
  <c r="P62"/>
  <c r="P61"/>
  <c r="H61"/>
  <c r="P60"/>
  <c r="H60"/>
  <c r="P59"/>
  <c r="H59"/>
  <c r="N55"/>
  <c r="N55" i="44" s="1"/>
  <c r="N55" i="48" s="1"/>
  <c r="N55" i="50" s="1"/>
  <c r="N55" i="52" s="1"/>
  <c r="N54" i="43"/>
  <c r="N54" i="44" s="1"/>
  <c r="N54" i="48" s="1"/>
  <c r="N54" i="50" s="1"/>
  <c r="N54" i="52" s="1"/>
  <c r="H54" i="43"/>
  <c r="H53"/>
  <c r="H52"/>
  <c r="D48"/>
  <c r="D47"/>
  <c r="D46"/>
  <c r="D45"/>
  <c r="I44"/>
  <c r="D44"/>
  <c r="I43"/>
  <c r="I43" i="44" s="1"/>
  <c r="I43" i="48" s="1"/>
  <c r="I43" i="50" s="1"/>
  <c r="I43" i="52" s="1"/>
  <c r="I43" i="53" s="1"/>
  <c r="D43" i="43"/>
  <c r="I42"/>
  <c r="I42" i="44" s="1"/>
  <c r="I42" i="48" s="1"/>
  <c r="I42" i="50" s="1"/>
  <c r="I42" i="52" s="1"/>
  <c r="I42" i="53" s="1"/>
  <c r="D42" i="43"/>
  <c r="I41"/>
  <c r="D41"/>
  <c r="I38"/>
  <c r="B38"/>
  <c r="Q37"/>
  <c r="Q35"/>
  <c r="P31"/>
  <c r="M31"/>
  <c r="J31"/>
  <c r="F31"/>
  <c r="D31"/>
  <c r="B31"/>
  <c r="P24"/>
  <c r="F24"/>
  <c r="D24"/>
  <c r="B24"/>
  <c r="R104"/>
  <c r="O103"/>
  <c r="P103" s="1"/>
  <c r="P102"/>
  <c r="P100"/>
  <c r="P99"/>
  <c r="P98"/>
  <c r="P96"/>
  <c r="P94"/>
  <c r="Q94" s="1"/>
  <c r="P93"/>
  <c r="Q93" s="1"/>
  <c r="P92"/>
  <c r="Q92" s="1"/>
  <c r="P91"/>
  <c r="Q91" s="1"/>
  <c r="P89"/>
  <c r="Q89" s="1"/>
  <c r="P88"/>
  <c r="Q88" s="1"/>
  <c r="P87"/>
  <c r="Q87" s="1"/>
  <c r="P86"/>
  <c r="Q86" s="1"/>
  <c r="P85"/>
  <c r="Q85" s="1"/>
  <c r="P83"/>
  <c r="Q83" s="1"/>
  <c r="C83"/>
  <c r="C84" s="1"/>
  <c r="P82"/>
  <c r="Q82" s="1"/>
  <c r="P81"/>
  <c r="Q81" s="1"/>
  <c r="P80"/>
  <c r="Q80" s="1"/>
  <c r="P79"/>
  <c r="Q79" s="1"/>
  <c r="J79"/>
  <c r="H79"/>
  <c r="Q78"/>
  <c r="P78"/>
  <c r="J78"/>
  <c r="H78"/>
  <c r="J77"/>
  <c r="H77"/>
  <c r="Q76"/>
  <c r="J76"/>
  <c r="H76"/>
  <c r="J75"/>
  <c r="H75"/>
  <c r="J74"/>
  <c r="H74"/>
  <c r="Q73"/>
  <c r="P73"/>
  <c r="J73"/>
  <c r="H73"/>
  <c r="P72"/>
  <c r="Q72" s="1"/>
  <c r="J72"/>
  <c r="H72"/>
  <c r="J71"/>
  <c r="H71"/>
  <c r="J70"/>
  <c r="H70"/>
  <c r="Q69"/>
  <c r="P69"/>
  <c r="J69"/>
  <c r="J82" s="1"/>
  <c r="H69"/>
  <c r="P65"/>
  <c r="F54"/>
  <c r="F53"/>
  <c r="F52"/>
  <c r="F83" s="1"/>
  <c r="F84" s="1"/>
  <c r="H49"/>
  <c r="I49" s="1"/>
  <c r="B49"/>
  <c r="D49" s="1"/>
  <c r="O37"/>
  <c r="H37"/>
  <c r="P37" s="1"/>
  <c r="O36"/>
  <c r="P36" s="1"/>
  <c r="Q36" s="1"/>
  <c r="O35"/>
  <c r="H35"/>
  <c r="P35" s="1"/>
  <c r="K10"/>
  <c r="M52" s="1"/>
  <c r="N52" s="1"/>
  <c r="Q103" i="42"/>
  <c r="Q102"/>
  <c r="Q100"/>
  <c r="Q98"/>
  <c r="Q96"/>
  <c r="K79"/>
  <c r="K78"/>
  <c r="K77"/>
  <c r="K76"/>
  <c r="K75"/>
  <c r="K74"/>
  <c r="K73"/>
  <c r="K72"/>
  <c r="K71"/>
  <c r="K70"/>
  <c r="K82" s="1"/>
  <c r="K69"/>
  <c r="P62"/>
  <c r="P61"/>
  <c r="H61"/>
  <c r="P60"/>
  <c r="H60"/>
  <c r="P59"/>
  <c r="H59"/>
  <c r="N55"/>
  <c r="N54"/>
  <c r="H54"/>
  <c r="N53"/>
  <c r="H53"/>
  <c r="N52"/>
  <c r="H52"/>
  <c r="I49"/>
  <c r="D49"/>
  <c r="D48"/>
  <c r="D47"/>
  <c r="D46"/>
  <c r="D45"/>
  <c r="I44"/>
  <c r="D44"/>
  <c r="I43"/>
  <c r="D43"/>
  <c r="I42"/>
  <c r="D42"/>
  <c r="I41"/>
  <c r="D41"/>
  <c r="I38"/>
  <c r="B38"/>
  <c r="Q37"/>
  <c r="Q36"/>
  <c r="Q35"/>
  <c r="P31"/>
  <c r="M31"/>
  <c r="J31"/>
  <c r="F31"/>
  <c r="D31"/>
  <c r="B31"/>
  <c r="P24"/>
  <c r="F24"/>
  <c r="D24"/>
  <c r="B24"/>
  <c r="O103"/>
  <c r="J79"/>
  <c r="H79"/>
  <c r="H76"/>
  <c r="H72"/>
  <c r="H70"/>
  <c r="H79" i="4"/>
  <c r="H75" i="42"/>
  <c r="H73"/>
  <c r="H69"/>
  <c r="O103" i="4"/>
  <c r="D47"/>
  <c r="H49" i="42"/>
  <c r="B49"/>
  <c r="H49" i="4"/>
  <c r="I49"/>
  <c r="B49"/>
  <c r="D49"/>
  <c r="C83"/>
  <c r="P64"/>
  <c r="P63"/>
  <c r="P62"/>
  <c r="P61"/>
  <c r="H61"/>
  <c r="H60"/>
  <c r="C83" i="42"/>
  <c r="C84" s="1"/>
  <c r="R104"/>
  <c r="P103"/>
  <c r="P102"/>
  <c r="P100"/>
  <c r="P99"/>
  <c r="Q99" s="1"/>
  <c r="Q99" i="43" s="1"/>
  <c r="Q99" i="44" s="1"/>
  <c r="P98" i="42"/>
  <c r="P96"/>
  <c r="P94"/>
  <c r="Q94" s="1"/>
  <c r="P93"/>
  <c r="Q93" s="1"/>
  <c r="P92"/>
  <c r="Q92" s="1"/>
  <c r="P91"/>
  <c r="Q91" s="1"/>
  <c r="P89"/>
  <c r="Q89" s="1"/>
  <c r="P88"/>
  <c r="Q88" s="1"/>
  <c r="P87"/>
  <c r="Q87" s="1"/>
  <c r="P86"/>
  <c r="Q86" s="1"/>
  <c r="P85"/>
  <c r="Q85" s="1"/>
  <c r="P83"/>
  <c r="Q83" s="1"/>
  <c r="P82"/>
  <c r="Q82" s="1"/>
  <c r="P81"/>
  <c r="Q81" s="1"/>
  <c r="P80"/>
  <c r="Q80" s="1"/>
  <c r="P79"/>
  <c r="Q79" s="1"/>
  <c r="P78"/>
  <c r="Q78" s="1"/>
  <c r="J78"/>
  <c r="H78"/>
  <c r="J77"/>
  <c r="H77"/>
  <c r="Q76"/>
  <c r="J76"/>
  <c r="J75"/>
  <c r="J74"/>
  <c r="H74"/>
  <c r="P73"/>
  <c r="Q73" s="1"/>
  <c r="J73"/>
  <c r="P72"/>
  <c r="Q72" s="1"/>
  <c r="J72"/>
  <c r="J71"/>
  <c r="H71"/>
  <c r="J70"/>
  <c r="P69"/>
  <c r="Q69"/>
  <c r="J69"/>
  <c r="F54"/>
  <c r="F53"/>
  <c r="F52"/>
  <c r="F83" s="1"/>
  <c r="F84" s="1"/>
  <c r="O37"/>
  <c r="H37"/>
  <c r="P37" s="1"/>
  <c r="O36"/>
  <c r="H36"/>
  <c r="O35"/>
  <c r="H35"/>
  <c r="P35" s="1"/>
  <c r="K10"/>
  <c r="M52" s="1"/>
  <c r="H78" i="4"/>
  <c r="H77"/>
  <c r="H76"/>
  <c r="H75"/>
  <c r="H74"/>
  <c r="H73"/>
  <c r="H72"/>
  <c r="H71"/>
  <c r="H70"/>
  <c r="H69"/>
  <c r="J73"/>
  <c r="K73" s="1"/>
  <c r="J78"/>
  <c r="K78"/>
  <c r="J77"/>
  <c r="K77"/>
  <c r="J76"/>
  <c r="K76"/>
  <c r="J75"/>
  <c r="K75"/>
  <c r="J74"/>
  <c r="K74"/>
  <c r="J72"/>
  <c r="K72"/>
  <c r="J71"/>
  <c r="K71"/>
  <c r="J70"/>
  <c r="K70"/>
  <c r="J69"/>
  <c r="P60"/>
  <c r="P59"/>
  <c r="H59"/>
  <c r="K10"/>
  <c r="M52" s="1"/>
  <c r="N52" s="1"/>
  <c r="I44"/>
  <c r="I43"/>
  <c r="I42"/>
  <c r="I41"/>
  <c r="D48"/>
  <c r="D46"/>
  <c r="D45"/>
  <c r="D44"/>
  <c r="D43"/>
  <c r="D42"/>
  <c r="D41"/>
  <c r="P31"/>
  <c r="M31"/>
  <c r="J31"/>
  <c r="P103"/>
  <c r="Q103" s="1"/>
  <c r="P102"/>
  <c r="Q102" s="1"/>
  <c r="P100"/>
  <c r="Q100" s="1"/>
  <c r="P99"/>
  <c r="Q99"/>
  <c r="P98"/>
  <c r="Q98"/>
  <c r="P96"/>
  <c r="Q96"/>
  <c r="P94"/>
  <c r="Q94"/>
  <c r="P93"/>
  <c r="Q93"/>
  <c r="P92"/>
  <c r="Q92"/>
  <c r="P91"/>
  <c r="Q91"/>
  <c r="P89"/>
  <c r="Q89"/>
  <c r="P88"/>
  <c r="Q88"/>
  <c r="P87"/>
  <c r="Q87"/>
  <c r="P86"/>
  <c r="Q86"/>
  <c r="P85"/>
  <c r="Q85"/>
  <c r="P83"/>
  <c r="Q83"/>
  <c r="P82"/>
  <c r="Q82"/>
  <c r="P81"/>
  <c r="Q81"/>
  <c r="P80"/>
  <c r="Q80"/>
  <c r="P79"/>
  <c r="Q79"/>
  <c r="P78"/>
  <c r="Q78"/>
  <c r="P73"/>
  <c r="Q73"/>
  <c r="P72"/>
  <c r="Q72"/>
  <c r="P69"/>
  <c r="C84"/>
  <c r="I38"/>
  <c r="B38"/>
  <c r="N55"/>
  <c r="F53"/>
  <c r="H53"/>
  <c r="F54"/>
  <c r="H54"/>
  <c r="F52"/>
  <c r="F83" s="1"/>
  <c r="F84" s="1"/>
  <c r="H52"/>
  <c r="N53"/>
  <c r="N54"/>
  <c r="O37"/>
  <c r="O36"/>
  <c r="O35"/>
  <c r="H37"/>
  <c r="H36"/>
  <c r="H35"/>
  <c r="P35" s="1"/>
  <c r="Q35" s="1"/>
  <c r="F31"/>
  <c r="D31"/>
  <c r="B31"/>
  <c r="P24"/>
  <c r="F24"/>
  <c r="D24"/>
  <c r="B24"/>
  <c r="Q69"/>
  <c r="Q76"/>
  <c r="R104"/>
  <c r="P36" i="42"/>
  <c r="D83" s="1"/>
  <c r="D84" s="1"/>
  <c r="N56" i="4"/>
  <c r="P105"/>
  <c r="P107" s="1"/>
  <c r="J82"/>
  <c r="K69"/>
  <c r="P37"/>
  <c r="E83" s="1"/>
  <c r="E84" s="1"/>
  <c r="P36"/>
  <c r="D83" s="1"/>
  <c r="D84" s="1"/>
  <c r="Q36"/>
  <c r="D49" i="54" l="1"/>
  <c r="D49" i="55"/>
  <c r="I49"/>
  <c r="J82"/>
  <c r="K82"/>
  <c r="P36"/>
  <c r="Q36" s="1"/>
  <c r="P38"/>
  <c r="M53" s="1"/>
  <c r="N53" s="1"/>
  <c r="E83"/>
  <c r="E84" s="1"/>
  <c r="D83"/>
  <c r="D84" s="1"/>
  <c r="J82" i="54"/>
  <c r="K82"/>
  <c r="H52"/>
  <c r="P36"/>
  <c r="Q36" s="1"/>
  <c r="D83"/>
  <c r="D84" s="1"/>
  <c r="E83"/>
  <c r="E84" s="1"/>
  <c r="I49" i="44"/>
  <c r="I49" i="48" s="1"/>
  <c r="I49" i="50" s="1"/>
  <c r="I49" i="52" s="1"/>
  <c r="I49" i="53" s="1"/>
  <c r="K82"/>
  <c r="H52"/>
  <c r="P65"/>
  <c r="P36"/>
  <c r="Q36" s="1"/>
  <c r="Q38" s="1"/>
  <c r="E83"/>
  <c r="E84" s="1"/>
  <c r="P105"/>
  <c r="P36" i="52"/>
  <c r="Q36" s="1"/>
  <c r="E83"/>
  <c r="E84" s="1"/>
  <c r="F83"/>
  <c r="F84" s="1"/>
  <c r="K82" i="50"/>
  <c r="K82" i="52" s="1"/>
  <c r="P36" i="50"/>
  <c r="Q36" s="1"/>
  <c r="D83"/>
  <c r="D84" s="1"/>
  <c r="E83"/>
  <c r="E84" s="1"/>
  <c r="F83"/>
  <c r="F84" s="1"/>
  <c r="K82" i="48"/>
  <c r="P36"/>
  <c r="Q36" s="1"/>
  <c r="D83"/>
  <c r="D84" s="1"/>
  <c r="E83"/>
  <c r="E84" s="1"/>
  <c r="F83"/>
  <c r="F84" s="1"/>
  <c r="A118" i="44"/>
  <c r="K82"/>
  <c r="P36"/>
  <c r="Q36" s="1"/>
  <c r="D83"/>
  <c r="D84" s="1"/>
  <c r="E83"/>
  <c r="E84" s="1"/>
  <c r="P105"/>
  <c r="N56" i="43"/>
  <c r="A118"/>
  <c r="D83"/>
  <c r="D84" s="1"/>
  <c r="E83"/>
  <c r="E84" s="1"/>
  <c r="P105"/>
  <c r="P105" i="42"/>
  <c r="P107" s="1"/>
  <c r="P107" i="43" s="1"/>
  <c r="P107" i="44" s="1"/>
  <c r="J82" i="42"/>
  <c r="K82" i="4"/>
  <c r="Q37"/>
  <c r="A118"/>
  <c r="E83" i="42"/>
  <c r="E84" s="1"/>
  <c r="A118"/>
  <c r="P65"/>
  <c r="M56"/>
  <c r="N56" s="1"/>
  <c r="Q38" i="55" l="1"/>
  <c r="P38" i="54"/>
  <c r="M53" s="1"/>
  <c r="N53" s="1"/>
  <c r="Q38"/>
  <c r="P38" i="53"/>
  <c r="M53" s="1"/>
  <c r="N53" s="1"/>
  <c r="D83"/>
  <c r="D84" s="1"/>
  <c r="D83" i="52"/>
  <c r="D84" s="1"/>
  <c r="P38"/>
  <c r="M53" s="1"/>
  <c r="N53" s="1"/>
  <c r="Q38"/>
  <c r="P38" i="50"/>
  <c r="M53" s="1"/>
  <c r="N53" s="1"/>
  <c r="Q38"/>
  <c r="P38" i="48"/>
  <c r="M53" s="1"/>
  <c r="N53" s="1"/>
  <c r="Q38"/>
  <c r="P38" i="44"/>
  <c r="M53" s="1"/>
  <c r="N53" s="1"/>
  <c r="Q38"/>
</calcChain>
</file>

<file path=xl/sharedStrings.xml><?xml version="1.0" encoding="utf-8"?>
<sst xmlns="http://schemas.openxmlformats.org/spreadsheetml/2006/main" count="3568" uniqueCount="377">
  <si>
    <t xml:space="preserve"> </t>
  </si>
  <si>
    <t xml:space="preserve">COMPAÑÍA LODO:   </t>
  </si>
  <si>
    <t>TALADRO:</t>
  </si>
  <si>
    <t>SECCION:</t>
  </si>
  <si>
    <t>% SOLIDOS:</t>
  </si>
  <si>
    <t>% ARENA:</t>
  </si>
  <si>
    <t>CONSUMO DE MATERIALES / TRATAMIENTO DE AGUAS / FLOCULACION LODO</t>
  </si>
  <si>
    <t>HORAS</t>
  </si>
  <si>
    <t>USADO</t>
  </si>
  <si>
    <t>RECIBIDO</t>
  </si>
  <si>
    <t>COSTO ACUM.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</si>
  <si>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</si>
  <si>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ACONDICIONADOR DE LODO</t>
  </si>
  <si>
    <t>PRESION</t>
  </si>
  <si>
    <t>GPM</t>
  </si>
  <si>
    <t>DESARENADOR</t>
  </si>
  <si>
    <t>DESARCILLADOR</t>
  </si>
  <si>
    <t>RPM</t>
  </si>
  <si>
    <t>CALIDAD DEL AGUA TRATADA</t>
  </si>
  <si>
    <t>TABLA 4a</t>
  </si>
  <si>
    <t>UNIDADES</t>
  </si>
  <si>
    <t>TANQUE 01</t>
  </si>
  <si>
    <t>TANQUE 02</t>
  </si>
  <si>
    <t>MAXIMOS PERMITIDOS RAOH 1215</t>
  </si>
  <si>
    <t>pH</t>
  </si>
  <si>
    <t>5.0 - 9.0</t>
  </si>
  <si>
    <t>CONDUCTIVIDAD</t>
  </si>
  <si>
    <t>µs/cm</t>
  </si>
  <si>
    <t>&lt;2500</t>
  </si>
  <si>
    <t>TEMPERATURA</t>
  </si>
  <si>
    <t>ºC</t>
  </si>
  <si>
    <t>&lt;35 C</t>
  </si>
  <si>
    <t>TPH</t>
  </si>
  <si>
    <t>mg/L</t>
  </si>
  <si>
    <t>&lt;20</t>
  </si>
  <si>
    <t xml:space="preserve">SOLIDOS TOTALES </t>
  </si>
  <si>
    <t>&lt;1700</t>
  </si>
  <si>
    <t>BARIIO</t>
  </si>
  <si>
    <t>&lt;5</t>
  </si>
  <si>
    <t>CROMO</t>
  </si>
  <si>
    <t>&lt;0.5</t>
  </si>
  <si>
    <t>PLOMO</t>
  </si>
  <si>
    <t>DQO</t>
  </si>
  <si>
    <t>&lt;120</t>
  </si>
  <si>
    <t>FLOCULOS</t>
  </si>
  <si>
    <t>VANADIO</t>
  </si>
  <si>
    <t>&lt;1</t>
  </si>
  <si>
    <t>ACUMULADO</t>
  </si>
  <si>
    <t>FONDOS ARRIBA</t>
  </si>
  <si>
    <t>COSTOS</t>
  </si>
  <si>
    <t>CANTIDAD</t>
  </si>
  <si>
    <t>Tanque de cortes de 40 pies</t>
  </si>
  <si>
    <t>Tanque de cortes de 20 pies</t>
  </si>
  <si>
    <t>SISTEMA DE DESHIDRATACION DEL LODO</t>
  </si>
  <si>
    <t>Bomba de transferencia  6x5</t>
  </si>
  <si>
    <t>SISTEMA DE TRATAMIENTO DE AGUAS</t>
  </si>
  <si>
    <t>PERSONAL EN POZO</t>
  </si>
  <si>
    <t>EQUIPO ADICIONAL</t>
  </si>
  <si>
    <t xml:space="preserve">                     </t>
  </si>
  <si>
    <t>CONSUMO DE MALLAS</t>
  </si>
  <si>
    <t>EXCAVADORA</t>
  </si>
  <si>
    <t>Centrifuga HV 518, bomba centr.</t>
  </si>
  <si>
    <t>Fast Tank</t>
  </si>
  <si>
    <t>tanque mezclador</t>
  </si>
  <si>
    <t>bomba 4 x 3</t>
  </si>
  <si>
    <t>bomba de aire PX 8</t>
  </si>
  <si>
    <t>camper 20 pies</t>
  </si>
  <si>
    <t>Bomba de aire T 15</t>
  </si>
  <si>
    <t>MANEJO DE CORTES Y RIPIOS DE PERFORACIÓN</t>
  </si>
  <si>
    <t>Unidad de sedimentación deshidratación</t>
  </si>
  <si>
    <t>Tanques vertiicales</t>
  </si>
  <si>
    <t xml:space="preserve">Volqueta </t>
  </si>
  <si>
    <t>Excavadora</t>
  </si>
  <si>
    <t>Ingeniero Supervisor</t>
  </si>
  <si>
    <t>Ing. Tratamiento de Aguas</t>
  </si>
  <si>
    <t>Técnicos</t>
  </si>
  <si>
    <t>Asistentes</t>
  </si>
  <si>
    <t>PARAMETRO</t>
  </si>
  <si>
    <t>REPORTE DIARIO CONTROL DE SÓLIDOS Y TRATAMIENTO DE EFLUENTES</t>
  </si>
  <si>
    <t>MALLA 110 MESH API 100</t>
  </si>
  <si>
    <t xml:space="preserve">MALLA 140 MESH API </t>
  </si>
  <si>
    <t>FLUIDO</t>
  </si>
  <si>
    <t xml:space="preserve">POZO :  </t>
  </si>
  <si>
    <t>COMPANY MAN:</t>
  </si>
  <si>
    <t>TOOL PUSHER:</t>
  </si>
  <si>
    <t>REPORTE No.</t>
  </si>
  <si>
    <t>DATOS DEL LODO</t>
  </si>
  <si>
    <t>MBT</t>
  </si>
  <si>
    <t>PROFUNDIDAD INICIAL</t>
  </si>
  <si>
    <t>PIES</t>
  </si>
  <si>
    <t>PERFORACIÓN</t>
  </si>
  <si>
    <t>CONTENIDO DE SÓLIDOS EN LODO</t>
  </si>
  <si>
    <t>ZARANDAS</t>
  </si>
  <si>
    <t>TIPO</t>
  </si>
  <si>
    <t>PERSONAL SLN EN LOCACIÓN</t>
  </si>
  <si>
    <t>CENTRIFUGA HV 518</t>
  </si>
  <si>
    <t>CENTRIFUGA H&amp;H 5500</t>
  </si>
  <si>
    <t>BBLS</t>
  </si>
  <si>
    <t>VOLQUETA</t>
  </si>
  <si>
    <t>STOCK</t>
  </si>
  <si>
    <t>ANTERIOR</t>
  </si>
  <si>
    <t>bomba centr, stand</t>
  </si>
  <si>
    <t xml:space="preserve">Centrifuga H&amp;H 5500, </t>
  </si>
  <si>
    <t>SUBTOTALES</t>
  </si>
  <si>
    <t>RESUMEN DE COSTOS</t>
  </si>
  <si>
    <t>ACUMULADO PRODUCS. QUÍMICOS</t>
  </si>
  <si>
    <t>ACUMULADO PERSONAL  SLN</t>
  </si>
  <si>
    <t xml:space="preserve">ACUMULADO  MALLAS </t>
  </si>
  <si>
    <t>CONSUMO MALLAS/ DÍA</t>
  </si>
  <si>
    <t xml:space="preserve"> COSTO UNT.</t>
  </si>
  <si>
    <t>BBLS DIARIO</t>
  </si>
  <si>
    <t>BBLS ACUMULADO</t>
  </si>
  <si>
    <t>CONSUMO DE QUIMICOS</t>
  </si>
  <si>
    <t>CONTROL DE SÓLIDOS</t>
  </si>
  <si>
    <t>Tanques verticales</t>
  </si>
  <si>
    <t>COSTO DIARIO TOTAL  , US$</t>
  </si>
  <si>
    <t>PPG ENTRADA</t>
  </si>
  <si>
    <t>PPG SALIDA</t>
  </si>
  <si>
    <t>PPG DESCARGA</t>
  </si>
  <si>
    <t>TRATAMIENTO/FLUIDO</t>
  </si>
  <si>
    <t>BBLS TOTAL/DIA</t>
  </si>
  <si>
    <t>PROFUNDIDAD FINAL:</t>
  </si>
  <si>
    <t>FACTOR EXPANS.</t>
  </si>
  <si>
    <t>PIES PERFORADOS:</t>
  </si>
  <si>
    <t>VOLUMEN DEL S/A, BBLS</t>
  </si>
  <si>
    <t>PESO DEL LODO, PPG:</t>
  </si>
  <si>
    <t>SISTEMA:</t>
  </si>
  <si>
    <t>VISCOSIDAD PLÁSTICA,  :</t>
  </si>
  <si>
    <t>YIELD POINT, :</t>
  </si>
  <si>
    <t>PULG.</t>
  </si>
  <si>
    <t>% POROSIDAD</t>
  </si>
  <si>
    <t>WASH OUT</t>
  </si>
  <si>
    <t>ZARANDA 1</t>
  </si>
  <si>
    <t>ZARANDA 2</t>
  </si>
  <si>
    <t>ZARANDA 3</t>
  </si>
  <si>
    <t>ZARANDA ACONDICIONADOR</t>
  </si>
  <si>
    <t>Fecha de emisión:18/03/2011</t>
  </si>
  <si>
    <t>EQUIPOS DE CONTROL DE SÓLIDOS</t>
  </si>
  <si>
    <t>CENTRÍFUGAS</t>
  </si>
  <si>
    <t>TANQUE 1</t>
  </si>
  <si>
    <t>TANQUE 2</t>
  </si>
  <si>
    <t>CODIGO: OP-RG-04</t>
  </si>
  <si>
    <t>Ing. Tratamiento de efluentes</t>
  </si>
  <si>
    <t>Técnicos Control de Solds.</t>
  </si>
  <si>
    <t>Ayudantes de operaciones</t>
  </si>
  <si>
    <t>PARAMETROS</t>
  </si>
  <si>
    <t>,</t>
  </si>
  <si>
    <t>BBLS TOTAL/ACUM.</t>
  </si>
  <si>
    <t>RIG MANAGER</t>
  </si>
  <si>
    <t>TRABAJO EN LOCACIÓN</t>
  </si>
  <si>
    <t>SUPERINTENDENTE SINOPEC</t>
  </si>
  <si>
    <t>COMENTARIOS</t>
  </si>
  <si>
    <t>SUPERVISOR SLN</t>
  </si>
  <si>
    <t>No. DÍAS CON DIESEL</t>
  </si>
  <si>
    <t>TRATAMIENTO AGUAS NEGRAS Y GRISES</t>
  </si>
  <si>
    <t>Plantas de tratamiento</t>
  </si>
  <si>
    <t>VOLQUETA 8 m3</t>
  </si>
  <si>
    <t>COSTO  TOTAL ACUMULADO DEL POZO, US$</t>
  </si>
  <si>
    <t>MANEJO DE CORTES:</t>
  </si>
  <si>
    <r>
      <t xml:space="preserve">SEGURIDAD Y SALUD OCUPACIONAL: </t>
    </r>
    <r>
      <rPr>
        <sz val="12"/>
        <rFont val="Arial"/>
        <family val="2"/>
      </rPr>
      <t/>
    </r>
  </si>
  <si>
    <t xml:space="preserve">CONTROL DE SÓLIDOS: </t>
  </si>
  <si>
    <t xml:space="preserve">ACTIVIDAD DEL TALADRO: </t>
  </si>
  <si>
    <t>P</t>
  </si>
  <si>
    <t>VOLQUETA 12 m3</t>
  </si>
  <si>
    <t>EQUIPO TRABAJANDO SEGÚN INDICACIONES DE LOS INGENIEROS DE LODOS.</t>
  </si>
  <si>
    <t>MQC / SISTEMA ACTIVO</t>
  </si>
  <si>
    <t>LGS / SISTEMA ACTIVO</t>
  </si>
  <si>
    <t>EVACUADOS</t>
  </si>
  <si>
    <t>SISTEMA ACTIVO</t>
  </si>
  <si>
    <t>CONTRAPOZO</t>
  </si>
  <si>
    <t>AGUAS LODOSAS LAVADOS</t>
  </si>
  <si>
    <t>CUBETOS</t>
  </si>
  <si>
    <t>DW / RECOLECTADOS</t>
  </si>
  <si>
    <t>VOLUMENES RECOLECTADOS PROCESADOS</t>
  </si>
  <si>
    <t>TANQUES DE CORTES</t>
  </si>
  <si>
    <t>EFLUENTE</t>
  </si>
  <si>
    <t>DIARIO</t>
  </si>
  <si>
    <t>CELDAS ZONA CORTES</t>
  </si>
  <si>
    <t xml:space="preserve">AGUA </t>
  </si>
  <si>
    <t>FRESCA PARA POLÍMERO</t>
  </si>
  <si>
    <t>DE DW PARA POLÍMERO</t>
  </si>
  <si>
    <t>DE DW RETORNADA AL S/A</t>
  </si>
  <si>
    <t>VOLUMENES AGUA EN OPERACIONES</t>
  </si>
  <si>
    <t>TANQUES</t>
  </si>
  <si>
    <t>CATCH TANK 1</t>
  </si>
  <si>
    <t>CATCH TANK 2</t>
  </si>
  <si>
    <t>VERTICAL 1</t>
  </si>
  <si>
    <t>VERTICAL 2</t>
  </si>
  <si>
    <t>VERTICAL 3</t>
  </si>
  <si>
    <t>VERTICAL 4</t>
  </si>
  <si>
    <t>AUSTRALIANO 1</t>
  </si>
  <si>
    <t>AUSTRALIANO 2</t>
  </si>
  <si>
    <t>VOLUMENES DE CORTES Y FLUIDOS</t>
  </si>
  <si>
    <t>VACCUM</t>
  </si>
  <si>
    <t>PRODUCIDOS PERFORACIÓN</t>
  </si>
  <si>
    <t>RESIDUOS CON CEMENTOS</t>
  </si>
  <si>
    <t>No. VIAJES</t>
  </si>
  <si>
    <t>TOTAL DISPUESTOS</t>
  </si>
  <si>
    <t>PROCESADOS EN CENTRÍFUGAS</t>
  </si>
  <si>
    <t>MESH</t>
  </si>
  <si>
    <t>MALLA DECK 1</t>
  </si>
  <si>
    <t>MALLA DECK 2</t>
  </si>
  <si>
    <t>MALLA DECK 3</t>
  </si>
  <si>
    <t>MALLA DECK 4</t>
  </si>
  <si>
    <t>CONSUMO MALLAS ACUM.</t>
  </si>
  <si>
    <t>HORAS/DÍA</t>
  </si>
  <si>
    <t xml:space="preserve">HORAS ACUMULADAS.  </t>
  </si>
  <si>
    <t>HORAS ACUMULADAS</t>
  </si>
  <si>
    <t>CORTES / FLUIDO</t>
  </si>
  <si>
    <t>PARA TRATAMIENTO</t>
  </si>
  <si>
    <t>MANEJO DE EFLUENTES</t>
  </si>
  <si>
    <t>MANEJO DE CORTES</t>
  </si>
  <si>
    <t>MQC</t>
  </si>
  <si>
    <t>DW</t>
  </si>
  <si>
    <t>T/A</t>
  </si>
  <si>
    <t>CORTES</t>
  </si>
  <si>
    <t>COSTO</t>
  </si>
  <si>
    <t>Bomba 6x5</t>
  </si>
  <si>
    <t>Unidad de deshidratación</t>
  </si>
  <si>
    <t>centrífuga</t>
  </si>
  <si>
    <t>Centrifuga HV 518, bomba</t>
  </si>
  <si>
    <t>COSTO DIARIO</t>
  </si>
  <si>
    <t xml:space="preserve"> COSTO ACUM.</t>
  </si>
  <si>
    <t>CHARLA DIARIA</t>
  </si>
  <si>
    <t>COSTOS DIARIO OPER. US$/BLS</t>
  </si>
  <si>
    <t>COSTOS ACUM. OPER. US$/BLS</t>
  </si>
  <si>
    <t>MOVIMIENTO EFLUENTES</t>
  </si>
  <si>
    <t>MOVIMIENTO CORTES</t>
  </si>
  <si>
    <t>PESO ENTRADA</t>
  </si>
  <si>
    <t>PESO SALIDA</t>
  </si>
  <si>
    <t>PESO DESCARGADOS</t>
  </si>
  <si>
    <t>TOTAL</t>
  </si>
  <si>
    <t>POLIMERO 1569A, kg</t>
  </si>
  <si>
    <t>POLIMERO 1550A, kg</t>
  </si>
  <si>
    <t>SULFATO DE ALUMINIO, kg</t>
  </si>
  <si>
    <t>CAL HIDRATADA, kg</t>
  </si>
  <si>
    <t>SILICATO 40, kg</t>
  </si>
  <si>
    <t>BISULFITODE SODIO, kg</t>
  </si>
  <si>
    <t>US$ / unid.</t>
  </si>
  <si>
    <t>TRATADOS</t>
  </si>
  <si>
    <t>CAPACIDAD, BLS</t>
  </si>
  <si>
    <t>PRODUCTO, UNIDAD</t>
  </si>
  <si>
    <t>Revisión: 01</t>
  </si>
  <si>
    <t>Fecha de revisión: 2012/08/24</t>
  </si>
  <si>
    <t>ACUMULADO  CONTROL SOLIDOS</t>
  </si>
  <si>
    <t>ACUMULADO DESHIDRATACION  LODO</t>
  </si>
  <si>
    <t>ACUMULADO TRATAMIENTO AGUA</t>
  </si>
  <si>
    <r>
      <t>TRATAMIENTO DE EFLUENTES:</t>
    </r>
    <r>
      <rPr>
        <sz val="18"/>
        <rFont val="Arial"/>
        <family val="2"/>
      </rPr>
      <t xml:space="preserve">  </t>
    </r>
    <r>
      <rPr>
        <b/>
        <sz val="18"/>
        <rFont val="Arial"/>
        <family val="2"/>
      </rPr>
      <t xml:space="preserve"> </t>
    </r>
  </si>
  <si>
    <t>POLICLOR. DE AL, kg</t>
  </si>
  <si>
    <t>LODO DESPLAZADO</t>
  </si>
  <si>
    <t>OTROS</t>
  </si>
  <si>
    <t>CELDA #</t>
  </si>
  <si>
    <t>BLS ACUMULADO</t>
  </si>
  <si>
    <t>BLS/DIA</t>
  </si>
  <si>
    <t>BLS DIARIO</t>
  </si>
  <si>
    <t>CAP. BLS</t>
  </si>
  <si>
    <t>m3</t>
  </si>
  <si>
    <t>% LGS / HGS</t>
  </si>
  <si>
    <t>HIPOCLORITO DE Ca, kg</t>
  </si>
  <si>
    <t>No. DÍAS SIN DIESEL:</t>
  </si>
  <si>
    <t>Revisión: 02</t>
  </si>
  <si>
    <t>Fecha de revisión: 2012/08/27</t>
  </si>
  <si>
    <t>OPERADORES EXCAVADORAS: CASTILLO/RAMIREZ/BALDEON/BALDEON</t>
  </si>
  <si>
    <t>INGENIERO SUPERVISOR: ROBERTO GUAMA</t>
  </si>
  <si>
    <t>ING. TRATAMIENTO DE EFLUENTES: MARCELO ARAGUELLIN</t>
  </si>
  <si>
    <t>TECNICOS DE  CONTROL DE SÓLIDOS: DANIEL PATIÑO/PEDRO PILAY</t>
  </si>
  <si>
    <t xml:space="preserve">AYUDANTES DE OPERACIONES:GEOVANNY CARRILLO/JAIME ARIAS </t>
  </si>
  <si>
    <t>CHOFERES VOLQUETAS: MERCHAN/ZAMBRANO/MERCHAN/CASTRO</t>
  </si>
  <si>
    <t>JUAN NARVAEZ</t>
  </si>
  <si>
    <t>HERIBERTO PAUTA</t>
  </si>
  <si>
    <t>ACIDO  FOSFÓRICO, 7GL</t>
  </si>
  <si>
    <t>ACIDO FOSFORICO, 5 GL</t>
  </si>
  <si>
    <t>AQUAGEL/Chemical</t>
  </si>
  <si>
    <t>HALLIBURTON/Baroid</t>
  </si>
  <si>
    <t>1,4/0,3</t>
  </si>
  <si>
    <t xml:space="preserve">LUEGO DE REALIZADAS LAS PRUEBAS CON CARGA DE LOS EQUIPOS Y COMPONENTES DEL RIG SINOPEC 127 SE DAN POR INICIADAS LAS OPERACIONES EN EL POZO  </t>
  </si>
  <si>
    <t>RUMIYACU 03 D @ 07H:00 DEL DIA MARTES 02 DE OCTUBRE DEL2012.</t>
  </si>
  <si>
    <t xml:space="preserve">REALIZO INSPECCIÓN DE TANQUES DEL SISTEMA. ALINEA CIRCUITO CORTO PARA INICIO DE LA PERFORACIÓN DEL POZO RUMIYACU 03 D. REVISO E INSPECCIONO FUNCIONAMIENTO DE SHAKERS Y </t>
  </si>
  <si>
    <t>EQUIPOS DE CONTROL DE SÓLIDOS PRIMARIOS OK. INSPECCIONO ECS. CONTINUA ARMANDO PARADAS 5"</t>
  </si>
  <si>
    <t xml:space="preserve">EQUIPOS LISTOS PARA TRABAJAR DE ACUERDO A INDICACIONES DELOS INGENIEROS DE LODOS </t>
  </si>
  <si>
    <t>SE REALIZA MEDICIÓN DE PARÁMETROS DE pH Y CLORO LIBRE EN PLANTAS DE AGUAS NEGRAS Y GRISES</t>
  </si>
  <si>
    <t>EXCAVADORA TRABAJANDO EN ZONA DE CORTES, CONONACO 20. SE TRABAJA CON UNA VOLQUETA FIJA</t>
  </si>
  <si>
    <t>PELIGROS EN EXCAVACIONES</t>
  </si>
  <si>
    <t xml:space="preserve">ING. TRATAMIENTO DE EFLUENTES: </t>
  </si>
  <si>
    <t xml:space="preserve">FECHA: </t>
  </si>
  <si>
    <t>POZO:</t>
  </si>
  <si>
    <t xml:space="preserve">RUMIYACU 03 D </t>
  </si>
  <si>
    <t xml:space="preserve">TALADRO:  </t>
  </si>
  <si>
    <t>SINOPEC 127</t>
  </si>
  <si>
    <t>RUMIYACU 03 D</t>
  </si>
  <si>
    <t>AQUAGEL/Chemicals</t>
  </si>
  <si>
    <t>5@120</t>
  </si>
  <si>
    <t>1,4/03</t>
  </si>
  <si>
    <t xml:space="preserve">AYUDANTES DE OPERACIONES: GEOVANNY CARRILLO/JAIME ARIAS  </t>
  </si>
  <si>
    <t xml:space="preserve">OPERADORES EXCAVADORAS:CASTILLO/RAMIREZ/BALDEON/BALDEON </t>
  </si>
  <si>
    <t>CHOFERES VOLQUETAS:MERCHAN/ZAMBRANO/MERCHAN/CASTRO</t>
  </si>
  <si>
    <t>FRESCA  POLÍMERO</t>
  </si>
  <si>
    <t>DE DW  POLÍMERO</t>
  </si>
  <si>
    <t>DE DW RETORNADA S/A</t>
  </si>
  <si>
    <t>TOTAL VIAJES</t>
  </si>
  <si>
    <t>AGUA FRESCA</t>
  </si>
  <si>
    <t xml:space="preserve">SE COLOCAN 3 MALLAS NOV BRANDT 6BHX280ATRHD API 140 NUEVAS EN LA ZARANDA No. 1 EN DECK 1, 2, 3. SE COLOCA 1 MALLA GN SOLIDS MESH 140 EN ZARANDA 1 EN DECK 1 </t>
  </si>
  <si>
    <t>SULFATO DE ALUMINIO,kg</t>
  </si>
  <si>
    <t>ACIDO  FOSFÓRICO, 5GL</t>
  </si>
  <si>
    <t>EXCAVADORA TRABAJANDO EN ZONA DE CORTES,CONONACO 20. SE TRABAJA CON UNA VOLQUETA FIJA Y UNA ADICIONAL</t>
  </si>
  <si>
    <t xml:space="preserve">TERMINA DE ARMAR BHA # 1, BIT TRICÓNICA 26' + BIT SUB+DC+X.O. ARRANCA A PERFORAR A LAS 5:00 AM SECCIÓN 26'', SE LLEGA A 267 FT. SE BOMBEAN </t>
  </si>
  <si>
    <t xml:space="preserve">20 BLS DE PÍLDORA VISCOSA Y CIRCULA HASTA RETORNOS LIMPIOS @ 250 GPM, 100PSI, 65RPM, 2/3 TORQUE. SE SACA BHA # 1 A SUPERFICIE. LIMPIA BROCA OK. Y SE VIAJA A FONDO. SE BOM- </t>
  </si>
  <si>
    <t xml:space="preserve">BEA 20 BLS DE PÍLDORA VISCOSA Y CIRCULA. SE ESPOTEA 80 BLS DE PÍLDORA VISCOSA PESADA, 10.5 PPG, 50 SEC. SE SACA BHA A SUPERFICIE. SE EMPEIZA A CORRER CGS CONDUCTOR 20''. </t>
  </si>
  <si>
    <t>SE ARMA ESTINGER + CENTRALIZADOR EN DP 5". SE REALIZA REUNION DE SEGURIDAD Y SE EMPIEZA PROBAR LINEAS DE CEMENTACIÓN.</t>
  </si>
  <si>
    <t>3@120</t>
  </si>
  <si>
    <t>JAIME GARCIA</t>
  </si>
  <si>
    <t>1,3/08</t>
  </si>
  <si>
    <t>TOTAL DW</t>
  </si>
  <si>
    <t xml:space="preserve"> HALLIBURTON CEMENTACIÓN ARMA LINEAS 2". SE REALIZA PRUEBAS CON 3200 PSI X 5 MIN OK. SE INICIA CEMENTACIÓN SEGÚN PROGRAMA. SE SACA DP 5'' CON ESTINGUER DESDE 267 FT A </t>
  </si>
  <si>
    <t xml:space="preserve">SUPERFICIE. SE INSTALA CONDUCTOR DE 20'' + CAMISA + TEMPLADORES Y LINEA DE LLENADO. HALLIBURTON SPERRY ARMA BHA # 2 DIRECCIONAL. SE PERFORA ZAPATO + SECCIÓN DE 16'' CON  </t>
  </si>
  <si>
    <t>550 GPM, 600 PSI, 30-60 RPM, WOB 5/6. CIA GYRODATA TOMA LOS SURVEYS. SE PERFORA DESLIZANDO DESDE 475 @ 515 FT; Y DESDE 607 @ 811 FT.</t>
  </si>
  <si>
    <t>8,7+</t>
  </si>
  <si>
    <t>CORTES PERFORACION</t>
  </si>
  <si>
    <t>8,8+</t>
  </si>
  <si>
    <t>RIPIOS PERFORACION</t>
  </si>
  <si>
    <t>MQC/SISTEMA ACTIVO</t>
  </si>
  <si>
    <t>6@120</t>
  </si>
  <si>
    <t>07/4,1</t>
  </si>
  <si>
    <t>9,6+</t>
  </si>
  <si>
    <t xml:space="preserve"> CONTINÚA PERFORANDO ROTANDO Y DESLIZANDO DESDE 811 FT. TOMANDO GYRO DE ACUERDO A REQUERIMIENTOS DIRECCIONALES HASTA 2241 FT. CON 900 GPM, WOB 20; RPM 60; </t>
  </si>
  <si>
    <t xml:space="preserve">TORQUE 6-8 KLB. PRESIÓN 2700 PSI.  </t>
  </si>
  <si>
    <t xml:space="preserve">CENTRIFUGA H&amp;H 5500 Y CENTRFIFUGA HV 518 TRABAJAN MEDIANTE OPERACIÓN MQC, ES DECIR DEWATERING DEL SISTEMA ACTIVO CON RETORNOS DE AGUA AL MISMO SISTEMA ACTIVO </t>
  </si>
  <si>
    <t>SE CAMBIA UNA MALLA GN SOLIDS EN LA ZARANDA 3 EN DECK 3. SE CABIA UNA MALLA MI SWACO JBHXXR325C EN EL MUD CLEANER.</t>
  </si>
  <si>
    <t>RIESGOS ELECTRICOS</t>
  </si>
  <si>
    <t>0,5/5,3</t>
  </si>
  <si>
    <t>AGUA DEWATERING</t>
  </si>
  <si>
    <t>10,2+</t>
  </si>
  <si>
    <t>9,9+</t>
  </si>
  <si>
    <t xml:space="preserve"> CONTINÚA PERFORANDO ROTANDO Y DESLIZANDO DESDE 2808 FT HASTA 4027 FT. SE ENVIAN P{ILDORAS DE LIMPIEZA Y SE CIRCULA HASTA RETORNOS LIMPIOS CON 1000 GPM; 3300 PSI, 60 RPM- </t>
  </si>
  <si>
    <t xml:space="preserve">TORQUE SE REALIZA VIAJE A SUPERFICIE, SE DESARMA BHA # 2 Y SE EMPIEZA A ARMAR BHA # 3. CALIBRACION DE LA BROCA: 1-0-WT-N-X-I-NO-BHA. PUNTOS APRETADOS @ 1183 Y 810 FT.   </t>
  </si>
  <si>
    <t>SE CAMBIAN D0S MALLA MI SWACO JBHXXR325C EN EL MUD CLEANER EN DECK 1 Y 3.</t>
  </si>
  <si>
    <t xml:space="preserve">RETORNA A FONDO CON BHA # 3, PTOS APRETADOS @ 2166, 2251 Y 2810 FT SIN PROBLEMAS CON 600 GPM, 1100 PSI, 40 RPM, 10 WOB. SE BAJA LAVANDO POR SEGURIDAD 2 ÚLTIMAS PARADAS </t>
  </si>
  <si>
    <t>AL FONDO OK. BOMBEA 30 BBLS PÍLDORA DISPERSA. PERFORA DESLIZANDO SEGÚN REQUERIMIENTOS DIRECCIONALES HASTA 5218 FT CON: WOB 10; 3600 PSI; 1000 GPM.</t>
  </si>
  <si>
    <t>1,9/6,1</t>
  </si>
  <si>
    <t>10,3+</t>
  </si>
  <si>
    <t>CONTINUA ROTANDO Y DESLIZANDO DE ACUERDO A PROGRAMA DIRECCIONAL HASTA 6100 FT. BOMBEA TÁNDEM DE PÍLDORAS Y CIRCULA HASTA RETORNOS LIMPIOS. REALIZA VIAJE A SUPER</t>
  </si>
  <si>
    <t>FICIE SIN PROBLEMAS.</t>
  </si>
  <si>
    <t>PROTECCIÓN DE LOS PIES</t>
  </si>
  <si>
    <t>PROTECCIÓN DE BRAZOS Y MANOS</t>
  </si>
  <si>
    <t>PREVENCION DE LAS LESIONES DE COLUMNA</t>
  </si>
  <si>
    <t>2,6/5,7</t>
  </si>
  <si>
    <t>`8</t>
  </si>
  <si>
    <t>CONTINUA ROTANDO Y DESLIZANDO, HASTA 6100 FT. SE BOMBEA TANDEM DE PILDORAS. 40 BLS PILDORA DISPERSA Y 50 BLS DE PILDORA VISCO-PESADA. CIRCULA HASTA RETORNOS LIMPIOS</t>
  </si>
  <si>
    <t>CON 950 GPM. 3300 PSI. 70 RPM. OBSERVA POZO ESTÁTICO. OK. SE REALIZA VIAJE HASTA 2000 FT LIBRE. SE RETORNA AL FONDO. PUNTOS DE APOYO @ 5045 FT Y 5350 FT. SE BAJA LAVANDO DOS</t>
  </si>
  <si>
    <t>ULTIMAS PARADAS. BOMBEA 45 BLS DE PÍLDORA VISCOSA. CIRCULA UN FONDO ARRIBA. CONTINUA PERFORANDO SECCIÓN DE 16" DESLIZANDO HASTA 6550 FT CON 29 WOB, 900 GPM, 3300 PSI.</t>
  </si>
  <si>
    <t>SE RECIBEN 20SACOS DE POLIMERO 1143 (15550)</t>
  </si>
  <si>
    <t xml:space="preserve">SE TRATAN 450 BLS DE AGUA DE DEWATERING. SE REINYECTAN  400 BLS DE AGUA TRATADA EN LA ESTACIÓN AUCA SUR PREVIA AUTORIZACION. SE SUCCIONAN 100 BLS  DE LA CELDA  No. 2 </t>
  </si>
  <si>
    <t>2,4/5,8</t>
  </si>
  <si>
    <t>CONTINUA ROTANDO Y DESLIZANDO DE ACUERDO A PROGRAMA DIRECCIONAL HASTA 6857 FT EN MODO SLIDING 20 WOB; 3350 PSI; 900 GPM.</t>
  </si>
  <si>
    <t>GGX 464</t>
  </si>
  <si>
    <t>QAB 132</t>
  </si>
  <si>
    <t>QAB</t>
  </si>
  <si>
    <t>GGX</t>
  </si>
  <si>
    <t>OPERACIONES CON DESECHOS PELIGROSOS</t>
  </si>
  <si>
    <t>MATERIALES PELIGROSOS. ALMACENAMIENTO</t>
  </si>
  <si>
    <t>RESBALOS, TROPEZONES Y CAIDAS</t>
  </si>
  <si>
    <t>PBY 2526</t>
  </si>
  <si>
    <t>2,9/6,3</t>
  </si>
  <si>
    <t>10,5+</t>
  </si>
  <si>
    <t>.</t>
  </si>
  <si>
    <t>PERFORA ROTANDO Y DESLIZANDO SEGÚNREQUERIMIENTOS DE DIRECCIONAL HASTA 7091 FT. SE ENVIAN PÍLDORAS DE LIMPIEZA PREVIO AL VIAJE A SUPERFICIE.SE CIRCULA HASTA RETORNOS</t>
  </si>
  <si>
    <t>LIMPIOS CON 920 GPM; 3200 PSI; 80 RPM; 10 TORQUE. SE CHEQUEA FLUJO ESTATICO POR 5 MINUTOS Y SE PROCEDE AL VIAJE A SUPERFICIE. PTOS APRETADOS @ 7091; 5040; 4550; 4200; 3290 FT.</t>
  </si>
  <si>
    <t>SE SACA CON BACK REAMING 850 GPM; 2300 PSI; 70 RPM. SE CORTA CABLE. REALIZA RIG SERVICE Y EMPIEZA A BAJAR LIBRE HASTA 2691 FT.</t>
  </si>
  <si>
    <t>TECNICOS DE  CONTROL DE SÓLIDOS: JAIME VASQUEZ/LEANDRO PALLO</t>
  </si>
  <si>
    <t xml:space="preserve">AYUDANTES DE OPERACIONES: FABIAN SILVESTRE/MEDARDO CORTEZ </t>
  </si>
  <si>
    <t>ARMANDO CHANCAY</t>
  </si>
  <si>
    <t>SEGURIDAD CON LAS MANGUERAS DE AIRE A PRESI{ON</t>
  </si>
  <si>
    <t>LEVANTAMIENTO DE OBJETOS</t>
  </si>
  <si>
    <t>SE RECIBEN 7 MALLAS SWACO JBHXXR230C. SE RECIBEN 4 MALLAS SWACO JBHXXR200C. SE RECIBEN 3 MALLAS SWACO  JBHXXR400C. CON GUIA DE REMISIÓN 002-001-10425</t>
  </si>
  <si>
    <t>ZONA DE CORTES</t>
  </si>
  <si>
    <t xml:space="preserve"> EZ MUD CLAYSEAL</t>
  </si>
  <si>
    <t>ALLI ALPA, kg</t>
  </si>
</sst>
</file>

<file path=xl/styles.xml><?xml version="1.0" encoding="utf-8"?>
<styleSheet xmlns="http://schemas.openxmlformats.org/spreadsheetml/2006/main">
  <numFmts count="13">
    <numFmt numFmtId="44" formatCode="_(&quot;$&quot;\ * #,##0.00_);_(&quot;$&quot;\ * \(#,##0.00\);_(&quot;$&quot;\ * &quot;-&quot;??_);_(@_)"/>
    <numFmt numFmtId="164" formatCode="_-* #,##0.00_-;\-* #,##0.00_-;_-* &quot;-&quot;??_-;_-@_-"/>
    <numFmt numFmtId="165" formatCode="_-* #,##0.00\ _€_-;\-* #,##0.00\ _€_-;_-* &quot;-&quot;??\ _€_-;_-@_-"/>
    <numFmt numFmtId="166" formatCode="0.0"/>
    <numFmt numFmtId="167" formatCode="&quot;$&quot;#,##0.00"/>
    <numFmt numFmtId="168" formatCode="0.00_ ;\-0.00\ "/>
    <numFmt numFmtId="169" formatCode="0_ ;\-0\ "/>
    <numFmt numFmtId="170" formatCode="_-* #,##0\ _€_-;\-* #,##0\ _€_-;_-* &quot;-&quot;??\ _€_-;_-@_-"/>
    <numFmt numFmtId="171" formatCode="_-* #,##0.0\ _€_-;\-* #,##0.0\ _€_-;_-* &quot;-&quot;??\ _€_-;_-@_-"/>
    <numFmt numFmtId="172" formatCode="0.000"/>
    <numFmt numFmtId="173" formatCode="_-* #,##0.000\ _€_-;\-* #,##0.000\ _€_-;_-* &quot;-&quot;??\ _€_-;_-@_-"/>
    <numFmt numFmtId="174" formatCode="#,##0.000"/>
    <numFmt numFmtId="175" formatCode="yyyy\-mm\-dd;@"/>
  </numFmts>
  <fonts count="44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indexed="12"/>
      <name val="Arial"/>
      <family val="2"/>
    </font>
    <font>
      <b/>
      <sz val="10"/>
      <color indexed="23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b/>
      <sz val="16"/>
      <color indexed="8"/>
      <name val="Arial"/>
      <family val="2"/>
    </font>
    <font>
      <b/>
      <sz val="16"/>
      <color indexed="10"/>
      <name val="Arial"/>
      <family val="2"/>
    </font>
    <font>
      <sz val="16"/>
      <color indexed="23"/>
      <name val="Arial"/>
      <family val="2"/>
    </font>
    <font>
      <sz val="16"/>
      <color indexed="12"/>
      <name val="Arial"/>
      <family val="2"/>
    </font>
    <font>
      <b/>
      <sz val="16"/>
      <color indexed="23"/>
      <name val="Arial"/>
      <family val="2"/>
    </font>
    <font>
      <sz val="16"/>
      <color indexed="8"/>
      <name val="Arial"/>
      <family val="2"/>
    </font>
    <font>
      <sz val="16"/>
      <color indexed="9"/>
      <name val="Arial"/>
      <family val="2"/>
    </font>
    <font>
      <b/>
      <sz val="16"/>
      <color indexed="63"/>
      <name val="Arial"/>
      <family val="2"/>
    </font>
    <font>
      <b/>
      <sz val="16"/>
      <color indexed="48"/>
      <name val="Arial"/>
      <family val="2"/>
    </font>
    <font>
      <b/>
      <sz val="16"/>
      <color indexed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8"/>
      <color indexed="63"/>
      <name val="Arial"/>
      <family val="2"/>
    </font>
    <font>
      <b/>
      <sz val="18"/>
      <color indexed="63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sz val="18"/>
      <color indexed="58"/>
      <name val="Arial"/>
      <family val="2"/>
    </font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5"/>
      <color theme="10"/>
      <name val="Arial"/>
      <family val="2"/>
    </font>
    <font>
      <u/>
      <sz val="18"/>
      <color theme="10"/>
      <name val="Arial"/>
      <family val="2"/>
    </font>
    <font>
      <u/>
      <sz val="16"/>
      <color theme="1"/>
      <name val="Arial"/>
      <family val="2"/>
    </font>
    <font>
      <u/>
      <sz val="16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ADDA7B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6" fillId="0" borderId="0"/>
    <xf numFmtId="0" fontId="40" fillId="0" borderId="0" applyNumberFormat="0" applyFill="0" applyBorder="0" applyAlignment="0" applyProtection="0">
      <alignment vertical="top"/>
      <protection locked="0"/>
    </xf>
  </cellStyleXfs>
  <cellXfs count="1141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167" fontId="13" fillId="2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/>
    </xf>
    <xf numFmtId="2" fontId="13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2" fontId="13" fillId="2" borderId="0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167" fontId="13" fillId="0" borderId="0" xfId="0" applyNumberFormat="1" applyFont="1" applyFill="1" applyBorder="1" applyAlignment="1">
      <alignment horizontal="right" vertical="center"/>
    </xf>
    <xf numFmtId="2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2" fontId="17" fillId="0" borderId="0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8" fillId="2" borderId="6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Border="1" applyAlignment="1">
      <alignment horizontal="right" vertical="center"/>
    </xf>
    <xf numFmtId="167" fontId="18" fillId="2" borderId="0" xfId="0" applyNumberFormat="1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1" fontId="22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2" fontId="24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18" fillId="2" borderId="10" xfId="0" applyNumberFormat="1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left" vertical="center"/>
    </xf>
    <xf numFmtId="0" fontId="18" fillId="4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left" vertical="center"/>
    </xf>
    <xf numFmtId="0" fontId="18" fillId="4" borderId="14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166" fontId="22" fillId="0" borderId="0" xfId="0" applyNumberFormat="1" applyFont="1" applyFill="1" applyBorder="1" applyAlignment="1">
      <alignment horizontal="center" vertical="center"/>
    </xf>
    <xf numFmtId="12" fontId="1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9" fontId="18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vertical="center"/>
    </xf>
    <xf numFmtId="3" fontId="25" fillId="0" borderId="0" xfId="0" applyNumberFormat="1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Continuous" vertical="center"/>
    </xf>
    <xf numFmtId="2" fontId="18" fillId="0" borderId="0" xfId="0" applyNumberFormat="1" applyFont="1" applyFill="1" applyBorder="1" applyAlignment="1">
      <alignment vertical="center"/>
    </xf>
    <xf numFmtId="9" fontId="25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Continuous" vertical="center"/>
    </xf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2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right" vertical="center"/>
    </xf>
    <xf numFmtId="167" fontId="18" fillId="0" borderId="0" xfId="0" applyNumberFormat="1" applyFont="1" applyFill="1" applyBorder="1" applyAlignment="1">
      <alignment horizontal="right" vertical="center"/>
    </xf>
    <xf numFmtId="2" fontId="18" fillId="2" borderId="17" xfId="0" applyNumberFormat="1" applyFont="1" applyFill="1" applyBorder="1" applyAlignment="1">
      <alignment horizontal="center" vertical="center"/>
    </xf>
    <xf numFmtId="2" fontId="18" fillId="2" borderId="9" xfId="0" applyNumberFormat="1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vertical="center"/>
    </xf>
    <xf numFmtId="0" fontId="18" fillId="0" borderId="0" xfId="0" applyFont="1" applyFill="1" applyBorder="1"/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/>
    </xf>
    <xf numFmtId="0" fontId="18" fillId="2" borderId="22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18" fillId="0" borderId="22" xfId="0" applyFont="1" applyBorder="1"/>
    <xf numFmtId="0" fontId="18" fillId="0" borderId="23" xfId="0" applyFont="1" applyBorder="1"/>
    <xf numFmtId="0" fontId="24" fillId="0" borderId="10" xfId="0" applyFont="1" applyBorder="1" applyAlignment="1">
      <alignment horizontal="center" vertical="center" wrapText="1"/>
    </xf>
    <xf numFmtId="0" fontId="18" fillId="0" borderId="10" xfId="0" applyFont="1" applyBorder="1"/>
    <xf numFmtId="0" fontId="18" fillId="0" borderId="24" xfId="0" applyFont="1" applyBorder="1"/>
    <xf numFmtId="0" fontId="18" fillId="4" borderId="25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right" vertical="center"/>
    </xf>
    <xf numFmtId="166" fontId="24" fillId="0" borderId="10" xfId="0" applyNumberFormat="1" applyFont="1" applyBorder="1" applyAlignment="1">
      <alignment horizontal="center" vertical="center" wrapText="1"/>
    </xf>
    <xf numFmtId="2" fontId="24" fillId="0" borderId="10" xfId="0" applyNumberFormat="1" applyFont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66" fontId="24" fillId="0" borderId="0" xfId="0" applyNumberFormat="1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left" vertical="center"/>
    </xf>
    <xf numFmtId="0" fontId="24" fillId="0" borderId="25" xfId="0" applyFont="1" applyBorder="1" applyAlignment="1">
      <alignment horizontal="center" vertical="center" wrapText="1"/>
    </xf>
    <xf numFmtId="0" fontId="18" fillId="0" borderId="25" xfId="0" applyFont="1" applyBorder="1"/>
    <xf numFmtId="0" fontId="18" fillId="0" borderId="27" xfId="0" applyFont="1" applyBorder="1"/>
    <xf numFmtId="0" fontId="24" fillId="0" borderId="14" xfId="0" applyFont="1" applyBorder="1" applyAlignment="1">
      <alignment horizontal="center" vertical="center" wrapText="1"/>
    </xf>
    <xf numFmtId="0" fontId="18" fillId="0" borderId="14" xfId="0" applyFont="1" applyBorder="1"/>
    <xf numFmtId="0" fontId="18" fillId="0" borderId="28" xfId="0" applyFont="1" applyBorder="1"/>
    <xf numFmtId="0" fontId="18" fillId="0" borderId="0" xfId="0" applyFont="1" applyFill="1" applyBorder="1" applyAlignment="1"/>
    <xf numFmtId="0" fontId="6" fillId="3" borderId="29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vertical="center"/>
    </xf>
    <xf numFmtId="0" fontId="6" fillId="3" borderId="31" xfId="0" applyFont="1" applyFill="1" applyBorder="1" applyAlignment="1">
      <alignment horizontal="left" vertical="center"/>
    </xf>
    <xf numFmtId="0" fontId="6" fillId="3" borderId="32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2" fontId="24" fillId="0" borderId="0" xfId="0" applyNumberFormat="1" applyFont="1" applyFill="1" applyBorder="1" applyAlignment="1">
      <alignment horizontal="right" vertical="center"/>
    </xf>
    <xf numFmtId="165" fontId="18" fillId="0" borderId="0" xfId="3" applyNumberFormat="1" applyFont="1" applyFill="1" applyBorder="1" applyAlignment="1">
      <alignment vertical="center"/>
    </xf>
    <xf numFmtId="0" fontId="18" fillId="0" borderId="33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2" fontId="18" fillId="0" borderId="10" xfId="0" applyNumberFormat="1" applyFont="1" applyFill="1" applyBorder="1" applyAlignment="1">
      <alignment horizontal="center" vertical="center"/>
    </xf>
    <xf numFmtId="2" fontId="24" fillId="2" borderId="10" xfId="0" applyNumberFormat="1" applyFont="1" applyFill="1" applyBorder="1" applyAlignment="1">
      <alignment horizontal="right" vertical="center"/>
    </xf>
    <xf numFmtId="165" fontId="18" fillId="2" borderId="17" xfId="3" applyNumberFormat="1" applyFont="1" applyFill="1" applyBorder="1" applyAlignment="1">
      <alignment vertical="center"/>
    </xf>
    <xf numFmtId="165" fontId="18" fillId="2" borderId="12" xfId="3" applyNumberFormat="1" applyFont="1" applyFill="1" applyBorder="1" applyAlignment="1">
      <alignment vertical="center"/>
    </xf>
    <xf numFmtId="2" fontId="18" fillId="2" borderId="17" xfId="0" applyNumberFormat="1" applyFont="1" applyFill="1" applyBorder="1" applyAlignment="1">
      <alignment vertical="center"/>
    </xf>
    <xf numFmtId="2" fontId="18" fillId="2" borderId="9" xfId="0" applyNumberFormat="1" applyFont="1" applyFill="1" applyBorder="1" applyAlignment="1">
      <alignment vertical="center"/>
    </xf>
    <xf numFmtId="0" fontId="18" fillId="0" borderId="33" xfId="0" applyFont="1" applyBorder="1" applyAlignment="1"/>
    <xf numFmtId="0" fontId="18" fillId="0" borderId="12" xfId="0" applyFont="1" applyBorder="1" applyAlignment="1"/>
    <xf numFmtId="0" fontId="6" fillId="0" borderId="0" xfId="0" applyFont="1" applyFill="1" applyBorder="1" applyAlignment="1"/>
    <xf numFmtId="0" fontId="18" fillId="0" borderId="15" xfId="0" applyFont="1" applyBorder="1" applyAlignment="1"/>
    <xf numFmtId="0" fontId="18" fillId="0" borderId="34" xfId="0" applyFont="1" applyBorder="1" applyAlignment="1"/>
    <xf numFmtId="2" fontId="18" fillId="0" borderId="25" xfId="0" applyNumberFormat="1" applyFont="1" applyFill="1" applyBorder="1" applyAlignment="1">
      <alignment horizontal="right" vertical="center"/>
    </xf>
    <xf numFmtId="2" fontId="24" fillId="2" borderId="25" xfId="0" applyNumberFormat="1" applyFont="1" applyFill="1" applyBorder="1" applyAlignment="1">
      <alignment horizontal="right" vertical="center"/>
    </xf>
    <xf numFmtId="165" fontId="18" fillId="2" borderId="35" xfId="3" applyNumberFormat="1" applyFont="1" applyFill="1" applyBorder="1" applyAlignment="1">
      <alignment vertical="center"/>
    </xf>
    <xf numFmtId="165" fontId="18" fillId="2" borderId="34" xfId="3" applyNumberFormat="1" applyFont="1" applyFill="1" applyBorder="1" applyAlignment="1">
      <alignment vertical="center"/>
    </xf>
    <xf numFmtId="2" fontId="18" fillId="2" borderId="35" xfId="0" applyNumberFormat="1" applyFont="1" applyFill="1" applyBorder="1" applyAlignment="1">
      <alignment vertical="center"/>
    </xf>
    <xf numFmtId="2" fontId="18" fillId="2" borderId="16" xfId="0" applyNumberFormat="1" applyFont="1" applyFill="1" applyBorder="1" applyAlignment="1">
      <alignment vertical="center"/>
    </xf>
    <xf numFmtId="165" fontId="18" fillId="0" borderId="0" xfId="0" applyNumberFormat="1" applyFont="1" applyFill="1" applyBorder="1" applyAlignment="1">
      <alignment horizontal="center"/>
    </xf>
    <xf numFmtId="0" fontId="6" fillId="3" borderId="29" xfId="0" applyFont="1" applyFill="1" applyBorder="1" applyAlignment="1"/>
    <xf numFmtId="0" fontId="6" fillId="3" borderId="30" xfId="0" applyFont="1" applyFill="1" applyBorder="1" applyAlignment="1"/>
    <xf numFmtId="0" fontId="6" fillId="3" borderId="36" xfId="0" applyFont="1" applyFill="1" applyBorder="1" applyAlignment="1"/>
    <xf numFmtId="0" fontId="18" fillId="0" borderId="37" xfId="0" applyFont="1" applyBorder="1" applyAlignment="1"/>
    <xf numFmtId="0" fontId="18" fillId="0" borderId="38" xfId="0" applyFont="1" applyBorder="1" applyAlignment="1"/>
    <xf numFmtId="165" fontId="18" fillId="0" borderId="25" xfId="0" applyNumberFormat="1" applyFont="1" applyBorder="1" applyAlignment="1">
      <alignment horizontal="center"/>
    </xf>
    <xf numFmtId="165" fontId="18" fillId="2" borderId="39" xfId="3" applyNumberFormat="1" applyFont="1" applyFill="1" applyBorder="1" applyAlignment="1">
      <alignment vertical="center"/>
    </xf>
    <xf numFmtId="165" fontId="18" fillId="2" borderId="38" xfId="3" applyNumberFormat="1" applyFont="1" applyFill="1" applyBorder="1" applyAlignment="1">
      <alignment vertical="center"/>
    </xf>
    <xf numFmtId="2" fontId="18" fillId="2" borderId="39" xfId="0" applyNumberFormat="1" applyFont="1" applyFill="1" applyBorder="1" applyAlignment="1">
      <alignment vertical="center"/>
    </xf>
    <xf numFmtId="2" fontId="18" fillId="2" borderId="7" xfId="0" applyNumberFormat="1" applyFont="1" applyFill="1" applyBorder="1" applyAlignment="1">
      <alignment vertical="center"/>
    </xf>
    <xf numFmtId="2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/>
    </xf>
    <xf numFmtId="168" fontId="18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 vertical="center"/>
    </xf>
    <xf numFmtId="168" fontId="18" fillId="0" borderId="25" xfId="0" applyNumberFormat="1" applyFont="1" applyBorder="1" applyAlignment="1">
      <alignment horizontal="center"/>
    </xf>
    <xf numFmtId="0" fontId="6" fillId="3" borderId="40" xfId="0" applyFont="1" applyFill="1" applyBorder="1" applyAlignment="1"/>
    <xf numFmtId="0" fontId="6" fillId="3" borderId="0" xfId="0" applyFont="1" applyFill="1" applyBorder="1" applyAlignment="1"/>
    <xf numFmtId="0" fontId="6" fillId="3" borderId="2" xfId="0" applyFont="1" applyFill="1" applyBorder="1" applyAlignment="1"/>
    <xf numFmtId="0" fontId="18" fillId="0" borderId="6" xfId="0" applyFont="1" applyBorder="1" applyAlignment="1"/>
    <xf numFmtId="168" fontId="18" fillId="0" borderId="10" xfId="0" applyNumberFormat="1" applyFont="1" applyBorder="1" applyAlignment="1">
      <alignment horizontal="center"/>
    </xf>
    <xf numFmtId="0" fontId="18" fillId="0" borderId="41" xfId="0" applyFont="1" applyBorder="1" applyAlignment="1"/>
    <xf numFmtId="2" fontId="18" fillId="0" borderId="25" xfId="0" applyNumberFormat="1" applyFont="1" applyFill="1" applyBorder="1" applyAlignment="1">
      <alignment horizontal="center" vertical="center"/>
    </xf>
    <xf numFmtId="4" fontId="25" fillId="0" borderId="0" xfId="0" applyNumberFormat="1" applyFont="1" applyFill="1" applyBorder="1" applyAlignment="1">
      <alignment vertical="center"/>
    </xf>
    <xf numFmtId="0" fontId="18" fillId="0" borderId="33" xfId="0" applyFont="1" applyBorder="1"/>
    <xf numFmtId="4" fontId="18" fillId="0" borderId="0" xfId="0" applyNumberFormat="1" applyFont="1" applyFill="1" applyBorder="1" applyAlignment="1">
      <alignment vertical="center"/>
    </xf>
    <xf numFmtId="0" fontId="18" fillId="0" borderId="17" xfId="0" applyFont="1" applyBorder="1"/>
    <xf numFmtId="165" fontId="18" fillId="2" borderId="17" xfId="3" applyNumberFormat="1" applyFont="1" applyFill="1" applyBorder="1" applyAlignment="1">
      <alignment horizontal="center" vertical="center"/>
    </xf>
    <xf numFmtId="165" fontId="18" fillId="2" borderId="12" xfId="3" applyNumberFormat="1" applyFont="1" applyFill="1" applyBorder="1" applyAlignment="1">
      <alignment horizontal="center" vertical="center"/>
    </xf>
    <xf numFmtId="0" fontId="18" fillId="0" borderId="42" xfId="0" applyFont="1" applyBorder="1"/>
    <xf numFmtId="0" fontId="18" fillId="2" borderId="43" xfId="0" applyFont="1" applyFill="1" applyBorder="1" applyAlignment="1">
      <alignment horizontal="center" vertical="center"/>
    </xf>
    <xf numFmtId="169" fontId="18" fillId="0" borderId="0" xfId="0" applyNumberFormat="1" applyFont="1" applyFill="1" applyBorder="1" applyAlignment="1">
      <alignment horizontal="center"/>
    </xf>
    <xf numFmtId="168" fontId="18" fillId="0" borderId="0" xfId="0" applyNumberFormat="1" applyFont="1" applyFill="1" applyBorder="1" applyAlignment="1">
      <alignment horizontal="right" indent="1"/>
    </xf>
    <xf numFmtId="165" fontId="18" fillId="0" borderId="0" xfId="3" applyNumberFormat="1" applyFont="1" applyFill="1" applyBorder="1" applyAlignment="1">
      <alignment horizontal="right" vertical="center"/>
    </xf>
    <xf numFmtId="169" fontId="18" fillId="0" borderId="10" xfId="0" applyNumberFormat="1" applyFont="1" applyBorder="1" applyAlignment="1">
      <alignment horizontal="center"/>
    </xf>
    <xf numFmtId="168" fontId="18" fillId="0" borderId="10" xfId="0" applyNumberFormat="1" applyFont="1" applyBorder="1" applyAlignment="1">
      <alignment horizontal="right" indent="1"/>
    </xf>
    <xf numFmtId="165" fontId="18" fillId="2" borderId="17" xfId="3" applyNumberFormat="1" applyFont="1" applyFill="1" applyBorder="1" applyAlignment="1">
      <alignment horizontal="right" vertical="center"/>
    </xf>
    <xf numFmtId="165" fontId="18" fillId="2" borderId="12" xfId="3" applyNumberFormat="1" applyFont="1" applyFill="1" applyBorder="1" applyAlignment="1">
      <alignment horizontal="right" vertical="center"/>
    </xf>
    <xf numFmtId="0" fontId="18" fillId="0" borderId="8" xfId="0" applyFont="1" applyBorder="1"/>
    <xf numFmtId="165" fontId="18" fillId="0" borderId="0" xfId="3" applyNumberFormat="1" applyFont="1" applyFill="1" applyBorder="1" applyAlignment="1">
      <alignment horizontal="center" vertical="center"/>
    </xf>
    <xf numFmtId="2" fontId="24" fillId="2" borderId="0" xfId="0" applyNumberFormat="1" applyFont="1" applyFill="1" applyBorder="1" applyAlignment="1">
      <alignment vertical="center"/>
    </xf>
    <xf numFmtId="4" fontId="25" fillId="2" borderId="0" xfId="0" applyNumberFormat="1" applyFont="1" applyFill="1" applyBorder="1" applyAlignment="1">
      <alignment vertical="center"/>
    </xf>
    <xf numFmtId="4" fontId="18" fillId="2" borderId="0" xfId="0" applyNumberFormat="1" applyFont="1" applyFill="1" applyBorder="1" applyAlignment="1">
      <alignment vertical="center"/>
    </xf>
    <xf numFmtId="169" fontId="18" fillId="0" borderId="25" xfId="0" applyNumberFormat="1" applyFont="1" applyBorder="1" applyAlignment="1">
      <alignment horizontal="center"/>
    </xf>
    <xf numFmtId="168" fontId="18" fillId="0" borderId="25" xfId="0" applyNumberFormat="1" applyFont="1" applyBorder="1" applyAlignment="1">
      <alignment horizontal="right" indent="1"/>
    </xf>
    <xf numFmtId="4" fontId="24" fillId="2" borderId="0" xfId="0" applyNumberFormat="1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/>
    <xf numFmtId="170" fontId="6" fillId="0" borderId="25" xfId="0" applyNumberFormat="1" applyFont="1" applyBorder="1" applyAlignment="1">
      <alignment horizontal="center"/>
    </xf>
    <xf numFmtId="2" fontId="24" fillId="2" borderId="10" xfId="0" applyNumberFormat="1" applyFont="1" applyFill="1" applyBorder="1" applyAlignment="1">
      <alignment vertical="center"/>
    </xf>
    <xf numFmtId="171" fontId="6" fillId="0" borderId="0" xfId="0" applyNumberFormat="1" applyFont="1" applyFill="1" applyBorder="1" applyAlignment="1">
      <alignment horizontal="right"/>
    </xf>
    <xf numFmtId="170" fontId="6" fillId="0" borderId="25" xfId="0" applyNumberFormat="1" applyFont="1" applyBorder="1" applyAlignment="1"/>
    <xf numFmtId="4" fontId="18" fillId="2" borderId="0" xfId="0" applyNumberFormat="1" applyFont="1" applyFill="1" applyBorder="1" applyAlignment="1">
      <alignment horizontal="center" vertical="center"/>
    </xf>
    <xf numFmtId="174" fontId="28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172" fontId="18" fillId="0" borderId="0" xfId="0" applyNumberFormat="1" applyFont="1" applyFill="1" applyBorder="1" applyAlignment="1">
      <alignment horizontal="right" vertical="center"/>
    </xf>
    <xf numFmtId="166" fontId="18" fillId="0" borderId="0" xfId="0" applyNumberFormat="1" applyFont="1" applyFill="1" applyBorder="1" applyAlignment="1">
      <alignment horizontal="right" vertical="center"/>
    </xf>
    <xf numFmtId="0" fontId="18" fillId="0" borderId="12" xfId="0" applyFont="1" applyBorder="1"/>
    <xf numFmtId="2" fontId="18" fillId="2" borderId="10" xfId="0" applyNumberFormat="1" applyFont="1" applyFill="1" applyBorder="1" applyAlignment="1">
      <alignment vertical="center"/>
    </xf>
    <xf numFmtId="4" fontId="6" fillId="2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6" fillId="0" borderId="42" xfId="0" applyFont="1" applyBorder="1"/>
    <xf numFmtId="172" fontId="18" fillId="2" borderId="10" xfId="0" applyNumberFormat="1" applyFont="1" applyFill="1" applyBorder="1" applyAlignment="1">
      <alignment horizontal="right" vertical="center"/>
    </xf>
    <xf numFmtId="166" fontId="18" fillId="2" borderId="10" xfId="0" applyNumberFormat="1" applyFont="1" applyFill="1" applyBorder="1" applyAlignment="1">
      <alignment horizontal="right" vertical="center"/>
    </xf>
    <xf numFmtId="4" fontId="6" fillId="2" borderId="0" xfId="0" applyNumberFormat="1" applyFont="1" applyFill="1" applyBorder="1" applyAlignment="1">
      <alignment horizontal="right" vertical="center"/>
    </xf>
    <xf numFmtId="2" fontId="6" fillId="2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vertical="center"/>
    </xf>
    <xf numFmtId="4" fontId="26" fillId="0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2" fontId="25" fillId="2" borderId="0" xfId="0" applyNumberFormat="1" applyFont="1" applyFill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2" fontId="19" fillId="0" borderId="44" xfId="0" applyNumberFormat="1" applyFont="1" applyFill="1" applyBorder="1" applyAlignment="1">
      <alignment vertical="center"/>
    </xf>
    <xf numFmtId="2" fontId="1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18" fillId="2" borderId="5" xfId="0" quotePrefix="1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2" fontId="19" fillId="2" borderId="0" xfId="0" applyNumberFormat="1" applyFont="1" applyFill="1" applyBorder="1" applyAlignment="1">
      <alignment vertical="center"/>
    </xf>
    <xf numFmtId="2" fontId="18" fillId="2" borderId="3" xfId="0" applyNumberFormat="1" applyFont="1" applyFill="1" applyBorder="1" applyAlignment="1">
      <alignment horizontal="center" vertical="center"/>
    </xf>
    <xf numFmtId="165" fontId="18" fillId="2" borderId="3" xfId="3" applyNumberFormat="1" applyFont="1" applyFill="1" applyBorder="1" applyAlignment="1">
      <alignment vertical="center"/>
    </xf>
    <xf numFmtId="4" fontId="18" fillId="2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vertical="center"/>
    </xf>
    <xf numFmtId="0" fontId="29" fillId="2" borderId="21" xfId="0" applyFont="1" applyFill="1" applyBorder="1" applyAlignment="1">
      <alignment vertical="center"/>
    </xf>
    <xf numFmtId="0" fontId="29" fillId="2" borderId="22" xfId="0" applyFont="1" applyFill="1" applyBorder="1" applyAlignment="1">
      <alignment horizontal="left" vertical="center"/>
    </xf>
    <xf numFmtId="0" fontId="29" fillId="2" borderId="23" xfId="0" applyFont="1" applyFill="1" applyBorder="1" applyAlignment="1">
      <alignment horizontal="center" vertical="center"/>
    </xf>
    <xf numFmtId="167" fontId="29" fillId="2" borderId="37" xfId="0" applyNumberFormat="1" applyFont="1" applyFill="1" applyBorder="1" applyAlignment="1">
      <alignment vertical="center"/>
    </xf>
    <xf numFmtId="1" fontId="29" fillId="2" borderId="6" xfId="0" applyNumberFormat="1" applyFont="1" applyFill="1" applyBorder="1" applyAlignment="1">
      <alignment horizontal="center" vertical="center"/>
    </xf>
    <xf numFmtId="1" fontId="29" fillId="2" borderId="23" xfId="0" applyNumberFormat="1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left" vertical="center"/>
    </xf>
    <xf numFmtId="0" fontId="29" fillId="2" borderId="11" xfId="0" applyFont="1" applyFill="1" applyBorder="1" applyAlignment="1">
      <alignment vertical="center"/>
    </xf>
    <xf numFmtId="0" fontId="29" fillId="2" borderId="33" xfId="0" applyFont="1" applyFill="1" applyBorder="1" applyAlignment="1">
      <alignment horizontal="left" vertical="center"/>
    </xf>
    <xf numFmtId="0" fontId="29" fillId="2" borderId="10" xfId="0" applyFont="1" applyFill="1" applyBorder="1" applyAlignment="1">
      <alignment horizontal="left" vertical="center"/>
    </xf>
    <xf numFmtId="2" fontId="29" fillId="2" borderId="24" xfId="0" applyNumberFormat="1" applyFont="1" applyFill="1" applyBorder="1" applyAlignment="1">
      <alignment horizontal="center" vertical="center"/>
    </xf>
    <xf numFmtId="1" fontId="29" fillId="2" borderId="8" xfId="0" applyNumberFormat="1" applyFont="1" applyFill="1" applyBorder="1" applyAlignment="1">
      <alignment horizontal="center" vertical="center"/>
    </xf>
    <xf numFmtId="1" fontId="29" fillId="2" borderId="24" xfId="0" applyNumberFormat="1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left" vertical="center"/>
    </xf>
    <xf numFmtId="166" fontId="29" fillId="0" borderId="10" xfId="0" applyNumberFormat="1" applyFont="1" applyFill="1" applyBorder="1" applyAlignment="1">
      <alignment horizontal="center"/>
    </xf>
    <xf numFmtId="1" fontId="29" fillId="0" borderId="10" xfId="0" applyNumberFormat="1" applyFont="1" applyFill="1" applyBorder="1" applyAlignment="1">
      <alignment horizontal="center" vertical="center"/>
    </xf>
    <xf numFmtId="1" fontId="29" fillId="0" borderId="17" xfId="0" applyNumberFormat="1" applyFont="1" applyFill="1" applyBorder="1" applyAlignment="1">
      <alignment horizontal="center" vertical="center"/>
    </xf>
    <xf numFmtId="2" fontId="29" fillId="2" borderId="10" xfId="0" applyNumberFormat="1" applyFont="1" applyFill="1" applyBorder="1" applyAlignment="1">
      <alignment horizontal="left" vertical="center"/>
    </xf>
    <xf numFmtId="2" fontId="29" fillId="2" borderId="24" xfId="0" applyNumberFormat="1" applyFont="1" applyFill="1" applyBorder="1" applyAlignment="1">
      <alignment horizontal="right" vertical="center"/>
    </xf>
    <xf numFmtId="167" fontId="29" fillId="2" borderId="33" xfId="0" applyNumberFormat="1" applyFont="1" applyFill="1" applyBorder="1" applyAlignment="1">
      <alignment vertical="center"/>
    </xf>
    <xf numFmtId="9" fontId="29" fillId="2" borderId="8" xfId="0" applyNumberFormat="1" applyFont="1" applyFill="1" applyBorder="1" applyAlignment="1">
      <alignment horizontal="center" vertical="center"/>
    </xf>
    <xf numFmtId="9" fontId="29" fillId="2" borderId="24" xfId="0" applyNumberFormat="1" applyFont="1" applyFill="1" applyBorder="1" applyAlignment="1">
      <alignment horizontal="center" vertical="center"/>
    </xf>
    <xf numFmtId="1" fontId="29" fillId="0" borderId="24" xfId="0" applyNumberFormat="1" applyFont="1" applyFill="1" applyBorder="1" applyAlignment="1">
      <alignment horizontal="center" vertical="center"/>
    </xf>
    <xf numFmtId="2" fontId="29" fillId="2" borderId="10" xfId="0" applyNumberFormat="1" applyFont="1" applyFill="1" applyBorder="1" applyAlignment="1">
      <alignment horizontal="center" vertical="center"/>
    </xf>
    <xf numFmtId="1" fontId="29" fillId="2" borderId="33" xfId="0" applyNumberFormat="1" applyFont="1" applyFill="1" applyBorder="1" applyAlignment="1">
      <alignment horizontal="left" vertical="center"/>
    </xf>
    <xf numFmtId="9" fontId="29" fillId="0" borderId="8" xfId="0" applyNumberFormat="1" applyFont="1" applyFill="1" applyBorder="1" applyAlignment="1">
      <alignment horizontal="center" vertical="center"/>
    </xf>
    <xf numFmtId="9" fontId="29" fillId="0" borderId="24" xfId="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left" vertical="center"/>
    </xf>
    <xf numFmtId="0" fontId="29" fillId="4" borderId="10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left" vertical="center"/>
    </xf>
    <xf numFmtId="0" fontId="29" fillId="2" borderId="24" xfId="0" applyFont="1" applyFill="1" applyBorder="1" applyAlignment="1">
      <alignment vertical="center"/>
    </xf>
    <xf numFmtId="0" fontId="29" fillId="4" borderId="8" xfId="0" applyFont="1" applyFill="1" applyBorder="1" applyAlignment="1">
      <alignment horizontal="center" vertical="center"/>
    </xf>
    <xf numFmtId="0" fontId="29" fillId="4" borderId="24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left" vertical="center"/>
    </xf>
    <xf numFmtId="0" fontId="29" fillId="4" borderId="14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left" vertical="center"/>
    </xf>
    <xf numFmtId="0" fontId="29" fillId="2" borderId="14" xfId="0" applyFont="1" applyFill="1" applyBorder="1" applyAlignment="1">
      <alignment horizontal="left" vertical="center"/>
    </xf>
    <xf numFmtId="0" fontId="29" fillId="2" borderId="28" xfId="0" applyFont="1" applyFill="1" applyBorder="1" applyAlignment="1">
      <alignment vertical="center"/>
    </xf>
    <xf numFmtId="0" fontId="29" fillId="2" borderId="41" xfId="0" applyFont="1" applyFill="1" applyBorder="1" applyAlignment="1">
      <alignment horizontal="left" vertical="center"/>
    </xf>
    <xf numFmtId="0" fontId="29" fillId="4" borderId="15" xfId="0" applyFont="1" applyFill="1" applyBorder="1" applyAlignment="1">
      <alignment horizontal="center" vertical="center"/>
    </xf>
    <xf numFmtId="0" fontId="29" fillId="4" borderId="28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30" fillId="0" borderId="46" xfId="0" applyFont="1" applyFill="1" applyBorder="1" applyAlignment="1">
      <alignment horizontal="center" vertical="center"/>
    </xf>
    <xf numFmtId="0" fontId="30" fillId="0" borderId="47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0" fontId="29" fillId="0" borderId="49" xfId="0" applyFont="1" applyFill="1" applyBorder="1" applyAlignment="1">
      <alignment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1" fontId="29" fillId="2" borderId="22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left" vertical="center"/>
    </xf>
    <xf numFmtId="1" fontId="29" fillId="2" borderId="10" xfId="0" applyNumberFormat="1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1" fontId="30" fillId="0" borderId="10" xfId="0" applyNumberFormat="1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left" vertical="center"/>
    </xf>
    <xf numFmtId="0" fontId="30" fillId="0" borderId="8" xfId="0" applyFont="1" applyFill="1" applyBorder="1" applyAlignment="1">
      <alignment vertical="center"/>
    </xf>
    <xf numFmtId="0" fontId="30" fillId="0" borderId="9" xfId="0" applyFont="1" applyFill="1" applyBorder="1" applyAlignment="1">
      <alignment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1" fontId="29" fillId="2" borderId="17" xfId="0" applyNumberFormat="1" applyFont="1" applyFill="1" applyBorder="1" applyAlignment="1">
      <alignment horizontal="center" vertical="center"/>
    </xf>
    <xf numFmtId="0" fontId="29" fillId="2" borderId="50" xfId="0" applyFont="1" applyFill="1" applyBorder="1" applyAlignment="1">
      <alignment vertical="center"/>
    </xf>
    <xf numFmtId="0" fontId="30" fillId="0" borderId="3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30" fillId="0" borderId="51" xfId="0" applyFont="1" applyFill="1" applyBorder="1" applyAlignment="1">
      <alignment horizontal="center" vertical="center"/>
    </xf>
    <xf numFmtId="0" fontId="30" fillId="0" borderId="32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54" xfId="0" applyFont="1" applyFill="1" applyBorder="1" applyAlignment="1">
      <alignment horizontal="center" vertical="center" wrapText="1" shrinkToFit="1"/>
    </xf>
    <xf numFmtId="0" fontId="30" fillId="0" borderId="53" xfId="0" applyFont="1" applyFill="1" applyBorder="1" applyAlignment="1">
      <alignment horizontal="center" vertical="center" wrapText="1" shrinkToFit="1"/>
    </xf>
    <xf numFmtId="0" fontId="29" fillId="0" borderId="55" xfId="0" applyFont="1" applyFill="1" applyBorder="1" applyAlignment="1">
      <alignment vertical="center"/>
    </xf>
    <xf numFmtId="0" fontId="29" fillId="2" borderId="56" xfId="0" applyFont="1" applyFill="1" applyBorder="1" applyAlignment="1">
      <alignment horizontal="center" vertical="center"/>
    </xf>
    <xf numFmtId="166" fontId="29" fillId="2" borderId="10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" fontId="29" fillId="0" borderId="9" xfId="0" applyNumberFormat="1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/>
    </xf>
    <xf numFmtId="0" fontId="30" fillId="2" borderId="10" xfId="0" applyFont="1" applyFill="1" applyBorder="1" applyAlignment="1">
      <alignment horizontal="center"/>
    </xf>
    <xf numFmtId="0" fontId="29" fillId="2" borderId="10" xfId="0" applyFont="1" applyFill="1" applyBorder="1" applyAlignment="1">
      <alignment horizontal="center"/>
    </xf>
    <xf numFmtId="166" fontId="30" fillId="2" borderId="10" xfId="0" applyNumberFormat="1" applyFont="1" applyFill="1" applyBorder="1" applyAlignment="1">
      <alignment horizontal="center"/>
    </xf>
    <xf numFmtId="0" fontId="30" fillId="2" borderId="17" xfId="0" applyFont="1" applyFill="1" applyBorder="1" applyAlignment="1">
      <alignment horizontal="center"/>
    </xf>
    <xf numFmtId="0" fontId="30" fillId="2" borderId="35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166" fontId="30" fillId="2" borderId="15" xfId="0" applyNumberFormat="1" applyFont="1" applyFill="1" applyBorder="1" applyAlignment="1">
      <alignment horizontal="center"/>
    </xf>
    <xf numFmtId="0" fontId="30" fillId="0" borderId="16" xfId="0" applyFont="1" applyFill="1" applyBorder="1" applyAlignment="1">
      <alignment horizontal="center"/>
    </xf>
    <xf numFmtId="1" fontId="30" fillId="2" borderId="15" xfId="0" applyNumberFormat="1" applyFont="1" applyFill="1" applyBorder="1" applyAlignment="1">
      <alignment horizontal="center"/>
    </xf>
    <xf numFmtId="1" fontId="29" fillId="0" borderId="16" xfId="0" applyNumberFormat="1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vertical="center"/>
    </xf>
    <xf numFmtId="0" fontId="30" fillId="2" borderId="57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29" fillId="0" borderId="55" xfId="0" applyFont="1" applyFill="1" applyBorder="1" applyAlignment="1">
      <alignment horizontal="left" vertical="center"/>
    </xf>
    <xf numFmtId="0" fontId="29" fillId="0" borderId="37" xfId="0" applyFont="1" applyFill="1" applyBorder="1" applyAlignment="1">
      <alignment vertical="center"/>
    </xf>
    <xf numFmtId="0" fontId="29" fillId="0" borderId="38" xfId="0" applyFont="1" applyFill="1" applyBorder="1" applyAlignment="1">
      <alignment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vertical="center"/>
    </xf>
    <xf numFmtId="0" fontId="29" fillId="0" borderId="12" xfId="0" applyFont="1" applyFill="1" applyBorder="1" applyAlignment="1">
      <alignment vertical="center"/>
    </xf>
    <xf numFmtId="0" fontId="29" fillId="2" borderId="33" xfId="0" applyFont="1" applyFill="1" applyBorder="1" applyAlignment="1">
      <alignment vertical="center"/>
    </xf>
    <xf numFmtId="0" fontId="29" fillId="2" borderId="33" xfId="0" applyFont="1" applyFill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29" fillId="0" borderId="41" xfId="0" applyFont="1" applyFill="1" applyBorder="1" applyAlignment="1">
      <alignment horizontal="left" vertical="center"/>
    </xf>
    <xf numFmtId="0" fontId="29" fillId="0" borderId="41" xfId="0" applyFont="1" applyFill="1" applyBorder="1" applyAlignment="1"/>
    <xf numFmtId="0" fontId="29" fillId="0" borderId="15" xfId="0" applyFont="1" applyFill="1" applyBorder="1" applyAlignment="1"/>
    <xf numFmtId="0" fontId="29" fillId="0" borderId="14" xfId="0" applyFont="1" applyFill="1" applyBorder="1" applyAlignment="1">
      <alignment horizontal="center"/>
    </xf>
    <xf numFmtId="0" fontId="29" fillId="0" borderId="16" xfId="0" applyFont="1" applyFill="1" applyBorder="1" applyAlignment="1">
      <alignment horizontal="center"/>
    </xf>
    <xf numFmtId="0" fontId="30" fillId="0" borderId="47" xfId="0" applyFont="1" applyFill="1" applyBorder="1" applyAlignment="1">
      <alignment vertical="center"/>
    </xf>
    <xf numFmtId="0" fontId="30" fillId="0" borderId="57" xfId="0" applyFont="1" applyBorder="1" applyAlignment="1">
      <alignment horizontal="center"/>
    </xf>
    <xf numFmtId="0" fontId="29" fillId="0" borderId="49" xfId="0" applyFont="1" applyFill="1" applyBorder="1" applyAlignment="1">
      <alignment horizontal="left" vertical="center"/>
    </xf>
    <xf numFmtId="1" fontId="29" fillId="2" borderId="58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center"/>
    </xf>
    <xf numFmtId="0" fontId="34" fillId="0" borderId="33" xfId="0" applyFont="1" applyFill="1" applyBorder="1" applyAlignment="1">
      <alignment vertical="center" wrapText="1"/>
    </xf>
    <xf numFmtId="0" fontId="34" fillId="0" borderId="17" xfId="0" applyFont="1" applyFill="1" applyBorder="1" applyAlignment="1">
      <alignment vertical="center" wrapText="1"/>
    </xf>
    <xf numFmtId="0" fontId="34" fillId="0" borderId="12" xfId="0" applyFont="1" applyFill="1" applyBorder="1" applyAlignment="1">
      <alignment vertical="center" wrapText="1"/>
    </xf>
    <xf numFmtId="0" fontId="34" fillId="0" borderId="8" xfId="0" applyFont="1" applyFill="1" applyBorder="1" applyAlignment="1">
      <alignment vertical="center" wrapText="1"/>
    </xf>
    <xf numFmtId="1" fontId="29" fillId="0" borderId="10" xfId="0" applyNumberFormat="1" applyFont="1" applyFill="1" applyBorder="1" applyAlignment="1">
      <alignment horizontal="center"/>
    </xf>
    <xf numFmtId="0" fontId="30" fillId="0" borderId="57" xfId="0" applyFont="1" applyFill="1" applyBorder="1" applyAlignment="1">
      <alignment horizontal="center" vertical="center"/>
    </xf>
    <xf numFmtId="0" fontId="34" fillId="0" borderId="57" xfId="0" applyFont="1" applyFill="1" applyBorder="1" applyAlignment="1">
      <alignment horizontal="center" vertical="center" wrapText="1"/>
    </xf>
    <xf numFmtId="0" fontId="29" fillId="0" borderId="59" xfId="0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horizontal="left" vertical="center"/>
    </xf>
    <xf numFmtId="0" fontId="30" fillId="0" borderId="42" xfId="0" applyFont="1" applyFill="1" applyBorder="1" applyAlignment="1">
      <alignment horizontal="center" vertical="center"/>
    </xf>
    <xf numFmtId="0" fontId="30" fillId="0" borderId="43" xfId="0" applyFont="1" applyFill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left" vertical="center"/>
    </xf>
    <xf numFmtId="0" fontId="29" fillId="0" borderId="14" xfId="0" applyFont="1" applyFill="1" applyBorder="1" applyAlignment="1">
      <alignment horizontal="center" vertical="center"/>
    </xf>
    <xf numFmtId="0" fontId="30" fillId="5" borderId="45" xfId="0" applyFont="1" applyFill="1" applyBorder="1" applyAlignment="1">
      <alignment horizontal="center" vertical="center"/>
    </xf>
    <xf numFmtId="0" fontId="29" fillId="5" borderId="60" xfId="0" applyFont="1" applyFill="1" applyBorder="1" applyAlignment="1">
      <alignment horizontal="center" vertical="center"/>
    </xf>
    <xf numFmtId="0" fontId="33" fillId="5" borderId="60" xfId="0" applyFont="1" applyFill="1" applyBorder="1" applyAlignment="1">
      <alignment horizontal="center" vertical="center"/>
    </xf>
    <xf numFmtId="0" fontId="29" fillId="5" borderId="61" xfId="0" applyFont="1" applyFill="1" applyBorder="1" applyAlignment="1">
      <alignment vertical="center"/>
    </xf>
    <xf numFmtId="0" fontId="29" fillId="5" borderId="48" xfId="0" applyFont="1" applyFill="1" applyBorder="1" applyAlignment="1">
      <alignment vertical="center"/>
    </xf>
    <xf numFmtId="0" fontId="30" fillId="5" borderId="47" xfId="0" applyFont="1" applyFill="1" applyBorder="1" applyAlignment="1">
      <alignment horizontal="center" vertical="center"/>
    </xf>
    <xf numFmtId="0" fontId="30" fillId="5" borderId="60" xfId="0" applyFont="1" applyFill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6" xfId="0" applyFont="1" applyFill="1" applyBorder="1" applyAlignment="1">
      <alignment horizontal="center" vertical="center"/>
    </xf>
    <xf numFmtId="0" fontId="30" fillId="5" borderId="46" xfId="0" applyFont="1" applyFill="1" applyBorder="1" applyAlignment="1">
      <alignment horizontal="center"/>
    </xf>
    <xf numFmtId="0" fontId="30" fillId="5" borderId="37" xfId="0" applyFont="1" applyFill="1" applyBorder="1" applyAlignment="1"/>
    <xf numFmtId="0" fontId="30" fillId="5" borderId="6" xfId="0" applyFont="1" applyFill="1" applyBorder="1" applyAlignment="1"/>
    <xf numFmtId="0" fontId="30" fillId="5" borderId="7" xfId="0" applyFont="1" applyFill="1" applyBorder="1" applyAlignment="1"/>
    <xf numFmtId="2" fontId="29" fillId="6" borderId="10" xfId="0" applyNumberFormat="1" applyFont="1" applyFill="1" applyBorder="1" applyAlignment="1">
      <alignment horizontal="center" vertical="center"/>
    </xf>
    <xf numFmtId="1" fontId="29" fillId="0" borderId="58" xfId="0" applyNumberFormat="1" applyFont="1" applyFill="1" applyBorder="1" applyAlignment="1">
      <alignment horizontal="center" vertical="center"/>
    </xf>
    <xf numFmtId="167" fontId="29" fillId="2" borderId="22" xfId="0" applyNumberFormat="1" applyFont="1" applyFill="1" applyBorder="1" applyAlignment="1">
      <alignment horizontal="right" vertical="center"/>
    </xf>
    <xf numFmtId="164" fontId="29" fillId="2" borderId="22" xfId="0" applyNumberFormat="1" applyFont="1" applyFill="1" applyBorder="1" applyAlignment="1" applyProtection="1">
      <alignment horizontal="right" vertical="center"/>
    </xf>
    <xf numFmtId="164" fontId="29" fillId="2" borderId="23" xfId="0" applyNumberFormat="1" applyFont="1" applyFill="1" applyBorder="1" applyAlignment="1">
      <alignment horizontal="right" vertical="center"/>
    </xf>
    <xf numFmtId="0" fontId="29" fillId="0" borderId="3" xfId="0" applyFont="1" applyBorder="1" applyAlignment="1"/>
    <xf numFmtId="0" fontId="29" fillId="2" borderId="62" xfId="0" applyFont="1" applyFill="1" applyBorder="1" applyAlignment="1">
      <alignment horizontal="center" vertical="center"/>
    </xf>
    <xf numFmtId="1" fontId="29" fillId="0" borderId="25" xfId="0" applyNumberFormat="1" applyFont="1" applyFill="1" applyBorder="1" applyAlignment="1">
      <alignment horizontal="center" vertical="center"/>
    </xf>
    <xf numFmtId="167" fontId="29" fillId="2" borderId="10" xfId="0" applyNumberFormat="1" applyFont="1" applyFill="1" applyBorder="1" applyAlignment="1">
      <alignment horizontal="right" vertical="center"/>
    </xf>
    <xf numFmtId="164" fontId="29" fillId="2" borderId="10" xfId="0" applyNumberFormat="1" applyFont="1" applyFill="1" applyBorder="1" applyAlignment="1" applyProtection="1">
      <alignment horizontal="right" vertical="center"/>
    </xf>
    <xf numFmtId="164" fontId="29" fillId="2" borderId="24" xfId="0" applyNumberFormat="1" applyFont="1" applyFill="1" applyBorder="1" applyAlignment="1">
      <alignment horizontal="right" vertical="center"/>
    </xf>
    <xf numFmtId="0" fontId="29" fillId="0" borderId="55" xfId="0" applyFont="1" applyBorder="1" applyAlignment="1"/>
    <xf numFmtId="0" fontId="29" fillId="2" borderId="58" xfId="0" applyFont="1" applyFill="1" applyBorder="1" applyAlignment="1">
      <alignment horizontal="center" vertical="center"/>
    </xf>
    <xf numFmtId="1" fontId="29" fillId="0" borderId="63" xfId="0" applyNumberFormat="1" applyFont="1" applyFill="1" applyBorder="1" applyAlignment="1">
      <alignment horizontal="center" vertical="center"/>
    </xf>
    <xf numFmtId="0" fontId="30" fillId="5" borderId="33" xfId="0" applyFont="1" applyFill="1" applyBorder="1" applyAlignment="1"/>
    <xf numFmtId="0" fontId="30" fillId="5" borderId="8" xfId="0" applyFont="1" applyFill="1" applyBorder="1" applyAlignment="1"/>
    <xf numFmtId="164" fontId="30" fillId="5" borderId="9" xfId="0" applyNumberFormat="1" applyFont="1" applyFill="1" applyBorder="1" applyAlignment="1"/>
    <xf numFmtId="0" fontId="29" fillId="0" borderId="33" xfId="0" applyFont="1" applyBorder="1" applyAlignment="1"/>
    <xf numFmtId="164" fontId="29" fillId="2" borderId="10" xfId="0" applyNumberFormat="1" applyFont="1" applyFill="1" applyBorder="1" applyAlignment="1">
      <alignment horizontal="right" vertical="center"/>
    </xf>
    <xf numFmtId="0" fontId="29" fillId="2" borderId="26" xfId="0" applyFont="1" applyFill="1" applyBorder="1" applyAlignment="1">
      <alignment vertical="center"/>
    </xf>
    <xf numFmtId="0" fontId="29" fillId="0" borderId="33" xfId="0" applyFont="1" applyBorder="1" applyAlignment="1">
      <alignment horizontal="left"/>
    </xf>
    <xf numFmtId="2" fontId="29" fillId="0" borderId="10" xfId="0" applyNumberFormat="1" applyFont="1" applyFill="1" applyBorder="1" applyAlignment="1">
      <alignment horizontal="center" vertical="center"/>
    </xf>
    <xf numFmtId="164" fontId="29" fillId="2" borderId="10" xfId="3" applyNumberFormat="1" applyFont="1" applyFill="1" applyBorder="1" applyAlignment="1">
      <alignment vertical="center"/>
    </xf>
    <xf numFmtId="164" fontId="29" fillId="2" borderId="24" xfId="3" applyNumberFormat="1" applyFont="1" applyFill="1" applyBorder="1" applyAlignment="1">
      <alignment vertical="center"/>
    </xf>
    <xf numFmtId="164" fontId="30" fillId="5" borderId="8" xfId="0" applyNumberFormat="1" applyFont="1" applyFill="1" applyBorder="1" applyAlignment="1"/>
    <xf numFmtId="1" fontId="29" fillId="2" borderId="25" xfId="0" applyNumberFormat="1" applyFont="1" applyFill="1" applyBorder="1" applyAlignment="1">
      <alignment horizontal="center" vertical="center"/>
    </xf>
    <xf numFmtId="2" fontId="30" fillId="2" borderId="10" xfId="0" applyNumberFormat="1" applyFont="1" applyFill="1" applyBorder="1" applyAlignment="1">
      <alignment horizontal="center" vertical="center"/>
    </xf>
    <xf numFmtId="2" fontId="30" fillId="2" borderId="17" xfId="0" applyNumberFormat="1" applyFont="1" applyFill="1" applyBorder="1" applyAlignment="1">
      <alignment horizontal="right" vertical="center"/>
    </xf>
    <xf numFmtId="167" fontId="30" fillId="2" borderId="10" xfId="0" applyNumberFormat="1" applyFont="1" applyFill="1" applyBorder="1" applyAlignment="1">
      <alignment horizontal="right" vertical="center"/>
    </xf>
    <xf numFmtId="0" fontId="29" fillId="0" borderId="17" xfId="0" applyFont="1" applyFill="1" applyBorder="1" applyAlignment="1" applyProtection="1">
      <protection locked="0"/>
    </xf>
    <xf numFmtId="0" fontId="29" fillId="0" borderId="24" xfId="0" applyFont="1" applyFill="1" applyBorder="1" applyAlignment="1"/>
    <xf numFmtId="0" fontId="29" fillId="0" borderId="26" xfId="0" applyFont="1" applyFill="1" applyBorder="1" applyAlignment="1">
      <alignment vertical="center"/>
    </xf>
    <xf numFmtId="2" fontId="30" fillId="0" borderId="10" xfId="0" applyNumberFormat="1" applyFont="1" applyFill="1" applyBorder="1" applyAlignment="1">
      <alignment horizontal="center" vertical="center"/>
    </xf>
    <xf numFmtId="2" fontId="30" fillId="0" borderId="17" xfId="0" applyNumberFormat="1" applyFont="1" applyFill="1" applyBorder="1" applyAlignment="1">
      <alignment horizontal="right" vertical="center"/>
    </xf>
    <xf numFmtId="167" fontId="30" fillId="0" borderId="10" xfId="0" applyNumberFormat="1" applyFont="1" applyFill="1" applyBorder="1" applyAlignment="1">
      <alignment horizontal="right" vertical="center"/>
    </xf>
    <xf numFmtId="0" fontId="29" fillId="0" borderId="17" xfId="0" applyFont="1" applyFill="1" applyBorder="1" applyAlignment="1" applyProtection="1">
      <alignment horizontal="left"/>
      <protection locked="0"/>
    </xf>
    <xf numFmtId="0" fontId="29" fillId="0" borderId="24" xfId="0" applyFont="1" applyFill="1" applyBorder="1" applyAlignment="1">
      <alignment horizontal="left"/>
    </xf>
    <xf numFmtId="1" fontId="30" fillId="2" borderId="10" xfId="0" applyNumberFormat="1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/>
    </xf>
    <xf numFmtId="1" fontId="30" fillId="0" borderId="58" xfId="0" applyNumberFormat="1" applyFont="1" applyFill="1" applyBorder="1" applyAlignment="1">
      <alignment horizontal="center" vertical="center"/>
    </xf>
    <xf numFmtId="1" fontId="30" fillId="2" borderId="25" xfId="0" applyNumberFormat="1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left"/>
    </xf>
    <xf numFmtId="0" fontId="30" fillId="2" borderId="33" xfId="0" applyFont="1" applyFill="1" applyBorder="1" applyAlignment="1">
      <alignment vertical="center"/>
    </xf>
    <xf numFmtId="0" fontId="30" fillId="2" borderId="8" xfId="0" applyFont="1" applyFill="1" applyBorder="1" applyAlignment="1">
      <alignment vertical="center"/>
    </xf>
    <xf numFmtId="2" fontId="30" fillId="2" borderId="12" xfId="0" applyNumberFormat="1" applyFont="1" applyFill="1" applyBorder="1" applyAlignment="1">
      <alignment horizontal="right" vertical="center"/>
    </xf>
    <xf numFmtId="164" fontId="29" fillId="0" borderId="17" xfId="0" applyNumberFormat="1" applyFont="1" applyFill="1" applyBorder="1" applyAlignment="1">
      <alignment horizontal="right"/>
    </xf>
    <xf numFmtId="164" fontId="29" fillId="0" borderId="24" xfId="0" applyNumberFormat="1" applyFont="1" applyFill="1" applyBorder="1" applyAlignment="1">
      <alignment horizontal="right"/>
    </xf>
    <xf numFmtId="2" fontId="30" fillId="6" borderId="10" xfId="0" applyNumberFormat="1" applyFont="1" applyFill="1" applyBorder="1" applyAlignment="1">
      <alignment horizontal="left" vertical="center"/>
    </xf>
    <xf numFmtId="164" fontId="30" fillId="2" borderId="10" xfId="0" applyNumberFormat="1" applyFont="1" applyFill="1" applyBorder="1" applyAlignment="1">
      <alignment horizontal="center" vertical="center"/>
    </xf>
    <xf numFmtId="2" fontId="29" fillId="6" borderId="17" xfId="0" applyNumberFormat="1" applyFont="1" applyFill="1" applyBorder="1" applyAlignment="1">
      <alignment horizontal="center" vertical="center"/>
    </xf>
    <xf numFmtId="164" fontId="30" fillId="0" borderId="14" xfId="0" applyNumberFormat="1" applyFont="1" applyFill="1" applyBorder="1" applyAlignment="1">
      <alignment horizontal="center" vertical="center"/>
    </xf>
    <xf numFmtId="2" fontId="29" fillId="6" borderId="28" xfId="0" applyNumberFormat="1" applyFont="1" applyFill="1" applyBorder="1" applyAlignment="1">
      <alignment horizontal="center" vertical="center"/>
    </xf>
    <xf numFmtId="0" fontId="29" fillId="0" borderId="40" xfId="0" applyFont="1" applyFill="1" applyBorder="1" applyAlignment="1"/>
    <xf numFmtId="0" fontId="29" fillId="0" borderId="2" xfId="0" applyFont="1" applyFill="1" applyBorder="1" applyAlignment="1"/>
    <xf numFmtId="0" fontId="37" fillId="0" borderId="3" xfId="0" applyFont="1" applyBorder="1" applyAlignment="1">
      <alignment horizontal="left" readingOrder="1"/>
    </xf>
    <xf numFmtId="0" fontId="29" fillId="0" borderId="0" xfId="0" applyFont="1" applyFill="1" applyBorder="1" applyAlignment="1"/>
    <xf numFmtId="0" fontId="29" fillId="0" borderId="4" xfId="0" applyFont="1" applyFill="1" applyBorder="1" applyAlignment="1"/>
    <xf numFmtId="0" fontId="38" fillId="0" borderId="3" xfId="0" applyFont="1" applyBorder="1" applyAlignment="1">
      <alignment readingOrder="1"/>
    </xf>
    <xf numFmtId="0" fontId="38" fillId="0" borderId="0" xfId="0" applyFont="1" applyBorder="1" applyAlignment="1">
      <alignment readingOrder="1"/>
    </xf>
    <xf numFmtId="0" fontId="30" fillId="0" borderId="3" xfId="0" applyFont="1" applyFill="1" applyBorder="1"/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/>
    <xf numFmtId="0" fontId="30" fillId="0" borderId="4" xfId="0" applyFont="1" applyFill="1" applyBorder="1" applyAlignment="1"/>
    <xf numFmtId="0" fontId="29" fillId="0" borderId="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0" borderId="4" xfId="0" applyFont="1" applyFill="1" applyBorder="1"/>
    <xf numFmtId="0" fontId="29" fillId="0" borderId="33" xfId="0" applyFont="1" applyBorder="1"/>
    <xf numFmtId="0" fontId="30" fillId="0" borderId="3" xfId="0" applyFont="1" applyFill="1" applyBorder="1" applyAlignment="1"/>
    <xf numFmtId="0" fontId="29" fillId="0" borderId="3" xfId="0" applyFont="1" applyFill="1" applyBorder="1" applyAlignment="1">
      <alignment vertical="top"/>
    </xf>
    <xf numFmtId="0" fontId="29" fillId="0" borderId="0" xfId="0" applyFont="1" applyFill="1" applyBorder="1" applyAlignment="1">
      <alignment vertical="top"/>
    </xf>
    <xf numFmtId="0" fontId="30" fillId="0" borderId="0" xfId="0" applyFont="1" applyFill="1" applyBorder="1" applyAlignment="1">
      <alignment vertical="center"/>
    </xf>
    <xf numFmtId="0" fontId="30" fillId="0" borderId="4" xfId="0" applyFont="1" applyFill="1" applyBorder="1" applyAlignment="1">
      <alignment vertical="center"/>
    </xf>
    <xf numFmtId="0" fontId="30" fillId="5" borderId="33" xfId="0" applyFont="1" applyFill="1" applyBorder="1" applyAlignment="1">
      <alignment vertical="center"/>
    </xf>
    <xf numFmtId="0" fontId="30" fillId="5" borderId="8" xfId="0" applyFont="1" applyFill="1" applyBorder="1" applyAlignment="1">
      <alignment vertical="center"/>
    </xf>
    <xf numFmtId="0" fontId="30" fillId="5" borderId="9" xfId="0" applyFont="1" applyFill="1" applyBorder="1" applyAlignment="1">
      <alignment vertical="center"/>
    </xf>
    <xf numFmtId="0" fontId="30" fillId="0" borderId="3" xfId="0" applyFont="1" applyBorder="1"/>
    <xf numFmtId="0" fontId="30" fillId="2" borderId="0" xfId="0" applyFont="1" applyFill="1" applyBorder="1" applyAlignment="1">
      <alignment horizontal="center" vertical="center"/>
    </xf>
    <xf numFmtId="44" fontId="29" fillId="2" borderId="10" xfId="1" applyFont="1" applyFill="1" applyBorder="1" applyAlignment="1">
      <alignment vertical="center"/>
    </xf>
    <xf numFmtId="44" fontId="29" fillId="2" borderId="24" xfId="1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44" fontId="30" fillId="5" borderId="8" xfId="1" applyFont="1" applyFill="1" applyBorder="1" applyAlignment="1">
      <alignment vertical="center"/>
    </xf>
    <xf numFmtId="44" fontId="30" fillId="5" borderId="9" xfId="1" applyFont="1" applyFill="1" applyBorder="1" applyAlignment="1">
      <alignment vertical="center"/>
    </xf>
    <xf numFmtId="0" fontId="30" fillId="2" borderId="3" xfId="0" applyFont="1" applyFill="1" applyBorder="1" applyAlignment="1">
      <alignment vertical="center"/>
    </xf>
    <xf numFmtId="0" fontId="29" fillId="2" borderId="31" xfId="0" applyFont="1" applyFill="1" applyBorder="1" applyAlignment="1">
      <alignment vertical="center"/>
    </xf>
    <xf numFmtId="0" fontId="29" fillId="2" borderId="32" xfId="0" applyFont="1" applyFill="1" applyBorder="1" applyAlignment="1">
      <alignment vertical="center"/>
    </xf>
    <xf numFmtId="0" fontId="29" fillId="0" borderId="32" xfId="0" applyFont="1" applyFill="1" applyBorder="1"/>
    <xf numFmtId="0" fontId="29" fillId="0" borderId="5" xfId="0" applyFont="1" applyFill="1" applyBorder="1"/>
    <xf numFmtId="0" fontId="29" fillId="0" borderId="41" xfId="0" applyFont="1" applyBorder="1"/>
    <xf numFmtId="0" fontId="29" fillId="2" borderId="7" xfId="0" applyFont="1" applyFill="1" applyBorder="1" applyAlignment="1">
      <alignment horizontal="left" vertical="center"/>
    </xf>
    <xf numFmtId="2" fontId="29" fillId="6" borderId="64" xfId="0" applyNumberFormat="1" applyFont="1" applyFill="1" applyBorder="1" applyAlignment="1">
      <alignment horizontal="center" vertical="center"/>
    </xf>
    <xf numFmtId="0" fontId="29" fillId="2" borderId="37" xfId="0" applyFont="1" applyFill="1" applyBorder="1" applyAlignment="1">
      <alignment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9" xfId="0" applyFont="1" applyFill="1" applyBorder="1" applyAlignment="1">
      <alignment horizontal="left" vertical="center"/>
    </xf>
    <xf numFmtId="2" fontId="29" fillId="6" borderId="65" xfId="0" applyNumberFormat="1" applyFont="1" applyFill="1" applyBorder="1" applyAlignment="1">
      <alignment horizontal="center" vertical="center"/>
    </xf>
    <xf numFmtId="4" fontId="29" fillId="2" borderId="66" xfId="0" applyNumberFormat="1" applyFont="1" applyFill="1" applyBorder="1" applyAlignment="1">
      <alignment horizontal="left" vertical="center"/>
    </xf>
    <xf numFmtId="0" fontId="29" fillId="2" borderId="43" xfId="0" applyFont="1" applyFill="1" applyBorder="1" applyAlignment="1">
      <alignment horizontal="left" vertical="center"/>
    </xf>
    <xf numFmtId="0" fontId="29" fillId="2" borderId="67" xfId="0" applyFont="1" applyFill="1" applyBorder="1" applyAlignment="1">
      <alignment horizontal="left" vertical="center"/>
    </xf>
    <xf numFmtId="0" fontId="30" fillId="2" borderId="15" xfId="0" applyFont="1" applyFill="1" applyBorder="1" applyAlignment="1">
      <alignment vertical="center"/>
    </xf>
    <xf numFmtId="0" fontId="29" fillId="2" borderId="15" xfId="0" applyFont="1" applyFill="1" applyBorder="1" applyAlignment="1">
      <alignment vertical="center"/>
    </xf>
    <xf numFmtId="2" fontId="29" fillId="6" borderId="68" xfId="0" applyNumberFormat="1" applyFont="1" applyFill="1" applyBorder="1" applyAlignment="1">
      <alignment horizontal="center" vertical="center"/>
    </xf>
    <xf numFmtId="4" fontId="30" fillId="2" borderId="41" xfId="0" applyNumberFormat="1" applyFont="1" applyFill="1" applyBorder="1" applyAlignment="1">
      <alignment horizontal="left" vertical="center"/>
    </xf>
    <xf numFmtId="0" fontId="29" fillId="2" borderId="16" xfId="0" applyFont="1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0" fontId="29" fillId="2" borderId="0" xfId="0" applyFont="1" applyFill="1" applyAlignment="1">
      <alignment vertical="center"/>
    </xf>
    <xf numFmtId="2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top"/>
    </xf>
    <xf numFmtId="0" fontId="30" fillId="2" borderId="43" xfId="0" applyFont="1" applyFill="1" applyBorder="1" applyAlignment="1">
      <alignment vertical="center"/>
    </xf>
    <xf numFmtId="0" fontId="29" fillId="2" borderId="43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0" fontId="29" fillId="4" borderId="0" xfId="0" applyFont="1" applyFill="1" applyAlignment="1">
      <alignment horizontal="center" vertical="center"/>
    </xf>
    <xf numFmtId="4" fontId="29" fillId="2" borderId="0" xfId="0" applyNumberFormat="1" applyFont="1" applyFill="1" applyAlignment="1">
      <alignment vertical="center"/>
    </xf>
    <xf numFmtId="2" fontId="29" fillId="2" borderId="0" xfId="0" applyNumberFormat="1" applyFont="1" applyFill="1" applyAlignment="1">
      <alignment vertical="center"/>
    </xf>
    <xf numFmtId="172" fontId="29" fillId="2" borderId="0" xfId="0" applyNumberFormat="1" applyFont="1" applyFill="1" applyAlignment="1">
      <alignment vertical="center"/>
    </xf>
    <xf numFmtId="0" fontId="30" fillId="2" borderId="1" xfId="0" applyFont="1" applyFill="1" applyBorder="1" applyAlignment="1">
      <alignment horizontal="left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vertical="center"/>
    </xf>
    <xf numFmtId="0" fontId="30" fillId="2" borderId="40" xfId="0" applyFont="1" applyFill="1" applyBorder="1" applyAlignment="1">
      <alignment horizontal="center" vertical="center"/>
    </xf>
    <xf numFmtId="166" fontId="29" fillId="2" borderId="2" xfId="0" applyNumberFormat="1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12" fontId="30" fillId="0" borderId="31" xfId="0" applyNumberFormat="1" applyFont="1" applyFill="1" applyBorder="1" applyAlignment="1">
      <alignment vertical="center"/>
    </xf>
    <xf numFmtId="166" fontId="29" fillId="2" borderId="5" xfId="0" applyNumberFormat="1" applyFont="1" applyFill="1" applyBorder="1" applyAlignment="1">
      <alignment horizontal="center" vertical="center"/>
    </xf>
    <xf numFmtId="0" fontId="30" fillId="2" borderId="31" xfId="0" applyFont="1" applyFill="1" applyBorder="1" applyAlignment="1">
      <alignment vertical="center"/>
    </xf>
    <xf numFmtId="2" fontId="29" fillId="2" borderId="32" xfId="0" applyNumberFormat="1" applyFont="1" applyFill="1" applyBorder="1" applyAlignment="1">
      <alignment horizontal="center" vertical="center"/>
    </xf>
    <xf numFmtId="2" fontId="29" fillId="2" borderId="5" xfId="0" applyNumberFormat="1" applyFont="1" applyFill="1" applyBorder="1" applyAlignment="1">
      <alignment horizontal="center" vertical="center"/>
    </xf>
    <xf numFmtId="2" fontId="29" fillId="2" borderId="2" xfId="0" applyNumberFormat="1" applyFont="1" applyFill="1" applyBorder="1" applyAlignment="1">
      <alignment horizontal="center" vertical="center"/>
    </xf>
    <xf numFmtId="0" fontId="29" fillId="2" borderId="5" xfId="0" quotePrefix="1" applyFont="1" applyFill="1" applyBorder="1" applyAlignment="1">
      <alignment horizontal="center" vertical="center"/>
    </xf>
    <xf numFmtId="0" fontId="29" fillId="2" borderId="15" xfId="0" applyFont="1" applyFill="1" applyBorder="1" applyAlignment="1">
      <alignment horizontal="left" vertical="center"/>
    </xf>
    <xf numFmtId="0" fontId="29" fillId="2" borderId="16" xfId="0" applyFont="1" applyFill="1" applyBorder="1" applyAlignment="1">
      <alignment horizontal="left" vertical="center"/>
    </xf>
    <xf numFmtId="0" fontId="29" fillId="0" borderId="69" xfId="0" applyFont="1" applyFill="1" applyBorder="1" applyAlignment="1">
      <alignment horizontal="center" vertical="center"/>
    </xf>
    <xf numFmtId="0" fontId="29" fillId="0" borderId="70" xfId="0" applyFont="1" applyFill="1" applyBorder="1" applyAlignment="1">
      <alignment horizontal="center" vertical="center"/>
    </xf>
    <xf numFmtId="164" fontId="29" fillId="2" borderId="69" xfId="0" applyNumberFormat="1" applyFont="1" applyFill="1" applyBorder="1" applyAlignment="1">
      <alignment horizontal="right" vertical="center"/>
    </xf>
    <xf numFmtId="0" fontId="30" fillId="2" borderId="1" xfId="0" applyFont="1" applyFill="1" applyBorder="1" applyAlignment="1">
      <alignment vertical="center" wrapText="1"/>
    </xf>
    <xf numFmtId="0" fontId="30" fillId="2" borderId="40" xfId="0" applyFont="1" applyFill="1" applyBorder="1" applyAlignment="1">
      <alignment vertical="center" wrapText="1"/>
    </xf>
    <xf numFmtId="0" fontId="30" fillId="2" borderId="0" xfId="0" applyFont="1" applyFill="1" applyBorder="1" applyAlignment="1">
      <alignment vertical="center" wrapText="1"/>
    </xf>
    <xf numFmtId="0" fontId="29" fillId="4" borderId="42" xfId="0" applyFont="1" applyFill="1" applyBorder="1" applyAlignment="1">
      <alignment horizontal="center" vertical="center"/>
    </xf>
    <xf numFmtId="0" fontId="29" fillId="4" borderId="50" xfId="0" applyFont="1" applyFill="1" applyBorder="1" applyAlignment="1">
      <alignment horizontal="center" vertical="center"/>
    </xf>
    <xf numFmtId="0" fontId="29" fillId="4" borderId="4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29" fillId="0" borderId="39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35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30" fillId="0" borderId="14" xfId="0" applyFont="1" applyBorder="1" applyAlignment="1"/>
    <xf numFmtId="0" fontId="30" fillId="0" borderId="28" xfId="0" applyFont="1" applyBorder="1" applyAlignment="1"/>
    <xf numFmtId="0" fontId="29" fillId="0" borderId="10" xfId="0" applyFont="1" applyFill="1" applyBorder="1" applyAlignment="1">
      <alignment horizontal="center" vertical="center"/>
    </xf>
    <xf numFmtId="0" fontId="29" fillId="2" borderId="33" xfId="0" applyFont="1" applyFill="1" applyBorder="1" applyAlignment="1">
      <alignment horizontal="left" vertical="center"/>
    </xf>
    <xf numFmtId="0" fontId="29" fillId="2" borderId="37" xfId="0" applyFont="1" applyFill="1" applyBorder="1" applyAlignment="1">
      <alignment horizontal="left" vertical="center"/>
    </xf>
    <xf numFmtId="1" fontId="29" fillId="2" borderId="10" xfId="0" applyNumberFormat="1" applyFont="1" applyFill="1" applyBorder="1" applyAlignment="1">
      <alignment horizontal="center" vertical="center"/>
    </xf>
    <xf numFmtId="0" fontId="34" fillId="0" borderId="57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" fontId="29" fillId="2" borderId="17" xfId="0" applyNumberFormat="1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/>
    </xf>
    <xf numFmtId="0" fontId="30" fillId="2" borderId="57" xfId="0" applyFont="1" applyFill="1" applyBorder="1" applyAlignment="1">
      <alignment horizontal="center" vertical="center"/>
    </xf>
    <xf numFmtId="0" fontId="29" fillId="2" borderId="33" xfId="0" applyFont="1" applyFill="1" applyBorder="1" applyAlignment="1">
      <alignment horizontal="left" vertical="center"/>
    </xf>
    <xf numFmtId="0" fontId="30" fillId="0" borderId="45" xfId="0" applyFont="1" applyFill="1" applyBorder="1" applyAlignment="1">
      <alignment horizontal="center" vertical="center"/>
    </xf>
    <xf numFmtId="0" fontId="30" fillId="0" borderId="46" xfId="0" applyFont="1" applyFill="1" applyBorder="1" applyAlignment="1">
      <alignment horizontal="center" vertical="center"/>
    </xf>
    <xf numFmtId="1" fontId="29" fillId="0" borderId="17" xfId="0" applyNumberFormat="1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" fontId="29" fillId="2" borderId="10" xfId="0" applyNumberFormat="1" applyFont="1" applyFill="1" applyBorder="1" applyAlignment="1">
      <alignment horizontal="center" vertical="center"/>
    </xf>
    <xf numFmtId="1" fontId="29" fillId="2" borderId="24" xfId="0" applyNumberFormat="1" applyFont="1" applyFill="1" applyBorder="1" applyAlignment="1">
      <alignment horizontal="center" vertical="center"/>
    </xf>
    <xf numFmtId="1" fontId="30" fillId="0" borderId="10" xfId="0" applyNumberFormat="1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left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30" fillId="0" borderId="3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29" fillId="2" borderId="37" xfId="0" applyFont="1" applyFill="1" applyBorder="1" applyAlignment="1">
      <alignment horizontal="left" vertical="center"/>
    </xf>
    <xf numFmtId="0" fontId="30" fillId="0" borderId="57" xfId="0" applyFont="1" applyBorder="1" applyAlignment="1">
      <alignment horizontal="center"/>
    </xf>
    <xf numFmtId="0" fontId="29" fillId="0" borderId="24" xfId="0" applyFont="1" applyFill="1" applyBorder="1" applyAlignment="1">
      <alignment horizontal="center" vertical="center"/>
    </xf>
    <xf numFmtId="0" fontId="29" fillId="4" borderId="24" xfId="0" applyFont="1" applyFill="1" applyBorder="1" applyAlignment="1">
      <alignment horizontal="center" vertical="center"/>
    </xf>
    <xf numFmtId="0" fontId="29" fillId="4" borderId="5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9" fillId="2" borderId="6" xfId="0" applyFont="1" applyFill="1" applyBorder="1" applyAlignment="1">
      <alignment horizontal="left" vertical="center"/>
    </xf>
    <xf numFmtId="0" fontId="29" fillId="2" borderId="7" xfId="0" applyFont="1" applyFill="1" applyBorder="1" applyAlignment="1">
      <alignment horizontal="left" vertical="center"/>
    </xf>
    <xf numFmtId="165" fontId="18" fillId="2" borderId="17" xfId="3" applyNumberFormat="1" applyFont="1" applyFill="1" applyBorder="1" applyAlignment="1">
      <alignment horizontal="center" vertical="center"/>
    </xf>
    <xf numFmtId="165" fontId="18" fillId="2" borderId="12" xfId="3" applyNumberFormat="1" applyFont="1" applyFill="1" applyBorder="1" applyAlignment="1">
      <alignment horizontal="center" vertical="center"/>
    </xf>
    <xf numFmtId="2" fontId="18" fillId="2" borderId="17" xfId="0" applyNumberFormat="1" applyFont="1" applyFill="1" applyBorder="1" applyAlignment="1">
      <alignment horizontal="center" vertical="center"/>
    </xf>
    <xf numFmtId="2" fontId="18" fillId="2" borderId="9" xfId="0" applyNumberFormat="1" applyFont="1" applyFill="1" applyBorder="1" applyAlignment="1">
      <alignment horizontal="center" vertical="center"/>
    </xf>
    <xf numFmtId="165" fontId="18" fillId="0" borderId="0" xfId="3" applyNumberFormat="1" applyFont="1" applyFill="1" applyBorder="1" applyAlignment="1">
      <alignment horizontal="center" vertical="center"/>
    </xf>
    <xf numFmtId="165" fontId="18" fillId="0" borderId="0" xfId="3" applyNumberFormat="1" applyFont="1" applyFill="1" applyBorder="1" applyAlignment="1">
      <alignment horizontal="right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5" fontId="18" fillId="2" borderId="17" xfId="3" applyNumberFormat="1" applyFont="1" applyFill="1" applyBorder="1" applyAlignment="1">
      <alignment horizontal="right" vertical="center"/>
    </xf>
    <xf numFmtId="165" fontId="18" fillId="2" borderId="12" xfId="3" applyNumberFormat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 vertical="center"/>
    </xf>
    <xf numFmtId="0" fontId="30" fillId="2" borderId="31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0" fontId="18" fillId="0" borderId="0" xfId="0" applyFont="1" applyFill="1" applyBorder="1"/>
    <xf numFmtId="0" fontId="29" fillId="2" borderId="9" xfId="0" applyFont="1" applyFill="1" applyBorder="1" applyAlignment="1">
      <alignment horizontal="left" vertical="center"/>
    </xf>
    <xf numFmtId="0" fontId="29" fillId="2" borderId="8" xfId="0" applyFont="1" applyFill="1" applyBorder="1" applyAlignment="1">
      <alignment horizontal="left" vertical="center"/>
    </xf>
    <xf numFmtId="2" fontId="30" fillId="0" borderId="0" xfId="0" applyNumberFormat="1" applyFont="1" applyFill="1" applyBorder="1" applyAlignment="1">
      <alignment horizontal="center" vertical="center"/>
    </xf>
    <xf numFmtId="0" fontId="30" fillId="5" borderId="45" xfId="0" applyFont="1" applyFill="1" applyBorder="1" applyAlignment="1">
      <alignment horizontal="center" vertical="center"/>
    </xf>
    <xf numFmtId="0" fontId="30" fillId="5" borderId="46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left"/>
    </xf>
    <xf numFmtId="0" fontId="30" fillId="0" borderId="22" xfId="0" applyFont="1" applyFill="1" applyBorder="1" applyAlignment="1">
      <alignment horizontal="center" vertical="center"/>
    </xf>
    <xf numFmtId="14" fontId="30" fillId="2" borderId="2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3" fillId="0" borderId="4" xfId="0" applyFont="1" applyFill="1" applyBorder="1"/>
    <xf numFmtId="0" fontId="8" fillId="2" borderId="3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0" borderId="0" xfId="0" applyFont="1" applyFill="1" applyBorder="1"/>
    <xf numFmtId="0" fontId="13" fillId="2" borderId="31" xfId="0" applyFont="1" applyFill="1" applyBorder="1" applyAlignment="1">
      <alignment vertical="center"/>
    </xf>
    <xf numFmtId="0" fontId="39" fillId="0" borderId="3" xfId="0" applyFont="1" applyBorder="1" applyAlignment="1">
      <alignment readingOrder="1"/>
    </xf>
    <xf numFmtId="0" fontId="39" fillId="0" borderId="0" xfId="0" applyFont="1" applyBorder="1" applyAlignment="1">
      <alignment readingOrder="1"/>
    </xf>
    <xf numFmtId="0" fontId="13" fillId="0" borderId="3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" xfId="0" applyFont="1" applyFill="1" applyBorder="1" applyAlignment="1">
      <alignment vertical="top"/>
    </xf>
    <xf numFmtId="0" fontId="13" fillId="0" borderId="0" xfId="0" applyFont="1" applyFill="1" applyBorder="1" applyAlignment="1">
      <alignment vertical="top"/>
    </xf>
    <xf numFmtId="2" fontId="29" fillId="2" borderId="32" xfId="0" applyNumberFormat="1" applyFont="1" applyFill="1" applyBorder="1" applyAlignment="1">
      <alignment vertical="center"/>
    </xf>
    <xf numFmtId="2" fontId="29" fillId="2" borderId="5" xfId="0" applyNumberFormat="1" applyFont="1" applyFill="1" applyBorder="1" applyAlignment="1">
      <alignment vertical="center"/>
    </xf>
    <xf numFmtId="166" fontId="41" fillId="0" borderId="10" xfId="5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166" fontId="42" fillId="0" borderId="10" xfId="5" applyNumberFormat="1" applyFont="1" applyFill="1" applyBorder="1" applyAlignment="1" applyProtection="1">
      <alignment horizontal="center"/>
    </xf>
    <xf numFmtId="1" fontId="29" fillId="0" borderId="70" xfId="0" applyNumberFormat="1" applyFont="1" applyFill="1" applyBorder="1" applyAlignment="1">
      <alignment horizontal="center" vertical="center"/>
    </xf>
    <xf numFmtId="1" fontId="30" fillId="2" borderId="57" xfId="0" applyNumberFormat="1" applyFont="1" applyFill="1" applyBorder="1" applyAlignment="1">
      <alignment horizontal="center"/>
    </xf>
    <xf numFmtId="0" fontId="29" fillId="0" borderId="19" xfId="0" applyFont="1" applyFill="1" applyBorder="1" applyAlignment="1">
      <alignment horizontal="center" vertical="center"/>
    </xf>
    <xf numFmtId="0" fontId="29" fillId="0" borderId="62" xfId="0" applyFont="1" applyFill="1" applyBorder="1" applyAlignment="1">
      <alignment horizontal="center" vertical="center"/>
    </xf>
    <xf numFmtId="0" fontId="29" fillId="0" borderId="77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1" fontId="29" fillId="0" borderId="27" xfId="0" applyNumberFormat="1" applyFont="1" applyFill="1" applyBorder="1" applyAlignment="1">
      <alignment horizontal="center" vertical="center"/>
    </xf>
    <xf numFmtId="1" fontId="29" fillId="2" borderId="69" xfId="0" applyNumberFormat="1" applyFont="1" applyFill="1" applyBorder="1" applyAlignment="1">
      <alignment horizontal="center" vertical="center"/>
    </xf>
    <xf numFmtId="1" fontId="29" fillId="2" borderId="7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4" xfId="0" applyFont="1" applyFill="1" applyBorder="1" applyAlignment="1"/>
    <xf numFmtId="1" fontId="30" fillId="2" borderId="22" xfId="0" applyNumberFormat="1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1" fontId="29" fillId="2" borderId="17" xfId="0" applyNumberFormat="1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0" fontId="30" fillId="2" borderId="57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29" fillId="2" borderId="33" xfId="0" applyFont="1" applyFill="1" applyBorder="1" applyAlignment="1">
      <alignment horizontal="left" vertical="center"/>
    </xf>
    <xf numFmtId="0" fontId="30" fillId="0" borderId="45" xfId="0" applyFont="1" applyFill="1" applyBorder="1" applyAlignment="1">
      <alignment horizontal="center" vertical="center"/>
    </xf>
    <xf numFmtId="0" fontId="30" fillId="0" borderId="46" xfId="0" applyFont="1" applyFill="1" applyBorder="1" applyAlignment="1">
      <alignment horizontal="center" vertical="center"/>
    </xf>
    <xf numFmtId="1" fontId="29" fillId="0" borderId="17" xfId="0" applyNumberFormat="1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" fontId="29" fillId="2" borderId="10" xfId="0" applyNumberFormat="1" applyFont="1" applyFill="1" applyBorder="1" applyAlignment="1">
      <alignment horizontal="center" vertical="center"/>
    </xf>
    <xf numFmtId="1" fontId="29" fillId="2" borderId="24" xfId="0" applyNumberFormat="1" applyFont="1" applyFill="1" applyBorder="1" applyAlignment="1">
      <alignment horizontal="center" vertical="center"/>
    </xf>
    <xf numFmtId="1" fontId="30" fillId="0" borderId="10" xfId="0" applyNumberFormat="1" applyFont="1" applyFill="1" applyBorder="1" applyAlignment="1">
      <alignment horizontal="center" vertical="center"/>
    </xf>
    <xf numFmtId="0" fontId="30" fillId="0" borderId="3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29" fillId="2" borderId="37" xfId="0" applyFont="1" applyFill="1" applyBorder="1" applyAlignment="1">
      <alignment horizontal="left" vertical="center"/>
    </xf>
    <xf numFmtId="0" fontId="30" fillId="0" borderId="31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left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9" fillId="4" borderId="24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/>
    </xf>
    <xf numFmtId="2" fontId="18" fillId="2" borderId="17" xfId="0" applyNumberFormat="1" applyFont="1" applyFill="1" applyBorder="1" applyAlignment="1">
      <alignment horizontal="center" vertical="center"/>
    </xf>
    <xf numFmtId="2" fontId="18" fillId="2" borderId="9" xfId="0" applyNumberFormat="1" applyFont="1" applyFill="1" applyBorder="1" applyAlignment="1">
      <alignment horizontal="center" vertical="center"/>
    </xf>
    <xf numFmtId="165" fontId="18" fillId="0" borderId="0" xfId="3" applyNumberFormat="1" applyFont="1" applyFill="1" applyBorder="1" applyAlignment="1">
      <alignment horizontal="center" vertical="center"/>
    </xf>
    <xf numFmtId="165" fontId="18" fillId="0" borderId="0" xfId="3" applyNumberFormat="1" applyFont="1" applyFill="1" applyBorder="1" applyAlignment="1">
      <alignment horizontal="right" vertical="center"/>
    </xf>
    <xf numFmtId="165" fontId="18" fillId="2" borderId="17" xfId="3" applyNumberFormat="1" applyFont="1" applyFill="1" applyBorder="1" applyAlignment="1">
      <alignment horizontal="center" vertical="center"/>
    </xf>
    <xf numFmtId="165" fontId="18" fillId="2" borderId="12" xfId="3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9" fillId="2" borderId="6" xfId="0" applyFont="1" applyFill="1" applyBorder="1" applyAlignment="1">
      <alignment horizontal="left" vertical="center"/>
    </xf>
    <xf numFmtId="0" fontId="29" fillId="2" borderId="7" xfId="0" applyFont="1" applyFill="1" applyBorder="1" applyAlignment="1">
      <alignment horizontal="left" vertical="center"/>
    </xf>
    <xf numFmtId="165" fontId="18" fillId="2" borderId="17" xfId="3" applyNumberFormat="1" applyFont="1" applyFill="1" applyBorder="1" applyAlignment="1">
      <alignment horizontal="right" vertical="center"/>
    </xf>
    <xf numFmtId="165" fontId="18" fillId="2" borderId="12" xfId="3" applyNumberFormat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 vertical="center"/>
    </xf>
    <xf numFmtId="0" fontId="34" fillId="0" borderId="57" xfId="0" applyFont="1" applyFill="1" applyBorder="1" applyAlignment="1">
      <alignment horizontal="center" vertical="center" wrapText="1"/>
    </xf>
    <xf numFmtId="0" fontId="30" fillId="5" borderId="45" xfId="0" applyFont="1" applyFill="1" applyBorder="1" applyAlignment="1">
      <alignment horizontal="center" vertical="center"/>
    </xf>
    <xf numFmtId="0" fontId="30" fillId="5" borderId="46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left"/>
    </xf>
    <xf numFmtId="0" fontId="18" fillId="0" borderId="0" xfId="0" applyFont="1" applyFill="1" applyBorder="1"/>
    <xf numFmtId="0" fontId="30" fillId="0" borderId="57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left" vertical="center"/>
    </xf>
    <xf numFmtId="0" fontId="29" fillId="2" borderId="8" xfId="0" applyFont="1" applyFill="1" applyBorder="1" applyAlignment="1">
      <alignment horizontal="left" vertical="center"/>
    </xf>
    <xf numFmtId="2" fontId="30" fillId="0" borderId="0" xfId="0" applyNumberFormat="1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166" fontId="43" fillId="0" borderId="10" xfId="5" applyNumberFormat="1" applyFont="1" applyFill="1" applyBorder="1" applyAlignment="1" applyProtection="1">
      <alignment horizontal="center"/>
    </xf>
    <xf numFmtId="0" fontId="29" fillId="0" borderId="10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1" fontId="29" fillId="2" borderId="17" xfId="0" applyNumberFormat="1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0" fontId="30" fillId="2" borderId="57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29" fillId="2" borderId="33" xfId="0" applyFont="1" applyFill="1" applyBorder="1" applyAlignment="1">
      <alignment horizontal="left" vertical="center"/>
    </xf>
    <xf numFmtId="0" fontId="30" fillId="0" borderId="45" xfId="0" applyFont="1" applyFill="1" applyBorder="1" applyAlignment="1">
      <alignment horizontal="center" vertical="center"/>
    </xf>
    <xf numFmtId="0" fontId="30" fillId="0" borderId="46" xfId="0" applyFont="1" applyFill="1" applyBorder="1" applyAlignment="1">
      <alignment horizontal="center" vertical="center"/>
    </xf>
    <xf numFmtId="1" fontId="29" fillId="0" borderId="17" xfId="0" applyNumberFormat="1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" fontId="29" fillId="2" borderId="10" xfId="0" applyNumberFormat="1" applyFont="1" applyFill="1" applyBorder="1" applyAlignment="1">
      <alignment horizontal="center" vertical="center"/>
    </xf>
    <xf numFmtId="1" fontId="29" fillId="2" borderId="24" xfId="0" applyNumberFormat="1" applyFont="1" applyFill="1" applyBorder="1" applyAlignment="1">
      <alignment horizontal="center" vertical="center"/>
    </xf>
    <xf numFmtId="1" fontId="30" fillId="0" borderId="10" xfId="0" applyNumberFormat="1" applyFont="1" applyFill="1" applyBorder="1" applyAlignment="1">
      <alignment horizontal="center" vertical="center"/>
    </xf>
    <xf numFmtId="0" fontId="30" fillId="0" borderId="3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2" borderId="37" xfId="0" applyFont="1" applyFill="1" applyBorder="1" applyAlignment="1">
      <alignment horizontal="left" vertical="center"/>
    </xf>
    <xf numFmtId="0" fontId="30" fillId="0" borderId="31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left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9" fillId="4" borderId="24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/>
    </xf>
    <xf numFmtId="0" fontId="29" fillId="0" borderId="39" xfId="0" applyFont="1" applyFill="1" applyBorder="1" applyAlignment="1">
      <alignment horizontal="center" vertical="center"/>
    </xf>
    <xf numFmtId="2" fontId="18" fillId="2" borderId="17" xfId="0" applyNumberFormat="1" applyFont="1" applyFill="1" applyBorder="1" applyAlignment="1">
      <alignment horizontal="center" vertical="center"/>
    </xf>
    <xf numFmtId="2" fontId="18" fillId="2" borderId="9" xfId="0" applyNumberFormat="1" applyFont="1" applyFill="1" applyBorder="1" applyAlignment="1">
      <alignment horizontal="center" vertical="center"/>
    </xf>
    <xf numFmtId="165" fontId="18" fillId="0" borderId="0" xfId="3" applyNumberFormat="1" applyFont="1" applyFill="1" applyBorder="1" applyAlignment="1">
      <alignment horizontal="center" vertical="center"/>
    </xf>
    <xf numFmtId="165" fontId="18" fillId="0" borderId="0" xfId="3" applyNumberFormat="1" applyFont="1" applyFill="1" applyBorder="1" applyAlignment="1">
      <alignment horizontal="right" vertical="center"/>
    </xf>
    <xf numFmtId="165" fontId="18" fillId="2" borderId="17" xfId="3" applyNumberFormat="1" applyFont="1" applyFill="1" applyBorder="1" applyAlignment="1">
      <alignment horizontal="center" vertical="center"/>
    </xf>
    <xf numFmtId="165" fontId="18" fillId="2" borderId="12" xfId="3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9" fillId="2" borderId="6" xfId="0" applyFont="1" applyFill="1" applyBorder="1" applyAlignment="1">
      <alignment horizontal="left" vertical="center"/>
    </xf>
    <xf numFmtId="0" fontId="29" fillId="2" borderId="7" xfId="0" applyFont="1" applyFill="1" applyBorder="1" applyAlignment="1">
      <alignment horizontal="left" vertical="center"/>
    </xf>
    <xf numFmtId="165" fontId="18" fillId="2" borderId="17" xfId="3" applyNumberFormat="1" applyFont="1" applyFill="1" applyBorder="1" applyAlignment="1">
      <alignment horizontal="right" vertical="center"/>
    </xf>
    <xf numFmtId="165" fontId="18" fillId="2" borderId="12" xfId="3" applyNumberFormat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 vertical="center"/>
    </xf>
    <xf numFmtId="0" fontId="34" fillId="0" borderId="57" xfId="0" applyFont="1" applyFill="1" applyBorder="1" applyAlignment="1">
      <alignment horizontal="center" vertical="center" wrapText="1"/>
    </xf>
    <xf numFmtId="0" fontId="30" fillId="5" borderId="45" xfId="0" applyFont="1" applyFill="1" applyBorder="1" applyAlignment="1">
      <alignment horizontal="center" vertical="center"/>
    </xf>
    <xf numFmtId="0" fontId="30" fillId="5" borderId="46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left"/>
    </xf>
    <xf numFmtId="0" fontId="18" fillId="0" borderId="0" xfId="0" applyFont="1" applyFill="1" applyBorder="1"/>
    <xf numFmtId="0" fontId="30" fillId="0" borderId="57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left" vertical="center"/>
    </xf>
    <xf numFmtId="0" fontId="29" fillId="2" borderId="8" xfId="0" applyFont="1" applyFill="1" applyBorder="1" applyAlignment="1">
      <alignment horizontal="left" vertical="center"/>
    </xf>
    <xf numFmtId="2" fontId="30" fillId="0" borderId="0" xfId="0" applyNumberFormat="1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/>
    </xf>
    <xf numFmtId="0" fontId="29" fillId="0" borderId="1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1" fontId="29" fillId="2" borderId="17" xfId="0" applyNumberFormat="1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0" fontId="30" fillId="2" borderId="57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29" fillId="2" borderId="33" xfId="0" applyFont="1" applyFill="1" applyBorder="1" applyAlignment="1">
      <alignment horizontal="left" vertical="center"/>
    </xf>
    <xf numFmtId="0" fontId="30" fillId="0" borderId="45" xfId="0" applyFont="1" applyFill="1" applyBorder="1" applyAlignment="1">
      <alignment horizontal="center" vertical="center"/>
    </xf>
    <xf numFmtId="0" fontId="30" fillId="0" borderId="46" xfId="0" applyFont="1" applyFill="1" applyBorder="1" applyAlignment="1">
      <alignment horizontal="center" vertical="center"/>
    </xf>
    <xf numFmtId="1" fontId="29" fillId="0" borderId="17" xfId="0" applyNumberFormat="1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" fontId="29" fillId="2" borderId="10" xfId="0" applyNumberFormat="1" applyFont="1" applyFill="1" applyBorder="1" applyAlignment="1">
      <alignment horizontal="center" vertical="center"/>
    </xf>
    <xf numFmtId="1" fontId="29" fillId="2" borderId="24" xfId="0" applyNumberFormat="1" applyFont="1" applyFill="1" applyBorder="1" applyAlignment="1">
      <alignment horizontal="center" vertical="center"/>
    </xf>
    <xf numFmtId="1" fontId="30" fillId="0" borderId="10" xfId="0" applyNumberFormat="1" applyFont="1" applyFill="1" applyBorder="1" applyAlignment="1">
      <alignment horizontal="center" vertical="center"/>
    </xf>
    <xf numFmtId="0" fontId="30" fillId="0" borderId="3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2" borderId="37" xfId="0" applyFont="1" applyFill="1" applyBorder="1" applyAlignment="1">
      <alignment horizontal="left" vertical="center"/>
    </xf>
    <xf numFmtId="0" fontId="30" fillId="0" borderId="31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left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9" fillId="4" borderId="24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2" fontId="18" fillId="2" borderId="17" xfId="0" applyNumberFormat="1" applyFont="1" applyFill="1" applyBorder="1" applyAlignment="1">
      <alignment horizontal="center" vertical="center"/>
    </xf>
    <xf numFmtId="2" fontId="18" fillId="2" borderId="9" xfId="0" applyNumberFormat="1" applyFont="1" applyFill="1" applyBorder="1" applyAlignment="1">
      <alignment horizontal="center" vertical="center"/>
    </xf>
    <xf numFmtId="165" fontId="18" fillId="0" borderId="0" xfId="3" applyNumberFormat="1" applyFont="1" applyFill="1" applyBorder="1" applyAlignment="1">
      <alignment horizontal="center" vertical="center"/>
    </xf>
    <xf numFmtId="165" fontId="18" fillId="0" borderId="0" xfId="3" applyNumberFormat="1" applyFont="1" applyFill="1" applyBorder="1" applyAlignment="1">
      <alignment horizontal="right" vertical="center"/>
    </xf>
    <xf numFmtId="165" fontId="18" fillId="2" borderId="17" xfId="3" applyNumberFormat="1" applyFont="1" applyFill="1" applyBorder="1" applyAlignment="1">
      <alignment horizontal="center" vertical="center"/>
    </xf>
    <xf numFmtId="165" fontId="18" fillId="2" borderId="12" xfId="3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9" fillId="2" borderId="6" xfId="0" applyFont="1" applyFill="1" applyBorder="1" applyAlignment="1">
      <alignment horizontal="left" vertical="center"/>
    </xf>
    <xf numFmtId="0" fontId="29" fillId="2" borderId="7" xfId="0" applyFont="1" applyFill="1" applyBorder="1" applyAlignment="1">
      <alignment horizontal="left" vertical="center"/>
    </xf>
    <xf numFmtId="165" fontId="18" fillId="2" borderId="17" xfId="3" applyNumberFormat="1" applyFont="1" applyFill="1" applyBorder="1" applyAlignment="1">
      <alignment horizontal="right" vertical="center"/>
    </xf>
    <xf numFmtId="165" fontId="18" fillId="2" borderId="12" xfId="3" applyNumberFormat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 vertical="center"/>
    </xf>
    <xf numFmtId="0" fontId="34" fillId="0" borderId="57" xfId="0" applyFont="1" applyFill="1" applyBorder="1" applyAlignment="1">
      <alignment horizontal="center" vertical="center" wrapText="1"/>
    </xf>
    <xf numFmtId="0" fontId="30" fillId="5" borderId="45" xfId="0" applyFont="1" applyFill="1" applyBorder="1" applyAlignment="1">
      <alignment horizontal="center" vertical="center"/>
    </xf>
    <xf numFmtId="0" fontId="30" fillId="5" borderId="46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left"/>
    </xf>
    <xf numFmtId="0" fontId="18" fillId="0" borderId="0" xfId="0" applyFont="1" applyFill="1" applyBorder="1"/>
    <xf numFmtId="0" fontId="30" fillId="0" borderId="57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left" vertical="center"/>
    </xf>
    <xf numFmtId="0" fontId="29" fillId="2" borderId="8" xfId="0" applyFont="1" applyFill="1" applyBorder="1" applyAlignment="1">
      <alignment horizontal="left" vertical="center"/>
    </xf>
    <xf numFmtId="2" fontId="30" fillId="0" borderId="0" xfId="0" applyNumberFormat="1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30" fillId="2" borderId="61" xfId="0" applyFont="1" applyFill="1" applyBorder="1" applyAlignment="1">
      <alignment horizontal="center" vertical="center"/>
    </xf>
    <xf numFmtId="0" fontId="30" fillId="2" borderId="36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 wrapText="1"/>
    </xf>
    <xf numFmtId="0" fontId="30" fillId="2" borderId="36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166" fontId="33" fillId="0" borderId="55" xfId="0" applyNumberFormat="1" applyFont="1" applyFill="1" applyBorder="1" applyAlignment="1">
      <alignment horizontal="left" vertical="center" wrapText="1"/>
    </xf>
    <xf numFmtId="166" fontId="33" fillId="0" borderId="72" xfId="0" applyNumberFormat="1" applyFont="1" applyFill="1" applyBorder="1" applyAlignment="1">
      <alignment horizontal="left" vertical="center" wrapText="1"/>
    </xf>
    <xf numFmtId="166" fontId="33" fillId="0" borderId="63" xfId="0" applyNumberFormat="1" applyFont="1" applyFill="1" applyBorder="1" applyAlignment="1">
      <alignment horizontal="left" vertical="center" wrapText="1"/>
    </xf>
    <xf numFmtId="0" fontId="29" fillId="0" borderId="72" xfId="0" applyFont="1" applyFill="1" applyBorder="1" applyAlignment="1">
      <alignment horizontal="center" vertical="center"/>
    </xf>
    <xf numFmtId="0" fontId="29" fillId="0" borderId="73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35" xfId="0" applyFont="1" applyFill="1" applyBorder="1" applyAlignment="1">
      <alignment horizontal="center" vertical="center"/>
    </xf>
    <xf numFmtId="0" fontId="29" fillId="0" borderId="34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/>
    </xf>
    <xf numFmtId="0" fontId="29" fillId="0" borderId="12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58" xfId="0" applyFont="1" applyFill="1" applyBorder="1" applyAlignment="1">
      <alignment horizontal="center" vertical="center"/>
    </xf>
    <xf numFmtId="0" fontId="29" fillId="0" borderId="71" xfId="0" applyFont="1" applyFill="1" applyBorder="1" applyAlignment="1">
      <alignment horizontal="center" vertical="center"/>
    </xf>
    <xf numFmtId="0" fontId="30" fillId="5" borderId="29" xfId="0" applyFont="1" applyFill="1" applyBorder="1" applyAlignment="1">
      <alignment horizontal="center" vertical="center"/>
    </xf>
    <xf numFmtId="0" fontId="30" fillId="5" borderId="30" xfId="0" applyFont="1" applyFill="1" applyBorder="1" applyAlignment="1">
      <alignment horizontal="center" vertical="center"/>
    </xf>
    <xf numFmtId="0" fontId="30" fillId="5" borderId="36" xfId="0" applyFont="1" applyFill="1" applyBorder="1" applyAlignment="1">
      <alignment horizontal="center" vertical="center"/>
    </xf>
    <xf numFmtId="0" fontId="30" fillId="2" borderId="74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39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/>
    </xf>
    <xf numFmtId="0" fontId="30" fillId="0" borderId="40" xfId="0" applyFont="1" applyFill="1" applyBorder="1" applyAlignment="1">
      <alignment horizontal="center"/>
    </xf>
    <xf numFmtId="44" fontId="29" fillId="2" borderId="37" xfId="1" applyFont="1" applyFill="1" applyBorder="1" applyAlignment="1">
      <alignment horizontal="center" vertical="center"/>
    </xf>
    <xf numFmtId="44" fontId="29" fillId="2" borderId="7" xfId="1" applyFont="1" applyFill="1" applyBorder="1" applyAlignment="1">
      <alignment horizontal="center" vertical="center"/>
    </xf>
    <xf numFmtId="0" fontId="29" fillId="0" borderId="33" xfId="0" applyFont="1" applyBorder="1" applyAlignment="1">
      <alignment horizontal="left"/>
    </xf>
    <xf numFmtId="0" fontId="29" fillId="0" borderId="12" xfId="0" applyFont="1" applyBorder="1" applyAlignment="1">
      <alignment horizontal="left"/>
    </xf>
    <xf numFmtId="0" fontId="29" fillId="0" borderId="7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164" fontId="29" fillId="2" borderId="25" xfId="1" applyNumberFormat="1" applyFont="1" applyFill="1" applyBorder="1" applyAlignment="1">
      <alignment horizontal="right" vertical="center"/>
    </xf>
    <xf numFmtId="164" fontId="29" fillId="2" borderId="58" xfId="1" applyNumberFormat="1" applyFont="1" applyFill="1" applyBorder="1" applyAlignment="1">
      <alignment horizontal="right" vertical="center"/>
    </xf>
    <xf numFmtId="0" fontId="29" fillId="4" borderId="25" xfId="0" applyFont="1" applyFill="1" applyBorder="1" applyAlignment="1">
      <alignment horizontal="center" vertical="center"/>
    </xf>
    <xf numFmtId="0" fontId="29" fillId="4" borderId="58" xfId="0" applyFont="1" applyFill="1" applyBorder="1" applyAlignment="1">
      <alignment horizontal="center" vertical="center"/>
    </xf>
    <xf numFmtId="0" fontId="29" fillId="2" borderId="37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3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30" fillId="0" borderId="43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top"/>
    </xf>
    <xf numFmtId="0" fontId="30" fillId="2" borderId="41" xfId="0" applyFont="1" applyFill="1" applyBorder="1" applyAlignment="1">
      <alignment horizontal="left" vertical="center"/>
    </xf>
    <xf numFmtId="0" fontId="30" fillId="2" borderId="16" xfId="0" applyFont="1" applyFill="1" applyBorder="1" applyAlignment="1">
      <alignment horizontal="left" vertical="center"/>
    </xf>
    <xf numFmtId="2" fontId="30" fillId="0" borderId="15" xfId="0" applyNumberFormat="1" applyFont="1" applyFill="1" applyBorder="1" applyAlignment="1">
      <alignment horizontal="center" vertical="center"/>
    </xf>
    <xf numFmtId="174" fontId="29" fillId="2" borderId="33" xfId="0" applyNumberFormat="1" applyFont="1" applyFill="1" applyBorder="1" applyAlignment="1">
      <alignment horizontal="center" vertical="center"/>
    </xf>
    <xf numFmtId="174" fontId="29" fillId="2" borderId="9" xfId="0" applyNumberFormat="1" applyFont="1" applyFill="1" applyBorder="1" applyAlignment="1">
      <alignment horizontal="center" vertical="center"/>
    </xf>
    <xf numFmtId="0" fontId="30" fillId="2" borderId="30" xfId="0" applyFont="1" applyFill="1" applyBorder="1" applyAlignment="1">
      <alignment horizontal="center" vertical="center"/>
    </xf>
    <xf numFmtId="0" fontId="29" fillId="2" borderId="37" xfId="0" applyFont="1" applyFill="1" applyBorder="1" applyAlignment="1">
      <alignment horizontal="left" vertical="center"/>
    </xf>
    <xf numFmtId="0" fontId="29" fillId="2" borderId="7" xfId="0" applyFont="1" applyFill="1" applyBorder="1" applyAlignment="1">
      <alignment horizontal="left" vertical="center"/>
    </xf>
    <xf numFmtId="0" fontId="29" fillId="2" borderId="33" xfId="0" applyFont="1" applyFill="1" applyBorder="1" applyAlignment="1">
      <alignment horizontal="left" vertical="center"/>
    </xf>
    <xf numFmtId="0" fontId="29" fillId="2" borderId="9" xfId="0" applyFont="1" applyFill="1" applyBorder="1" applyAlignment="1">
      <alignment horizontal="left" vertical="center"/>
    </xf>
    <xf numFmtId="2" fontId="29" fillId="6" borderId="33" xfId="0" applyNumberFormat="1" applyFont="1" applyFill="1" applyBorder="1" applyAlignment="1">
      <alignment horizontal="center" vertical="center"/>
    </xf>
    <xf numFmtId="2" fontId="29" fillId="6" borderId="9" xfId="0" applyNumberFormat="1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left" vertical="center"/>
    </xf>
    <xf numFmtId="2" fontId="30" fillId="0" borderId="0" xfId="0" applyNumberFormat="1" applyFont="1" applyFill="1" applyBorder="1" applyAlignment="1">
      <alignment horizontal="center" vertical="center"/>
    </xf>
    <xf numFmtId="0" fontId="29" fillId="0" borderId="55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9" fillId="0" borderId="33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29" fillId="2" borderId="25" xfId="0" applyNumberFormat="1" applyFont="1" applyFill="1" applyBorder="1" applyAlignment="1">
      <alignment horizontal="right" vertical="center"/>
    </xf>
    <xf numFmtId="164" fontId="29" fillId="2" borderId="58" xfId="0" applyNumberFormat="1" applyFont="1" applyFill="1" applyBorder="1" applyAlignment="1">
      <alignment horizontal="right" vertical="center"/>
    </xf>
    <xf numFmtId="0" fontId="30" fillId="5" borderId="1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center" vertical="center"/>
    </xf>
    <xf numFmtId="0" fontId="30" fillId="5" borderId="45" xfId="0" applyFont="1" applyFill="1" applyBorder="1" applyAlignment="1">
      <alignment horizontal="center" vertical="center"/>
    </xf>
    <xf numFmtId="0" fontId="30" fillId="5" borderId="46" xfId="0" applyFont="1" applyFill="1" applyBorder="1" applyAlignment="1">
      <alignment horizontal="center" vertical="center"/>
    </xf>
    <xf numFmtId="165" fontId="29" fillId="2" borderId="27" xfId="3" applyNumberFormat="1" applyFont="1" applyFill="1" applyBorder="1" applyAlignment="1">
      <alignment horizontal="center" vertical="center"/>
    </xf>
    <xf numFmtId="165" fontId="29" fillId="2" borderId="71" xfId="3" applyNumberFormat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/>
    <xf numFmtId="1" fontId="29" fillId="0" borderId="17" xfId="0" applyNumberFormat="1" applyFont="1" applyBorder="1" applyAlignment="1">
      <alignment horizontal="center"/>
    </xf>
    <xf numFmtId="1" fontId="29" fillId="0" borderId="12" xfId="0" applyNumberFormat="1" applyFont="1" applyBorder="1" applyAlignment="1">
      <alignment horizont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left"/>
    </xf>
    <xf numFmtId="0" fontId="29" fillId="0" borderId="8" xfId="0" applyFont="1" applyFill="1" applyBorder="1" applyAlignment="1">
      <alignment horizontal="left"/>
    </xf>
    <xf numFmtId="0" fontId="29" fillId="0" borderId="1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 vertical="center"/>
    </xf>
    <xf numFmtId="170" fontId="29" fillId="0" borderId="0" xfId="0" applyNumberFormat="1" applyFont="1" applyFill="1" applyBorder="1" applyAlignment="1">
      <alignment horizontal="center"/>
    </xf>
    <xf numFmtId="165" fontId="18" fillId="2" borderId="42" xfId="3" applyNumberFormat="1" applyFont="1" applyFill="1" applyBorder="1" applyAlignment="1">
      <alignment horizontal="center" vertical="center"/>
    </xf>
    <xf numFmtId="165" fontId="18" fillId="2" borderId="50" xfId="3" applyNumberFormat="1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34" fillId="0" borderId="57" xfId="0" applyFont="1" applyFill="1" applyBorder="1" applyAlignment="1">
      <alignment horizontal="center" vertical="center" wrapText="1"/>
    </xf>
    <xf numFmtId="167" fontId="29" fillId="2" borderId="25" xfId="0" applyNumberFormat="1" applyFont="1" applyFill="1" applyBorder="1" applyAlignment="1">
      <alignment horizontal="right" vertical="center"/>
    </xf>
    <xf numFmtId="167" fontId="29" fillId="2" borderId="58" xfId="0" applyNumberFormat="1" applyFont="1" applyFill="1" applyBorder="1" applyAlignment="1">
      <alignment horizontal="right" vertical="center"/>
    </xf>
    <xf numFmtId="0" fontId="29" fillId="0" borderId="66" xfId="0" applyFont="1" applyBorder="1" applyAlignment="1">
      <alignment horizontal="left"/>
    </xf>
    <xf numFmtId="0" fontId="29" fillId="0" borderId="50" xfId="0" applyFont="1" applyBorder="1" applyAlignment="1">
      <alignment horizontal="left"/>
    </xf>
    <xf numFmtId="0" fontId="29" fillId="5" borderId="29" xfId="0" applyFont="1" applyFill="1" applyBorder="1" applyAlignment="1">
      <alignment horizontal="center" vertical="center"/>
    </xf>
    <xf numFmtId="0" fontId="29" fillId="5" borderId="74" xfId="0" applyFont="1" applyFill="1" applyBorder="1" applyAlignment="1">
      <alignment horizontal="center" vertical="center"/>
    </xf>
    <xf numFmtId="0" fontId="30" fillId="5" borderId="45" xfId="0" applyFont="1" applyFill="1" applyBorder="1" applyAlignment="1">
      <alignment horizontal="center" wrapText="1" shrinkToFit="1"/>
    </xf>
    <xf numFmtId="0" fontId="30" fillId="5" borderId="46" xfId="0" applyFont="1" applyFill="1" applyBorder="1" applyAlignment="1">
      <alignment horizontal="center" wrapText="1" shrinkToFit="1"/>
    </xf>
    <xf numFmtId="165" fontId="18" fillId="2" borderId="17" xfId="3" applyNumberFormat="1" applyFont="1" applyFill="1" applyBorder="1" applyAlignment="1">
      <alignment horizontal="center" vertical="center"/>
    </xf>
    <xf numFmtId="165" fontId="18" fillId="2" borderId="12" xfId="3" applyNumberFormat="1" applyFont="1" applyFill="1" applyBorder="1" applyAlignment="1">
      <alignment horizontal="center" vertical="center"/>
    </xf>
    <xf numFmtId="2" fontId="18" fillId="2" borderId="17" xfId="0" applyNumberFormat="1" applyFont="1" applyFill="1" applyBorder="1" applyAlignment="1">
      <alignment horizontal="center" vertical="center"/>
    </xf>
    <xf numFmtId="2" fontId="18" fillId="2" borderId="9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165" fontId="18" fillId="2" borderId="17" xfId="3" applyNumberFormat="1" applyFont="1" applyFill="1" applyBorder="1" applyAlignment="1">
      <alignment horizontal="right" vertical="center"/>
    </xf>
    <xf numFmtId="165" fontId="18" fillId="2" borderId="12" xfId="3" applyNumberFormat="1" applyFont="1" applyFill="1" applyBorder="1" applyAlignment="1">
      <alignment horizontal="right" vertical="center"/>
    </xf>
    <xf numFmtId="165" fontId="18" fillId="0" borderId="0" xfId="3" applyNumberFormat="1" applyFont="1" applyFill="1" applyBorder="1" applyAlignment="1">
      <alignment horizontal="center" vertical="center"/>
    </xf>
    <xf numFmtId="165" fontId="18" fillId="0" borderId="0" xfId="3" applyNumberFormat="1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left"/>
    </xf>
    <xf numFmtId="0" fontId="29" fillId="4" borderId="0" xfId="0" applyFont="1" applyFill="1" applyAlignment="1">
      <alignment horizontal="center" vertical="center"/>
    </xf>
    <xf numFmtId="0" fontId="29" fillId="2" borderId="6" xfId="0" applyFont="1" applyFill="1" applyBorder="1" applyAlignment="1">
      <alignment horizontal="left" vertical="center"/>
    </xf>
    <xf numFmtId="2" fontId="29" fillId="6" borderId="37" xfId="0" applyNumberFormat="1" applyFont="1" applyFill="1" applyBorder="1" applyAlignment="1">
      <alignment horizontal="center" vertical="center"/>
    </xf>
    <xf numFmtId="2" fontId="29" fillId="6" borderId="7" xfId="0" applyNumberFormat="1" applyFont="1" applyFill="1" applyBorder="1" applyAlignment="1">
      <alignment horizontal="center" vertical="center"/>
    </xf>
    <xf numFmtId="2" fontId="35" fillId="6" borderId="33" xfId="0" applyNumberFormat="1" applyFont="1" applyFill="1" applyBorder="1" applyAlignment="1">
      <alignment horizontal="center" vertical="center"/>
    </xf>
    <xf numFmtId="2" fontId="35" fillId="6" borderId="9" xfId="0" applyNumberFormat="1" applyFont="1" applyFill="1" applyBorder="1" applyAlignment="1">
      <alignment horizontal="center" vertical="center"/>
    </xf>
    <xf numFmtId="2" fontId="35" fillId="6" borderId="41" xfId="0" applyNumberFormat="1" applyFont="1" applyFill="1" applyBorder="1" applyAlignment="1">
      <alignment horizontal="right" vertical="center"/>
    </xf>
    <xf numFmtId="2" fontId="35" fillId="6" borderId="16" xfId="0" applyNumberFormat="1" applyFont="1" applyFill="1" applyBorder="1" applyAlignment="1">
      <alignment horizontal="right" vertical="center"/>
    </xf>
    <xf numFmtId="0" fontId="27" fillId="0" borderId="33" xfId="0" applyFont="1" applyFill="1" applyBorder="1" applyAlignment="1">
      <alignment horizontal="left"/>
    </xf>
    <xf numFmtId="0" fontId="27" fillId="0" borderId="8" xfId="0" applyFont="1" applyFill="1" applyBorder="1" applyAlignment="1">
      <alignment horizontal="left"/>
    </xf>
    <xf numFmtId="0" fontId="27" fillId="0" borderId="9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center"/>
    </xf>
    <xf numFmtId="0" fontId="30" fillId="0" borderId="43" xfId="0" applyFont="1" applyFill="1" applyBorder="1" applyAlignment="1">
      <alignment horizontal="center" vertical="top"/>
    </xf>
    <xf numFmtId="44" fontId="29" fillId="6" borderId="75" xfId="1" applyFont="1" applyFill="1" applyBorder="1" applyAlignment="1">
      <alignment horizontal="center" vertical="center"/>
    </xf>
    <xf numFmtId="44" fontId="29" fillId="6" borderId="67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73" fontId="18" fillId="2" borderId="17" xfId="3" applyNumberFormat="1" applyFont="1" applyFill="1" applyBorder="1" applyAlignment="1">
      <alignment horizontal="center" vertical="center"/>
    </xf>
    <xf numFmtId="173" fontId="18" fillId="2" borderId="12" xfId="3" applyNumberFormat="1" applyFont="1" applyFill="1" applyBorder="1" applyAlignment="1">
      <alignment horizontal="center" vertical="center"/>
    </xf>
    <xf numFmtId="2" fontId="18" fillId="2" borderId="42" xfId="0" applyNumberFormat="1" applyFont="1" applyFill="1" applyBorder="1" applyAlignment="1">
      <alignment horizontal="center" vertical="center"/>
    </xf>
    <xf numFmtId="2" fontId="18" fillId="2" borderId="7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3" borderId="29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173" fontId="18" fillId="0" borderId="0" xfId="3" applyNumberFormat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/>
    </xf>
    <xf numFmtId="0" fontId="33" fillId="0" borderId="41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33" fillId="0" borderId="34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  <xf numFmtId="0" fontId="34" fillId="0" borderId="35" xfId="0" applyFont="1" applyFill="1" applyBorder="1" applyAlignment="1">
      <alignment horizontal="center" vertical="center" wrapText="1"/>
    </xf>
    <xf numFmtId="0" fontId="34" fillId="0" borderId="34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166" fontId="34" fillId="0" borderId="29" xfId="0" applyNumberFormat="1" applyFont="1" applyFill="1" applyBorder="1" applyAlignment="1">
      <alignment horizontal="left" vertical="center" wrapText="1"/>
    </xf>
    <xf numFmtId="166" fontId="34" fillId="0" borderId="30" xfId="0" applyNumberFormat="1" applyFont="1" applyFill="1" applyBorder="1" applyAlignment="1">
      <alignment horizontal="left" vertical="center" wrapText="1"/>
    </xf>
    <xf numFmtId="166" fontId="34" fillId="0" borderId="36" xfId="0" applyNumberFormat="1" applyFont="1" applyFill="1" applyBorder="1" applyAlignment="1">
      <alignment horizontal="left" vertical="center" wrapText="1"/>
    </xf>
    <xf numFmtId="0" fontId="29" fillId="2" borderId="12" xfId="0" applyFont="1" applyFill="1" applyBorder="1" applyAlignment="1">
      <alignment horizontal="left" vertical="center"/>
    </xf>
    <xf numFmtId="0" fontId="31" fillId="2" borderId="17" xfId="0" applyFont="1" applyFill="1" applyBorder="1" applyAlignment="1">
      <alignment horizontal="center" vertical="center"/>
    </xf>
    <xf numFmtId="0" fontId="31" fillId="2" borderId="12" xfId="0" applyFont="1" applyFill="1" applyBorder="1" applyAlignment="1">
      <alignment horizontal="center" vertical="center"/>
    </xf>
    <xf numFmtId="1" fontId="29" fillId="5" borderId="17" xfId="0" applyNumberFormat="1" applyFont="1" applyFill="1" applyBorder="1" applyAlignment="1">
      <alignment horizontal="center" vertical="center"/>
    </xf>
    <xf numFmtId="1" fontId="29" fillId="5" borderId="8" xfId="0" applyNumberFormat="1" applyFont="1" applyFill="1" applyBorder="1" applyAlignment="1">
      <alignment horizontal="center" vertical="center"/>
    </xf>
    <xf numFmtId="1" fontId="29" fillId="5" borderId="12" xfId="0" applyNumberFormat="1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1" fontId="29" fillId="2" borderId="17" xfId="0" applyNumberFormat="1" applyFont="1" applyFill="1" applyBorder="1" applyAlignment="1">
      <alignment horizontal="center" vertical="center"/>
    </xf>
    <xf numFmtId="1" fontId="29" fillId="2" borderId="9" xfId="0" applyNumberFormat="1" applyFont="1" applyFill="1" applyBorder="1" applyAlignment="1">
      <alignment horizontal="center" vertical="center"/>
    </xf>
    <xf numFmtId="166" fontId="29" fillId="2" borderId="17" xfId="0" applyNumberFormat="1" applyFont="1" applyFill="1" applyBorder="1" applyAlignment="1">
      <alignment horizontal="center" vertical="center"/>
    </xf>
    <xf numFmtId="166" fontId="29" fillId="2" borderId="9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8" fillId="0" borderId="40" xfId="0" applyFont="1" applyBorder="1"/>
    <xf numFmtId="0" fontId="18" fillId="0" borderId="2" xfId="0" applyFont="1" applyBorder="1"/>
    <xf numFmtId="0" fontId="29" fillId="4" borderId="24" xfId="0" applyFont="1" applyFill="1" applyBorder="1" applyAlignment="1">
      <alignment horizontal="center" vertical="center"/>
    </xf>
    <xf numFmtId="0" fontId="29" fillId="4" borderId="50" xfId="0" applyFont="1" applyFill="1" applyBorder="1" applyAlignment="1">
      <alignment horizontal="center" vertical="center"/>
    </xf>
    <xf numFmtId="0" fontId="29" fillId="2" borderId="27" xfId="0" applyFont="1" applyFill="1" applyBorder="1" applyAlignment="1">
      <alignment horizontal="center" vertical="center"/>
    </xf>
    <xf numFmtId="1" fontId="32" fillId="2" borderId="42" xfId="0" applyNumberFormat="1" applyFont="1" applyFill="1" applyBorder="1" applyAlignment="1">
      <alignment horizontal="center" vertical="center"/>
    </xf>
    <xf numFmtId="1" fontId="32" fillId="2" borderId="50" xfId="0" applyNumberFormat="1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30" fillId="2" borderId="57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 wrapText="1" shrinkToFit="1"/>
    </xf>
    <xf numFmtId="0" fontId="30" fillId="0" borderId="46" xfId="0" applyFont="1" applyFill="1" applyBorder="1" applyAlignment="1">
      <alignment horizontal="center" vertical="center" wrapText="1" shrinkToFit="1"/>
    </xf>
    <xf numFmtId="2" fontId="29" fillId="5" borderId="17" xfId="0" applyNumberFormat="1" applyFont="1" applyFill="1" applyBorder="1" applyAlignment="1">
      <alignment horizontal="center" vertical="center"/>
    </xf>
    <xf numFmtId="2" fontId="29" fillId="5" borderId="9" xfId="0" applyNumberFormat="1" applyFont="1" applyFill="1" applyBorder="1" applyAlignment="1">
      <alignment horizontal="center" vertical="center"/>
    </xf>
    <xf numFmtId="2" fontId="29" fillId="2" borderId="17" xfId="0" applyNumberFormat="1" applyFont="1" applyFill="1" applyBorder="1" applyAlignment="1">
      <alignment horizontal="center" vertical="center"/>
    </xf>
    <xf numFmtId="2" fontId="29" fillId="2" borderId="9" xfId="0" applyNumberFormat="1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left" vertical="center"/>
    </xf>
    <xf numFmtId="0" fontId="30" fillId="0" borderId="8" xfId="0" applyFont="1" applyFill="1" applyBorder="1" applyAlignment="1">
      <alignment horizontal="left" vertical="center"/>
    </xf>
    <xf numFmtId="0" fontId="29" fillId="0" borderId="33" xfId="0" applyFont="1" applyFill="1" applyBorder="1" applyAlignment="1">
      <alignment horizontal="left" vertical="center"/>
    </xf>
    <xf numFmtId="0" fontId="29" fillId="0" borderId="12" xfId="0" applyFont="1" applyFill="1" applyBorder="1" applyAlignment="1">
      <alignment horizontal="left" vertical="center"/>
    </xf>
    <xf numFmtId="0" fontId="29" fillId="5" borderId="17" xfId="0" applyFont="1" applyFill="1" applyBorder="1" applyAlignment="1">
      <alignment horizontal="center" vertical="center"/>
    </xf>
    <xf numFmtId="0" fontId="29" fillId="5" borderId="8" xfId="0" applyFont="1" applyFill="1" applyBorder="1" applyAlignment="1">
      <alignment horizontal="center" vertical="center"/>
    </xf>
    <xf numFmtId="0" fontId="29" fillId="5" borderId="12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40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left" vertical="top" wrapText="1"/>
    </xf>
    <xf numFmtId="0" fontId="30" fillId="2" borderId="0" xfId="0" applyFont="1" applyFill="1" applyBorder="1" applyAlignment="1">
      <alignment horizontal="left" vertical="top" wrapText="1"/>
    </xf>
    <xf numFmtId="0" fontId="6" fillId="5" borderId="29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left" vertical="center" wrapText="1"/>
    </xf>
    <xf numFmtId="0" fontId="30" fillId="2" borderId="32" xfId="0" applyFont="1" applyFill="1" applyBorder="1" applyAlignment="1">
      <alignment horizontal="left" vertical="center" wrapText="1"/>
    </xf>
    <xf numFmtId="0" fontId="6" fillId="2" borderId="32" xfId="0" applyFont="1" applyFill="1" applyBorder="1" applyAlignment="1">
      <alignment horizontal="right" vertical="center"/>
    </xf>
    <xf numFmtId="175" fontId="30" fillId="2" borderId="31" xfId="0" applyNumberFormat="1" applyFont="1" applyFill="1" applyBorder="1" applyAlignment="1">
      <alignment horizontal="center" vertical="center"/>
    </xf>
    <xf numFmtId="175" fontId="30" fillId="2" borderId="5" xfId="0" applyNumberFormat="1" applyFont="1" applyFill="1" applyBorder="1" applyAlignment="1">
      <alignment horizontal="center" vertical="center"/>
    </xf>
    <xf numFmtId="0" fontId="30" fillId="2" borderId="31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0" fontId="30" fillId="2" borderId="39" xfId="0" applyFont="1" applyFill="1" applyBorder="1" applyAlignment="1">
      <alignment horizontal="center" vertical="center"/>
    </xf>
    <xf numFmtId="0" fontId="30" fillId="2" borderId="6" xfId="0" applyFont="1" applyFill="1" applyBorder="1" applyAlignment="1">
      <alignment horizontal="center" vertical="center"/>
    </xf>
    <xf numFmtId="166" fontId="30" fillId="2" borderId="17" xfId="0" applyNumberFormat="1" applyFont="1" applyFill="1" applyBorder="1" applyAlignment="1">
      <alignment horizontal="center" vertical="center"/>
    </xf>
    <xf numFmtId="166" fontId="30" fillId="2" borderId="8" xfId="0" applyNumberFormat="1" applyFont="1" applyFill="1" applyBorder="1" applyAlignment="1">
      <alignment horizontal="center" vertical="center"/>
    </xf>
    <xf numFmtId="1" fontId="29" fillId="5" borderId="10" xfId="0" applyNumberFormat="1" applyFont="1" applyFill="1" applyBorder="1" applyAlignment="1">
      <alignment horizontal="center" vertical="center"/>
    </xf>
    <xf numFmtId="0" fontId="29" fillId="2" borderId="38" xfId="0" applyFont="1" applyFill="1" applyBorder="1" applyAlignment="1">
      <alignment horizontal="left" vertical="center"/>
    </xf>
    <xf numFmtId="0" fontId="30" fillId="2" borderId="33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29" fillId="4" borderId="41" xfId="0" applyFont="1" applyFill="1" applyBorder="1" applyAlignment="1">
      <alignment horizontal="center" vertical="center"/>
    </xf>
    <xf numFmtId="0" fontId="29" fillId="4" borderId="34" xfId="0" applyFont="1" applyFill="1" applyBorder="1" applyAlignment="1">
      <alignment horizontal="center" vertical="center"/>
    </xf>
    <xf numFmtId="0" fontId="29" fillId="0" borderId="37" xfId="0" applyFont="1" applyFill="1" applyBorder="1" applyAlignment="1">
      <alignment horizontal="left" vertical="center"/>
    </xf>
    <xf numFmtId="0" fontId="29" fillId="0" borderId="38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30" fillId="0" borderId="40" xfId="0" applyFont="1" applyFill="1" applyBorder="1" applyAlignment="1">
      <alignment horizontal="center" vertical="center"/>
    </xf>
    <xf numFmtId="1" fontId="29" fillId="2" borderId="10" xfId="0" applyNumberFormat="1" applyFont="1" applyFill="1" applyBorder="1" applyAlignment="1">
      <alignment horizontal="center" vertical="center"/>
    </xf>
    <xf numFmtId="1" fontId="29" fillId="2" borderId="24" xfId="0" applyNumberFormat="1" applyFont="1" applyFill="1" applyBorder="1" applyAlignment="1">
      <alignment horizontal="center" vertical="center"/>
    </xf>
    <xf numFmtId="2" fontId="29" fillId="5" borderId="10" xfId="0" applyNumberFormat="1" applyFont="1" applyFill="1" applyBorder="1" applyAlignment="1">
      <alignment horizontal="center" vertical="center"/>
    </xf>
    <xf numFmtId="166" fontId="29" fillId="5" borderId="22" xfId="0" applyNumberFormat="1" applyFont="1" applyFill="1" applyBorder="1" applyAlignment="1">
      <alignment horizontal="center" vertical="center"/>
    </xf>
    <xf numFmtId="1" fontId="30" fillId="0" borderId="10" xfId="0" applyNumberFormat="1" applyFont="1" applyFill="1" applyBorder="1" applyAlignment="1">
      <alignment horizontal="center" vertical="center"/>
    </xf>
    <xf numFmtId="1" fontId="30" fillId="0" borderId="24" xfId="0" applyNumberFormat="1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30" fillId="0" borderId="46" xfId="0" applyFont="1" applyFill="1" applyBorder="1" applyAlignment="1">
      <alignment horizontal="center" vertical="center"/>
    </xf>
    <xf numFmtId="0" fontId="30" fillId="0" borderId="17" xfId="0" applyFont="1" applyFill="1" applyBorder="1" applyAlignment="1" applyProtection="1">
      <alignment horizontal="center" vertical="center"/>
    </xf>
    <xf numFmtId="0" fontId="30" fillId="0" borderId="9" xfId="0" applyFont="1" applyFill="1" applyBorder="1" applyAlignment="1" applyProtection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0" fontId="30" fillId="0" borderId="12" xfId="0" applyFont="1" applyFill="1" applyBorder="1" applyAlignment="1" applyProtection="1">
      <alignment horizontal="center" vertical="center"/>
    </xf>
    <xf numFmtId="2" fontId="29" fillId="0" borderId="17" xfId="0" applyNumberFormat="1" applyFont="1" applyFill="1" applyBorder="1" applyAlignment="1">
      <alignment horizontal="center" vertical="center"/>
    </xf>
    <xf numFmtId="2" fontId="29" fillId="0" borderId="9" xfId="0" applyNumberFormat="1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30" fillId="5" borderId="32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0" fontId="30" fillId="2" borderId="57" xfId="0" applyFont="1" applyFill="1" applyBorder="1" applyAlignment="1">
      <alignment horizontal="center" vertical="center"/>
    </xf>
    <xf numFmtId="0" fontId="29" fillId="0" borderId="76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30" fillId="2" borderId="30" xfId="0" applyFont="1" applyFill="1" applyBorder="1" applyAlignment="1">
      <alignment horizontal="center" vertical="center" wrapText="1"/>
    </xf>
    <xf numFmtId="0" fontId="30" fillId="5" borderId="40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1" fontId="29" fillId="0" borderId="17" xfId="0" applyNumberFormat="1" applyFont="1" applyFill="1" applyBorder="1" applyAlignment="1">
      <alignment horizontal="center" vertical="center"/>
    </xf>
    <xf numFmtId="1" fontId="29" fillId="0" borderId="8" xfId="0" applyNumberFormat="1" applyFont="1" applyFill="1" applyBorder="1" applyAlignment="1">
      <alignment horizontal="center" vertical="center"/>
    </xf>
    <xf numFmtId="1" fontId="29" fillId="0" borderId="12" xfId="0" applyNumberFormat="1" applyFont="1" applyFill="1" applyBorder="1" applyAlignment="1">
      <alignment horizontal="center" vertical="center"/>
    </xf>
    <xf numFmtId="0" fontId="29" fillId="5" borderId="39" xfId="0" applyFont="1" applyFill="1" applyBorder="1" applyAlignment="1">
      <alignment horizontal="center" vertical="center"/>
    </xf>
    <xf numFmtId="0" fontId="29" fillId="5" borderId="6" xfId="0" applyFont="1" applyFill="1" applyBorder="1" applyAlignment="1">
      <alignment horizontal="center" vertical="center"/>
    </xf>
    <xf numFmtId="0" fontId="29" fillId="5" borderId="38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left" vertical="center" wrapText="1"/>
    </xf>
    <xf numFmtId="0" fontId="33" fillId="0" borderId="8" xfId="0" applyFont="1" applyFill="1" applyBorder="1" applyAlignment="1">
      <alignment horizontal="left" vertical="center" wrapText="1"/>
    </xf>
    <xf numFmtId="0" fontId="33" fillId="0" borderId="12" xfId="0" applyFont="1" applyFill="1" applyBorder="1" applyAlignment="1">
      <alignment horizontal="left" vertical="center" wrapText="1"/>
    </xf>
    <xf numFmtId="0" fontId="34" fillId="5" borderId="57" xfId="0" applyFont="1" applyFill="1" applyBorder="1" applyAlignment="1">
      <alignment horizontal="center" vertical="center" wrapText="1"/>
    </xf>
    <xf numFmtId="0" fontId="33" fillId="0" borderId="33" xfId="0" applyFont="1" applyFill="1" applyBorder="1" applyAlignment="1">
      <alignment horizontal="center" vertical="center" wrapText="1"/>
    </xf>
    <xf numFmtId="0" fontId="33" fillId="0" borderId="8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0" fillId="0" borderId="57" xfId="0" applyFont="1" applyBorder="1" applyAlignment="1">
      <alignment horizontal="center"/>
    </xf>
    <xf numFmtId="1" fontId="29" fillId="0" borderId="76" xfId="0" applyNumberFormat="1" applyFont="1" applyBorder="1" applyAlignment="1">
      <alignment horizontal="center"/>
    </xf>
    <xf numFmtId="1" fontId="29" fillId="0" borderId="63" xfId="0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0" fontId="30" fillId="5" borderId="56" xfId="0" applyFont="1" applyFill="1" applyBorder="1" applyAlignment="1">
      <alignment horizontal="center" vertical="center"/>
    </xf>
    <xf numFmtId="0" fontId="30" fillId="5" borderId="51" xfId="0" applyFont="1" applyFill="1" applyBorder="1" applyAlignment="1">
      <alignment horizontal="center" vertical="center"/>
    </xf>
    <xf numFmtId="0" fontId="30" fillId="5" borderId="20" xfId="0" applyFont="1" applyFill="1" applyBorder="1" applyAlignment="1">
      <alignment horizontal="center" vertical="center"/>
    </xf>
    <xf numFmtId="0" fontId="30" fillId="5" borderId="53" xfId="0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left"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166" fontId="29" fillId="0" borderId="17" xfId="0" applyNumberFormat="1" applyFont="1" applyFill="1" applyBorder="1" applyAlignment="1">
      <alignment horizontal="center" vertical="center"/>
    </xf>
    <xf numFmtId="166" fontId="29" fillId="0" borderId="9" xfId="0" applyNumberFormat="1" applyFont="1" applyFill="1" applyBorder="1" applyAlignment="1">
      <alignment horizontal="center" vertical="center"/>
    </xf>
    <xf numFmtId="0" fontId="29" fillId="2" borderId="33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 wrapText="1"/>
    </xf>
  </cellXfs>
  <cellStyles count="6">
    <cellStyle name="Currency" xfId="1" builtinId="4"/>
    <cellStyle name="Euro" xfId="2"/>
    <cellStyle name="Euro 2" xfId="3"/>
    <cellStyle name="Hyperlink" xfId="5" builtinId="8"/>
    <cellStyle name="Normal" xfId="0" builtinId="0"/>
    <cellStyle name="Normal 2" xfId="4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0</xdr:row>
      <xdr:rowOff>123825</xdr:rowOff>
    </xdr:from>
    <xdr:to>
      <xdr:col>0</xdr:col>
      <xdr:colOff>2324100</xdr:colOff>
      <xdr:row>3</xdr:row>
      <xdr:rowOff>238125</xdr:rowOff>
    </xdr:to>
    <xdr:pic>
      <xdr:nvPicPr>
        <xdr:cNvPr id="220076" name="Picture 1" descr="D:\Solidos y Lodos Nacionales\LOGOTIPOS\LOGOTIPO SL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0" y="123825"/>
          <a:ext cx="1257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0</xdr:row>
      <xdr:rowOff>114300</xdr:rowOff>
    </xdr:from>
    <xdr:to>
      <xdr:col>0</xdr:col>
      <xdr:colOff>2324100</xdr:colOff>
      <xdr:row>3</xdr:row>
      <xdr:rowOff>247650</xdr:rowOff>
    </xdr:to>
    <xdr:pic>
      <xdr:nvPicPr>
        <xdr:cNvPr id="2" name="Picture 1" descr="D:\Solidos y Lodos Nacionales\LOGOTIPOS\LOGOTIPO SL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114300"/>
          <a:ext cx="12763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0</xdr:row>
      <xdr:rowOff>114300</xdr:rowOff>
    </xdr:from>
    <xdr:to>
      <xdr:col>0</xdr:col>
      <xdr:colOff>2324100</xdr:colOff>
      <xdr:row>3</xdr:row>
      <xdr:rowOff>247650</xdr:rowOff>
    </xdr:to>
    <xdr:pic>
      <xdr:nvPicPr>
        <xdr:cNvPr id="333842" name="Picture 1" descr="D:\Solidos y Lodos Nacionales\LOGOTIPOS\LOGOTIPO SL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114300"/>
          <a:ext cx="12763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0</xdr:row>
      <xdr:rowOff>114300</xdr:rowOff>
    </xdr:from>
    <xdr:to>
      <xdr:col>0</xdr:col>
      <xdr:colOff>2324100</xdr:colOff>
      <xdr:row>3</xdr:row>
      <xdr:rowOff>247650</xdr:rowOff>
    </xdr:to>
    <xdr:pic>
      <xdr:nvPicPr>
        <xdr:cNvPr id="2" name="Picture 1" descr="D:\Solidos y Lodos Nacionales\LOGOTIPOS\LOGOTIPO SL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114300"/>
          <a:ext cx="12763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0</xdr:row>
      <xdr:rowOff>114300</xdr:rowOff>
    </xdr:from>
    <xdr:to>
      <xdr:col>0</xdr:col>
      <xdr:colOff>2324100</xdr:colOff>
      <xdr:row>3</xdr:row>
      <xdr:rowOff>247650</xdr:rowOff>
    </xdr:to>
    <xdr:pic>
      <xdr:nvPicPr>
        <xdr:cNvPr id="2" name="Picture 1" descr="D:\Solidos y Lodos Nacionales\LOGOTIPOS\LOGOTIPO SL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114300"/>
          <a:ext cx="12763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0</xdr:row>
      <xdr:rowOff>114300</xdr:rowOff>
    </xdr:from>
    <xdr:to>
      <xdr:col>0</xdr:col>
      <xdr:colOff>2324100</xdr:colOff>
      <xdr:row>3</xdr:row>
      <xdr:rowOff>247650</xdr:rowOff>
    </xdr:to>
    <xdr:pic>
      <xdr:nvPicPr>
        <xdr:cNvPr id="2" name="Picture 1" descr="D:\Solidos y Lodos Nacionales\LOGOTIPOS\LOGOTIPO SL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114300"/>
          <a:ext cx="12763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0</xdr:row>
      <xdr:rowOff>114300</xdr:rowOff>
    </xdr:from>
    <xdr:to>
      <xdr:col>0</xdr:col>
      <xdr:colOff>2324100</xdr:colOff>
      <xdr:row>3</xdr:row>
      <xdr:rowOff>247650</xdr:rowOff>
    </xdr:to>
    <xdr:pic>
      <xdr:nvPicPr>
        <xdr:cNvPr id="2" name="Picture 1" descr="D:\Solidos y Lodos Nacionales\LOGOTIPOS\LOGOTIPO SL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114300"/>
          <a:ext cx="12763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0</xdr:row>
      <xdr:rowOff>114300</xdr:rowOff>
    </xdr:from>
    <xdr:to>
      <xdr:col>0</xdr:col>
      <xdr:colOff>2324100</xdr:colOff>
      <xdr:row>3</xdr:row>
      <xdr:rowOff>247650</xdr:rowOff>
    </xdr:to>
    <xdr:pic>
      <xdr:nvPicPr>
        <xdr:cNvPr id="2" name="Picture 1" descr="D:\Solidos y Lodos Nacionales\LOGOTIPOS\LOGOTIPO SL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114300"/>
          <a:ext cx="12763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0</xdr:row>
      <xdr:rowOff>114300</xdr:rowOff>
    </xdr:from>
    <xdr:to>
      <xdr:col>0</xdr:col>
      <xdr:colOff>2324100</xdr:colOff>
      <xdr:row>3</xdr:row>
      <xdr:rowOff>247650</xdr:rowOff>
    </xdr:to>
    <xdr:pic>
      <xdr:nvPicPr>
        <xdr:cNvPr id="2" name="Picture 1" descr="D:\Solidos y Lodos Nacionales\LOGOTIPOS\LOGOTIPO SL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114300"/>
          <a:ext cx="12763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0</xdr:row>
      <xdr:rowOff>114300</xdr:rowOff>
    </xdr:from>
    <xdr:to>
      <xdr:col>0</xdr:col>
      <xdr:colOff>2324100</xdr:colOff>
      <xdr:row>3</xdr:row>
      <xdr:rowOff>247650</xdr:rowOff>
    </xdr:to>
    <xdr:pic>
      <xdr:nvPicPr>
        <xdr:cNvPr id="2" name="Picture 1" descr="D:\Solidos y Lodos Nacionales\LOGOTIPOS\LOGOTIPO SL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114300"/>
          <a:ext cx="12763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@12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6@1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5@1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5@12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6@12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5@12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5@12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5@12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5@12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5@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Z136"/>
  <sheetViews>
    <sheetView view="pageBreakPreview" topLeftCell="A41" zoomScale="50" zoomScaleNormal="50" zoomScaleSheetLayoutView="50" workbookViewId="0">
      <selection activeCell="D75" sqref="D75"/>
    </sheetView>
  </sheetViews>
  <sheetFormatPr defaultColWidth="9.140625" defaultRowHeight="15"/>
  <cols>
    <col min="1" max="1" width="43.7109375" style="2" customWidth="1"/>
    <col min="2" max="2" width="16.42578125" style="2" customWidth="1"/>
    <col min="3" max="3" width="14.28515625" style="2" customWidth="1"/>
    <col min="4" max="4" width="15" style="2" customWidth="1"/>
    <col min="5" max="5" width="17.42578125" style="2" customWidth="1"/>
    <col min="6" max="6" width="15.28515625" style="2" customWidth="1"/>
    <col min="7" max="7" width="29.7109375" style="2" customWidth="1"/>
    <col min="8" max="9" width="19.5703125" style="2" customWidth="1"/>
    <col min="10" max="10" width="17.85546875" style="2" customWidth="1"/>
    <col min="11" max="11" width="18.7109375" style="2" customWidth="1"/>
    <col min="12" max="12" width="19.28515625" style="2" customWidth="1"/>
    <col min="13" max="13" width="17.140625" style="2" customWidth="1"/>
    <col min="14" max="14" width="19.28515625" style="2" customWidth="1"/>
    <col min="15" max="15" width="20.140625" style="2" customWidth="1"/>
    <col min="16" max="16" width="21" style="2" customWidth="1"/>
    <col min="17" max="17" width="23.5703125" style="2" customWidth="1"/>
    <col min="18" max="18" width="3.42578125" style="2" customWidth="1"/>
    <col min="19" max="19" width="14.5703125" style="3" customWidth="1"/>
    <col min="20" max="20" width="12.85546875" style="4" customWidth="1"/>
    <col min="21" max="21" width="15" style="5" customWidth="1"/>
    <col min="22" max="22" width="20" style="2" customWidth="1"/>
    <col min="23" max="23" width="9.140625" style="2" customWidth="1"/>
    <col min="24" max="24" width="12.28515625" style="2" customWidth="1"/>
    <col min="25" max="16384" width="9.140625" style="2"/>
  </cols>
  <sheetData>
    <row r="1" spans="1:52" ht="11.25" customHeight="1">
      <c r="A1" s="39"/>
      <c r="B1" s="40"/>
      <c r="C1" s="1039" t="s">
        <v>78</v>
      </c>
      <c r="D1" s="1040"/>
      <c r="E1" s="1040"/>
      <c r="F1" s="1040"/>
      <c r="G1" s="1040"/>
      <c r="H1" s="1040"/>
      <c r="I1" s="1040"/>
      <c r="J1" s="1040"/>
      <c r="K1" s="1040"/>
      <c r="L1" s="1040"/>
      <c r="M1" s="1041"/>
      <c r="N1" s="534"/>
      <c r="O1" s="535"/>
      <c r="P1" s="535"/>
      <c r="Q1" s="40"/>
      <c r="R1" s="1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52" ht="41.25" customHeight="1" thickBot="1">
      <c r="A2" s="41"/>
      <c r="B2" s="42"/>
      <c r="C2" s="1042"/>
      <c r="D2" s="1043"/>
      <c r="E2" s="1043"/>
      <c r="F2" s="1043"/>
      <c r="G2" s="1043"/>
      <c r="H2" s="1043"/>
      <c r="I2" s="1043"/>
      <c r="J2" s="1043"/>
      <c r="K2" s="1043"/>
      <c r="L2" s="1043"/>
      <c r="M2" s="1044"/>
      <c r="N2" s="1045" t="s">
        <v>136</v>
      </c>
      <c r="O2" s="1046"/>
      <c r="P2" s="1046"/>
      <c r="Q2" s="42"/>
      <c r="R2" s="6"/>
      <c r="V2" s="44"/>
      <c r="W2" s="44"/>
      <c r="X2" s="44"/>
      <c r="Y2" s="44"/>
      <c r="Z2" s="44"/>
      <c r="AA2" s="44"/>
      <c r="AB2" s="44"/>
      <c r="AC2" s="13"/>
      <c r="AD2" s="13"/>
      <c r="AE2" s="13"/>
      <c r="AF2" s="13"/>
      <c r="AG2" s="13"/>
    </row>
    <row r="3" spans="1:52" ht="26.25" customHeight="1">
      <c r="A3" s="41"/>
      <c r="B3" s="42"/>
      <c r="C3" s="1047" t="s">
        <v>141</v>
      </c>
      <c r="D3" s="1048"/>
      <c r="E3" s="1048"/>
      <c r="F3" s="1048"/>
      <c r="G3" s="1048"/>
      <c r="H3" s="1048"/>
      <c r="I3" s="1048"/>
      <c r="J3" s="1048"/>
      <c r="K3" s="1048"/>
      <c r="L3" s="1048"/>
      <c r="M3" s="1049"/>
      <c r="N3" s="1053" t="s">
        <v>242</v>
      </c>
      <c r="O3" s="1054"/>
      <c r="P3" s="536"/>
      <c r="Q3" s="42"/>
      <c r="R3" s="6"/>
      <c r="V3" s="44"/>
      <c r="W3" s="44"/>
      <c r="X3" s="44"/>
      <c r="Y3" s="44"/>
      <c r="Z3" s="44"/>
      <c r="AA3" s="44"/>
      <c r="AB3" s="44"/>
      <c r="AC3" s="13"/>
      <c r="AD3" s="13"/>
      <c r="AE3" s="13"/>
      <c r="AF3" s="13"/>
      <c r="AG3" s="13"/>
    </row>
    <row r="4" spans="1:52" ht="24" customHeight="1" thickBot="1">
      <c r="A4" s="1058"/>
      <c r="B4" s="1059"/>
      <c r="C4" s="1050"/>
      <c r="D4" s="1051"/>
      <c r="E4" s="1051"/>
      <c r="F4" s="1051"/>
      <c r="G4" s="1051"/>
      <c r="H4" s="1051"/>
      <c r="I4" s="1051"/>
      <c r="J4" s="1051"/>
      <c r="K4" s="1051"/>
      <c r="L4" s="1051"/>
      <c r="M4" s="1052"/>
      <c r="N4" s="1060" t="s">
        <v>243</v>
      </c>
      <c r="O4" s="1061"/>
      <c r="P4" s="1061"/>
      <c r="Q4" s="43"/>
      <c r="R4" s="6"/>
      <c r="V4" s="11"/>
      <c r="W4" s="11"/>
      <c r="X4" s="11"/>
      <c r="Y4" s="11"/>
      <c r="Z4" s="11"/>
      <c r="AA4" s="11"/>
      <c r="AB4" s="11"/>
      <c r="AC4" s="13"/>
      <c r="AD4" s="13"/>
      <c r="AE4" s="13"/>
      <c r="AF4" s="13"/>
      <c r="AG4" s="13"/>
    </row>
    <row r="5" spans="1:52" ht="18" customHeight="1" thickBot="1">
      <c r="A5"/>
      <c r="B5" s="2" t="s">
        <v>0</v>
      </c>
      <c r="G5" s="7" t="s">
        <v>0</v>
      </c>
      <c r="N5" s="1062"/>
      <c r="O5" s="1062"/>
      <c r="P5" s="1062"/>
      <c r="Q5" s="1062"/>
      <c r="V5" s="11"/>
      <c r="W5" s="11"/>
      <c r="X5" s="11"/>
      <c r="Y5" s="11"/>
      <c r="Z5" s="11"/>
      <c r="AA5" s="11"/>
      <c r="AB5" s="11"/>
      <c r="AC5" s="13"/>
      <c r="AD5" s="13"/>
      <c r="AE5" s="13"/>
      <c r="AF5" s="13"/>
      <c r="AG5" s="13"/>
      <c r="AP5" s="1099" t="s">
        <v>6</v>
      </c>
      <c r="AQ5" s="1100"/>
      <c r="AR5" s="1100"/>
      <c r="AS5" s="1100"/>
      <c r="AT5" s="1100"/>
      <c r="AU5" s="1100"/>
      <c r="AV5" s="1100"/>
      <c r="AW5" s="1100"/>
      <c r="AX5" s="1101"/>
    </row>
    <row r="6" spans="1:52" s="234" customFormat="1" ht="18" customHeight="1">
      <c r="A6" s="513" t="s">
        <v>285</v>
      </c>
      <c r="B6" s="514"/>
      <c r="C6" s="513" t="s">
        <v>284</v>
      </c>
      <c r="D6" s="615"/>
      <c r="E6" s="513" t="s">
        <v>121</v>
      </c>
      <c r="F6" s="514"/>
      <c r="G6" s="516" t="s">
        <v>3</v>
      </c>
      <c r="H6" s="514"/>
      <c r="I6" s="516" t="s">
        <v>287</v>
      </c>
      <c r="J6" s="517"/>
      <c r="K6" s="514"/>
      <c r="L6" s="516" t="s">
        <v>83</v>
      </c>
      <c r="M6" s="518"/>
      <c r="N6" s="516" t="s">
        <v>84</v>
      </c>
      <c r="O6" s="519"/>
      <c r="P6" s="516" t="s">
        <v>85</v>
      </c>
      <c r="Q6" s="231"/>
      <c r="R6" s="232"/>
      <c r="S6" s="50"/>
      <c r="T6" s="98"/>
      <c r="U6" s="233"/>
      <c r="V6" s="99"/>
      <c r="W6" s="99"/>
      <c r="X6" s="99"/>
      <c r="Y6" s="99"/>
      <c r="Z6" s="99"/>
      <c r="AA6" s="99"/>
      <c r="AB6" s="99"/>
      <c r="AC6" s="87"/>
      <c r="AD6" s="87"/>
      <c r="AE6" s="87"/>
      <c r="AF6" s="87"/>
      <c r="AG6" s="87"/>
      <c r="AH6" s="87"/>
      <c r="AI6" s="87"/>
      <c r="AJ6" s="87"/>
      <c r="AK6" s="87"/>
      <c r="AL6" s="87"/>
      <c r="AO6" s="227"/>
      <c r="AP6" s="235"/>
      <c r="AQ6" s="235"/>
      <c r="AR6" s="235"/>
      <c r="AS6" s="235"/>
      <c r="AT6" s="235"/>
      <c r="AU6" s="235"/>
      <c r="AV6" s="235"/>
      <c r="AW6" s="235"/>
      <c r="AX6" s="235"/>
      <c r="AY6" s="227"/>
      <c r="AZ6" s="227"/>
    </row>
    <row r="7" spans="1:52" s="234" customFormat="1" ht="18" customHeight="1" thickBot="1">
      <c r="A7" s="605" t="s">
        <v>286</v>
      </c>
      <c r="B7" s="520"/>
      <c r="C7" s="1063">
        <v>41185</v>
      </c>
      <c r="D7" s="1064"/>
      <c r="E7" s="288">
        <v>0</v>
      </c>
      <c r="F7" s="521" t="s">
        <v>89</v>
      </c>
      <c r="G7" s="522">
        <v>26</v>
      </c>
      <c r="H7" s="523" t="s">
        <v>129</v>
      </c>
      <c r="I7" s="524" t="s">
        <v>288</v>
      </c>
      <c r="J7" s="629"/>
      <c r="K7" s="630"/>
      <c r="L7" s="1065" t="s">
        <v>268</v>
      </c>
      <c r="M7" s="1066"/>
      <c r="N7" s="524" t="s">
        <v>269</v>
      </c>
      <c r="O7" s="526"/>
      <c r="P7" s="524"/>
      <c r="Q7" s="236">
        <v>1</v>
      </c>
      <c r="R7" s="232"/>
      <c r="S7" s="50"/>
      <c r="T7" s="98"/>
      <c r="U7" s="233"/>
      <c r="V7" s="99"/>
      <c r="W7" s="99"/>
      <c r="X7" s="99"/>
      <c r="Y7" s="99"/>
      <c r="Z7" s="99"/>
      <c r="AA7" s="99"/>
      <c r="AB7" s="99"/>
      <c r="AC7" s="87"/>
      <c r="AD7" s="87"/>
      <c r="AE7" s="87"/>
      <c r="AF7" s="87"/>
      <c r="AG7" s="87"/>
      <c r="AH7" s="87"/>
      <c r="AI7" s="87"/>
      <c r="AJ7" s="87"/>
      <c r="AK7" s="87"/>
      <c r="AL7" s="87"/>
      <c r="AO7" s="227"/>
      <c r="AP7" s="55"/>
      <c r="AQ7" s="56"/>
      <c r="AR7" s="56"/>
      <c r="AS7" s="57"/>
      <c r="AT7" s="58"/>
      <c r="AU7" s="56"/>
      <c r="AV7" s="59"/>
      <c r="AW7" s="60"/>
      <c r="AX7" s="61"/>
      <c r="AY7" s="227"/>
      <c r="AZ7" s="227"/>
    </row>
    <row r="8" spans="1:52" s="46" customFormat="1" ht="20.100000000000001" customHeight="1" thickBot="1">
      <c r="A8" s="1055" t="s">
        <v>86</v>
      </c>
      <c r="B8" s="1056"/>
      <c r="C8" s="1056"/>
      <c r="D8" s="1056"/>
      <c r="E8" s="1055" t="s">
        <v>91</v>
      </c>
      <c r="F8" s="1056"/>
      <c r="G8" s="1056"/>
      <c r="H8" s="1057"/>
      <c r="I8" s="1055" t="s">
        <v>90</v>
      </c>
      <c r="J8" s="1056"/>
      <c r="K8" s="1057"/>
      <c r="L8" s="1055" t="s">
        <v>94</v>
      </c>
      <c r="M8" s="1056"/>
      <c r="N8" s="1056"/>
      <c r="O8" s="1056"/>
      <c r="P8" s="1056"/>
      <c r="Q8" s="1057"/>
      <c r="R8" s="54"/>
      <c r="S8" s="50"/>
      <c r="T8" s="98"/>
      <c r="U8" s="90"/>
      <c r="V8" s="68"/>
      <c r="W8" s="68"/>
      <c r="X8" s="68"/>
      <c r="Y8" s="99"/>
      <c r="Z8" s="99"/>
      <c r="AA8" s="99"/>
      <c r="AB8" s="99"/>
      <c r="AC8" s="54"/>
      <c r="AD8" s="54"/>
      <c r="AE8" s="54"/>
      <c r="AF8" s="54"/>
      <c r="AG8" s="54"/>
      <c r="AH8" s="53"/>
      <c r="AI8" s="53"/>
      <c r="AJ8" s="53"/>
      <c r="AK8" s="53"/>
      <c r="AL8" s="53"/>
      <c r="AO8" s="55"/>
      <c r="AP8" s="55"/>
      <c r="AQ8" s="56"/>
      <c r="AR8" s="56"/>
      <c r="AS8" s="57"/>
      <c r="AT8" s="58"/>
      <c r="AU8" s="56"/>
      <c r="AV8" s="59"/>
      <c r="AW8" s="60"/>
      <c r="AX8" s="61"/>
      <c r="AY8" s="55"/>
      <c r="AZ8" s="55"/>
    </row>
    <row r="9" spans="1:52" s="46" customFormat="1" ht="20.100000000000001" customHeight="1">
      <c r="A9" s="243" t="s">
        <v>1</v>
      </c>
      <c r="B9" s="1067" t="s">
        <v>273</v>
      </c>
      <c r="C9" s="1068"/>
      <c r="D9" s="1068"/>
      <c r="E9" s="896" t="s">
        <v>4</v>
      </c>
      <c r="F9" s="1072"/>
      <c r="G9" s="244">
        <v>1.8</v>
      </c>
      <c r="H9" s="245"/>
      <c r="I9" s="246" t="s">
        <v>88</v>
      </c>
      <c r="J9" s="247"/>
      <c r="K9" s="248">
        <v>0</v>
      </c>
      <c r="L9" s="551" t="s">
        <v>263</v>
      </c>
      <c r="M9" s="249"/>
      <c r="N9" s="47"/>
      <c r="O9" s="47"/>
      <c r="P9" s="47"/>
      <c r="Q9" s="48"/>
      <c r="R9" s="49"/>
      <c r="S9" s="50"/>
      <c r="T9" s="51"/>
      <c r="U9" s="52"/>
      <c r="V9" s="53"/>
      <c r="W9" s="53"/>
      <c r="X9" s="53"/>
      <c r="Y9" s="53"/>
      <c r="Z9" s="53"/>
      <c r="AA9" s="54"/>
      <c r="AB9" s="54"/>
      <c r="AC9" s="54"/>
      <c r="AD9" s="54"/>
      <c r="AE9" s="54"/>
      <c r="AF9" s="54"/>
      <c r="AG9" s="54"/>
      <c r="AH9" s="53"/>
      <c r="AI9" s="53"/>
      <c r="AJ9" s="53"/>
      <c r="AK9" s="53"/>
      <c r="AL9" s="53"/>
      <c r="AO9" s="55"/>
      <c r="AP9" s="55"/>
      <c r="AQ9" s="56"/>
      <c r="AR9" s="56"/>
      <c r="AS9" s="57"/>
      <c r="AT9" s="58"/>
      <c r="AU9" s="56"/>
      <c r="AV9" s="59"/>
      <c r="AW9" s="60"/>
      <c r="AX9" s="61"/>
      <c r="AY9" s="55"/>
      <c r="AZ9" s="55"/>
    </row>
    <row r="10" spans="1:52" s="46" customFormat="1" ht="20.100000000000001" customHeight="1">
      <c r="A10" s="250" t="s">
        <v>126</v>
      </c>
      <c r="B10" s="1069" t="s">
        <v>272</v>
      </c>
      <c r="C10" s="1070"/>
      <c r="D10" s="1070"/>
      <c r="E10" s="898" t="s">
        <v>5</v>
      </c>
      <c r="F10" s="997"/>
      <c r="G10" s="252"/>
      <c r="H10" s="253"/>
      <c r="I10" s="251" t="s">
        <v>123</v>
      </c>
      <c r="J10" s="254"/>
      <c r="K10" s="255">
        <f>+E7-K9</f>
        <v>0</v>
      </c>
      <c r="L10" s="566" t="s">
        <v>283</v>
      </c>
      <c r="M10" s="256"/>
      <c r="N10" s="62"/>
      <c r="O10" s="62"/>
      <c r="P10" s="62"/>
      <c r="Q10" s="63"/>
      <c r="R10" s="64"/>
      <c r="S10" s="65"/>
      <c r="T10" s="66"/>
      <c r="U10" s="67"/>
      <c r="V10" s="53"/>
      <c r="W10" s="53"/>
      <c r="X10" s="53"/>
      <c r="Y10" s="53"/>
      <c r="Z10" s="53"/>
      <c r="AA10" s="53"/>
      <c r="AB10" s="68"/>
      <c r="AC10" s="68"/>
      <c r="AD10" s="68"/>
      <c r="AE10" s="68"/>
      <c r="AF10" s="68"/>
      <c r="AG10" s="68"/>
      <c r="AH10" s="53"/>
      <c r="AI10" s="53"/>
      <c r="AJ10" s="53"/>
      <c r="AK10" s="53"/>
      <c r="AL10" s="53"/>
      <c r="AO10" s="55"/>
      <c r="AP10" s="55"/>
      <c r="AQ10" s="56"/>
      <c r="AR10" s="69"/>
      <c r="AS10" s="57"/>
      <c r="AT10" s="58"/>
      <c r="AU10" s="56"/>
      <c r="AV10" s="59"/>
      <c r="AW10" s="60"/>
      <c r="AX10" s="61"/>
      <c r="AY10" s="55"/>
      <c r="AZ10" s="55"/>
    </row>
    <row r="11" spans="1:52" s="46" customFormat="1" ht="20.100000000000001" customHeight="1">
      <c r="A11" s="250" t="s">
        <v>125</v>
      </c>
      <c r="B11" s="257">
        <v>8.6</v>
      </c>
      <c r="C11" s="258"/>
      <c r="D11" s="259"/>
      <c r="E11" s="898" t="s">
        <v>257</v>
      </c>
      <c r="F11" s="997"/>
      <c r="G11" s="260" t="s">
        <v>274</v>
      </c>
      <c r="H11" s="261"/>
      <c r="I11" s="262" t="s">
        <v>130</v>
      </c>
      <c r="J11" s="263"/>
      <c r="K11" s="264"/>
      <c r="L11" s="550" t="s">
        <v>265</v>
      </c>
      <c r="M11" s="256"/>
      <c r="N11" s="62"/>
      <c r="O11" s="62"/>
      <c r="P11" s="62"/>
      <c r="Q11" s="63"/>
      <c r="R11" s="64"/>
      <c r="S11" s="65"/>
      <c r="T11" s="70"/>
      <c r="U11" s="67"/>
      <c r="V11" s="53"/>
      <c r="W11" s="53"/>
      <c r="X11" s="53"/>
      <c r="Y11" s="53"/>
      <c r="Z11" s="53"/>
      <c r="AA11" s="53"/>
      <c r="AB11" s="68"/>
      <c r="AC11" s="68"/>
      <c r="AD11" s="68"/>
      <c r="AE11" s="68"/>
      <c r="AF11" s="68"/>
      <c r="AG11" s="68"/>
      <c r="AH11" s="53"/>
      <c r="AI11" s="53"/>
      <c r="AJ11" s="53"/>
      <c r="AK11" s="53"/>
      <c r="AL11" s="53"/>
      <c r="AO11" s="55"/>
      <c r="AP11" s="55"/>
      <c r="AQ11" s="56"/>
      <c r="AR11" s="69"/>
      <c r="AS11" s="57"/>
      <c r="AT11" s="58"/>
      <c r="AU11" s="56"/>
      <c r="AV11" s="59"/>
      <c r="AW11" s="60"/>
      <c r="AX11" s="61"/>
      <c r="AY11" s="55"/>
      <c r="AZ11" s="55"/>
    </row>
    <row r="12" spans="1:52" s="46" customFormat="1" ht="20.100000000000001" customHeight="1">
      <c r="A12" s="250" t="s">
        <v>127</v>
      </c>
      <c r="B12" s="635" t="s">
        <v>309</v>
      </c>
      <c r="C12" s="258"/>
      <c r="D12" s="265"/>
      <c r="E12" s="898" t="s">
        <v>87</v>
      </c>
      <c r="F12" s="997"/>
      <c r="G12" s="266"/>
      <c r="H12" s="261"/>
      <c r="I12" s="267" t="s">
        <v>131</v>
      </c>
      <c r="J12" s="268"/>
      <c r="K12" s="269">
        <v>0.2</v>
      </c>
      <c r="L12" s="550" t="s">
        <v>266</v>
      </c>
      <c r="M12" s="256"/>
      <c r="N12" s="62"/>
      <c r="O12" s="62"/>
      <c r="P12" s="62"/>
      <c r="Q12" s="63"/>
      <c r="R12" s="64"/>
      <c r="S12" s="65"/>
      <c r="T12" s="66"/>
      <c r="U12" s="67"/>
      <c r="V12" s="53"/>
      <c r="W12" s="53"/>
      <c r="X12" s="53"/>
      <c r="Y12" s="53"/>
      <c r="Z12" s="53"/>
      <c r="AA12" s="53"/>
      <c r="AB12" s="68"/>
      <c r="AC12" s="68"/>
      <c r="AD12" s="68"/>
      <c r="AE12" s="68"/>
      <c r="AF12" s="68"/>
      <c r="AG12" s="68"/>
      <c r="AH12" s="53"/>
      <c r="AI12" s="53"/>
      <c r="AJ12" s="53"/>
      <c r="AK12" s="53"/>
      <c r="AL12" s="53"/>
      <c r="AO12" s="55"/>
      <c r="AP12" s="55"/>
      <c r="AQ12" s="56"/>
      <c r="AR12" s="69"/>
      <c r="AS12" s="57"/>
      <c r="AT12" s="58"/>
      <c r="AU12" s="56"/>
      <c r="AV12" s="59"/>
      <c r="AW12" s="60"/>
      <c r="AX12" s="61"/>
      <c r="AY12" s="55"/>
      <c r="AZ12" s="55"/>
    </row>
    <row r="13" spans="1:52" s="46" customFormat="1" ht="20.100000000000001" customHeight="1">
      <c r="A13" s="270" t="s">
        <v>128</v>
      </c>
      <c r="B13" s="271">
        <v>6</v>
      </c>
      <c r="C13" s="271"/>
      <c r="D13" s="272"/>
      <c r="E13" s="1073"/>
      <c r="F13" s="1074"/>
      <c r="G13" s="252"/>
      <c r="H13" s="273"/>
      <c r="I13" s="251" t="s">
        <v>122</v>
      </c>
      <c r="J13" s="274"/>
      <c r="K13" s="275">
        <v>1</v>
      </c>
      <c r="L13" s="550" t="s">
        <v>262</v>
      </c>
      <c r="M13" s="274"/>
      <c r="N13" s="75"/>
      <c r="O13" s="62"/>
      <c r="P13" s="62"/>
      <c r="Q13" s="63"/>
      <c r="R13" s="64"/>
      <c r="S13" s="65"/>
      <c r="T13" s="66"/>
      <c r="U13" s="67"/>
      <c r="V13" s="887"/>
      <c r="W13" s="887"/>
      <c r="X13" s="887"/>
      <c r="Y13" s="53"/>
      <c r="Z13" s="53"/>
      <c r="AA13" s="53"/>
      <c r="AB13" s="68"/>
      <c r="AC13" s="68"/>
      <c r="AD13" s="68"/>
      <c r="AE13" s="68"/>
      <c r="AF13" s="68"/>
      <c r="AG13" s="68"/>
      <c r="AH13" s="53"/>
      <c r="AI13" s="53"/>
      <c r="AJ13" s="53"/>
      <c r="AK13" s="53"/>
      <c r="AL13" s="53"/>
      <c r="AO13" s="55"/>
      <c r="AP13" s="55"/>
      <c r="AQ13" s="56"/>
      <c r="AR13" s="69"/>
      <c r="AS13" s="57"/>
      <c r="AT13" s="58"/>
      <c r="AU13" s="56"/>
      <c r="AV13" s="59"/>
      <c r="AW13" s="60"/>
      <c r="AX13" s="61"/>
      <c r="AY13" s="55"/>
      <c r="AZ13" s="55"/>
    </row>
    <row r="14" spans="1:52" s="46" customFormat="1" ht="20.100000000000001" customHeight="1" thickBot="1">
      <c r="A14" s="276" t="s">
        <v>124</v>
      </c>
      <c r="B14" s="277">
        <v>470</v>
      </c>
      <c r="C14" s="277"/>
      <c r="D14" s="278"/>
      <c r="E14" s="1075"/>
      <c r="F14" s="1076"/>
      <c r="G14" s="279"/>
      <c r="H14" s="280"/>
      <c r="I14" s="281"/>
      <c r="J14" s="282"/>
      <c r="K14" s="283"/>
      <c r="L14" s="281" t="s">
        <v>267</v>
      </c>
      <c r="M14" s="282"/>
      <c r="N14" s="78"/>
      <c r="O14" s="79"/>
      <c r="P14" s="79"/>
      <c r="Q14" s="80"/>
      <c r="R14" s="49"/>
      <c r="S14" s="65"/>
      <c r="T14" s="66"/>
      <c r="U14" s="67"/>
      <c r="V14" s="54"/>
      <c r="W14" s="54"/>
      <c r="X14" s="54"/>
      <c r="Y14" s="53"/>
      <c r="Z14" s="53"/>
      <c r="AA14" s="53"/>
      <c r="AB14" s="68"/>
      <c r="AC14" s="68"/>
      <c r="AD14" s="68"/>
      <c r="AE14" s="68"/>
      <c r="AF14" s="68"/>
      <c r="AG14" s="68"/>
      <c r="AH14" s="53"/>
      <c r="AI14" s="53"/>
      <c r="AJ14" s="53"/>
      <c r="AK14" s="53"/>
      <c r="AL14" s="53"/>
      <c r="AO14" s="55"/>
      <c r="AP14" s="55"/>
      <c r="AQ14" s="56"/>
      <c r="AR14" s="69"/>
      <c r="AS14" s="57"/>
      <c r="AT14" s="58"/>
      <c r="AU14" s="56"/>
      <c r="AV14" s="59"/>
      <c r="AW14" s="60"/>
      <c r="AX14" s="61"/>
      <c r="AY14" s="55"/>
      <c r="AZ14" s="55"/>
    </row>
    <row r="15" spans="1:52" ht="28.5" customHeight="1" thickBot="1">
      <c r="A15" s="862" t="s">
        <v>137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3"/>
      <c r="N15" s="863"/>
      <c r="O15" s="863"/>
      <c r="P15" s="863"/>
      <c r="Q15" s="864"/>
      <c r="R15" s="16"/>
      <c r="S15" s="35"/>
      <c r="T15" s="36"/>
      <c r="U15" s="37"/>
      <c r="V15" s="30"/>
      <c r="W15" s="30"/>
      <c r="X15" s="30"/>
      <c r="Y15" s="10"/>
      <c r="Z15" s="10"/>
      <c r="AA15" s="26"/>
      <c r="AB15" s="17"/>
      <c r="AC15" s="17"/>
      <c r="AD15" s="17"/>
      <c r="AE15" s="17"/>
      <c r="AF15" s="17"/>
      <c r="AG15" s="21"/>
      <c r="AH15" s="10"/>
      <c r="AI15" s="10"/>
      <c r="AJ15" s="10"/>
      <c r="AK15" s="10"/>
      <c r="AL15" s="10"/>
      <c r="AO15" s="13"/>
      <c r="AP15" s="19"/>
      <c r="AQ15" s="14"/>
      <c r="AR15" s="25"/>
      <c r="AS15" s="22"/>
      <c r="AT15" s="23"/>
      <c r="AU15" s="15"/>
      <c r="AV15" s="12"/>
      <c r="AW15" s="24"/>
      <c r="AX15" s="8"/>
      <c r="AY15" s="13"/>
      <c r="AZ15" s="13"/>
    </row>
    <row r="16" spans="1:52" s="46" customFormat="1" ht="18" customHeight="1" thickBot="1">
      <c r="A16" s="921" t="s">
        <v>92</v>
      </c>
      <c r="B16" s="922"/>
      <c r="C16" s="922"/>
      <c r="D16" s="922"/>
      <c r="E16" s="922"/>
      <c r="F16" s="922"/>
      <c r="G16" s="923"/>
      <c r="H16" s="1079" t="s">
        <v>12</v>
      </c>
      <c r="I16" s="1082"/>
      <c r="J16" s="1082"/>
      <c r="K16" s="1082"/>
      <c r="L16" s="1082"/>
      <c r="M16" s="1082"/>
      <c r="N16" s="1082"/>
      <c r="O16" s="1082"/>
      <c r="P16" s="1082"/>
      <c r="Q16" s="1080"/>
      <c r="R16" s="61"/>
      <c r="S16" s="81"/>
      <c r="T16" s="66"/>
      <c r="U16" s="67"/>
      <c r="V16" s="53"/>
      <c r="W16" s="53"/>
      <c r="X16" s="82"/>
      <c r="Y16" s="53"/>
      <c r="Z16" s="53"/>
      <c r="AA16" s="53"/>
      <c r="AB16" s="68"/>
      <c r="AC16" s="68"/>
      <c r="AD16" s="68"/>
      <c r="AE16" s="68"/>
      <c r="AF16" s="68"/>
      <c r="AG16" s="68"/>
      <c r="AH16" s="53"/>
      <c r="AI16" s="53"/>
      <c r="AJ16" s="53"/>
      <c r="AK16" s="53"/>
      <c r="AL16" s="53"/>
      <c r="AO16" s="55"/>
      <c r="AP16" s="55"/>
      <c r="AQ16" s="56"/>
      <c r="AR16" s="56"/>
      <c r="AS16" s="57"/>
      <c r="AT16" s="58"/>
      <c r="AU16" s="56"/>
      <c r="AV16" s="59"/>
      <c r="AW16" s="60"/>
      <c r="AX16" s="61"/>
      <c r="AY16" s="55"/>
      <c r="AZ16" s="55"/>
    </row>
    <row r="17" spans="1:52" s="46" customFormat="1" ht="18" customHeight="1" thickBot="1">
      <c r="A17" s="284"/>
      <c r="B17" s="921" t="s">
        <v>132</v>
      </c>
      <c r="C17" s="923"/>
      <c r="D17" s="921" t="s">
        <v>133</v>
      </c>
      <c r="E17" s="923"/>
      <c r="F17" s="921" t="s">
        <v>134</v>
      </c>
      <c r="G17" s="923"/>
      <c r="H17" s="1079"/>
      <c r="I17" s="1080"/>
      <c r="J17" s="1089" t="s">
        <v>15</v>
      </c>
      <c r="K17" s="1089"/>
      <c r="L17" s="1089"/>
      <c r="M17" s="1089" t="s">
        <v>16</v>
      </c>
      <c r="N17" s="1089"/>
      <c r="O17" s="1089"/>
      <c r="P17" s="922" t="s">
        <v>135</v>
      </c>
      <c r="Q17" s="923"/>
      <c r="R17" s="83"/>
      <c r="S17" s="65"/>
      <c r="T17" s="66"/>
      <c r="U17" s="67"/>
      <c r="V17" s="53"/>
      <c r="W17" s="53"/>
      <c r="X17" s="84"/>
      <c r="Y17" s="53"/>
      <c r="Z17" s="53"/>
      <c r="AA17" s="53"/>
      <c r="AB17" s="68"/>
      <c r="AC17" s="68"/>
      <c r="AD17" s="68"/>
      <c r="AE17" s="68"/>
      <c r="AF17" s="53"/>
      <c r="AG17" s="53"/>
      <c r="AH17" s="53"/>
      <c r="AI17" s="53"/>
      <c r="AJ17" s="53"/>
      <c r="AK17" s="53"/>
      <c r="AL17" s="53"/>
      <c r="AO17" s="55"/>
      <c r="AP17" s="55"/>
      <c r="AQ17" s="56"/>
      <c r="AR17" s="56"/>
      <c r="AS17" s="57"/>
      <c r="AT17" s="58"/>
      <c r="AU17" s="56"/>
      <c r="AV17" s="59"/>
      <c r="AW17" s="60"/>
      <c r="AX17" s="61"/>
      <c r="AY17" s="55"/>
      <c r="AZ17" s="55"/>
    </row>
    <row r="18" spans="1:52" s="46" customFormat="1" ht="18" customHeight="1" thickBot="1">
      <c r="A18" s="285"/>
      <c r="B18" s="286" t="s">
        <v>199</v>
      </c>
      <c r="C18" s="287" t="s">
        <v>7</v>
      </c>
      <c r="D18" s="286" t="s">
        <v>199</v>
      </c>
      <c r="E18" s="287" t="s">
        <v>7</v>
      </c>
      <c r="F18" s="286" t="s">
        <v>199</v>
      </c>
      <c r="G18" s="287" t="s">
        <v>7</v>
      </c>
      <c r="H18" s="288"/>
      <c r="I18" s="289"/>
      <c r="J18" s="1090"/>
      <c r="K18" s="1090"/>
      <c r="L18" s="1090"/>
      <c r="M18" s="1090"/>
      <c r="N18" s="1090"/>
      <c r="O18" s="1090"/>
      <c r="P18" s="290" t="s">
        <v>199</v>
      </c>
      <c r="Q18" s="291" t="s">
        <v>7</v>
      </c>
      <c r="R18" s="54"/>
      <c r="S18" s="65"/>
      <c r="T18" s="66"/>
      <c r="U18" s="67"/>
      <c r="V18" s="53"/>
      <c r="W18" s="53"/>
      <c r="X18" s="84"/>
      <c r="Y18" s="53"/>
      <c r="Z18" s="53"/>
      <c r="AA18" s="53"/>
      <c r="AB18" s="68"/>
      <c r="AC18" s="68"/>
      <c r="AD18" s="68"/>
      <c r="AE18" s="68"/>
      <c r="AF18" s="53"/>
      <c r="AG18" s="53"/>
      <c r="AH18" s="53"/>
      <c r="AI18" s="53"/>
      <c r="AJ18" s="53"/>
      <c r="AK18" s="53"/>
      <c r="AL18" s="53"/>
      <c r="AO18" s="55"/>
      <c r="AP18" s="55"/>
      <c r="AQ18" s="56"/>
      <c r="AR18" s="56"/>
      <c r="AS18" s="57"/>
      <c r="AT18" s="58"/>
      <c r="AU18" s="56"/>
      <c r="AV18" s="59"/>
      <c r="AW18" s="60"/>
      <c r="AX18" s="61"/>
      <c r="AY18" s="55"/>
      <c r="AZ18" s="55"/>
    </row>
    <row r="19" spans="1:52" s="46" customFormat="1" ht="20.100000000000001" customHeight="1">
      <c r="A19" s="292" t="s">
        <v>200</v>
      </c>
      <c r="B19" s="614">
        <v>210</v>
      </c>
      <c r="C19" s="293">
        <v>0</v>
      </c>
      <c r="D19" s="293">
        <v>210</v>
      </c>
      <c r="E19" s="293">
        <v>0</v>
      </c>
      <c r="F19" s="293">
        <v>210</v>
      </c>
      <c r="G19" s="294">
        <v>0</v>
      </c>
      <c r="H19" s="1077" t="s">
        <v>200</v>
      </c>
      <c r="I19" s="1078"/>
      <c r="J19" s="1113"/>
      <c r="K19" s="1114"/>
      <c r="L19" s="1115"/>
      <c r="M19" s="1086"/>
      <c r="N19" s="1086"/>
      <c r="O19" s="1086"/>
      <c r="P19" s="295">
        <v>325</v>
      </c>
      <c r="Q19" s="248">
        <v>0</v>
      </c>
      <c r="R19" s="61"/>
      <c r="S19" s="65"/>
      <c r="T19" s="66"/>
      <c r="U19" s="67"/>
      <c r="V19" s="53"/>
      <c r="W19" s="53"/>
      <c r="X19" s="84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O19" s="55"/>
      <c r="AP19" s="55"/>
      <c r="AQ19" s="56"/>
      <c r="AR19" s="56"/>
      <c r="AS19" s="57"/>
      <c r="AT19" s="58"/>
      <c r="AU19" s="56"/>
      <c r="AV19" s="59"/>
      <c r="AW19" s="60"/>
      <c r="AX19" s="61"/>
      <c r="AY19" s="55"/>
      <c r="AZ19" s="55"/>
    </row>
    <row r="20" spans="1:52" s="46" customFormat="1" ht="20.100000000000001" customHeight="1">
      <c r="A20" s="296" t="s">
        <v>201</v>
      </c>
      <c r="B20" s="298">
        <v>210</v>
      </c>
      <c r="C20" s="297">
        <v>0</v>
      </c>
      <c r="D20" s="297">
        <v>210</v>
      </c>
      <c r="E20" s="297">
        <v>0</v>
      </c>
      <c r="F20" s="549">
        <v>210</v>
      </c>
      <c r="G20" s="299">
        <v>0</v>
      </c>
      <c r="H20" s="1034" t="s">
        <v>201</v>
      </c>
      <c r="I20" s="1035"/>
      <c r="J20" s="1036"/>
      <c r="K20" s="1037"/>
      <c r="L20" s="1038"/>
      <c r="M20" s="1085"/>
      <c r="N20" s="1085"/>
      <c r="O20" s="1085"/>
      <c r="P20" s="301">
        <v>325</v>
      </c>
      <c r="Q20" s="255">
        <v>0</v>
      </c>
      <c r="R20" s="61"/>
      <c r="S20" s="65"/>
      <c r="T20" s="70"/>
      <c r="U20" s="67"/>
      <c r="V20" s="53"/>
      <c r="W20" s="53"/>
      <c r="X20" s="85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O20" s="55"/>
      <c r="AP20" s="55"/>
      <c r="AQ20" s="56"/>
      <c r="AR20" s="56"/>
      <c r="AS20" s="57"/>
      <c r="AT20" s="58"/>
      <c r="AU20" s="56"/>
      <c r="AV20" s="59"/>
      <c r="AW20" s="60"/>
      <c r="AX20" s="61"/>
      <c r="AY20" s="55"/>
      <c r="AZ20" s="55"/>
    </row>
    <row r="21" spans="1:52" s="46" customFormat="1" ht="20.100000000000001" customHeight="1">
      <c r="A21" s="296" t="s">
        <v>202</v>
      </c>
      <c r="B21" s="298">
        <v>210</v>
      </c>
      <c r="C21" s="298">
        <v>0</v>
      </c>
      <c r="D21" s="549">
        <v>210</v>
      </c>
      <c r="E21" s="298">
        <v>0</v>
      </c>
      <c r="F21" s="297">
        <v>210</v>
      </c>
      <c r="G21" s="302">
        <v>0</v>
      </c>
      <c r="H21" s="1034" t="s">
        <v>202</v>
      </c>
      <c r="I21" s="1035"/>
      <c r="J21" s="1036"/>
      <c r="K21" s="1037"/>
      <c r="L21" s="1038"/>
      <c r="M21" s="1071"/>
      <c r="N21" s="1071"/>
      <c r="O21" s="1071"/>
      <c r="P21" s="301">
        <v>325</v>
      </c>
      <c r="Q21" s="255">
        <v>0</v>
      </c>
      <c r="R21" s="61"/>
      <c r="S21" s="65"/>
      <c r="T21" s="86"/>
      <c r="U21" s="67"/>
      <c r="V21" s="87"/>
      <c r="W21" s="87"/>
      <c r="X21" s="88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O21" s="55"/>
      <c r="AP21" s="55"/>
      <c r="AQ21" s="56"/>
      <c r="AR21" s="56"/>
      <c r="AS21" s="57"/>
      <c r="AT21" s="58"/>
      <c r="AU21" s="56"/>
      <c r="AV21" s="59"/>
      <c r="AW21" s="60"/>
      <c r="AX21" s="61"/>
      <c r="AY21" s="55"/>
      <c r="AZ21" s="55"/>
    </row>
    <row r="22" spans="1:52" s="46" customFormat="1" ht="20.100000000000001" customHeight="1">
      <c r="A22" s="296" t="s">
        <v>203</v>
      </c>
      <c r="B22" s="298">
        <v>175</v>
      </c>
      <c r="C22" s="297">
        <v>0</v>
      </c>
      <c r="D22" s="297">
        <v>175</v>
      </c>
      <c r="E22" s="297">
        <v>0</v>
      </c>
      <c r="F22" s="297">
        <v>175</v>
      </c>
      <c r="G22" s="302">
        <v>0</v>
      </c>
      <c r="H22" s="1034" t="s">
        <v>203</v>
      </c>
      <c r="I22" s="1035"/>
      <c r="J22" s="1036"/>
      <c r="K22" s="1037"/>
      <c r="L22" s="1038"/>
      <c r="M22" s="1071"/>
      <c r="N22" s="1071"/>
      <c r="O22" s="1071"/>
      <c r="P22" s="258">
        <v>325</v>
      </c>
      <c r="Q22" s="265">
        <v>0</v>
      </c>
      <c r="R22" s="89"/>
      <c r="S22" s="65"/>
      <c r="T22" s="86"/>
      <c r="U22" s="90"/>
      <c r="V22" s="90"/>
      <c r="W22" s="90"/>
      <c r="X22" s="91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O22" s="55"/>
      <c r="AP22" s="53"/>
      <c r="AQ22" s="56"/>
      <c r="AR22" s="56"/>
      <c r="AS22" s="57"/>
      <c r="AT22" s="58"/>
      <c r="AU22" s="56"/>
      <c r="AV22" s="59"/>
      <c r="AW22" s="60"/>
      <c r="AX22" s="61"/>
      <c r="AY22" s="55"/>
      <c r="AZ22" s="55"/>
    </row>
    <row r="23" spans="1:52" s="46" customFormat="1" ht="20.100000000000001" customHeight="1">
      <c r="A23" s="250" t="s">
        <v>108</v>
      </c>
      <c r="B23" s="983">
        <v>4</v>
      </c>
      <c r="C23" s="984"/>
      <c r="D23" s="983">
        <v>0</v>
      </c>
      <c r="E23" s="984"/>
      <c r="F23" s="983">
        <v>0</v>
      </c>
      <c r="G23" s="1103"/>
      <c r="H23" s="898" t="s">
        <v>108</v>
      </c>
      <c r="I23" s="997"/>
      <c r="J23" s="1036"/>
      <c r="K23" s="1037"/>
      <c r="L23" s="1038"/>
      <c r="M23" s="1000"/>
      <c r="N23" s="1001"/>
      <c r="O23" s="1002"/>
      <c r="P23" s="1083">
        <v>0</v>
      </c>
      <c r="Q23" s="1084"/>
      <c r="R23" s="93"/>
      <c r="S23" s="65"/>
      <c r="T23" s="66"/>
      <c r="U23" s="90"/>
      <c r="V23" s="53"/>
      <c r="W23" s="94"/>
      <c r="X23" s="95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O23" s="55"/>
      <c r="AP23" s="55"/>
      <c r="AQ23" s="56"/>
      <c r="AR23" s="56"/>
      <c r="AS23" s="57"/>
      <c r="AT23" s="68"/>
      <c r="AU23" s="56"/>
      <c r="AV23" s="59"/>
      <c r="AW23" s="60"/>
      <c r="AX23" s="60"/>
      <c r="AY23" s="55"/>
      <c r="AZ23" s="55"/>
    </row>
    <row r="24" spans="1:52" s="46" customFormat="1" ht="20.100000000000001" customHeight="1">
      <c r="A24" s="296" t="s">
        <v>204</v>
      </c>
      <c r="B24" s="1091">
        <f>+B23</f>
        <v>4</v>
      </c>
      <c r="C24" s="1094"/>
      <c r="D24" s="1091">
        <f>+D23</f>
        <v>0</v>
      </c>
      <c r="E24" s="1094"/>
      <c r="F24" s="1091">
        <f>+F23</f>
        <v>0</v>
      </c>
      <c r="G24" s="1092"/>
      <c r="H24" s="1034" t="s">
        <v>204</v>
      </c>
      <c r="I24" s="1035"/>
      <c r="J24" s="1036"/>
      <c r="K24" s="1037"/>
      <c r="L24" s="1038"/>
      <c r="M24" s="1000"/>
      <c r="N24" s="1001"/>
      <c r="O24" s="1002"/>
      <c r="P24" s="1087">
        <f>+P23</f>
        <v>0</v>
      </c>
      <c r="Q24" s="1088"/>
      <c r="R24" s="93"/>
      <c r="S24" s="65"/>
      <c r="T24" s="86"/>
      <c r="U24" s="90"/>
      <c r="V24" s="53"/>
      <c r="W24" s="53"/>
      <c r="X24" s="53"/>
      <c r="Y24" s="53"/>
      <c r="Z24" s="53"/>
      <c r="AA24" s="53"/>
      <c r="AB24" s="53"/>
      <c r="AC24" s="53"/>
      <c r="AD24" s="887"/>
      <c r="AE24" s="887"/>
      <c r="AF24" s="887"/>
      <c r="AG24" s="887"/>
      <c r="AH24" s="887"/>
      <c r="AI24" s="887"/>
      <c r="AJ24" s="887"/>
      <c r="AK24" s="887"/>
      <c r="AL24" s="887"/>
      <c r="AO24" s="55"/>
      <c r="AP24" s="68"/>
      <c r="AQ24" s="68"/>
      <c r="AR24" s="68"/>
      <c r="AS24" s="68"/>
      <c r="AT24" s="68"/>
      <c r="AU24" s="68"/>
      <c r="AV24" s="68"/>
      <c r="AW24" s="89"/>
      <c r="AX24" s="89"/>
      <c r="AY24" s="55"/>
      <c r="AZ24" s="55"/>
    </row>
    <row r="25" spans="1:52" s="46" customFormat="1" ht="20.100000000000001" customHeight="1">
      <c r="A25" s="305" t="s">
        <v>145</v>
      </c>
      <c r="B25" s="841"/>
      <c r="C25" s="841"/>
      <c r="D25" s="841"/>
      <c r="E25" s="841"/>
      <c r="F25" s="841"/>
      <c r="G25" s="1093"/>
      <c r="H25" s="1032" t="s">
        <v>145</v>
      </c>
      <c r="I25" s="1033"/>
      <c r="J25" s="306"/>
      <c r="K25" s="306"/>
      <c r="L25" s="306"/>
      <c r="M25" s="306"/>
      <c r="N25" s="306"/>
      <c r="O25" s="306"/>
      <c r="P25" s="306"/>
      <c r="Q25" s="307"/>
      <c r="R25" s="93"/>
      <c r="S25" s="65"/>
      <c r="T25" s="86"/>
      <c r="U25" s="90"/>
      <c r="V25" s="53"/>
      <c r="W25" s="53"/>
      <c r="X25" s="53"/>
      <c r="Y25" s="53"/>
      <c r="Z25" s="53"/>
      <c r="AA25" s="53"/>
      <c r="AB25" s="53"/>
      <c r="AC25" s="53"/>
      <c r="AD25" s="54"/>
      <c r="AE25" s="54"/>
      <c r="AF25" s="54"/>
      <c r="AG25" s="54"/>
      <c r="AH25" s="54"/>
      <c r="AI25" s="54"/>
      <c r="AJ25" s="54"/>
      <c r="AK25" s="54"/>
      <c r="AL25" s="54"/>
      <c r="AO25" s="55"/>
      <c r="AP25" s="68"/>
      <c r="AQ25" s="68"/>
      <c r="AR25" s="68"/>
      <c r="AS25" s="68"/>
      <c r="AT25" s="68"/>
      <c r="AU25" s="68"/>
      <c r="AV25" s="68"/>
      <c r="AW25" s="89"/>
      <c r="AX25" s="89"/>
      <c r="AY25" s="55"/>
      <c r="AZ25" s="55"/>
    </row>
    <row r="26" spans="1:52" s="46" customFormat="1" ht="20.100000000000001" customHeight="1">
      <c r="A26" s="296"/>
      <c r="B26" s="836"/>
      <c r="C26" s="837"/>
      <c r="D26" s="836" t="s">
        <v>11</v>
      </c>
      <c r="E26" s="837"/>
      <c r="F26" s="836"/>
      <c r="G26" s="845"/>
      <c r="H26" s="898" t="s">
        <v>13</v>
      </c>
      <c r="I26" s="997"/>
      <c r="J26" s="836"/>
      <c r="K26" s="844"/>
      <c r="L26" s="837"/>
      <c r="M26" s="1110"/>
      <c r="N26" s="1111"/>
      <c r="O26" s="1112"/>
      <c r="P26" s="1028"/>
      <c r="Q26" s="1029"/>
      <c r="R26" s="97"/>
      <c r="S26" s="50"/>
      <c r="T26" s="98"/>
      <c r="U26" s="90"/>
      <c r="V26" s="99"/>
      <c r="W26" s="68"/>
      <c r="X26" s="68"/>
      <c r="Y26" s="68"/>
      <c r="Z26" s="68"/>
      <c r="AA26" s="53"/>
      <c r="AB26" s="53"/>
      <c r="AC26" s="53"/>
      <c r="AD26" s="54"/>
      <c r="AE26" s="54"/>
      <c r="AF26" s="54"/>
      <c r="AG26" s="54"/>
      <c r="AH26" s="54"/>
      <c r="AI26" s="54"/>
      <c r="AJ26" s="54"/>
      <c r="AK26" s="54"/>
      <c r="AL26" s="54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s="46" customFormat="1" ht="20.100000000000001" customHeight="1">
      <c r="A27" s="296" t="s">
        <v>228</v>
      </c>
      <c r="B27" s="836"/>
      <c r="C27" s="837"/>
      <c r="D27" s="836"/>
      <c r="E27" s="837"/>
      <c r="F27" s="836"/>
      <c r="G27" s="845"/>
      <c r="H27" s="1034" t="s">
        <v>228</v>
      </c>
      <c r="I27" s="1035"/>
      <c r="J27" s="1003"/>
      <c r="K27" s="1004"/>
      <c r="L27" s="1005"/>
      <c r="M27" s="1003"/>
      <c r="N27" s="1004"/>
      <c r="O27" s="1005"/>
      <c r="P27" s="1095"/>
      <c r="Q27" s="1096"/>
      <c r="R27" s="49"/>
      <c r="S27" s="50"/>
      <c r="T27" s="98"/>
      <c r="U27" s="90"/>
      <c r="V27" s="99"/>
      <c r="W27" s="68"/>
      <c r="X27" s="68"/>
      <c r="Y27" s="68"/>
      <c r="Z27" s="68"/>
      <c r="AA27" s="53"/>
      <c r="AB27" s="53"/>
      <c r="AC27" s="53"/>
      <c r="AD27" s="53"/>
      <c r="AE27" s="68"/>
      <c r="AF27" s="68"/>
      <c r="AG27" s="57"/>
      <c r="AH27" s="58"/>
      <c r="AI27" s="68"/>
      <c r="AJ27" s="100"/>
      <c r="AK27" s="101"/>
      <c r="AL27" s="102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s="46" customFormat="1" ht="20.100000000000001" customHeight="1">
      <c r="A28" s="250" t="s">
        <v>229</v>
      </c>
      <c r="B28" s="998"/>
      <c r="C28" s="999"/>
      <c r="D28" s="983"/>
      <c r="E28" s="984"/>
      <c r="F28" s="1008"/>
      <c r="G28" s="1009"/>
      <c r="H28" s="898" t="s">
        <v>229</v>
      </c>
      <c r="I28" s="997"/>
      <c r="J28" s="836"/>
      <c r="K28" s="844"/>
      <c r="L28" s="837"/>
      <c r="M28" s="836"/>
      <c r="N28" s="844"/>
      <c r="O28" s="837"/>
      <c r="P28" s="1030"/>
      <c r="Q28" s="1031"/>
      <c r="R28" s="49"/>
      <c r="S28" s="50"/>
      <c r="T28" s="105"/>
      <c r="U28" s="90"/>
      <c r="V28" s="99"/>
      <c r="W28" s="68"/>
      <c r="X28" s="68"/>
      <c r="Y28" s="68"/>
      <c r="Z28" s="68"/>
      <c r="AA28" s="53"/>
      <c r="AB28" s="53"/>
      <c r="AC28" s="53"/>
      <c r="AD28" s="53"/>
      <c r="AE28" s="68"/>
      <c r="AF28" s="68"/>
      <c r="AG28" s="57"/>
      <c r="AH28" s="58"/>
      <c r="AI28" s="68"/>
      <c r="AJ28" s="100"/>
      <c r="AK28" s="101"/>
      <c r="AL28" s="102"/>
    </row>
    <row r="29" spans="1:52" s="46" customFormat="1" ht="20.100000000000001" customHeight="1">
      <c r="A29" s="250" t="s">
        <v>230</v>
      </c>
      <c r="B29" s="998"/>
      <c r="C29" s="999"/>
      <c r="D29" s="983"/>
      <c r="E29" s="984"/>
      <c r="F29" s="1008"/>
      <c r="G29" s="1009"/>
      <c r="H29" s="898" t="s">
        <v>230</v>
      </c>
      <c r="I29" s="997"/>
      <c r="J29" s="836"/>
      <c r="K29" s="844"/>
      <c r="L29" s="837"/>
      <c r="M29" s="836"/>
      <c r="N29" s="844"/>
      <c r="O29" s="837"/>
      <c r="P29" s="1030"/>
      <c r="Q29" s="1031"/>
      <c r="R29" s="49"/>
      <c r="S29" s="50"/>
      <c r="T29" s="105"/>
      <c r="U29" s="90"/>
      <c r="V29" s="99"/>
      <c r="W29" s="68"/>
      <c r="X29" s="68"/>
      <c r="Y29" s="68"/>
      <c r="Z29" s="68"/>
      <c r="AA29" s="53"/>
      <c r="AB29" s="53"/>
      <c r="AC29" s="53"/>
      <c r="AD29" s="53"/>
      <c r="AE29" s="68"/>
      <c r="AF29" s="68"/>
      <c r="AG29" s="57"/>
      <c r="AH29" s="58"/>
      <c r="AI29" s="68"/>
      <c r="AJ29" s="100"/>
      <c r="AK29" s="101"/>
      <c r="AL29" s="102"/>
    </row>
    <row r="30" spans="1:52" s="46" customFormat="1" ht="20.100000000000001" customHeight="1">
      <c r="A30" s="250" t="s">
        <v>205</v>
      </c>
      <c r="B30" s="998">
        <v>0</v>
      </c>
      <c r="C30" s="999"/>
      <c r="D30" s="983">
        <v>0</v>
      </c>
      <c r="E30" s="984"/>
      <c r="F30" s="1006">
        <v>0</v>
      </c>
      <c r="G30" s="1007"/>
      <c r="H30" s="898" t="s">
        <v>205</v>
      </c>
      <c r="I30" s="997"/>
      <c r="J30" s="836">
        <v>0</v>
      </c>
      <c r="K30" s="844"/>
      <c r="L30" s="837"/>
      <c r="M30" s="836">
        <v>0</v>
      </c>
      <c r="N30" s="844"/>
      <c r="O30" s="837"/>
      <c r="P30" s="1006">
        <v>0</v>
      </c>
      <c r="Q30" s="1007"/>
      <c r="R30" s="49"/>
      <c r="S30" s="50"/>
      <c r="T30" s="105"/>
      <c r="U30" s="90"/>
      <c r="V30" s="99"/>
      <c r="W30" s="68"/>
      <c r="X30" s="68"/>
      <c r="Y30" s="68"/>
      <c r="Z30" s="68"/>
      <c r="AA30" s="53"/>
      <c r="AB30" s="53"/>
      <c r="AC30" s="53"/>
      <c r="AD30" s="53"/>
      <c r="AE30" s="68"/>
      <c r="AF30" s="68"/>
      <c r="AG30" s="57"/>
      <c r="AH30" s="58"/>
      <c r="AI30" s="68"/>
      <c r="AJ30" s="100"/>
      <c r="AK30" s="101"/>
      <c r="AL30" s="102"/>
    </row>
    <row r="31" spans="1:52" s="46" customFormat="1" ht="20.100000000000001" customHeight="1" thickBot="1">
      <c r="A31" s="250" t="s">
        <v>207</v>
      </c>
      <c r="B31" s="1016">
        <f>+B30</f>
        <v>0</v>
      </c>
      <c r="C31" s="1017"/>
      <c r="D31" s="1016">
        <f>+D30</f>
        <v>0</v>
      </c>
      <c r="E31" s="1017"/>
      <c r="F31" s="1016">
        <f>+F30</f>
        <v>0</v>
      </c>
      <c r="G31" s="1017"/>
      <c r="H31" s="250" t="s">
        <v>206</v>
      </c>
      <c r="I31" s="315"/>
      <c r="J31" s="933">
        <f>+J30</f>
        <v>0</v>
      </c>
      <c r="K31" s="934"/>
      <c r="L31" s="935"/>
      <c r="M31" s="933">
        <f>+M30</f>
        <v>0</v>
      </c>
      <c r="N31" s="934"/>
      <c r="O31" s="935"/>
      <c r="P31" s="1016">
        <f>+P30</f>
        <v>0</v>
      </c>
      <c r="Q31" s="1017"/>
      <c r="R31" s="49"/>
      <c r="S31" s="50"/>
      <c r="T31" s="105"/>
      <c r="U31" s="90"/>
      <c r="V31" s="99"/>
      <c r="W31" s="68"/>
      <c r="X31" s="68"/>
      <c r="Y31" s="68"/>
      <c r="Z31" s="68"/>
      <c r="AA31" s="53"/>
      <c r="AB31" s="53"/>
      <c r="AC31" s="53"/>
      <c r="AD31" s="53"/>
      <c r="AE31" s="68"/>
      <c r="AF31" s="68"/>
      <c r="AG31" s="57"/>
      <c r="AH31" s="58"/>
      <c r="AI31" s="68"/>
      <c r="AJ31" s="100"/>
      <c r="AK31" s="101"/>
      <c r="AL31" s="102"/>
    </row>
    <row r="32" spans="1:52" ht="30" customHeight="1" thickBot="1">
      <c r="A32" s="862" t="s">
        <v>138</v>
      </c>
      <c r="B32" s="863"/>
      <c r="C32" s="863"/>
      <c r="D32" s="863"/>
      <c r="E32" s="863"/>
      <c r="F32" s="863"/>
      <c r="G32" s="863"/>
      <c r="H32" s="863"/>
      <c r="I32" s="863"/>
      <c r="J32" s="863"/>
      <c r="K32" s="863"/>
      <c r="L32" s="863"/>
      <c r="M32" s="863"/>
      <c r="N32" s="863"/>
      <c r="O32" s="863"/>
      <c r="P32" s="863"/>
      <c r="Q32" s="864"/>
      <c r="R32" s="11"/>
      <c r="S32" s="34"/>
      <c r="T32" s="32"/>
      <c r="U32" s="9"/>
      <c r="V32" s="29"/>
      <c r="W32" s="28"/>
      <c r="X32" s="28"/>
      <c r="Y32" s="28"/>
      <c r="Z32" s="28"/>
      <c r="AA32" s="10"/>
      <c r="AB32" s="10"/>
      <c r="AC32" s="10"/>
      <c r="AD32" s="10"/>
      <c r="AE32" s="20"/>
      <c r="AF32" s="20"/>
      <c r="AG32" s="22"/>
      <c r="AH32" s="23"/>
      <c r="AI32" s="17"/>
      <c r="AJ32" s="18"/>
      <c r="AK32" s="27"/>
      <c r="AL32" s="31"/>
    </row>
    <row r="33" spans="1:50" s="96" customFormat="1" ht="30" customHeight="1" thickBot="1">
      <c r="A33" s="1089" t="s">
        <v>119</v>
      </c>
      <c r="B33" s="921" t="s">
        <v>96</v>
      </c>
      <c r="C33" s="922"/>
      <c r="D33" s="922"/>
      <c r="E33" s="922"/>
      <c r="F33" s="922"/>
      <c r="G33" s="922"/>
      <c r="H33" s="923"/>
      <c r="I33" s="921" t="s">
        <v>95</v>
      </c>
      <c r="J33" s="922"/>
      <c r="K33" s="922"/>
      <c r="L33" s="922"/>
      <c r="M33" s="922"/>
      <c r="N33" s="922"/>
      <c r="O33" s="922"/>
      <c r="P33" s="1026" t="s">
        <v>120</v>
      </c>
      <c r="Q33" s="1026" t="s">
        <v>147</v>
      </c>
      <c r="R33" s="99"/>
      <c r="S33" s="50"/>
      <c r="T33" s="105"/>
      <c r="U33" s="90"/>
      <c r="V33" s="99"/>
      <c r="W33" s="68"/>
      <c r="X33" s="68"/>
      <c r="Y33" s="68"/>
      <c r="Z33" s="68"/>
      <c r="AA33" s="53"/>
      <c r="AB33" s="53"/>
      <c r="AC33" s="53"/>
      <c r="AD33" s="53"/>
      <c r="AE33" s="68"/>
      <c r="AF33" s="68"/>
      <c r="AG33" s="57"/>
      <c r="AH33" s="58"/>
      <c r="AI33" s="68"/>
      <c r="AJ33" s="100"/>
      <c r="AK33" s="101"/>
      <c r="AL33" s="102"/>
    </row>
    <row r="34" spans="1:50" s="96" customFormat="1" ht="70.5" thickBot="1">
      <c r="A34" s="1090"/>
      <c r="B34" s="319" t="s">
        <v>7</v>
      </c>
      <c r="C34" s="285" t="s">
        <v>17</v>
      </c>
      <c r="D34" s="320" t="s">
        <v>14</v>
      </c>
      <c r="E34" s="321" t="s">
        <v>116</v>
      </c>
      <c r="F34" s="322" t="s">
        <v>117</v>
      </c>
      <c r="G34" s="323" t="s">
        <v>118</v>
      </c>
      <c r="H34" s="324" t="s">
        <v>110</v>
      </c>
      <c r="I34" s="319" t="s">
        <v>7</v>
      </c>
      <c r="J34" s="285" t="s">
        <v>17</v>
      </c>
      <c r="K34" s="320" t="s">
        <v>14</v>
      </c>
      <c r="L34" s="321" t="s">
        <v>116</v>
      </c>
      <c r="M34" s="322" t="s">
        <v>117</v>
      </c>
      <c r="N34" s="323" t="s">
        <v>118</v>
      </c>
      <c r="O34" s="325" t="s">
        <v>110</v>
      </c>
      <c r="P34" s="1027"/>
      <c r="Q34" s="1027"/>
      <c r="R34" s="99"/>
      <c r="S34" s="50"/>
      <c r="T34" s="98"/>
      <c r="U34" s="90"/>
      <c r="V34" s="53"/>
      <c r="W34" s="68"/>
      <c r="X34" s="68"/>
      <c r="Y34" s="68"/>
      <c r="Z34" s="53"/>
      <c r="AA34" s="53"/>
      <c r="AB34" s="53"/>
      <c r="AC34" s="53"/>
      <c r="AD34" s="53"/>
      <c r="AE34" s="68"/>
      <c r="AF34" s="68"/>
      <c r="AG34" s="57"/>
      <c r="AH34" s="58"/>
      <c r="AI34" s="68"/>
      <c r="AJ34" s="100"/>
      <c r="AK34" s="101"/>
      <c r="AL34" s="102"/>
      <c r="AP34" s="1023" t="s">
        <v>18</v>
      </c>
      <c r="AQ34" s="1024"/>
      <c r="AR34" s="1024"/>
      <c r="AS34" s="1024"/>
      <c r="AT34" s="1024"/>
      <c r="AU34" s="1024"/>
      <c r="AV34" s="1024"/>
      <c r="AW34" s="1024"/>
      <c r="AX34" s="1025"/>
    </row>
    <row r="35" spans="1:50" s="46" customFormat="1" ht="20.100000000000001" customHeight="1" thickBot="1">
      <c r="A35" s="326" t="s">
        <v>166</v>
      </c>
      <c r="B35" s="327"/>
      <c r="C35" s="271"/>
      <c r="D35" s="271"/>
      <c r="E35" s="328"/>
      <c r="F35" s="271"/>
      <c r="G35" s="303"/>
      <c r="H35" s="265">
        <f>ROUND(B35*D35*60/42,0)</f>
        <v>0</v>
      </c>
      <c r="I35" s="329"/>
      <c r="J35" s="298"/>
      <c r="K35" s="298"/>
      <c r="L35" s="298"/>
      <c r="M35" s="298"/>
      <c r="N35" s="298"/>
      <c r="O35" s="265">
        <f>ROUND(I35*K35*60/42,0)</f>
        <v>0</v>
      </c>
      <c r="P35" s="330">
        <f>SUM(H35,O35)</f>
        <v>0</v>
      </c>
      <c r="Q35" s="330">
        <f>+P35</f>
        <v>0</v>
      </c>
      <c r="R35" s="49"/>
      <c r="S35" s="50"/>
      <c r="T35" s="98"/>
      <c r="U35" s="90"/>
      <c r="V35" s="53"/>
      <c r="W35" s="68"/>
      <c r="X35" s="68"/>
      <c r="Y35" s="68"/>
      <c r="Z35" s="53"/>
      <c r="AA35" s="53"/>
      <c r="AB35" s="53"/>
      <c r="AC35" s="53"/>
      <c r="AD35" s="53"/>
      <c r="AE35" s="68"/>
      <c r="AF35" s="54"/>
      <c r="AG35" s="57"/>
      <c r="AH35" s="58"/>
      <c r="AI35" s="68"/>
      <c r="AJ35" s="100"/>
      <c r="AK35" s="101"/>
      <c r="AL35" s="102"/>
      <c r="AP35" s="1018" t="s">
        <v>19</v>
      </c>
      <c r="AQ35" s="1019"/>
      <c r="AR35" s="1019"/>
      <c r="AS35" s="1019"/>
      <c r="AT35" s="1019"/>
      <c r="AU35" s="1019"/>
      <c r="AV35" s="1019"/>
      <c r="AW35" s="1019"/>
      <c r="AX35" s="1020"/>
    </row>
    <row r="36" spans="1:50" s="46" customFormat="1" ht="20.100000000000001" customHeight="1">
      <c r="A36" s="326" t="s">
        <v>165</v>
      </c>
      <c r="B36" s="331"/>
      <c r="C36" s="271"/>
      <c r="D36" s="271"/>
      <c r="E36" s="328"/>
      <c r="F36" s="271"/>
      <c r="G36" s="303"/>
      <c r="H36" s="265">
        <f>ROUND(B36*D36*60/42,0)</f>
        <v>0</v>
      </c>
      <c r="I36" s="329"/>
      <c r="J36" s="297"/>
      <c r="K36" s="297"/>
      <c r="L36" s="297"/>
      <c r="M36" s="297"/>
      <c r="N36" s="297"/>
      <c r="O36" s="265">
        <f>ROUND(I36*K36*60/42,0)</f>
        <v>0</v>
      </c>
      <c r="P36" s="330">
        <f>SUM(H36,O36)</f>
        <v>0</v>
      </c>
      <c r="Q36" s="330">
        <f>+P36</f>
        <v>0</v>
      </c>
      <c r="R36" s="49"/>
      <c r="S36" s="50"/>
      <c r="T36" s="98"/>
      <c r="U36" s="90"/>
      <c r="V36" s="53"/>
      <c r="W36" s="68"/>
      <c r="X36" s="68"/>
      <c r="Y36" s="68"/>
      <c r="Z36" s="53"/>
      <c r="AA36" s="53"/>
      <c r="AB36" s="53"/>
      <c r="AC36" s="53"/>
      <c r="AD36" s="53"/>
      <c r="AE36" s="68"/>
      <c r="AF36" s="54"/>
      <c r="AG36" s="57"/>
      <c r="AH36" s="58"/>
      <c r="AI36" s="68"/>
      <c r="AJ36" s="100"/>
      <c r="AK36" s="101"/>
      <c r="AL36" s="102"/>
    </row>
    <row r="37" spans="1:50" s="46" customFormat="1" ht="20.100000000000001" customHeight="1" thickBot="1">
      <c r="A37" s="326" t="s">
        <v>172</v>
      </c>
      <c r="B37" s="332"/>
      <c r="C37" s="333"/>
      <c r="D37" s="334"/>
      <c r="E37" s="335"/>
      <c r="F37" s="333"/>
      <c r="G37" s="336"/>
      <c r="H37" s="265">
        <f>ROUND(B37*D37*60/42,0)</f>
        <v>0</v>
      </c>
      <c r="I37" s="329"/>
      <c r="J37" s="298"/>
      <c r="K37" s="298"/>
      <c r="L37" s="298"/>
      <c r="M37" s="298"/>
      <c r="N37" s="298"/>
      <c r="O37" s="265">
        <f>ROUND(I37*K37*60/42,0)</f>
        <v>0</v>
      </c>
      <c r="P37" s="636">
        <f>SUM(H37,O37)</f>
        <v>0</v>
      </c>
      <c r="Q37" s="636">
        <f>+P37</f>
        <v>0</v>
      </c>
      <c r="R37" s="49"/>
      <c r="S37" s="50"/>
      <c r="T37" s="98"/>
      <c r="U37" s="90"/>
      <c r="V37" s="53"/>
      <c r="W37" s="68"/>
      <c r="X37" s="68"/>
      <c r="Y37" s="68"/>
      <c r="Z37" s="53"/>
      <c r="AA37" s="53"/>
      <c r="AB37" s="53"/>
      <c r="AC37" s="53"/>
      <c r="AD37" s="53"/>
      <c r="AE37" s="68"/>
      <c r="AF37" s="54"/>
      <c r="AG37" s="57"/>
      <c r="AH37" s="58"/>
      <c r="AI37" s="68"/>
      <c r="AJ37" s="100"/>
      <c r="AK37" s="101"/>
      <c r="AL37" s="102"/>
    </row>
    <row r="38" spans="1:50" s="46" customFormat="1" ht="20.100000000000001" customHeight="1" thickBot="1">
      <c r="A38" s="326" t="s">
        <v>207</v>
      </c>
      <c r="B38" s="332">
        <f>SUM(B35:B37)</f>
        <v>0</v>
      </c>
      <c r="C38" s="337"/>
      <c r="D38" s="338"/>
      <c r="E38" s="339"/>
      <c r="F38" s="338"/>
      <c r="G38" s="338"/>
      <c r="H38" s="340"/>
      <c r="I38" s="332">
        <f>SUM(I35:I37)</f>
        <v>0</v>
      </c>
      <c r="J38" s="316"/>
      <c r="K38" s="317"/>
      <c r="L38" s="317"/>
      <c r="M38" s="318"/>
      <c r="N38" s="840" t="s">
        <v>312</v>
      </c>
      <c r="O38" s="841"/>
      <c r="P38" s="637">
        <f>SUM(P35:P37)</f>
        <v>0</v>
      </c>
      <c r="Q38" s="637">
        <f>SUM(Q35:Q37)</f>
        <v>0</v>
      </c>
      <c r="R38" s="49"/>
      <c r="S38" s="50"/>
      <c r="T38" s="98"/>
      <c r="U38" s="90"/>
      <c r="V38" s="53"/>
      <c r="W38" s="53"/>
      <c r="X38" s="53"/>
      <c r="Y38" s="53"/>
      <c r="Z38" s="53"/>
      <c r="AA38" s="53"/>
      <c r="AB38" s="53"/>
      <c r="AC38" s="53"/>
      <c r="AD38" s="53"/>
      <c r="AE38" s="68"/>
      <c r="AF38" s="54"/>
      <c r="AG38" s="57"/>
      <c r="AH38" s="58"/>
      <c r="AI38" s="68"/>
      <c r="AJ38" s="100"/>
      <c r="AK38" s="101"/>
      <c r="AL38" s="102"/>
      <c r="AP38" s="46" t="s">
        <v>81</v>
      </c>
      <c r="AQ38" s="46" t="s">
        <v>20</v>
      </c>
      <c r="AR38" s="46" t="s">
        <v>21</v>
      </c>
      <c r="AS38" s="46" t="s">
        <v>22</v>
      </c>
      <c r="AT38" s="46" t="s">
        <v>47</v>
      </c>
    </row>
    <row r="39" spans="1:50" s="46" customFormat="1" ht="30" customHeight="1" thickBot="1">
      <c r="A39" s="910" t="s">
        <v>173</v>
      </c>
      <c r="B39" s="1108"/>
      <c r="C39" s="1108"/>
      <c r="D39" s="1108"/>
      <c r="E39" s="1109"/>
      <c r="F39" s="863" t="s">
        <v>182</v>
      </c>
      <c r="G39" s="863"/>
      <c r="H39" s="863"/>
      <c r="I39" s="864"/>
      <c r="J39" s="862" t="s">
        <v>192</v>
      </c>
      <c r="K39" s="863"/>
      <c r="L39" s="863"/>
      <c r="M39" s="863"/>
      <c r="N39" s="1102"/>
      <c r="O39" s="1102"/>
      <c r="P39" s="863"/>
      <c r="Q39" s="864"/>
      <c r="R39" s="49"/>
      <c r="S39" s="50"/>
      <c r="T39" s="105"/>
      <c r="U39" s="90"/>
      <c r="V39" s="99"/>
      <c r="W39" s="68"/>
      <c r="X39" s="68"/>
      <c r="Y39" s="68"/>
      <c r="Z39" s="68"/>
      <c r="AA39" s="53"/>
      <c r="AB39" s="53"/>
      <c r="AC39" s="53"/>
      <c r="AD39" s="53"/>
      <c r="AE39" s="68"/>
      <c r="AF39" s="68"/>
      <c r="AG39" s="57"/>
      <c r="AH39" s="58"/>
      <c r="AI39" s="68"/>
      <c r="AJ39" s="100"/>
      <c r="AK39" s="101"/>
      <c r="AL39" s="102"/>
    </row>
    <row r="40" spans="1:50" s="46" customFormat="1" ht="24" customHeight="1" thickBot="1">
      <c r="A40" s="343" t="s">
        <v>175</v>
      </c>
      <c r="B40" s="1022" t="s">
        <v>176</v>
      </c>
      <c r="C40" s="1022"/>
      <c r="D40" s="1104" t="s">
        <v>47</v>
      </c>
      <c r="E40" s="1104"/>
      <c r="F40" s="1107" t="s">
        <v>178</v>
      </c>
      <c r="G40" s="839"/>
      <c r="H40" s="345" t="s">
        <v>176</v>
      </c>
      <c r="I40" s="344" t="s">
        <v>47</v>
      </c>
      <c r="J40" s="846" t="s">
        <v>183</v>
      </c>
      <c r="K40" s="895"/>
      <c r="L40" s="895"/>
      <c r="M40" s="835"/>
      <c r="N40" s="846" t="s">
        <v>208</v>
      </c>
      <c r="O40" s="835"/>
      <c r="P40" s="846" t="s">
        <v>97</v>
      </c>
      <c r="Q40" s="835"/>
      <c r="R40" s="49"/>
      <c r="S40" s="50"/>
      <c r="T40" s="98"/>
      <c r="U40" s="90"/>
      <c r="V40" s="53"/>
      <c r="W40" s="53"/>
      <c r="X40" s="53"/>
      <c r="Y40" s="53"/>
      <c r="Z40" s="53"/>
      <c r="AA40" s="53"/>
      <c r="AB40" s="53"/>
      <c r="AC40" s="53"/>
      <c r="AD40" s="53"/>
      <c r="AE40" s="68"/>
      <c r="AF40" s="68"/>
      <c r="AG40" s="57"/>
      <c r="AH40" s="58"/>
      <c r="AI40" s="68"/>
      <c r="AJ40" s="100"/>
      <c r="AK40" s="101"/>
      <c r="AL40" s="102"/>
      <c r="AP40" s="46" t="s">
        <v>44</v>
      </c>
    </row>
    <row r="41" spans="1:50" s="46" customFormat="1" ht="20.100000000000001" customHeight="1" thickBot="1">
      <c r="A41" s="346" t="s">
        <v>249</v>
      </c>
      <c r="B41" s="1105"/>
      <c r="C41" s="1106"/>
      <c r="D41" s="850">
        <f>+B41</f>
        <v>0</v>
      </c>
      <c r="E41" s="851"/>
      <c r="F41" s="347" t="s">
        <v>179</v>
      </c>
      <c r="G41" s="348"/>
      <c r="H41" s="349"/>
      <c r="I41" s="294">
        <f>+H41</f>
        <v>0</v>
      </c>
      <c r="J41" s="1097" t="s">
        <v>184</v>
      </c>
      <c r="K41" s="859"/>
      <c r="L41" s="1098"/>
      <c r="M41" s="1098"/>
      <c r="N41" s="1098"/>
      <c r="O41" s="1098"/>
      <c r="P41" s="859"/>
      <c r="Q41" s="1081"/>
      <c r="R41" s="99"/>
      <c r="S41" s="50"/>
      <c r="T41" s="98"/>
      <c r="U41" s="90"/>
      <c r="V41" s="53"/>
      <c r="W41" s="53"/>
      <c r="X41" s="53"/>
      <c r="Y41" s="53"/>
      <c r="Z41" s="53"/>
      <c r="AA41" s="53"/>
      <c r="AB41" s="53"/>
      <c r="AC41" s="53"/>
      <c r="AD41" s="53"/>
      <c r="AE41" s="68"/>
      <c r="AF41" s="68"/>
      <c r="AG41" s="57"/>
      <c r="AH41" s="58"/>
      <c r="AI41" s="68"/>
      <c r="AJ41" s="100"/>
      <c r="AK41" s="101"/>
      <c r="AL41" s="102"/>
    </row>
    <row r="42" spans="1:50" s="46" customFormat="1" ht="20.100000000000001" customHeight="1" thickBot="1">
      <c r="A42" s="300" t="s">
        <v>169</v>
      </c>
      <c r="B42" s="836"/>
      <c r="C42" s="837"/>
      <c r="D42" s="850">
        <f t="shared" ref="D42:D48" si="0">+B42</f>
        <v>0</v>
      </c>
      <c r="E42" s="851"/>
      <c r="F42" s="350" t="s">
        <v>180</v>
      </c>
      <c r="G42" s="351"/>
      <c r="H42" s="308"/>
      <c r="I42" s="302">
        <f>+H42</f>
        <v>0</v>
      </c>
      <c r="J42" s="1021" t="s">
        <v>185</v>
      </c>
      <c r="K42" s="837"/>
      <c r="L42" s="833"/>
      <c r="M42" s="833"/>
      <c r="N42" s="833"/>
      <c r="O42" s="833"/>
      <c r="P42" s="837"/>
      <c r="Q42" s="866"/>
      <c r="R42" s="106"/>
      <c r="S42" s="106"/>
      <c r="T42" s="98"/>
      <c r="U42" s="90"/>
      <c r="V42" s="53"/>
      <c r="W42" s="53"/>
      <c r="X42" s="53"/>
      <c r="Y42" s="53"/>
      <c r="Z42" s="53"/>
      <c r="AA42" s="53"/>
      <c r="AB42" s="53"/>
      <c r="AC42" s="53"/>
      <c r="AD42" s="53"/>
      <c r="AE42" s="68"/>
      <c r="AF42" s="68"/>
      <c r="AG42" s="57"/>
      <c r="AH42" s="58"/>
      <c r="AI42" s="68"/>
      <c r="AJ42" s="100"/>
      <c r="AK42" s="101"/>
      <c r="AL42" s="102"/>
      <c r="AP42" s="107" t="s">
        <v>77</v>
      </c>
      <c r="AQ42" s="107" t="s">
        <v>20</v>
      </c>
      <c r="AR42" s="108" t="s">
        <v>21</v>
      </c>
      <c r="AS42" s="109" t="s">
        <v>22</v>
      </c>
      <c r="AT42" s="1010" t="s">
        <v>23</v>
      </c>
      <c r="AU42" s="1011"/>
      <c r="AV42" s="1011"/>
      <c r="AW42" s="1011"/>
      <c r="AX42" s="1012"/>
    </row>
    <row r="43" spans="1:50" s="46" customFormat="1" ht="20.100000000000001" customHeight="1">
      <c r="A43" s="352" t="s">
        <v>174</v>
      </c>
      <c r="B43" s="836"/>
      <c r="C43" s="837"/>
      <c r="D43" s="850">
        <f t="shared" si="0"/>
        <v>0</v>
      </c>
      <c r="E43" s="851"/>
      <c r="F43" s="350" t="s">
        <v>181</v>
      </c>
      <c r="G43" s="351"/>
      <c r="H43" s="308"/>
      <c r="I43" s="302">
        <f>+H43</f>
        <v>0</v>
      </c>
      <c r="J43" s="1021" t="s">
        <v>186</v>
      </c>
      <c r="K43" s="837"/>
      <c r="L43" s="833"/>
      <c r="M43" s="833"/>
      <c r="N43" s="833"/>
      <c r="O43" s="833"/>
      <c r="P43" s="837"/>
      <c r="Q43" s="866"/>
      <c r="R43" s="106"/>
      <c r="S43" s="106"/>
      <c r="T43" s="98"/>
      <c r="U43" s="90"/>
      <c r="V43" s="53"/>
      <c r="W43" s="53"/>
      <c r="X43" s="53"/>
      <c r="Y43" s="53"/>
      <c r="Z43" s="53"/>
      <c r="AA43" s="53"/>
      <c r="AB43" s="53"/>
      <c r="AC43" s="53"/>
      <c r="AD43" s="53"/>
      <c r="AE43" s="68"/>
      <c r="AF43" s="68"/>
      <c r="AG43" s="57"/>
      <c r="AH43" s="58"/>
      <c r="AI43" s="68"/>
      <c r="AJ43" s="100"/>
      <c r="AK43" s="101"/>
      <c r="AL43" s="102"/>
      <c r="AP43" s="110" t="s">
        <v>24</v>
      </c>
      <c r="AQ43" s="111"/>
      <c r="AR43" s="112"/>
      <c r="AS43" s="112"/>
      <c r="AT43" s="111" t="s">
        <v>25</v>
      </c>
      <c r="AU43" s="113"/>
      <c r="AV43" s="113"/>
      <c r="AW43" s="113"/>
      <c r="AX43" s="114"/>
    </row>
    <row r="44" spans="1:50" s="46" customFormat="1" ht="20.100000000000001" customHeight="1">
      <c r="A44" s="352" t="s">
        <v>44</v>
      </c>
      <c r="B44" s="983"/>
      <c r="C44" s="984"/>
      <c r="D44" s="850">
        <f t="shared" si="0"/>
        <v>0</v>
      </c>
      <c r="E44" s="851"/>
      <c r="F44" s="350" t="s">
        <v>209</v>
      </c>
      <c r="G44" s="351"/>
      <c r="H44" s="303"/>
      <c r="I44" s="302">
        <f>+H44</f>
        <v>0</v>
      </c>
      <c r="J44" s="992" t="s">
        <v>187</v>
      </c>
      <c r="K44" s="984"/>
      <c r="L44" s="993"/>
      <c r="M44" s="993"/>
      <c r="N44" s="993" t="s">
        <v>300</v>
      </c>
      <c r="O44" s="993"/>
      <c r="P44" s="984">
        <v>450</v>
      </c>
      <c r="Q44" s="1013"/>
      <c r="R44" s="106"/>
      <c r="S44" s="106"/>
      <c r="T44" s="98"/>
      <c r="U44" s="90"/>
      <c r="V44" s="53"/>
      <c r="W44" s="53"/>
      <c r="X44" s="53"/>
      <c r="Y44" s="53"/>
      <c r="Z44" s="53"/>
      <c r="AA44" s="53"/>
      <c r="AB44" s="53"/>
      <c r="AC44" s="53"/>
      <c r="AD44" s="53"/>
      <c r="AE44" s="68"/>
      <c r="AF44" s="68"/>
      <c r="AG44" s="57"/>
      <c r="AH44" s="58"/>
      <c r="AI44" s="68"/>
      <c r="AJ44" s="100"/>
      <c r="AK44" s="101"/>
      <c r="AL44" s="102"/>
      <c r="AP44" s="72" t="s">
        <v>26</v>
      </c>
      <c r="AQ44" s="73" t="s">
        <v>27</v>
      </c>
      <c r="AR44" s="115"/>
      <c r="AS44" s="115"/>
      <c r="AT44" s="73" t="s">
        <v>28</v>
      </c>
      <c r="AU44" s="116"/>
      <c r="AV44" s="116"/>
      <c r="AW44" s="116"/>
      <c r="AX44" s="117"/>
    </row>
    <row r="45" spans="1:50" s="46" customFormat="1" ht="20.100000000000001" customHeight="1">
      <c r="A45" s="352" t="s">
        <v>170</v>
      </c>
      <c r="B45" s="983"/>
      <c r="C45" s="984"/>
      <c r="D45" s="850">
        <f t="shared" si="0"/>
        <v>0</v>
      </c>
      <c r="E45" s="851"/>
      <c r="F45" s="353"/>
      <c r="G45" s="354"/>
      <c r="H45" s="303"/>
      <c r="I45" s="275"/>
      <c r="J45" s="992" t="s">
        <v>188</v>
      </c>
      <c r="K45" s="984"/>
      <c r="L45" s="993"/>
      <c r="M45" s="993"/>
      <c r="N45" s="993"/>
      <c r="O45" s="993"/>
      <c r="P45" s="984"/>
      <c r="Q45" s="1013"/>
      <c r="R45" s="106"/>
      <c r="S45" s="106"/>
      <c r="T45" s="98"/>
      <c r="U45" s="90"/>
      <c r="V45" s="53"/>
      <c r="W45" s="53"/>
      <c r="X45" s="53"/>
      <c r="Y45" s="53"/>
      <c r="Z45" s="53"/>
      <c r="AA45" s="53"/>
      <c r="AB45" s="53"/>
      <c r="AC45" s="53"/>
      <c r="AD45" s="53"/>
      <c r="AE45" s="68"/>
      <c r="AF45" s="68"/>
      <c r="AG45" s="57"/>
      <c r="AH45" s="58"/>
      <c r="AI45" s="68"/>
      <c r="AJ45" s="100"/>
      <c r="AK45" s="101"/>
      <c r="AL45" s="102"/>
      <c r="AP45" s="72"/>
      <c r="AQ45" s="73"/>
      <c r="AR45" s="115"/>
      <c r="AS45" s="115"/>
      <c r="AT45" s="73"/>
      <c r="AU45" s="116"/>
      <c r="AV45" s="116"/>
      <c r="AW45" s="116"/>
      <c r="AX45" s="117"/>
    </row>
    <row r="46" spans="1:50" s="46" customFormat="1" ht="20.100000000000001" customHeight="1">
      <c r="A46" s="352" t="s">
        <v>171</v>
      </c>
      <c r="B46" s="983"/>
      <c r="C46" s="984"/>
      <c r="D46" s="850">
        <f t="shared" si="0"/>
        <v>0</v>
      </c>
      <c r="E46" s="851"/>
      <c r="F46" s="353"/>
      <c r="G46" s="354"/>
      <c r="H46" s="271"/>
      <c r="I46" s="275"/>
      <c r="J46" s="992" t="s">
        <v>189</v>
      </c>
      <c r="K46" s="984"/>
      <c r="L46" s="993"/>
      <c r="M46" s="993"/>
      <c r="N46" s="882"/>
      <c r="O46" s="882"/>
      <c r="P46" s="1014"/>
      <c r="Q46" s="1015"/>
      <c r="R46" s="106"/>
      <c r="S46" s="106"/>
      <c r="T46" s="98"/>
      <c r="U46" s="90"/>
      <c r="V46" s="53"/>
      <c r="W46" s="53"/>
      <c r="X46" s="53"/>
      <c r="Y46" s="53"/>
      <c r="Z46" s="53"/>
      <c r="AA46" s="53"/>
      <c r="AB46" s="53"/>
      <c r="AC46" s="53"/>
      <c r="AD46" s="53"/>
      <c r="AE46" s="68"/>
      <c r="AF46" s="68"/>
      <c r="AG46" s="57"/>
      <c r="AH46" s="58"/>
      <c r="AI46" s="68"/>
      <c r="AJ46" s="100"/>
      <c r="AK46" s="101"/>
      <c r="AL46" s="102"/>
      <c r="AP46" s="72"/>
      <c r="AQ46" s="73"/>
      <c r="AR46" s="115"/>
      <c r="AS46" s="115"/>
      <c r="AT46" s="73"/>
      <c r="AU46" s="116"/>
      <c r="AV46" s="116"/>
      <c r="AW46" s="116"/>
      <c r="AX46" s="117"/>
    </row>
    <row r="47" spans="1:50" s="46" customFormat="1" ht="20.100000000000001" customHeight="1">
      <c r="A47" s="350" t="s">
        <v>177</v>
      </c>
      <c r="B47" s="840"/>
      <c r="C47" s="842"/>
      <c r="D47" s="850">
        <f>+B47</f>
        <v>0</v>
      </c>
      <c r="E47" s="851"/>
      <c r="F47" s="355"/>
      <c r="G47" s="356"/>
      <c r="H47" s="357"/>
      <c r="I47" s="358"/>
      <c r="J47" s="1120" t="s">
        <v>190</v>
      </c>
      <c r="K47" s="1121"/>
      <c r="L47" s="1121"/>
      <c r="M47" s="1122"/>
      <c r="N47" s="537"/>
      <c r="O47" s="538"/>
      <c r="P47" s="539"/>
      <c r="Q47" s="539"/>
      <c r="R47" s="106"/>
      <c r="S47" s="106"/>
      <c r="T47" s="98"/>
      <c r="U47" s="90"/>
      <c r="V47" s="53"/>
      <c r="W47" s="53"/>
      <c r="X47" s="53"/>
      <c r="Y47" s="53"/>
      <c r="Z47" s="53"/>
      <c r="AA47" s="53"/>
      <c r="AB47" s="53"/>
      <c r="AC47" s="53"/>
      <c r="AD47" s="53"/>
      <c r="AE47" s="68"/>
      <c r="AF47" s="68"/>
      <c r="AG47" s="57"/>
      <c r="AH47" s="58"/>
      <c r="AI47" s="68"/>
      <c r="AJ47" s="100"/>
      <c r="AK47" s="101"/>
      <c r="AL47" s="102"/>
      <c r="AP47" s="72"/>
      <c r="AQ47" s="237"/>
      <c r="AR47" s="115"/>
      <c r="AS47" s="115"/>
      <c r="AT47" s="237"/>
      <c r="AU47" s="116"/>
      <c r="AV47" s="116"/>
      <c r="AW47" s="116"/>
      <c r="AX47" s="117"/>
    </row>
    <row r="48" spans="1:50" s="46" customFormat="1" ht="20.100000000000001" customHeight="1">
      <c r="A48" s="350" t="s">
        <v>250</v>
      </c>
      <c r="B48" s="840"/>
      <c r="C48" s="842"/>
      <c r="D48" s="850">
        <f t="shared" si="0"/>
        <v>0</v>
      </c>
      <c r="E48" s="851"/>
      <c r="F48" s="355"/>
      <c r="G48" s="356"/>
      <c r="H48" s="357"/>
      <c r="I48" s="358"/>
      <c r="J48" s="1120" t="s">
        <v>191</v>
      </c>
      <c r="K48" s="1121"/>
      <c r="L48" s="1121"/>
      <c r="M48" s="1122"/>
      <c r="N48" s="988"/>
      <c r="O48" s="989"/>
      <c r="P48" s="988"/>
      <c r="Q48" s="989"/>
      <c r="R48" s="106"/>
      <c r="S48" s="106"/>
      <c r="T48" s="98"/>
      <c r="U48" s="90"/>
      <c r="V48" s="53"/>
      <c r="W48" s="53"/>
      <c r="X48" s="53"/>
      <c r="Y48" s="53"/>
      <c r="Z48" s="53"/>
      <c r="AA48" s="53"/>
      <c r="AB48" s="53"/>
      <c r="AC48" s="53"/>
      <c r="AD48" s="53"/>
      <c r="AE48" s="68"/>
      <c r="AF48" s="68"/>
      <c r="AG48" s="57"/>
      <c r="AH48" s="68"/>
      <c r="AI48" s="68"/>
      <c r="AJ48" s="100"/>
      <c r="AK48" s="101"/>
      <c r="AL48" s="101"/>
      <c r="AP48" s="72" t="s">
        <v>29</v>
      </c>
      <c r="AQ48" s="73" t="s">
        <v>30</v>
      </c>
      <c r="AR48" s="115"/>
      <c r="AS48" s="115"/>
      <c r="AT48" s="73" t="s">
        <v>31</v>
      </c>
      <c r="AU48" s="116"/>
      <c r="AV48" s="116"/>
      <c r="AW48" s="116"/>
      <c r="AX48" s="117"/>
    </row>
    <row r="49" spans="1:51" s="46" customFormat="1" ht="20.100000000000001" customHeight="1" thickBot="1">
      <c r="A49" s="359" t="s">
        <v>231</v>
      </c>
      <c r="B49" s="854">
        <f>SUM(B41:C48)</f>
        <v>0</v>
      </c>
      <c r="C49" s="855"/>
      <c r="D49" s="850">
        <f>+B49</f>
        <v>0</v>
      </c>
      <c r="E49" s="851"/>
      <c r="F49" s="360" t="s">
        <v>231</v>
      </c>
      <c r="G49" s="361"/>
      <c r="H49" s="362">
        <f>SUM(H41:H48)</f>
        <v>0</v>
      </c>
      <c r="I49" s="363">
        <f>+H49</f>
        <v>0</v>
      </c>
      <c r="J49" s="985"/>
      <c r="K49" s="986"/>
      <c r="L49" s="986"/>
      <c r="M49" s="987"/>
      <c r="N49" s="990"/>
      <c r="O49" s="991"/>
      <c r="P49" s="990"/>
      <c r="Q49" s="1123"/>
      <c r="R49" s="106"/>
      <c r="S49" s="106"/>
      <c r="T49" s="98"/>
      <c r="U49" s="90"/>
      <c r="V49" s="53"/>
      <c r="W49" s="53"/>
      <c r="X49" s="53"/>
      <c r="Y49" s="53"/>
      <c r="Z49" s="53"/>
      <c r="AA49" s="53"/>
      <c r="AB49" s="53"/>
      <c r="AC49" s="53"/>
      <c r="AD49" s="68"/>
      <c r="AE49" s="68"/>
      <c r="AF49" s="68"/>
      <c r="AG49" s="68"/>
      <c r="AH49" s="68"/>
      <c r="AI49" s="68"/>
      <c r="AJ49" s="68"/>
      <c r="AK49" s="119"/>
      <c r="AL49" s="119"/>
      <c r="AP49" s="72" t="s">
        <v>32</v>
      </c>
      <c r="AQ49" s="73" t="s">
        <v>33</v>
      </c>
      <c r="AR49" s="115"/>
      <c r="AS49" s="115"/>
      <c r="AT49" s="73" t="s">
        <v>34</v>
      </c>
      <c r="AU49" s="116"/>
      <c r="AV49" s="116"/>
      <c r="AW49" s="116"/>
      <c r="AX49" s="117"/>
    </row>
    <row r="50" spans="1:51" s="46" customFormat="1" ht="18" customHeight="1" thickBot="1">
      <c r="A50" s="862" t="s">
        <v>210</v>
      </c>
      <c r="B50" s="863"/>
      <c r="C50" s="863"/>
      <c r="D50" s="863"/>
      <c r="E50" s="863"/>
      <c r="F50" s="863"/>
      <c r="G50" s="863"/>
      <c r="H50" s="863"/>
      <c r="I50" s="864"/>
      <c r="J50" s="1119" t="s">
        <v>211</v>
      </c>
      <c r="K50" s="1119"/>
      <c r="L50" s="1119"/>
      <c r="M50" s="1119"/>
      <c r="N50" s="1119"/>
      <c r="O50" s="1119"/>
      <c r="P50" s="1119"/>
      <c r="Q50" s="1119"/>
      <c r="R50" s="106"/>
      <c r="S50" s="106"/>
      <c r="T50" s="98"/>
      <c r="U50" s="90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P50" s="72" t="s">
        <v>35</v>
      </c>
      <c r="AQ50" s="73" t="s">
        <v>33</v>
      </c>
      <c r="AR50" s="115"/>
      <c r="AS50" s="115"/>
      <c r="AT50" s="73" t="s">
        <v>36</v>
      </c>
      <c r="AU50" s="116"/>
      <c r="AV50" s="116"/>
      <c r="AW50" s="116"/>
      <c r="AX50" s="117"/>
    </row>
    <row r="51" spans="1:51" s="46" customFormat="1" ht="20.100000000000001" customHeight="1" thickBot="1">
      <c r="A51" s="364" t="s">
        <v>93</v>
      </c>
      <c r="B51" s="834" t="s">
        <v>139</v>
      </c>
      <c r="C51" s="865"/>
      <c r="D51" s="834" t="s">
        <v>140</v>
      </c>
      <c r="E51" s="835"/>
      <c r="F51" s="838" t="s">
        <v>110</v>
      </c>
      <c r="G51" s="839"/>
      <c r="H51" s="846" t="s">
        <v>111</v>
      </c>
      <c r="I51" s="835"/>
      <c r="J51" s="994" t="s">
        <v>93</v>
      </c>
      <c r="K51" s="995"/>
      <c r="L51" s="996"/>
      <c r="M51" s="365" t="s">
        <v>253</v>
      </c>
      <c r="N51" s="1124" t="s">
        <v>252</v>
      </c>
      <c r="O51" s="1124"/>
      <c r="P51" s="546" t="s">
        <v>251</v>
      </c>
      <c r="Q51" s="365" t="s">
        <v>255</v>
      </c>
      <c r="R51" s="106"/>
      <c r="S51" s="106"/>
      <c r="T51" s="887"/>
      <c r="U51" s="887"/>
      <c r="V51" s="887"/>
      <c r="W51" s="887"/>
      <c r="X51" s="887"/>
      <c r="Y51" s="887"/>
      <c r="Z51" s="887"/>
      <c r="AA51" s="887"/>
      <c r="AB51" s="887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P51" s="72" t="s">
        <v>37</v>
      </c>
      <c r="AQ51" s="73" t="s">
        <v>33</v>
      </c>
      <c r="AR51" s="120"/>
      <c r="AS51" s="120"/>
      <c r="AT51" s="73" t="s">
        <v>38</v>
      </c>
      <c r="AU51" s="116"/>
      <c r="AV51" s="116"/>
      <c r="AW51" s="116"/>
      <c r="AX51" s="117"/>
    </row>
    <row r="52" spans="1:51" s="46" customFormat="1" ht="20.100000000000001" customHeight="1">
      <c r="A52" s="366" t="s">
        <v>239</v>
      </c>
      <c r="B52" s="860"/>
      <c r="C52" s="860"/>
      <c r="D52" s="860"/>
      <c r="E52" s="860"/>
      <c r="F52" s="858">
        <f>SUM(B52:E52)</f>
        <v>0</v>
      </c>
      <c r="G52" s="859"/>
      <c r="H52" s="860">
        <f>+F52</f>
        <v>0</v>
      </c>
      <c r="I52" s="861"/>
      <c r="J52" s="847" t="s">
        <v>194</v>
      </c>
      <c r="K52" s="848"/>
      <c r="L52" s="849"/>
      <c r="M52" s="367">
        <f>ROUND(((G7*G7/1029.4*K10*(1-K11))+(G7*G7/1029.4*K10*(1-K11)*K12))*K13,0)</f>
        <v>0</v>
      </c>
      <c r="N52" s="1125">
        <f>+M52</f>
        <v>0</v>
      </c>
      <c r="O52" s="1126"/>
      <c r="P52" s="543">
        <v>1</v>
      </c>
      <c r="Q52" s="540">
        <v>13586</v>
      </c>
      <c r="R52" s="106"/>
      <c r="S52" s="106"/>
      <c r="T52" s="54"/>
      <c r="U52" s="54"/>
      <c r="V52" s="54"/>
      <c r="W52" s="54"/>
      <c r="X52" s="887"/>
      <c r="Y52" s="887"/>
      <c r="Z52" s="887"/>
      <c r="AA52" s="887"/>
      <c r="AB52" s="887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P52" s="72" t="s">
        <v>39</v>
      </c>
      <c r="AQ52" s="73" t="s">
        <v>33</v>
      </c>
      <c r="AR52" s="121"/>
      <c r="AS52" s="121"/>
      <c r="AT52" s="73" t="s">
        <v>40</v>
      </c>
      <c r="AU52" s="116"/>
      <c r="AV52" s="116"/>
      <c r="AW52" s="116"/>
      <c r="AX52" s="117"/>
    </row>
    <row r="53" spans="1:51" s="46" customFormat="1" ht="20.100000000000001" customHeight="1">
      <c r="A53" s="368" t="s">
        <v>167</v>
      </c>
      <c r="B53" s="856"/>
      <c r="C53" s="857"/>
      <c r="D53" s="836"/>
      <c r="E53" s="837"/>
      <c r="F53" s="833">
        <f>SUM(B53:E53)</f>
        <v>0</v>
      </c>
      <c r="G53" s="833"/>
      <c r="H53" s="833">
        <f>+F53</f>
        <v>0</v>
      </c>
      <c r="I53" s="866"/>
      <c r="J53" s="1116" t="s">
        <v>198</v>
      </c>
      <c r="K53" s="1117"/>
      <c r="L53" s="1118"/>
      <c r="M53" s="301"/>
      <c r="N53" s="919">
        <f>+M53</f>
        <v>0</v>
      </c>
      <c r="O53" s="920"/>
      <c r="P53" s="544">
        <v>1</v>
      </c>
      <c r="Q53" s="541">
        <v>13586</v>
      </c>
      <c r="R53" s="106"/>
      <c r="S53" s="106"/>
      <c r="T53" s="99"/>
      <c r="U53" s="68"/>
      <c r="V53" s="122"/>
      <c r="W53" s="122"/>
      <c r="X53" s="917"/>
      <c r="Y53" s="918"/>
      <c r="Z53" s="918"/>
      <c r="AA53" s="918"/>
      <c r="AB53" s="918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P53" s="72" t="s">
        <v>41</v>
      </c>
      <c r="AQ53" s="73" t="s">
        <v>33</v>
      </c>
      <c r="AR53" s="121"/>
      <c r="AS53" s="121"/>
      <c r="AT53" s="73" t="s">
        <v>40</v>
      </c>
      <c r="AU53" s="116"/>
      <c r="AV53" s="116"/>
      <c r="AW53" s="116"/>
      <c r="AX53" s="117"/>
    </row>
    <row r="54" spans="1:51" s="46" customFormat="1" ht="20.100000000000001" customHeight="1">
      <c r="A54" s="250" t="s">
        <v>44</v>
      </c>
      <c r="B54" s="833"/>
      <c r="C54" s="833"/>
      <c r="D54" s="833"/>
      <c r="E54" s="833"/>
      <c r="F54" s="833">
        <f>SUM(B54:E54)</f>
        <v>0</v>
      </c>
      <c r="G54" s="833"/>
      <c r="H54" s="836">
        <f>+F54</f>
        <v>0</v>
      </c>
      <c r="I54" s="845"/>
      <c r="J54" s="1116" t="s">
        <v>48</v>
      </c>
      <c r="K54" s="1117"/>
      <c r="L54" s="1118"/>
      <c r="M54" s="271"/>
      <c r="N54" s="919">
        <f>+M54</f>
        <v>0</v>
      </c>
      <c r="O54" s="920"/>
      <c r="P54" s="544">
        <v>1</v>
      </c>
      <c r="Q54" s="541">
        <v>13586</v>
      </c>
      <c r="R54" s="106"/>
      <c r="S54" s="106"/>
      <c r="T54" s="99"/>
      <c r="U54" s="68"/>
      <c r="V54" s="123"/>
      <c r="W54" s="123"/>
      <c r="X54" s="917"/>
      <c r="Y54" s="918"/>
      <c r="Z54" s="918"/>
      <c r="AA54" s="918"/>
      <c r="AB54" s="918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P54" s="72" t="s">
        <v>42</v>
      </c>
      <c r="AQ54" s="73" t="s">
        <v>33</v>
      </c>
      <c r="AR54" s="115"/>
      <c r="AS54" s="115"/>
      <c r="AT54" s="73" t="s">
        <v>43</v>
      </c>
      <c r="AU54" s="116"/>
      <c r="AV54" s="116"/>
      <c r="AW54" s="116"/>
      <c r="AX54" s="117"/>
    </row>
    <row r="55" spans="1:51" s="46" customFormat="1" ht="20.100000000000001" customHeight="1">
      <c r="A55" s="352"/>
      <c r="B55" s="308"/>
      <c r="C55" s="309"/>
      <c r="D55" s="311"/>
      <c r="E55" s="311"/>
      <c r="F55" s="308"/>
      <c r="G55" s="309"/>
      <c r="H55" s="311"/>
      <c r="I55" s="310"/>
      <c r="J55" s="924" t="s">
        <v>195</v>
      </c>
      <c r="K55" s="925"/>
      <c r="L55" s="926"/>
      <c r="M55" s="369"/>
      <c r="N55" s="919">
        <f>+M55</f>
        <v>0</v>
      </c>
      <c r="O55" s="920"/>
      <c r="P55" s="544">
        <v>2</v>
      </c>
      <c r="Q55" s="541">
        <v>2466</v>
      </c>
      <c r="R55" s="106"/>
      <c r="S55" s="106"/>
      <c r="T55" s="99"/>
      <c r="U55" s="68"/>
      <c r="V55" s="123"/>
      <c r="W55" s="123"/>
      <c r="X55" s="68"/>
      <c r="Y55" s="106"/>
      <c r="Z55" s="106"/>
      <c r="AA55" s="106"/>
      <c r="AB55" s="106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P55" s="124"/>
      <c r="AQ55" s="118"/>
      <c r="AR55" s="125"/>
      <c r="AS55" s="125"/>
      <c r="AT55" s="118"/>
      <c r="AU55" s="126"/>
      <c r="AV55" s="126"/>
      <c r="AW55" s="126"/>
      <c r="AX55" s="127"/>
    </row>
    <row r="56" spans="1:51" s="46" customFormat="1" ht="20.100000000000001" customHeight="1" thickBot="1">
      <c r="A56" s="370"/>
      <c r="B56" s="371"/>
      <c r="C56" s="372"/>
      <c r="D56" s="373"/>
      <c r="E56" s="373"/>
      <c r="F56" s="308"/>
      <c r="G56" s="309"/>
      <c r="H56" s="311"/>
      <c r="I56" s="310"/>
      <c r="J56" s="924" t="s">
        <v>197</v>
      </c>
      <c r="K56" s="925"/>
      <c r="L56" s="926"/>
      <c r="M56" s="374"/>
      <c r="N56" s="919">
        <f>+M56</f>
        <v>0</v>
      </c>
      <c r="O56" s="920"/>
      <c r="P56" s="545"/>
      <c r="Q56" s="542"/>
      <c r="R56" s="106"/>
      <c r="S56" s="106"/>
      <c r="T56" s="99"/>
      <c r="U56" s="68"/>
      <c r="V56" s="123"/>
      <c r="W56" s="123"/>
      <c r="X56" s="917"/>
      <c r="Y56" s="918"/>
      <c r="Z56" s="918"/>
      <c r="AA56" s="918"/>
      <c r="AB56" s="918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P56" s="76" t="s">
        <v>45</v>
      </c>
      <c r="AQ56" s="77" t="s">
        <v>33</v>
      </c>
      <c r="AR56" s="128"/>
      <c r="AS56" s="128"/>
      <c r="AT56" s="77" t="s">
        <v>46</v>
      </c>
      <c r="AU56" s="129"/>
      <c r="AV56" s="129"/>
      <c r="AW56" s="129"/>
      <c r="AX56" s="130"/>
    </row>
    <row r="57" spans="1:51" s="46" customFormat="1" ht="18" customHeight="1" thickBot="1">
      <c r="A57" s="862" t="s">
        <v>226</v>
      </c>
      <c r="B57" s="863"/>
      <c r="C57" s="863"/>
      <c r="D57" s="863"/>
      <c r="E57" s="863"/>
      <c r="F57" s="862" t="s">
        <v>196</v>
      </c>
      <c r="G57" s="863"/>
      <c r="H57" s="863"/>
      <c r="I57" s="864"/>
      <c r="J57" s="862" t="s">
        <v>227</v>
      </c>
      <c r="K57" s="863"/>
      <c r="L57" s="863"/>
      <c r="M57" s="863"/>
      <c r="N57" s="862" t="s">
        <v>196</v>
      </c>
      <c r="O57" s="863"/>
      <c r="P57" s="863"/>
      <c r="Q57" s="864"/>
      <c r="R57" s="54"/>
      <c r="S57" s="54"/>
      <c r="T57" s="99"/>
      <c r="U57" s="68"/>
      <c r="V57" s="122"/>
      <c r="W57" s="122"/>
      <c r="X57" s="917"/>
      <c r="Y57" s="918"/>
      <c r="Z57" s="918"/>
      <c r="AA57" s="918"/>
      <c r="AB57" s="918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51" s="46" customFormat="1" ht="22.5" customHeight="1" thickBot="1">
      <c r="A58" s="375" t="s">
        <v>193</v>
      </c>
      <c r="B58" s="867" t="s">
        <v>240</v>
      </c>
      <c r="C58" s="867"/>
      <c r="D58" s="867"/>
      <c r="E58" s="867"/>
      <c r="F58" s="867" t="s">
        <v>176</v>
      </c>
      <c r="G58" s="867"/>
      <c r="H58" s="867" t="s">
        <v>47</v>
      </c>
      <c r="I58" s="867"/>
      <c r="J58" s="921" t="s">
        <v>98</v>
      </c>
      <c r="K58" s="922"/>
      <c r="L58" s="923"/>
      <c r="M58" s="376" t="s">
        <v>256</v>
      </c>
      <c r="N58" s="938" t="s">
        <v>176</v>
      </c>
      <c r="O58" s="938"/>
      <c r="P58" s="931" t="s">
        <v>47</v>
      </c>
      <c r="Q58" s="932"/>
      <c r="R58" s="54"/>
      <c r="S58" s="54"/>
      <c r="T58" s="99"/>
      <c r="U58" s="68"/>
      <c r="V58" s="122"/>
      <c r="W58" s="122"/>
      <c r="X58" s="68"/>
      <c r="Y58" s="106"/>
      <c r="Z58" s="106"/>
      <c r="AA58" s="106"/>
      <c r="AB58" s="106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51" s="46" customFormat="1" ht="20.100000000000001" customHeight="1" thickBot="1">
      <c r="A59" s="377"/>
      <c r="B59" s="868"/>
      <c r="C59" s="869"/>
      <c r="D59" s="869"/>
      <c r="E59" s="870"/>
      <c r="F59" s="858">
        <v>0</v>
      </c>
      <c r="G59" s="859"/>
      <c r="H59" s="852">
        <f>+F59</f>
        <v>0</v>
      </c>
      <c r="I59" s="853"/>
      <c r="J59" s="884" t="s">
        <v>354</v>
      </c>
      <c r="K59" s="885"/>
      <c r="L59" s="886"/>
      <c r="M59" s="293">
        <v>12</v>
      </c>
      <c r="N59" s="858">
        <v>0</v>
      </c>
      <c r="O59" s="859"/>
      <c r="P59" s="858">
        <f t="shared" ref="P59:P64" si="1">+N59</f>
        <v>0</v>
      </c>
      <c r="Q59" s="877"/>
      <c r="R59" s="106"/>
      <c r="S59" s="106"/>
      <c r="T59" s="99"/>
      <c r="U59" s="68"/>
      <c r="V59" s="122"/>
      <c r="W59" s="122"/>
      <c r="X59" s="917"/>
      <c r="Y59" s="918"/>
      <c r="Z59" s="918"/>
      <c r="AA59" s="918"/>
      <c r="AB59" s="918"/>
      <c r="AC59" s="53"/>
      <c r="AD59" s="87"/>
      <c r="AE59" s="131"/>
      <c r="AF59" s="131"/>
      <c r="AG59" s="131"/>
      <c r="AH59" s="131"/>
      <c r="AI59" s="131"/>
      <c r="AJ59" s="131"/>
      <c r="AK59" s="131"/>
      <c r="AL59" s="131"/>
      <c r="AQ59" s="132"/>
      <c r="AR59" s="133"/>
      <c r="AS59" s="133"/>
      <c r="AT59" s="133"/>
      <c r="AU59" s="133"/>
      <c r="AV59" s="133"/>
      <c r="AW59" s="133"/>
      <c r="AX59" s="134"/>
      <c r="AY59" s="134"/>
    </row>
    <row r="60" spans="1:51" s="46" customFormat="1" ht="20.100000000000001" customHeight="1" thickBot="1">
      <c r="A60" s="378"/>
      <c r="B60" s="840"/>
      <c r="C60" s="841"/>
      <c r="D60" s="841"/>
      <c r="E60" s="842"/>
      <c r="F60" s="836"/>
      <c r="G60" s="837"/>
      <c r="H60" s="836">
        <f>+F60</f>
        <v>0</v>
      </c>
      <c r="I60" s="845"/>
      <c r="J60" s="843"/>
      <c r="K60" s="844"/>
      <c r="L60" s="837"/>
      <c r="M60" s="297"/>
      <c r="N60" s="836"/>
      <c r="O60" s="837"/>
      <c r="P60" s="836">
        <f t="shared" si="1"/>
        <v>0</v>
      </c>
      <c r="Q60" s="845"/>
      <c r="R60" s="106"/>
      <c r="S60" s="106"/>
      <c r="T60" s="99"/>
      <c r="U60" s="68"/>
      <c r="V60" s="122"/>
      <c r="W60" s="122"/>
      <c r="X60" s="68"/>
      <c r="Y60" s="106"/>
      <c r="Z60" s="106"/>
      <c r="AA60" s="106"/>
      <c r="AB60" s="106"/>
      <c r="AC60" s="53"/>
      <c r="AD60" s="87"/>
      <c r="AE60" s="131"/>
      <c r="AF60" s="131"/>
      <c r="AG60" s="131"/>
      <c r="AH60" s="131"/>
      <c r="AI60" s="131"/>
      <c r="AJ60" s="131"/>
      <c r="AK60" s="131"/>
      <c r="AL60" s="131"/>
      <c r="AQ60" s="135"/>
      <c r="AR60" s="136"/>
      <c r="AS60" s="136"/>
      <c r="AT60" s="136"/>
      <c r="AU60" s="136"/>
      <c r="AV60" s="136"/>
      <c r="AW60" s="136"/>
      <c r="AX60" s="55"/>
      <c r="AY60" s="55"/>
    </row>
    <row r="61" spans="1:51" s="46" customFormat="1" ht="20.100000000000001" customHeight="1" thickBot="1">
      <c r="A61" s="378"/>
      <c r="B61" s="840"/>
      <c r="C61" s="841"/>
      <c r="D61" s="841"/>
      <c r="E61" s="842"/>
      <c r="F61" s="836"/>
      <c r="G61" s="837"/>
      <c r="H61" s="836">
        <f>+F61</f>
        <v>0</v>
      </c>
      <c r="I61" s="845"/>
      <c r="J61" s="843"/>
      <c r="K61" s="844"/>
      <c r="L61" s="837"/>
      <c r="M61" s="297"/>
      <c r="N61" s="836"/>
      <c r="O61" s="837"/>
      <c r="P61" s="836">
        <f t="shared" si="1"/>
        <v>0</v>
      </c>
      <c r="Q61" s="845"/>
      <c r="R61" s="106"/>
      <c r="S61" s="106"/>
      <c r="T61" s="99"/>
      <c r="U61" s="68"/>
      <c r="V61" s="122"/>
      <c r="W61" s="122"/>
      <c r="X61" s="68"/>
      <c r="Y61" s="106"/>
      <c r="Z61" s="106"/>
      <c r="AA61" s="106"/>
      <c r="AB61" s="106"/>
      <c r="AC61" s="53"/>
      <c r="AD61" s="87"/>
      <c r="AE61" s="131"/>
      <c r="AF61" s="131"/>
      <c r="AG61" s="131"/>
      <c r="AH61" s="131"/>
      <c r="AI61" s="131"/>
      <c r="AJ61" s="131"/>
      <c r="AK61" s="131"/>
      <c r="AL61" s="131"/>
      <c r="AQ61" s="135"/>
      <c r="AR61" s="136"/>
      <c r="AS61" s="136"/>
      <c r="AT61" s="136"/>
      <c r="AU61" s="136"/>
      <c r="AV61" s="136"/>
      <c r="AW61" s="136"/>
      <c r="AX61" s="55"/>
      <c r="AY61" s="55"/>
    </row>
    <row r="62" spans="1:51" s="46" customFormat="1" ht="20.100000000000001" customHeight="1" thickBot="1">
      <c r="A62" s="378"/>
      <c r="B62" s="840"/>
      <c r="C62" s="841"/>
      <c r="D62" s="841"/>
      <c r="E62" s="842"/>
      <c r="F62" s="836"/>
      <c r="G62" s="837"/>
      <c r="H62" s="836"/>
      <c r="I62" s="845"/>
      <c r="J62" s="843"/>
      <c r="K62" s="844"/>
      <c r="L62" s="837"/>
      <c r="M62" s="297"/>
      <c r="N62" s="836"/>
      <c r="O62" s="837"/>
      <c r="P62" s="836">
        <f t="shared" si="1"/>
        <v>0</v>
      </c>
      <c r="Q62" s="845"/>
      <c r="R62" s="106"/>
      <c r="S62" s="106"/>
      <c r="T62" s="99"/>
      <c r="U62" s="68"/>
      <c r="V62" s="122"/>
      <c r="W62" s="122"/>
      <c r="X62" s="68"/>
      <c r="Y62" s="106"/>
      <c r="Z62" s="106"/>
      <c r="AA62" s="106"/>
      <c r="AB62" s="106"/>
      <c r="AC62" s="53"/>
      <c r="AD62" s="87"/>
      <c r="AE62" s="131"/>
      <c r="AF62" s="131"/>
      <c r="AG62" s="131"/>
      <c r="AH62" s="131"/>
      <c r="AI62" s="131"/>
      <c r="AJ62" s="131"/>
      <c r="AK62" s="131"/>
      <c r="AL62" s="131"/>
      <c r="AQ62" s="135"/>
      <c r="AR62" s="136"/>
      <c r="AS62" s="136"/>
      <c r="AT62" s="136"/>
      <c r="AU62" s="136"/>
      <c r="AV62" s="136"/>
      <c r="AW62" s="136"/>
      <c r="AX62" s="55"/>
      <c r="AY62" s="55"/>
    </row>
    <row r="63" spans="1:51" s="46" customFormat="1" ht="20.100000000000001" customHeight="1" thickBot="1">
      <c r="A63" s="378"/>
      <c r="B63" s="379"/>
      <c r="C63" s="380"/>
      <c r="D63" s="380"/>
      <c r="E63" s="381"/>
      <c r="F63" s="312"/>
      <c r="G63" s="313"/>
      <c r="H63" s="836"/>
      <c r="I63" s="845"/>
      <c r="J63" s="843"/>
      <c r="K63" s="844"/>
      <c r="L63" s="837"/>
      <c r="M63" s="382"/>
      <c r="N63" s="312"/>
      <c r="O63" s="313"/>
      <c r="P63" s="836">
        <f t="shared" si="1"/>
        <v>0</v>
      </c>
      <c r="Q63" s="845"/>
      <c r="R63" s="106"/>
      <c r="S63" s="106"/>
      <c r="T63" s="99"/>
      <c r="U63" s="68"/>
      <c r="V63" s="122"/>
      <c r="W63" s="122"/>
      <c r="X63" s="68"/>
      <c r="Y63" s="106"/>
      <c r="Z63" s="106"/>
      <c r="AA63" s="106"/>
      <c r="AB63" s="106"/>
      <c r="AC63" s="53"/>
      <c r="AD63" s="87"/>
      <c r="AE63" s="131"/>
      <c r="AF63" s="131"/>
      <c r="AG63" s="131"/>
      <c r="AH63" s="131"/>
      <c r="AI63" s="131"/>
      <c r="AJ63" s="131"/>
      <c r="AK63" s="131"/>
      <c r="AL63" s="131"/>
      <c r="AQ63" s="135"/>
      <c r="AR63" s="136"/>
      <c r="AS63" s="136"/>
      <c r="AT63" s="136"/>
      <c r="AU63" s="136"/>
      <c r="AV63" s="136"/>
      <c r="AW63" s="136"/>
      <c r="AX63" s="55"/>
      <c r="AY63" s="55"/>
    </row>
    <row r="64" spans="1:51" s="46" customFormat="1" ht="20.100000000000001" customHeight="1" thickBot="1">
      <c r="A64" s="378"/>
      <c r="B64" s="379"/>
      <c r="C64" s="380"/>
      <c r="D64" s="380"/>
      <c r="E64" s="381"/>
      <c r="F64" s="312"/>
      <c r="G64" s="313"/>
      <c r="H64" s="836"/>
      <c r="I64" s="845"/>
      <c r="J64" s="843"/>
      <c r="K64" s="844"/>
      <c r="L64" s="837"/>
      <c r="M64" s="382"/>
      <c r="N64" s="312"/>
      <c r="O64" s="313"/>
      <c r="P64" s="836">
        <f t="shared" si="1"/>
        <v>0</v>
      </c>
      <c r="Q64" s="845"/>
      <c r="R64" s="106"/>
      <c r="S64" s="106"/>
      <c r="T64" s="99"/>
      <c r="U64" s="68"/>
      <c r="V64" s="122"/>
      <c r="W64" s="122"/>
      <c r="X64" s="68"/>
      <c r="Y64" s="106"/>
      <c r="Z64" s="106"/>
      <c r="AA64" s="106"/>
      <c r="AB64" s="106"/>
      <c r="AC64" s="53"/>
      <c r="AD64" s="87"/>
      <c r="AE64" s="131"/>
      <c r="AF64" s="131"/>
      <c r="AG64" s="131"/>
      <c r="AH64" s="131"/>
      <c r="AI64" s="131"/>
      <c r="AJ64" s="131"/>
      <c r="AK64" s="131"/>
      <c r="AL64" s="131"/>
      <c r="AQ64" s="135"/>
      <c r="AR64" s="136"/>
      <c r="AS64" s="136"/>
      <c r="AT64" s="136"/>
      <c r="AU64" s="136"/>
      <c r="AV64" s="136"/>
      <c r="AW64" s="136"/>
      <c r="AX64" s="55"/>
      <c r="AY64" s="55"/>
    </row>
    <row r="65" spans="1:51" s="46" customFormat="1" ht="20.100000000000001" customHeight="1" thickBot="1">
      <c r="A65" s="383"/>
      <c r="B65" s="933"/>
      <c r="C65" s="934"/>
      <c r="D65" s="934"/>
      <c r="E65" s="935"/>
      <c r="F65" s="854"/>
      <c r="G65" s="855"/>
      <c r="H65" s="854"/>
      <c r="I65" s="936"/>
      <c r="J65" s="878" t="s">
        <v>299</v>
      </c>
      <c r="K65" s="879"/>
      <c r="L65" s="855"/>
      <c r="M65" s="384"/>
      <c r="N65" s="854">
        <f>SUM(N59:O62)</f>
        <v>0</v>
      </c>
      <c r="O65" s="855"/>
      <c r="P65" s="854">
        <f>SUM(P59:Q62)</f>
        <v>0</v>
      </c>
      <c r="Q65" s="855"/>
      <c r="R65" s="106"/>
      <c r="S65" s="106"/>
      <c r="T65" s="99"/>
      <c r="U65" s="68"/>
      <c r="V65" s="122"/>
      <c r="W65" s="122"/>
      <c r="X65" s="68"/>
      <c r="Y65" s="106"/>
      <c r="Z65" s="106"/>
      <c r="AA65" s="106"/>
      <c r="AB65" s="106"/>
      <c r="AC65" s="53"/>
      <c r="AD65" s="87"/>
      <c r="AE65" s="131"/>
      <c r="AF65" s="131"/>
      <c r="AG65" s="131"/>
      <c r="AH65" s="131"/>
      <c r="AI65" s="131"/>
      <c r="AJ65" s="131"/>
      <c r="AK65" s="131"/>
      <c r="AL65" s="131"/>
      <c r="AQ65" s="135"/>
      <c r="AR65" s="136"/>
      <c r="AS65" s="136"/>
      <c r="AT65" s="136"/>
      <c r="AU65" s="136"/>
      <c r="AV65" s="136"/>
      <c r="AW65" s="136"/>
      <c r="AX65" s="55"/>
      <c r="AY65" s="55"/>
    </row>
    <row r="66" spans="1:51" s="46" customFormat="1" ht="25.5" customHeight="1" thickBot="1">
      <c r="A66" s="862" t="s">
        <v>112</v>
      </c>
      <c r="B66" s="863"/>
      <c r="C66" s="863"/>
      <c r="D66" s="863"/>
      <c r="E66" s="863"/>
      <c r="F66" s="863"/>
      <c r="G66" s="863"/>
      <c r="H66" s="863"/>
      <c r="I66" s="863"/>
      <c r="J66" s="863"/>
      <c r="K66" s="864"/>
      <c r="L66" s="862" t="s">
        <v>49</v>
      </c>
      <c r="M66" s="863"/>
      <c r="N66" s="863"/>
      <c r="O66" s="863"/>
      <c r="P66" s="863"/>
      <c r="Q66" s="864"/>
      <c r="R66" s="59"/>
      <c r="S66" s="87"/>
      <c r="T66" s="137"/>
      <c r="U66" s="137"/>
      <c r="V66" s="87"/>
      <c r="W66" s="87"/>
      <c r="X66" s="87"/>
      <c r="Y66" s="87"/>
      <c r="Z66" s="53"/>
      <c r="AA66" s="53"/>
      <c r="AB66" s="53"/>
      <c r="AC66" s="53"/>
      <c r="AD66" s="131"/>
      <c r="AE66" s="131"/>
      <c r="AF66" s="68"/>
      <c r="AG66" s="100"/>
      <c r="AH66" s="138"/>
      <c r="AI66" s="139"/>
      <c r="AJ66" s="139"/>
      <c r="AK66" s="94"/>
      <c r="AL66" s="94"/>
      <c r="AQ66" s="140" t="s">
        <v>52</v>
      </c>
      <c r="AR66" s="141"/>
      <c r="AS66" s="73">
        <v>1</v>
      </c>
      <c r="AT66" s="142"/>
      <c r="AU66" s="143"/>
      <c r="AV66" s="144"/>
      <c r="AW66" s="145"/>
      <c r="AX66" s="146"/>
      <c r="AY66" s="147"/>
    </row>
    <row r="67" spans="1:51" s="46" customFormat="1" ht="20.100000000000001" customHeight="1" thickBot="1">
      <c r="A67" s="910" t="s">
        <v>241</v>
      </c>
      <c r="B67" s="912" t="s">
        <v>100</v>
      </c>
      <c r="C67" s="862" t="s">
        <v>8</v>
      </c>
      <c r="D67" s="863"/>
      <c r="E67" s="863"/>
      <c r="F67" s="864"/>
      <c r="G67" s="910" t="s">
        <v>9</v>
      </c>
      <c r="H67" s="912" t="s">
        <v>99</v>
      </c>
      <c r="I67" s="385" t="s">
        <v>216</v>
      </c>
      <c r="J67" s="385" t="s">
        <v>216</v>
      </c>
      <c r="K67" s="945" t="s">
        <v>10</v>
      </c>
      <c r="L67" s="943"/>
      <c r="M67" s="944"/>
      <c r="N67" s="386" t="s">
        <v>50</v>
      </c>
      <c r="O67" s="387" t="s">
        <v>109</v>
      </c>
      <c r="P67" s="388" t="s">
        <v>221</v>
      </c>
      <c r="Q67" s="389" t="s">
        <v>222</v>
      </c>
      <c r="R67" s="59"/>
      <c r="S67" s="53"/>
      <c r="T67" s="937"/>
      <c r="U67" s="937"/>
      <c r="V67" s="53"/>
      <c r="W67" s="53"/>
      <c r="X67" s="53"/>
      <c r="Y67" s="53"/>
      <c r="Z67" s="53"/>
      <c r="AA67" s="53"/>
      <c r="AB67" s="53"/>
      <c r="AC67" s="53"/>
      <c r="AD67" s="131"/>
      <c r="AE67" s="131"/>
      <c r="AF67" s="68"/>
      <c r="AG67" s="101"/>
      <c r="AH67" s="138"/>
      <c r="AI67" s="139"/>
      <c r="AJ67" s="139"/>
      <c r="AK67" s="94"/>
      <c r="AL67" s="94"/>
      <c r="AQ67" s="148"/>
      <c r="AR67" s="149"/>
      <c r="AS67" s="73"/>
      <c r="AT67" s="142"/>
      <c r="AU67" s="143"/>
      <c r="AV67" s="144"/>
      <c r="AW67" s="145"/>
      <c r="AX67" s="146"/>
      <c r="AY67" s="147"/>
    </row>
    <row r="68" spans="1:51" s="46" customFormat="1" ht="20.100000000000001" customHeight="1" thickBot="1">
      <c r="A68" s="911"/>
      <c r="B68" s="913"/>
      <c r="C68" s="390" t="s">
        <v>215</v>
      </c>
      <c r="D68" s="391" t="s">
        <v>212</v>
      </c>
      <c r="E68" s="391" t="s">
        <v>213</v>
      </c>
      <c r="F68" s="392" t="s">
        <v>214</v>
      </c>
      <c r="G68" s="911"/>
      <c r="H68" s="913"/>
      <c r="I68" s="393" t="s">
        <v>238</v>
      </c>
      <c r="J68" s="394" t="s">
        <v>176</v>
      </c>
      <c r="K68" s="946"/>
      <c r="L68" s="395" t="s">
        <v>113</v>
      </c>
      <c r="M68" s="396"/>
      <c r="N68" s="396"/>
      <c r="O68" s="396"/>
      <c r="P68" s="396"/>
      <c r="Q68" s="397"/>
      <c r="R68" s="59"/>
      <c r="S68" s="53"/>
      <c r="T68" s="55"/>
      <c r="U68" s="55"/>
      <c r="V68" s="53"/>
      <c r="W68" s="53"/>
      <c r="X68" s="53"/>
      <c r="Y68" s="53"/>
      <c r="Z68" s="53"/>
      <c r="AA68" s="53"/>
      <c r="AB68" s="53"/>
      <c r="AC68" s="53"/>
      <c r="AD68" s="150"/>
      <c r="AE68" s="150"/>
      <c r="AF68" s="150"/>
      <c r="AG68" s="150"/>
      <c r="AH68" s="150"/>
      <c r="AI68" s="150"/>
      <c r="AJ68" s="150"/>
      <c r="AK68" s="150"/>
      <c r="AL68" s="150"/>
      <c r="AQ68" s="151"/>
      <c r="AR68" s="152"/>
      <c r="AS68" s="118"/>
      <c r="AT68" s="153"/>
      <c r="AU68" s="154"/>
      <c r="AV68" s="155"/>
      <c r="AW68" s="156"/>
      <c r="AX68" s="157"/>
      <c r="AY68" s="158"/>
    </row>
    <row r="69" spans="1:51" s="46" customFormat="1" ht="20.100000000000001" customHeight="1" thickBot="1">
      <c r="A69" s="250" t="s">
        <v>232</v>
      </c>
      <c r="B69" s="301">
        <v>1600</v>
      </c>
      <c r="C69" s="398"/>
      <c r="D69" s="258"/>
      <c r="E69" s="399"/>
      <c r="F69" s="301"/>
      <c r="G69" s="314"/>
      <c r="H69" s="314">
        <f>+B69-C69-D69-E69-F69+G69</f>
        <v>1600</v>
      </c>
      <c r="I69" s="400"/>
      <c r="J69" s="401">
        <f>SUM(C69:F69)*I69</f>
        <v>0</v>
      </c>
      <c r="K69" s="402">
        <f>+J69</f>
        <v>0</v>
      </c>
      <c r="L69" s="403" t="s">
        <v>102</v>
      </c>
      <c r="M69" s="404"/>
      <c r="N69" s="882">
        <v>1</v>
      </c>
      <c r="O69" s="939"/>
      <c r="P69" s="880">
        <f>+N69*O69</f>
        <v>0</v>
      </c>
      <c r="Q69" s="914">
        <f>P69</f>
        <v>0</v>
      </c>
      <c r="R69" s="59"/>
      <c r="S69" s="53"/>
      <c r="T69" s="55"/>
      <c r="U69" s="55"/>
      <c r="V69" s="53"/>
      <c r="W69" s="53"/>
      <c r="X69" s="53"/>
      <c r="Y69" s="53"/>
      <c r="Z69" s="53"/>
      <c r="AA69" s="53"/>
      <c r="AB69" s="53"/>
      <c r="AC69" s="53"/>
      <c r="AD69" s="131"/>
      <c r="AE69" s="131"/>
      <c r="AF69" s="68"/>
      <c r="AG69" s="159"/>
      <c r="AH69" s="138"/>
      <c r="AI69" s="139"/>
      <c r="AJ69" s="139"/>
      <c r="AK69" s="94"/>
      <c r="AL69" s="94"/>
      <c r="AQ69" s="160" t="s">
        <v>53</v>
      </c>
      <c r="AR69" s="161"/>
      <c r="AS69" s="161"/>
      <c r="AT69" s="161"/>
      <c r="AU69" s="161"/>
      <c r="AV69" s="161"/>
      <c r="AW69" s="161"/>
      <c r="AX69" s="161"/>
      <c r="AY69" s="162"/>
    </row>
    <row r="70" spans="1:51" s="46" customFormat="1" ht="20.100000000000001" customHeight="1">
      <c r="A70" s="250" t="s">
        <v>233</v>
      </c>
      <c r="B70" s="301">
        <v>500</v>
      </c>
      <c r="C70" s="398"/>
      <c r="D70" s="405"/>
      <c r="E70" s="399"/>
      <c r="F70" s="398"/>
      <c r="G70" s="314"/>
      <c r="H70" s="314">
        <f t="shared" ref="H70:H79" si="2">+B70-C70-D70-E70-F70+G70</f>
        <v>500</v>
      </c>
      <c r="I70" s="406"/>
      <c r="J70" s="407">
        <f t="shared" ref="J70:J78" si="3">SUM(C70:F70)*I70</f>
        <v>0</v>
      </c>
      <c r="K70" s="408">
        <f t="shared" ref="K70:K78" si="4">+J70</f>
        <v>0</v>
      </c>
      <c r="L70" s="409" t="s">
        <v>101</v>
      </c>
      <c r="M70" s="410"/>
      <c r="N70" s="883"/>
      <c r="O70" s="940"/>
      <c r="P70" s="881"/>
      <c r="Q70" s="915"/>
      <c r="R70" s="59"/>
      <c r="S70" s="53"/>
      <c r="T70" s="55"/>
      <c r="U70" s="55"/>
      <c r="V70" s="53"/>
      <c r="W70" s="53"/>
      <c r="X70" s="53"/>
      <c r="Y70" s="53"/>
      <c r="Z70" s="53"/>
      <c r="AA70" s="53"/>
      <c r="AB70" s="53"/>
      <c r="AC70" s="53"/>
      <c r="AD70" s="131"/>
      <c r="AE70" s="131"/>
      <c r="AF70" s="68"/>
      <c r="AG70" s="159"/>
      <c r="AH70" s="138"/>
      <c r="AI70" s="139"/>
      <c r="AJ70" s="139"/>
      <c r="AK70" s="94"/>
      <c r="AL70" s="94"/>
      <c r="AQ70" s="163" t="s">
        <v>61</v>
      </c>
      <c r="AR70" s="164"/>
      <c r="AS70" s="92">
        <v>1</v>
      </c>
      <c r="AT70" s="165"/>
      <c r="AU70" s="143"/>
      <c r="AV70" s="166"/>
      <c r="AW70" s="167"/>
      <c r="AX70" s="168"/>
      <c r="AY70" s="169"/>
    </row>
    <row r="71" spans="1:51" s="46" customFormat="1" ht="20.100000000000001" customHeight="1">
      <c r="A71" s="250" t="s">
        <v>234</v>
      </c>
      <c r="B71" s="301">
        <v>2750</v>
      </c>
      <c r="C71" s="398"/>
      <c r="D71" s="398"/>
      <c r="E71" s="411"/>
      <c r="F71" s="301"/>
      <c r="G71" s="314">
        <v>6000</v>
      </c>
      <c r="H71" s="314">
        <f t="shared" si="2"/>
        <v>8750</v>
      </c>
      <c r="I71" s="406"/>
      <c r="J71" s="407">
        <f t="shared" si="3"/>
        <v>0</v>
      </c>
      <c r="K71" s="408">
        <f t="shared" si="4"/>
        <v>0</v>
      </c>
      <c r="L71" s="412" t="s">
        <v>68</v>
      </c>
      <c r="M71" s="413"/>
      <c r="N71" s="413"/>
      <c r="O71" s="413"/>
      <c r="P71" s="413"/>
      <c r="Q71" s="414"/>
      <c r="R71" s="59"/>
      <c r="S71" s="53"/>
      <c r="T71" s="242"/>
      <c r="U71" s="55"/>
      <c r="V71" s="53"/>
      <c r="W71" s="53"/>
      <c r="X71" s="53"/>
      <c r="Y71" s="53"/>
      <c r="Z71" s="53"/>
      <c r="AA71" s="53"/>
      <c r="AB71" s="53"/>
      <c r="AC71" s="53"/>
      <c r="AD71" s="131"/>
      <c r="AE71" s="131"/>
      <c r="AF71" s="68"/>
      <c r="AG71" s="159"/>
      <c r="AH71" s="138"/>
      <c r="AI71" s="139"/>
      <c r="AJ71" s="139"/>
      <c r="AK71" s="94"/>
      <c r="AL71" s="94"/>
      <c r="AQ71" s="148" t="s">
        <v>69</v>
      </c>
      <c r="AR71" s="149"/>
      <c r="AS71" s="92">
        <v>1</v>
      </c>
      <c r="AT71" s="165"/>
      <c r="AU71" s="143"/>
      <c r="AV71" s="144"/>
      <c r="AW71" s="145"/>
      <c r="AX71" s="146"/>
      <c r="AY71" s="147"/>
    </row>
    <row r="72" spans="1:51" s="46" customFormat="1" ht="20.100000000000001" customHeight="1">
      <c r="A72" s="250" t="s">
        <v>258</v>
      </c>
      <c r="B72" s="301">
        <v>10</v>
      </c>
      <c r="C72" s="398"/>
      <c r="D72" s="398"/>
      <c r="E72" s="398"/>
      <c r="F72" s="301"/>
      <c r="G72" s="314"/>
      <c r="H72" s="314">
        <f t="shared" si="2"/>
        <v>10</v>
      </c>
      <c r="I72" s="406"/>
      <c r="J72" s="407">
        <f t="shared" si="3"/>
        <v>0</v>
      </c>
      <c r="K72" s="408">
        <f t="shared" si="4"/>
        <v>0</v>
      </c>
      <c r="L72" s="415" t="s">
        <v>51</v>
      </c>
      <c r="M72" s="271"/>
      <c r="N72" s="271">
        <v>1</v>
      </c>
      <c r="O72" s="406"/>
      <c r="P72" s="416">
        <f>+N72*O72</f>
        <v>0</v>
      </c>
      <c r="Q72" s="416">
        <f>+P72</f>
        <v>0</v>
      </c>
      <c r="R72" s="59"/>
      <c r="S72" s="170"/>
      <c r="T72" s="238"/>
      <c r="U72" s="55"/>
      <c r="V72" s="53"/>
      <c r="W72" s="53"/>
      <c r="X72" s="53"/>
      <c r="Y72" s="53"/>
      <c r="Z72" s="53"/>
      <c r="AA72" s="53"/>
      <c r="AB72" s="53"/>
      <c r="AC72" s="53"/>
      <c r="AD72" s="171"/>
      <c r="AE72" s="171"/>
      <c r="AF72" s="68"/>
      <c r="AG72" s="159"/>
      <c r="AH72" s="138"/>
      <c r="AI72" s="139"/>
      <c r="AJ72" s="139"/>
      <c r="AK72" s="94"/>
      <c r="AL72" s="94"/>
      <c r="AQ72" s="148" t="s">
        <v>70</v>
      </c>
      <c r="AR72" s="149"/>
      <c r="AS72" s="92">
        <v>4</v>
      </c>
      <c r="AT72" s="165"/>
      <c r="AU72" s="143"/>
      <c r="AV72" s="144"/>
      <c r="AW72" s="145"/>
      <c r="AX72" s="146"/>
      <c r="AY72" s="147"/>
    </row>
    <row r="73" spans="1:51" s="46" customFormat="1" ht="20.100000000000001" customHeight="1">
      <c r="A73" s="417" t="s">
        <v>235</v>
      </c>
      <c r="B73" s="301">
        <v>25</v>
      </c>
      <c r="C73" s="398"/>
      <c r="D73" s="398"/>
      <c r="E73" s="399"/>
      <c r="F73" s="301"/>
      <c r="G73" s="314">
        <v>2000</v>
      </c>
      <c r="H73" s="314">
        <f t="shared" si="2"/>
        <v>2025</v>
      </c>
      <c r="I73" s="406"/>
      <c r="J73" s="407">
        <f t="shared" si="3"/>
        <v>0</v>
      </c>
      <c r="K73" s="408">
        <f t="shared" si="4"/>
        <v>0</v>
      </c>
      <c r="L73" s="418" t="s">
        <v>52</v>
      </c>
      <c r="M73" s="271"/>
      <c r="N73" s="271">
        <v>1</v>
      </c>
      <c r="O73" s="406"/>
      <c r="P73" s="416">
        <f>+N73*O73</f>
        <v>0</v>
      </c>
      <c r="Q73" s="416">
        <f>+P73</f>
        <v>0</v>
      </c>
      <c r="R73" s="59"/>
      <c r="S73" s="170"/>
      <c r="T73" s="238"/>
      <c r="U73" s="55"/>
      <c r="V73" s="54"/>
      <c r="W73" s="54"/>
      <c r="X73" s="54"/>
      <c r="Y73" s="54"/>
      <c r="Z73" s="54"/>
      <c r="AA73" s="54"/>
      <c r="AB73" s="54"/>
      <c r="AC73" s="53"/>
      <c r="AD73" s="171"/>
      <c r="AE73" s="171"/>
      <c r="AF73" s="68"/>
      <c r="AG73" s="159"/>
      <c r="AH73" s="138"/>
      <c r="AI73" s="139"/>
      <c r="AJ73" s="139"/>
      <c r="AK73" s="94"/>
      <c r="AL73" s="94"/>
      <c r="AQ73" s="140" t="s">
        <v>54</v>
      </c>
      <c r="AR73" s="141"/>
      <c r="AS73" s="92">
        <v>1</v>
      </c>
      <c r="AT73" s="165"/>
      <c r="AU73" s="143"/>
      <c r="AV73" s="144"/>
      <c r="AW73" s="145"/>
      <c r="AX73" s="146"/>
      <c r="AY73" s="147"/>
    </row>
    <row r="74" spans="1:51" s="46" customFormat="1" ht="20.100000000000001" customHeight="1">
      <c r="A74" s="250" t="s">
        <v>236</v>
      </c>
      <c r="B74" s="301">
        <v>0</v>
      </c>
      <c r="C74" s="271"/>
      <c r="D74" s="398"/>
      <c r="E74" s="398"/>
      <c r="F74" s="398"/>
      <c r="G74" s="314"/>
      <c r="H74" s="314">
        <f t="shared" si="2"/>
        <v>0</v>
      </c>
      <c r="I74" s="406"/>
      <c r="J74" s="407">
        <f t="shared" si="3"/>
        <v>0</v>
      </c>
      <c r="K74" s="408">
        <f t="shared" si="4"/>
        <v>0</v>
      </c>
      <c r="L74" s="906"/>
      <c r="M74" s="907"/>
      <c r="N74" s="271"/>
      <c r="O74" s="419"/>
      <c r="P74" s="420"/>
      <c r="Q74" s="421"/>
      <c r="R74" s="59"/>
      <c r="S74" s="170"/>
      <c r="T74" s="238"/>
      <c r="U74" s="55"/>
      <c r="V74" s="53"/>
      <c r="W74" s="68"/>
      <c r="X74" s="68"/>
      <c r="Y74" s="53"/>
      <c r="Z74" s="68"/>
      <c r="AA74" s="68"/>
      <c r="AB74" s="68"/>
      <c r="AC74" s="53"/>
      <c r="AD74" s="171"/>
      <c r="AE74" s="171"/>
      <c r="AF74" s="68"/>
      <c r="AG74" s="159"/>
      <c r="AH74" s="138"/>
      <c r="AI74" s="139"/>
      <c r="AJ74" s="139"/>
      <c r="AK74" s="94"/>
      <c r="AL74" s="94"/>
      <c r="AQ74" s="140" t="s">
        <v>67</v>
      </c>
      <c r="AR74" s="141"/>
      <c r="AS74" s="92">
        <v>1</v>
      </c>
      <c r="AT74" s="165"/>
      <c r="AU74" s="143"/>
      <c r="AV74" s="144"/>
      <c r="AW74" s="145"/>
      <c r="AX74" s="146"/>
      <c r="AY74" s="147"/>
    </row>
    <row r="75" spans="1:51" s="46" customFormat="1" ht="20.100000000000001" customHeight="1">
      <c r="A75" s="417" t="s">
        <v>270</v>
      </c>
      <c r="B75" s="301">
        <v>4</v>
      </c>
      <c r="C75" s="271"/>
      <c r="D75" s="398"/>
      <c r="E75" s="398"/>
      <c r="F75" s="398"/>
      <c r="G75" s="314"/>
      <c r="H75" s="314">
        <f t="shared" si="2"/>
        <v>4</v>
      </c>
      <c r="I75" s="406"/>
      <c r="J75" s="407">
        <f t="shared" si="3"/>
        <v>0</v>
      </c>
      <c r="K75" s="408">
        <f t="shared" si="4"/>
        <v>0</v>
      </c>
      <c r="L75" s="412" t="s">
        <v>53</v>
      </c>
      <c r="M75" s="413"/>
      <c r="N75" s="413"/>
      <c r="O75" s="413"/>
      <c r="P75" s="422"/>
      <c r="Q75" s="414"/>
      <c r="R75" s="59"/>
      <c r="S75" s="170"/>
      <c r="T75" s="238"/>
      <c r="U75" s="55"/>
      <c r="V75" s="53"/>
      <c r="W75" s="68"/>
      <c r="X75" s="68"/>
      <c r="Y75" s="53"/>
      <c r="Z75" s="53"/>
      <c r="AA75" s="100"/>
      <c r="AB75" s="68"/>
      <c r="AC75" s="53"/>
      <c r="AD75" s="171"/>
      <c r="AE75" s="171"/>
      <c r="AF75" s="68"/>
      <c r="AG75" s="172"/>
      <c r="AH75" s="138"/>
      <c r="AI75" s="139"/>
      <c r="AJ75" s="139"/>
      <c r="AK75" s="94"/>
      <c r="AL75" s="94"/>
      <c r="AQ75" s="140" t="s">
        <v>71</v>
      </c>
      <c r="AR75" s="141"/>
      <c r="AS75" s="92">
        <v>1</v>
      </c>
      <c r="AT75" s="165"/>
      <c r="AU75" s="143"/>
      <c r="AV75" s="144"/>
      <c r="AW75" s="145"/>
      <c r="AX75" s="146"/>
      <c r="AY75" s="147"/>
    </row>
    <row r="76" spans="1:51" s="46" customFormat="1" ht="20.100000000000001" customHeight="1" thickBot="1">
      <c r="A76" s="417" t="s">
        <v>271</v>
      </c>
      <c r="B76" s="301">
        <v>3</v>
      </c>
      <c r="C76" s="271"/>
      <c r="D76" s="398"/>
      <c r="E76" s="398"/>
      <c r="F76" s="398"/>
      <c r="G76" s="301"/>
      <c r="H76" s="314">
        <f t="shared" si="2"/>
        <v>3</v>
      </c>
      <c r="I76" s="406"/>
      <c r="J76" s="407">
        <f t="shared" si="3"/>
        <v>0</v>
      </c>
      <c r="K76" s="408">
        <f t="shared" si="4"/>
        <v>0</v>
      </c>
      <c r="L76" s="941" t="s">
        <v>220</v>
      </c>
      <c r="M76" s="942"/>
      <c r="N76" s="882">
        <v>1</v>
      </c>
      <c r="O76" s="939"/>
      <c r="P76" s="908">
        <v>0</v>
      </c>
      <c r="Q76" s="908">
        <f>+P76</f>
        <v>0</v>
      </c>
      <c r="R76" s="59"/>
      <c r="S76" s="170"/>
      <c r="T76" s="238"/>
      <c r="U76" s="55"/>
      <c r="V76" s="53"/>
      <c r="W76" s="68"/>
      <c r="X76" s="68"/>
      <c r="Y76" s="53"/>
      <c r="Z76" s="53"/>
      <c r="AA76" s="88"/>
      <c r="AB76" s="173"/>
      <c r="AC76" s="53"/>
      <c r="AD76" s="150"/>
      <c r="AE76" s="150"/>
      <c r="AF76" s="150"/>
      <c r="AG76" s="150"/>
      <c r="AH76" s="150"/>
      <c r="AI76" s="150"/>
      <c r="AJ76" s="150"/>
      <c r="AK76" s="150"/>
      <c r="AL76" s="150"/>
      <c r="AQ76" s="140" t="s">
        <v>72</v>
      </c>
      <c r="AR76" s="141"/>
      <c r="AS76" s="73">
        <v>1</v>
      </c>
      <c r="AT76" s="174"/>
      <c r="AU76" s="154"/>
      <c r="AV76" s="155"/>
      <c r="AW76" s="156"/>
      <c r="AX76" s="157"/>
      <c r="AY76" s="158"/>
    </row>
    <row r="77" spans="1:51" s="46" customFormat="1" ht="20.100000000000001" customHeight="1" thickBot="1">
      <c r="A77" s="417" t="s">
        <v>376</v>
      </c>
      <c r="B77" s="552">
        <v>2025</v>
      </c>
      <c r="C77" s="398"/>
      <c r="D77" s="398"/>
      <c r="E77" s="398"/>
      <c r="F77" s="258"/>
      <c r="G77" s="301"/>
      <c r="H77" s="314">
        <f t="shared" si="2"/>
        <v>2025</v>
      </c>
      <c r="I77" s="406"/>
      <c r="J77" s="407">
        <f t="shared" si="3"/>
        <v>0</v>
      </c>
      <c r="K77" s="408">
        <f t="shared" si="4"/>
        <v>0</v>
      </c>
      <c r="L77" s="904" t="s">
        <v>219</v>
      </c>
      <c r="M77" s="905"/>
      <c r="N77" s="883"/>
      <c r="O77" s="940"/>
      <c r="P77" s="909"/>
      <c r="Q77" s="909"/>
      <c r="R77" s="59"/>
      <c r="S77" s="170"/>
      <c r="T77" s="238"/>
      <c r="U77" s="55"/>
      <c r="V77" s="53"/>
      <c r="W77" s="68"/>
      <c r="X77" s="68"/>
      <c r="Y77" s="54"/>
      <c r="Z77" s="53"/>
      <c r="AA77" s="68"/>
      <c r="AB77" s="68"/>
      <c r="AC77" s="53"/>
      <c r="AD77" s="131"/>
      <c r="AE77" s="131"/>
      <c r="AF77" s="68"/>
      <c r="AG77" s="159"/>
      <c r="AH77" s="138"/>
      <c r="AI77" s="139"/>
      <c r="AJ77" s="139"/>
      <c r="AK77" s="94"/>
      <c r="AL77" s="94"/>
      <c r="AQ77" s="160" t="s">
        <v>55</v>
      </c>
      <c r="AR77" s="161"/>
      <c r="AS77" s="161"/>
      <c r="AT77" s="161"/>
      <c r="AU77" s="161"/>
      <c r="AV77" s="161"/>
      <c r="AW77" s="161"/>
      <c r="AX77" s="161"/>
      <c r="AY77" s="162"/>
    </row>
    <row r="78" spans="1:51" s="46" customFormat="1" ht="20.100000000000001" customHeight="1" thickBot="1">
      <c r="A78" s="417" t="s">
        <v>248</v>
      </c>
      <c r="B78" s="552">
        <v>75</v>
      </c>
      <c r="C78" s="398"/>
      <c r="D78" s="398"/>
      <c r="E78" s="398"/>
      <c r="F78" s="423"/>
      <c r="G78" s="301"/>
      <c r="H78" s="314">
        <f t="shared" si="2"/>
        <v>75</v>
      </c>
      <c r="I78" s="406"/>
      <c r="J78" s="407">
        <f t="shared" si="3"/>
        <v>0</v>
      </c>
      <c r="K78" s="408">
        <f t="shared" si="4"/>
        <v>0</v>
      </c>
      <c r="L78" s="415" t="s">
        <v>218</v>
      </c>
      <c r="M78" s="303"/>
      <c r="N78" s="303">
        <v>1</v>
      </c>
      <c r="O78" s="406"/>
      <c r="P78" s="416">
        <f t="shared" ref="P78:P83" si="5">+N78*O78</f>
        <v>0</v>
      </c>
      <c r="Q78" s="416">
        <f t="shared" ref="Q78:Q83" si="6">+P78</f>
        <v>0</v>
      </c>
      <c r="R78" s="59"/>
      <c r="S78" s="170"/>
      <c r="T78" s="238"/>
      <c r="U78" s="55"/>
      <c r="V78" s="53"/>
      <c r="W78" s="68"/>
      <c r="X78" s="68"/>
      <c r="Y78" s="54"/>
      <c r="Z78" s="53"/>
      <c r="AA78" s="68"/>
      <c r="AB78" s="68"/>
      <c r="AC78" s="53"/>
      <c r="AD78" s="131"/>
      <c r="AE78" s="131"/>
      <c r="AF78" s="68"/>
      <c r="AG78" s="159"/>
      <c r="AH78" s="138"/>
      <c r="AI78" s="139"/>
      <c r="AJ78" s="139"/>
      <c r="AK78" s="94"/>
      <c r="AL78" s="94"/>
      <c r="AQ78" s="175"/>
      <c r="AR78" s="175"/>
      <c r="AS78" s="176"/>
      <c r="AT78" s="176"/>
      <c r="AU78" s="176"/>
      <c r="AV78" s="175"/>
      <c r="AW78" s="175"/>
      <c r="AX78" s="175"/>
      <c r="AY78" s="177"/>
    </row>
    <row r="79" spans="1:51" s="46" customFormat="1" ht="20.100000000000001" customHeight="1">
      <c r="A79" s="417" t="s">
        <v>237</v>
      </c>
      <c r="B79" s="552">
        <v>50</v>
      </c>
      <c r="C79" s="398"/>
      <c r="D79" s="398"/>
      <c r="E79" s="398"/>
      <c r="F79" s="423"/>
      <c r="G79" s="424"/>
      <c r="H79" s="562">
        <f t="shared" si="2"/>
        <v>50</v>
      </c>
      <c r="I79" s="426"/>
      <c r="J79" s="427"/>
      <c r="K79" s="428"/>
      <c r="L79" s="415" t="s">
        <v>114</v>
      </c>
      <c r="M79" s="303"/>
      <c r="N79" s="303">
        <v>4</v>
      </c>
      <c r="O79" s="406"/>
      <c r="P79" s="416">
        <f t="shared" si="5"/>
        <v>0</v>
      </c>
      <c r="Q79" s="416">
        <f t="shared" si="6"/>
        <v>0</v>
      </c>
      <c r="R79" s="59"/>
      <c r="S79" s="170"/>
      <c r="T79" s="238"/>
      <c r="U79" s="55"/>
      <c r="V79" s="53"/>
      <c r="W79" s="68"/>
      <c r="X79" s="68"/>
      <c r="Y79" s="54"/>
      <c r="Z79" s="53"/>
      <c r="AA79" s="68"/>
      <c r="AB79" s="68"/>
      <c r="AC79" s="53"/>
      <c r="AD79" s="131"/>
      <c r="AE79" s="131"/>
      <c r="AF79" s="68"/>
      <c r="AG79" s="100"/>
      <c r="AH79" s="138"/>
      <c r="AI79" s="139"/>
      <c r="AJ79" s="139"/>
      <c r="AK79" s="94"/>
      <c r="AL79" s="94"/>
      <c r="AQ79" s="178" t="s">
        <v>62</v>
      </c>
      <c r="AR79" s="164"/>
      <c r="AS79" s="73">
        <v>2</v>
      </c>
      <c r="AT79" s="165"/>
      <c r="AU79" s="143"/>
      <c r="AV79" s="166"/>
      <c r="AW79" s="167"/>
      <c r="AX79" s="168"/>
      <c r="AY79" s="169"/>
    </row>
    <row r="80" spans="1:51" s="46" customFormat="1" ht="20.100000000000001" customHeight="1">
      <c r="A80" s="429"/>
      <c r="B80" s="258"/>
      <c r="C80" s="297"/>
      <c r="D80" s="419"/>
      <c r="E80" s="399"/>
      <c r="F80" s="405"/>
      <c r="G80" s="430"/>
      <c r="H80" s="431"/>
      <c r="I80" s="432"/>
      <c r="J80" s="433"/>
      <c r="K80" s="434"/>
      <c r="L80" s="875" t="s">
        <v>217</v>
      </c>
      <c r="M80" s="876"/>
      <c r="N80" s="303">
        <v>1</v>
      </c>
      <c r="O80" s="406"/>
      <c r="P80" s="416">
        <f t="shared" si="5"/>
        <v>0</v>
      </c>
      <c r="Q80" s="416">
        <f t="shared" si="6"/>
        <v>0</v>
      </c>
      <c r="R80" s="59"/>
      <c r="S80" s="170"/>
      <c r="T80" s="238"/>
      <c r="U80" s="55"/>
      <c r="V80" s="917"/>
      <c r="W80" s="917"/>
      <c r="X80" s="917"/>
      <c r="Y80" s="968"/>
      <c r="Z80" s="968"/>
      <c r="AA80" s="968"/>
      <c r="AB80" s="968"/>
      <c r="AC80" s="53"/>
      <c r="AD80" s="131"/>
      <c r="AE80" s="131"/>
      <c r="AF80" s="68"/>
      <c r="AG80" s="100"/>
      <c r="AH80" s="138"/>
      <c r="AI80" s="139"/>
      <c r="AJ80" s="139"/>
      <c r="AK80" s="94"/>
      <c r="AL80" s="94"/>
      <c r="AQ80" s="148" t="s">
        <v>63</v>
      </c>
      <c r="AR80" s="149"/>
      <c r="AS80" s="73">
        <v>1</v>
      </c>
      <c r="AT80" s="142"/>
      <c r="AU80" s="143"/>
      <c r="AV80" s="144"/>
      <c r="AW80" s="145"/>
      <c r="AX80" s="146"/>
      <c r="AY80" s="147"/>
    </row>
    <row r="81" spans="1:51" s="46" customFormat="1" ht="20.100000000000001" customHeight="1">
      <c r="A81" s="296"/>
      <c r="B81" s="435"/>
      <c r="C81" s="436"/>
      <c r="D81" s="304"/>
      <c r="E81" s="437"/>
      <c r="F81" s="438"/>
      <c r="G81" s="424"/>
      <c r="H81" s="425"/>
      <c r="I81" s="426"/>
      <c r="J81" s="439"/>
      <c r="K81" s="434"/>
      <c r="L81" s="418" t="s">
        <v>67</v>
      </c>
      <c r="M81" s="303"/>
      <c r="N81" s="303">
        <v>1</v>
      </c>
      <c r="O81" s="406"/>
      <c r="P81" s="416">
        <f t="shared" si="5"/>
        <v>0</v>
      </c>
      <c r="Q81" s="416">
        <f t="shared" si="6"/>
        <v>0</v>
      </c>
      <c r="R81" s="59"/>
      <c r="S81" s="170"/>
      <c r="T81" s="238"/>
      <c r="U81" s="55"/>
      <c r="V81" s="53"/>
      <c r="W81" s="53"/>
      <c r="X81" s="53"/>
      <c r="Y81" s="53"/>
      <c r="Z81" s="53"/>
      <c r="AA81" s="53"/>
      <c r="AB81" s="53"/>
      <c r="AC81" s="53"/>
      <c r="AD81" s="131"/>
      <c r="AE81" s="131"/>
      <c r="AF81" s="68"/>
      <c r="AG81" s="100"/>
      <c r="AH81" s="138"/>
      <c r="AI81" s="139"/>
      <c r="AJ81" s="139"/>
      <c r="AK81" s="94"/>
      <c r="AL81" s="94"/>
      <c r="AQ81" s="148" t="s">
        <v>64</v>
      </c>
      <c r="AR81" s="149"/>
      <c r="AS81" s="73">
        <v>1</v>
      </c>
      <c r="AT81" s="142"/>
      <c r="AU81" s="143"/>
      <c r="AV81" s="144"/>
      <c r="AW81" s="145"/>
      <c r="AX81" s="146"/>
      <c r="AY81" s="147"/>
    </row>
    <row r="82" spans="1:51" s="46" customFormat="1" ht="20.100000000000001" customHeight="1">
      <c r="A82" s="440" t="s">
        <v>103</v>
      </c>
      <c r="B82" s="441"/>
      <c r="C82" s="441"/>
      <c r="D82" s="441"/>
      <c r="E82" s="441"/>
      <c r="F82" s="441"/>
      <c r="G82" s="441"/>
      <c r="H82" s="441"/>
      <c r="I82" s="442"/>
      <c r="J82" s="443">
        <f>SUM(J69:J81)</f>
        <v>0</v>
      </c>
      <c r="K82" s="444">
        <f>SUM(K69:K81)</f>
        <v>0</v>
      </c>
      <c r="L82" s="875" t="s">
        <v>71</v>
      </c>
      <c r="M82" s="876"/>
      <c r="N82" s="303">
        <v>1</v>
      </c>
      <c r="O82" s="406"/>
      <c r="P82" s="416">
        <f t="shared" si="5"/>
        <v>0</v>
      </c>
      <c r="Q82" s="416">
        <f t="shared" si="6"/>
        <v>0</v>
      </c>
      <c r="R82" s="59"/>
      <c r="S82" s="170"/>
      <c r="T82" s="238"/>
      <c r="U82" s="55"/>
      <c r="V82" s="53"/>
      <c r="W82" s="53"/>
      <c r="X82" s="53"/>
      <c r="Y82" s="53"/>
      <c r="Z82" s="53"/>
      <c r="AA82" s="53"/>
      <c r="AB82" s="53"/>
      <c r="AC82" s="53"/>
      <c r="AD82" s="131"/>
      <c r="AE82" s="131"/>
      <c r="AF82" s="68"/>
      <c r="AG82" s="100"/>
      <c r="AH82" s="138"/>
      <c r="AI82" s="139"/>
      <c r="AJ82" s="139"/>
      <c r="AK82" s="94"/>
      <c r="AL82" s="94"/>
      <c r="AQ82" s="148" t="s">
        <v>65</v>
      </c>
      <c r="AR82" s="149"/>
      <c r="AS82" s="73">
        <v>1</v>
      </c>
      <c r="AT82" s="142"/>
      <c r="AU82" s="143"/>
      <c r="AV82" s="144"/>
      <c r="AW82" s="145"/>
      <c r="AX82" s="146"/>
      <c r="AY82" s="147"/>
    </row>
    <row r="83" spans="1:51" s="46" customFormat="1" ht="20.100000000000001" customHeight="1" thickBot="1">
      <c r="A83" s="445" t="s">
        <v>224</v>
      </c>
      <c r="B83" s="445"/>
      <c r="C83" s="446">
        <f>IF(M54=0,0,(+C74*I74+C75*I75+C76*I76)/M54)</f>
        <v>0</v>
      </c>
      <c r="D83" s="446">
        <f>IF(P36=0,0,(+D69*I69+D70*I70)/P36)</f>
        <v>0</v>
      </c>
      <c r="E83" s="446">
        <f>IF(P37=0,0,(+E69*I69+E70*I70+E71*I71+E73*I73)/P37)</f>
        <v>0</v>
      </c>
      <c r="F83" s="446">
        <f>IF(F52=0,0,(+F69*I69+F71*I71+F72*I72+F73*I73+F78*I78+F77*I77)/F52)</f>
        <v>0</v>
      </c>
      <c r="G83" s="398"/>
      <c r="H83" s="398"/>
      <c r="I83" s="398"/>
      <c r="J83" s="447"/>
      <c r="K83" s="447"/>
      <c r="L83" s="875" t="s">
        <v>72</v>
      </c>
      <c r="M83" s="876"/>
      <c r="N83" s="271">
        <v>1</v>
      </c>
      <c r="O83" s="406"/>
      <c r="P83" s="416">
        <f t="shared" si="5"/>
        <v>0</v>
      </c>
      <c r="Q83" s="416">
        <f t="shared" si="6"/>
        <v>0</v>
      </c>
      <c r="R83" s="59"/>
      <c r="S83" s="170"/>
      <c r="T83" s="238"/>
      <c r="U83" s="55"/>
      <c r="V83" s="53"/>
      <c r="W83" s="53"/>
      <c r="X83" s="53"/>
      <c r="Y83" s="53"/>
      <c r="Z83" s="53"/>
      <c r="AA83" s="53"/>
      <c r="AB83" s="53"/>
      <c r="AC83" s="53"/>
      <c r="AD83" s="150"/>
      <c r="AE83" s="150"/>
      <c r="AF83" s="150"/>
      <c r="AG83" s="150"/>
      <c r="AH83" s="150"/>
      <c r="AI83" s="150"/>
      <c r="AJ83" s="150"/>
      <c r="AK83" s="150"/>
      <c r="AL83" s="150"/>
      <c r="AQ83" s="180" t="s">
        <v>66</v>
      </c>
      <c r="AR83" s="152"/>
      <c r="AS83" s="118">
        <v>1</v>
      </c>
      <c r="AT83" s="181"/>
      <c r="AU83" s="154"/>
      <c r="AV83" s="155"/>
      <c r="AW83" s="156"/>
      <c r="AX83" s="157"/>
      <c r="AY83" s="158"/>
    </row>
    <row r="84" spans="1:51" s="46" customFormat="1" ht="20.100000000000001" customHeight="1" thickBot="1">
      <c r="A84" s="445" t="s">
        <v>225</v>
      </c>
      <c r="B84" s="445"/>
      <c r="C84" s="448">
        <f>+C83</f>
        <v>0</v>
      </c>
      <c r="D84" s="446">
        <f>+D83</f>
        <v>0</v>
      </c>
      <c r="E84" s="446">
        <f>+E83</f>
        <v>0</v>
      </c>
      <c r="F84" s="446">
        <f>+F83</f>
        <v>0</v>
      </c>
      <c r="G84" s="398"/>
      <c r="H84" s="398"/>
      <c r="I84" s="398"/>
      <c r="J84" s="447"/>
      <c r="K84" s="449"/>
      <c r="L84" s="412" t="s">
        <v>55</v>
      </c>
      <c r="M84" s="413"/>
      <c r="N84" s="413"/>
      <c r="O84" s="413"/>
      <c r="P84" s="422"/>
      <c r="Q84" s="414"/>
      <c r="R84" s="59"/>
      <c r="S84" s="170"/>
      <c r="T84" s="105"/>
      <c r="U84" s="182"/>
      <c r="V84" s="53"/>
      <c r="W84" s="53"/>
      <c r="X84" s="53"/>
      <c r="Y84" s="53"/>
      <c r="Z84" s="53"/>
      <c r="AA84" s="53"/>
      <c r="AB84" s="53"/>
      <c r="AC84" s="53"/>
      <c r="AD84" s="106"/>
      <c r="AE84" s="68"/>
      <c r="AF84" s="68"/>
      <c r="AG84" s="159"/>
      <c r="AH84" s="138"/>
      <c r="AI84" s="139"/>
      <c r="AJ84" s="139"/>
      <c r="AK84" s="94"/>
      <c r="AL84" s="94"/>
      <c r="AQ84" s="160" t="s">
        <v>56</v>
      </c>
      <c r="AR84" s="161"/>
      <c r="AS84" s="161"/>
      <c r="AT84" s="161"/>
      <c r="AU84" s="161"/>
      <c r="AV84" s="161"/>
      <c r="AW84" s="161"/>
      <c r="AX84" s="161"/>
      <c r="AY84" s="162"/>
    </row>
    <row r="85" spans="1:51" s="46" customFormat="1" ht="20.100000000000001" customHeight="1">
      <c r="A85" s="871" t="s">
        <v>151</v>
      </c>
      <c r="B85" s="872"/>
      <c r="C85" s="872"/>
      <c r="D85" s="872"/>
      <c r="E85" s="872"/>
      <c r="F85" s="872"/>
      <c r="G85" s="872"/>
      <c r="H85" s="872"/>
      <c r="I85" s="872"/>
      <c r="J85" s="450"/>
      <c r="K85" s="451"/>
      <c r="L85" s="875" t="s">
        <v>62</v>
      </c>
      <c r="M85" s="876"/>
      <c r="N85" s="271">
        <v>2</v>
      </c>
      <c r="O85" s="406"/>
      <c r="P85" s="416">
        <f>+N85*O85</f>
        <v>0</v>
      </c>
      <c r="Q85" s="416">
        <f>+P85</f>
        <v>0</v>
      </c>
      <c r="R85" s="59"/>
      <c r="S85" s="170"/>
      <c r="T85" s="105"/>
      <c r="U85" s="182"/>
      <c r="V85" s="53"/>
      <c r="W85" s="53"/>
      <c r="X85" s="53"/>
      <c r="Y85" s="53"/>
      <c r="Z85" s="53"/>
      <c r="AA85" s="53"/>
      <c r="AB85" s="53"/>
      <c r="AC85" s="53"/>
      <c r="AD85" s="106"/>
      <c r="AE85" s="68"/>
      <c r="AF85" s="68"/>
      <c r="AG85" s="159"/>
      <c r="AH85" s="138"/>
      <c r="AI85" s="139"/>
      <c r="AJ85" s="139"/>
      <c r="AK85" s="94"/>
      <c r="AL85" s="94"/>
      <c r="AQ85" s="183" t="s">
        <v>73</v>
      </c>
      <c r="AR85" s="75"/>
      <c r="AS85" s="73">
        <v>1</v>
      </c>
      <c r="AT85" s="165"/>
      <c r="AU85" s="143"/>
      <c r="AV85" s="166"/>
      <c r="AW85" s="167"/>
      <c r="AX85" s="168"/>
      <c r="AY85" s="169"/>
    </row>
    <row r="86" spans="1:51" s="46" customFormat="1" ht="20.100000000000001" customHeight="1">
      <c r="A86" s="452" t="s">
        <v>160</v>
      </c>
      <c r="B86" s="927"/>
      <c r="C86" s="927"/>
      <c r="D86" s="927"/>
      <c r="E86" s="927"/>
      <c r="F86" s="927"/>
      <c r="G86" s="927"/>
      <c r="H86" s="927"/>
      <c r="I86" s="927"/>
      <c r="J86" s="453"/>
      <c r="K86" s="454"/>
      <c r="L86" s="415" t="s">
        <v>63</v>
      </c>
      <c r="M86" s="271"/>
      <c r="N86" s="271">
        <v>1</v>
      </c>
      <c r="O86" s="406"/>
      <c r="P86" s="416">
        <f>+N86*O86</f>
        <v>0</v>
      </c>
      <c r="Q86" s="416">
        <f>+P86</f>
        <v>0</v>
      </c>
      <c r="R86" s="59"/>
      <c r="S86" s="170"/>
      <c r="T86" s="105"/>
      <c r="U86" s="182"/>
      <c r="V86" s="53"/>
      <c r="W86" s="53"/>
      <c r="X86" s="53"/>
      <c r="Y86" s="53"/>
      <c r="Z86" s="53"/>
      <c r="AA86" s="53"/>
      <c r="AB86" s="53"/>
      <c r="AC86" s="53"/>
      <c r="AD86" s="106"/>
      <c r="AE86" s="68"/>
      <c r="AF86" s="68"/>
      <c r="AG86" s="159"/>
      <c r="AH86" s="138"/>
      <c r="AI86" s="139"/>
      <c r="AJ86" s="139"/>
      <c r="AK86" s="94"/>
      <c r="AL86" s="94"/>
      <c r="AQ86" s="183" t="s">
        <v>74</v>
      </c>
      <c r="AR86" s="75"/>
      <c r="AS86" s="73">
        <v>1</v>
      </c>
      <c r="AT86" s="165"/>
      <c r="AU86" s="143"/>
      <c r="AV86" s="144"/>
      <c r="AW86" s="145"/>
      <c r="AX86" s="146"/>
      <c r="AY86" s="147"/>
    </row>
    <row r="87" spans="1:51" s="46" customFormat="1" ht="20.100000000000001" customHeight="1">
      <c r="A87" s="623" t="s">
        <v>279</v>
      </c>
      <c r="B87" s="624"/>
      <c r="C87" s="624"/>
      <c r="D87" s="624"/>
      <c r="E87" s="624"/>
      <c r="F87" s="624"/>
      <c r="G87" s="624"/>
      <c r="H87" s="624"/>
      <c r="I87" s="456"/>
      <c r="J87" s="453"/>
      <c r="K87" s="454"/>
      <c r="L87" s="875" t="s">
        <v>64</v>
      </c>
      <c r="M87" s="876"/>
      <c r="N87" s="271">
        <v>1</v>
      </c>
      <c r="O87" s="406"/>
      <c r="P87" s="416">
        <f>+N87*O87</f>
        <v>0</v>
      </c>
      <c r="Q87" s="416">
        <f>+P87</f>
        <v>0</v>
      </c>
      <c r="R87" s="59"/>
      <c r="S87" s="170"/>
      <c r="T87" s="105"/>
      <c r="U87" s="182"/>
      <c r="V87" s="53"/>
      <c r="W87" s="53"/>
      <c r="X87" s="53"/>
      <c r="Y87" s="53"/>
      <c r="Z87" s="53"/>
      <c r="AA87" s="53"/>
      <c r="AB87" s="53"/>
      <c r="AC87" s="53"/>
      <c r="AD87" s="106"/>
      <c r="AE87" s="68"/>
      <c r="AF87" s="68"/>
      <c r="AG87" s="172"/>
      <c r="AH87" s="138"/>
      <c r="AI87" s="139"/>
      <c r="AJ87" s="131"/>
      <c r="AK87" s="94"/>
      <c r="AL87" s="94"/>
      <c r="AQ87" s="183" t="s">
        <v>75</v>
      </c>
      <c r="AR87" s="75"/>
      <c r="AS87" s="73">
        <v>2</v>
      </c>
      <c r="AT87" s="165"/>
      <c r="AU87" s="143"/>
      <c r="AV87" s="144"/>
      <c r="AW87" s="145"/>
      <c r="AX87" s="146"/>
      <c r="AY87" s="147"/>
    </row>
    <row r="88" spans="1:51" s="46" customFormat="1" ht="20.100000000000001" customHeight="1">
      <c r="A88" s="623" t="s">
        <v>301</v>
      </c>
      <c r="B88" s="624"/>
      <c r="C88" s="624"/>
      <c r="D88" s="624"/>
      <c r="E88" s="624"/>
      <c r="F88" s="624"/>
      <c r="G88" s="624"/>
      <c r="H88" s="624"/>
      <c r="I88" s="624"/>
      <c r="J88" s="453"/>
      <c r="K88" s="454"/>
      <c r="L88" s="415" t="s">
        <v>65</v>
      </c>
      <c r="M88" s="271"/>
      <c r="N88" s="271">
        <v>1</v>
      </c>
      <c r="O88" s="406"/>
      <c r="P88" s="416">
        <f>+N88*O88</f>
        <v>0</v>
      </c>
      <c r="Q88" s="416">
        <f>+P88</f>
        <v>0</v>
      </c>
      <c r="R88" s="59"/>
      <c r="S88" s="170"/>
      <c r="T88" s="105"/>
      <c r="U88" s="182"/>
      <c r="V88" s="184"/>
      <c r="W88" s="53"/>
      <c r="X88" s="53"/>
      <c r="Y88" s="53"/>
      <c r="Z88" s="53"/>
      <c r="AA88" s="53"/>
      <c r="AB88" s="53"/>
      <c r="AC88" s="53"/>
      <c r="AD88" s="106"/>
      <c r="AE88" s="68"/>
      <c r="AF88" s="68"/>
      <c r="AG88" s="172"/>
      <c r="AH88" s="138"/>
      <c r="AI88" s="139"/>
      <c r="AJ88" s="139"/>
      <c r="AK88" s="94"/>
      <c r="AL88" s="94"/>
      <c r="AQ88" s="183" t="s">
        <v>76</v>
      </c>
      <c r="AR88" s="75"/>
      <c r="AS88" s="73">
        <v>2</v>
      </c>
      <c r="AT88" s="179"/>
      <c r="AU88" s="143"/>
      <c r="AV88" s="144"/>
      <c r="AW88" s="149"/>
      <c r="AX88" s="146"/>
      <c r="AY88" s="147"/>
    </row>
    <row r="89" spans="1:51" s="46" customFormat="1" ht="20.100000000000001" customHeight="1">
      <c r="A89" s="455" t="s">
        <v>0</v>
      </c>
      <c r="B89" s="456"/>
      <c r="C89" s="456"/>
      <c r="D89" s="456"/>
      <c r="E89" s="456"/>
      <c r="F89" s="456"/>
      <c r="G89" s="456"/>
      <c r="H89" s="456"/>
      <c r="I89" s="456"/>
      <c r="J89" s="453"/>
      <c r="K89" s="454"/>
      <c r="L89" s="415" t="s">
        <v>66</v>
      </c>
      <c r="M89" s="271"/>
      <c r="N89" s="271">
        <v>1</v>
      </c>
      <c r="O89" s="406"/>
      <c r="P89" s="416">
        <f>+N89*O89</f>
        <v>0</v>
      </c>
      <c r="Q89" s="416">
        <f>+P89</f>
        <v>0</v>
      </c>
      <c r="R89" s="59"/>
      <c r="S89" s="170"/>
      <c r="T89" s="105"/>
      <c r="U89" s="182"/>
      <c r="V89" s="184"/>
      <c r="W89" s="53"/>
      <c r="X89" s="53"/>
      <c r="Y89" s="53"/>
      <c r="Z89" s="53"/>
      <c r="AA89" s="53"/>
      <c r="AB89" s="53"/>
      <c r="AC89" s="53"/>
      <c r="AD89" s="106"/>
      <c r="AE89" s="68"/>
      <c r="AF89" s="68"/>
      <c r="AG89" s="172"/>
      <c r="AH89" s="138"/>
      <c r="AI89" s="139"/>
      <c r="AJ89" s="139"/>
      <c r="AK89" s="94"/>
      <c r="AL89" s="94"/>
      <c r="AQ89" s="185"/>
      <c r="AR89" s="75"/>
      <c r="AS89" s="73"/>
      <c r="AT89" s="179"/>
      <c r="AU89" s="143"/>
      <c r="AV89" s="947"/>
      <c r="AW89" s="948"/>
      <c r="AX89" s="949"/>
      <c r="AY89" s="950"/>
    </row>
    <row r="90" spans="1:51" s="46" customFormat="1" ht="20.100000000000001" customHeight="1">
      <c r="A90" s="457" t="s">
        <v>247</v>
      </c>
      <c r="B90" s="458"/>
      <c r="C90" s="928"/>
      <c r="D90" s="928"/>
      <c r="E90" s="928"/>
      <c r="F90" s="928"/>
      <c r="G90" s="928"/>
      <c r="H90" s="928"/>
      <c r="I90" s="928"/>
      <c r="J90" s="459"/>
      <c r="K90" s="460"/>
      <c r="L90" s="412" t="s">
        <v>56</v>
      </c>
      <c r="M90" s="413"/>
      <c r="N90" s="413"/>
      <c r="O90" s="413"/>
      <c r="P90" s="422"/>
      <c r="Q90" s="414"/>
      <c r="R90" s="59"/>
      <c r="S90" s="170"/>
      <c r="T90" s="105"/>
      <c r="U90" s="182"/>
      <c r="V90" s="184"/>
      <c r="W90" s="53"/>
      <c r="X90" s="53"/>
      <c r="Y90" s="53"/>
      <c r="Z90" s="53"/>
      <c r="AA90" s="53"/>
      <c r="AB90" s="53"/>
      <c r="AC90" s="53"/>
      <c r="AD90" s="106"/>
      <c r="AE90" s="68"/>
      <c r="AF90" s="68"/>
      <c r="AG90" s="172"/>
      <c r="AH90" s="138"/>
      <c r="AI90" s="139"/>
      <c r="AJ90" s="139"/>
      <c r="AK90" s="94"/>
      <c r="AL90" s="94"/>
      <c r="AQ90" s="185"/>
      <c r="AR90" s="75"/>
      <c r="AS90" s="73"/>
      <c r="AT90" s="179"/>
      <c r="AU90" s="143"/>
      <c r="AV90" s="947"/>
      <c r="AW90" s="948"/>
      <c r="AX90" s="949"/>
      <c r="AY90" s="950"/>
    </row>
    <row r="91" spans="1:51" s="46" customFormat="1" ht="20.100000000000001" customHeight="1">
      <c r="A91" s="625" t="s">
        <v>280</v>
      </c>
      <c r="B91" s="626"/>
      <c r="C91" s="626"/>
      <c r="D91" s="626"/>
      <c r="E91" s="626"/>
      <c r="F91" s="626"/>
      <c r="G91" s="626"/>
      <c r="H91" s="626"/>
      <c r="I91" s="626"/>
      <c r="J91" s="463"/>
      <c r="K91" s="464"/>
      <c r="L91" s="465" t="s">
        <v>73</v>
      </c>
      <c r="M91" s="271"/>
      <c r="N91" s="271">
        <v>1</v>
      </c>
      <c r="O91" s="406"/>
      <c r="P91" s="416">
        <f>+N91*O91</f>
        <v>0</v>
      </c>
      <c r="Q91" s="416">
        <f>+P91</f>
        <v>0</v>
      </c>
      <c r="R91" s="59"/>
      <c r="S91" s="170"/>
      <c r="T91" s="105"/>
      <c r="U91" s="182"/>
      <c r="V91" s="184"/>
      <c r="W91" s="53"/>
      <c r="X91" s="53"/>
      <c r="Y91" s="53"/>
      <c r="Z91" s="53"/>
      <c r="AA91" s="53"/>
      <c r="AB91" s="53"/>
      <c r="AC91" s="53"/>
      <c r="AD91" s="977"/>
      <c r="AE91" s="977"/>
      <c r="AF91" s="977"/>
      <c r="AG91" s="977"/>
      <c r="AH91" s="977"/>
      <c r="AI91" s="977"/>
      <c r="AJ91" s="977"/>
      <c r="AK91" s="977"/>
      <c r="AL91" s="977"/>
      <c r="AQ91" s="188"/>
      <c r="AR91" s="189"/>
      <c r="AS91" s="118"/>
      <c r="AT91" s="174"/>
      <c r="AU91" s="154"/>
      <c r="AV91" s="929"/>
      <c r="AW91" s="930"/>
      <c r="AX91" s="949"/>
      <c r="AY91" s="950"/>
    </row>
    <row r="92" spans="1:51" s="46" customFormat="1" ht="20.100000000000001" customHeight="1">
      <c r="A92" s="461"/>
      <c r="B92" s="462"/>
      <c r="C92" s="462"/>
      <c r="D92" s="462"/>
      <c r="E92" s="462"/>
      <c r="F92" s="462"/>
      <c r="G92" s="462"/>
      <c r="H92" s="462"/>
      <c r="I92" s="462"/>
      <c r="J92" s="463"/>
      <c r="K92" s="464"/>
      <c r="L92" s="465" t="s">
        <v>142</v>
      </c>
      <c r="M92" s="271"/>
      <c r="N92" s="271">
        <v>1</v>
      </c>
      <c r="O92" s="406"/>
      <c r="P92" s="416">
        <f>+N92*O92</f>
        <v>0</v>
      </c>
      <c r="Q92" s="416">
        <f>+P92</f>
        <v>0</v>
      </c>
      <c r="R92" s="59"/>
      <c r="S92" s="170"/>
      <c r="T92" s="105"/>
      <c r="U92" s="182"/>
      <c r="V92" s="184" t="s">
        <v>162</v>
      </c>
      <c r="W92" s="53"/>
      <c r="X92" s="53"/>
      <c r="Y92" s="53"/>
      <c r="Z92" s="53"/>
      <c r="AA92" s="53"/>
      <c r="AB92" s="53"/>
      <c r="AC92" s="53"/>
      <c r="AD92" s="106"/>
      <c r="AE92" s="68"/>
      <c r="AF92" s="190"/>
      <c r="AG92" s="191"/>
      <c r="AH92" s="138"/>
      <c r="AI92" s="955"/>
      <c r="AJ92" s="955"/>
      <c r="AK92" s="951"/>
      <c r="AL92" s="951"/>
      <c r="AQ92" s="185"/>
      <c r="AR92" s="75"/>
      <c r="AS92" s="193"/>
      <c r="AT92" s="194"/>
      <c r="AU92" s="143"/>
      <c r="AV92" s="952"/>
      <c r="AW92" s="953"/>
      <c r="AX92" s="949"/>
      <c r="AY92" s="950"/>
    </row>
    <row r="93" spans="1:51" s="46" customFormat="1" ht="20.100000000000001" customHeight="1">
      <c r="A93" s="466" t="s">
        <v>158</v>
      </c>
      <c r="B93" s="982"/>
      <c r="C93" s="982"/>
      <c r="D93" s="982"/>
      <c r="E93" s="982"/>
      <c r="F93" s="982"/>
      <c r="G93" s="982"/>
      <c r="H93" s="982"/>
      <c r="I93" s="982"/>
      <c r="J93" s="463"/>
      <c r="K93" s="464"/>
      <c r="L93" s="465" t="s">
        <v>143</v>
      </c>
      <c r="M93" s="271"/>
      <c r="N93" s="271">
        <v>2</v>
      </c>
      <c r="O93" s="406"/>
      <c r="P93" s="416">
        <f>+N93*O93</f>
        <v>0</v>
      </c>
      <c r="Q93" s="416">
        <f>+P93</f>
        <v>0</v>
      </c>
      <c r="R93" s="59"/>
      <c r="S93" s="170"/>
      <c r="T93" s="105"/>
      <c r="U93" s="182"/>
      <c r="V93" s="184"/>
      <c r="W93" s="53"/>
      <c r="X93" s="53"/>
      <c r="Y93" s="53"/>
      <c r="Z93" s="53"/>
      <c r="AA93" s="53"/>
      <c r="AB93" s="53"/>
      <c r="AC93" s="53"/>
      <c r="AD93" s="106"/>
      <c r="AE93" s="68"/>
      <c r="AF93" s="190"/>
      <c r="AG93" s="191"/>
      <c r="AH93" s="138"/>
      <c r="AI93" s="955"/>
      <c r="AJ93" s="955"/>
      <c r="AK93" s="951"/>
      <c r="AL93" s="951"/>
      <c r="AQ93" s="197"/>
      <c r="AR93" s="75"/>
      <c r="AS93" s="193"/>
      <c r="AT93" s="194"/>
      <c r="AU93" s="143"/>
      <c r="AV93" s="952"/>
      <c r="AW93" s="953"/>
      <c r="AX93" s="949"/>
      <c r="AY93" s="950"/>
    </row>
    <row r="94" spans="1:51" s="46" customFormat="1" ht="20.100000000000001" customHeight="1">
      <c r="A94" s="627" t="s">
        <v>281</v>
      </c>
      <c r="B94" s="628"/>
      <c r="C94" s="628"/>
      <c r="D94" s="628"/>
      <c r="E94" s="628"/>
      <c r="F94" s="628"/>
      <c r="G94" s="628"/>
      <c r="H94" s="628"/>
      <c r="I94" s="628"/>
      <c r="J94" s="463"/>
      <c r="K94" s="464"/>
      <c r="L94" s="465" t="s">
        <v>144</v>
      </c>
      <c r="M94" s="271"/>
      <c r="N94" s="271">
        <v>2</v>
      </c>
      <c r="O94" s="406"/>
      <c r="P94" s="416">
        <f>+N94*O94</f>
        <v>0</v>
      </c>
      <c r="Q94" s="416">
        <f>+P94</f>
        <v>0</v>
      </c>
      <c r="R94" s="59"/>
      <c r="S94" s="170"/>
      <c r="T94" s="105"/>
      <c r="U94" s="182"/>
      <c r="V94" s="184"/>
      <c r="W94" s="53"/>
      <c r="X94" s="53"/>
      <c r="Y94" s="53"/>
      <c r="Z94" s="53"/>
      <c r="AA94" s="53"/>
      <c r="AB94" s="53"/>
      <c r="AC94" s="53"/>
      <c r="AD94" s="106"/>
      <c r="AE94" s="68"/>
      <c r="AF94" s="190"/>
      <c r="AG94" s="191"/>
      <c r="AH94" s="138"/>
      <c r="AI94" s="192"/>
      <c r="AJ94" s="192"/>
      <c r="AK94" s="100"/>
      <c r="AL94" s="100"/>
      <c r="AQ94" s="197"/>
      <c r="AR94" s="75"/>
      <c r="AS94" s="193"/>
      <c r="AT94" s="194"/>
      <c r="AU94" s="143"/>
      <c r="AV94" s="195"/>
      <c r="AW94" s="196"/>
      <c r="AX94" s="103"/>
      <c r="AY94" s="104"/>
    </row>
    <row r="95" spans="1:51" s="46" customFormat="1" ht="20.100000000000001" customHeight="1">
      <c r="A95" s="467"/>
      <c r="B95" s="468"/>
      <c r="C95" s="468"/>
      <c r="D95" s="468"/>
      <c r="E95" s="468"/>
      <c r="F95" s="468"/>
      <c r="G95" s="468"/>
      <c r="H95" s="468"/>
      <c r="I95" s="468"/>
      <c r="J95" s="469"/>
      <c r="K95" s="470"/>
      <c r="L95" s="471" t="s">
        <v>154</v>
      </c>
      <c r="M95" s="472"/>
      <c r="N95" s="472"/>
      <c r="O95" s="472"/>
      <c r="P95" s="472"/>
      <c r="Q95" s="473"/>
      <c r="R95" s="59"/>
      <c r="S95" s="170"/>
      <c r="T95" s="105"/>
      <c r="U95" s="182"/>
      <c r="V95" s="184"/>
      <c r="W95" s="53"/>
      <c r="X95" s="53"/>
      <c r="Y95" s="53"/>
      <c r="Z95" s="53"/>
      <c r="AA95" s="53"/>
      <c r="AB95" s="53"/>
      <c r="AC95" s="53"/>
      <c r="AD95" s="106"/>
      <c r="AE95" s="68"/>
      <c r="AF95" s="190"/>
      <c r="AG95" s="191"/>
      <c r="AH95" s="138"/>
      <c r="AI95" s="192"/>
      <c r="AJ95" s="192"/>
      <c r="AK95" s="100"/>
      <c r="AL95" s="100"/>
      <c r="AQ95" s="197"/>
      <c r="AR95" s="75"/>
      <c r="AS95" s="193"/>
      <c r="AT95" s="194"/>
      <c r="AU95" s="143"/>
      <c r="AV95" s="195"/>
      <c r="AW95" s="196"/>
      <c r="AX95" s="103"/>
      <c r="AY95" s="104"/>
    </row>
    <row r="96" spans="1:51" s="46" customFormat="1" ht="20.100000000000001" customHeight="1">
      <c r="A96" s="474" t="s">
        <v>159</v>
      </c>
      <c r="B96" s="475"/>
      <c r="C96" s="916" t="s">
        <v>223</v>
      </c>
      <c r="D96" s="916"/>
      <c r="E96" s="916"/>
      <c r="F96" s="916"/>
      <c r="G96" s="916"/>
      <c r="H96" s="916"/>
      <c r="I96" s="916"/>
      <c r="J96" s="463"/>
      <c r="K96" s="464"/>
      <c r="L96" s="465" t="s">
        <v>155</v>
      </c>
      <c r="M96" s="297"/>
      <c r="N96" s="297">
        <v>21</v>
      </c>
      <c r="O96" s="406">
        <v>95</v>
      </c>
      <c r="P96" s="476">
        <f>+N96*O96</f>
        <v>1995</v>
      </c>
      <c r="Q96" s="477">
        <f>+P96</f>
        <v>1995</v>
      </c>
      <c r="R96" s="59"/>
      <c r="S96" s="170"/>
      <c r="T96" s="105"/>
      <c r="U96" s="182"/>
      <c r="W96" s="53"/>
      <c r="X96" s="53"/>
      <c r="Y96" s="53"/>
      <c r="Z96" s="53"/>
      <c r="AA96" s="53"/>
      <c r="AB96" s="53"/>
      <c r="AC96" s="53"/>
      <c r="AD96" s="106"/>
      <c r="AE96" s="68"/>
      <c r="AF96" s="190"/>
      <c r="AG96" s="191"/>
      <c r="AH96" s="138"/>
      <c r="AI96" s="198"/>
      <c r="AJ96" s="198"/>
      <c r="AK96" s="100"/>
      <c r="AL96" s="100"/>
      <c r="AQ96" s="197"/>
      <c r="AR96" s="75"/>
      <c r="AS96" s="193"/>
      <c r="AT96" s="194"/>
      <c r="AU96" s="143"/>
      <c r="AV96" s="952"/>
      <c r="AW96" s="953"/>
      <c r="AX96" s="949"/>
      <c r="AY96" s="950"/>
    </row>
    <row r="97" spans="1:51" s="46" customFormat="1" ht="20.100000000000001" customHeight="1">
      <c r="A97" s="616" t="s">
        <v>282</v>
      </c>
      <c r="B97" s="617"/>
      <c r="C97" s="478"/>
      <c r="D97" s="478"/>
      <c r="E97" s="478"/>
      <c r="F97" s="478"/>
      <c r="G97" s="478"/>
      <c r="H97" s="478"/>
      <c r="I97" s="478"/>
      <c r="J97" s="469"/>
      <c r="K97" s="470"/>
      <c r="L97" s="471" t="s">
        <v>57</v>
      </c>
      <c r="M97" s="472"/>
      <c r="N97" s="472"/>
      <c r="O97" s="472"/>
      <c r="P97" s="479"/>
      <c r="Q97" s="480"/>
      <c r="R97" s="59"/>
      <c r="S97" s="170"/>
      <c r="T97" s="199"/>
      <c r="U97" s="200"/>
      <c r="V97" s="184"/>
      <c r="W97" s="53"/>
      <c r="X97" s="53"/>
      <c r="Y97" s="53"/>
      <c r="Z97" s="53"/>
      <c r="AA97" s="53"/>
      <c r="AB97" s="53"/>
      <c r="AC97" s="53"/>
      <c r="AD97" s="106"/>
      <c r="AE97" s="68"/>
      <c r="AF97" s="190"/>
      <c r="AG97" s="191"/>
      <c r="AH97" s="138"/>
      <c r="AI97" s="198"/>
      <c r="AJ97" s="198"/>
      <c r="AK97" s="100"/>
      <c r="AL97" s="100"/>
      <c r="AQ97" s="197"/>
      <c r="AR97" s="75"/>
      <c r="AS97" s="193"/>
      <c r="AT97" s="194"/>
      <c r="AU97" s="143"/>
      <c r="AV97" s="186"/>
      <c r="AW97" s="187" t="s">
        <v>58</v>
      </c>
      <c r="AX97" s="103"/>
      <c r="AY97" s="104"/>
    </row>
    <row r="98" spans="1:51" s="46" customFormat="1" ht="20.100000000000001" customHeight="1">
      <c r="A98" s="481"/>
      <c r="B98" s="478"/>
      <c r="C98" s="478"/>
      <c r="D98" s="478"/>
      <c r="E98" s="478"/>
      <c r="F98" s="478"/>
      <c r="G98" s="478"/>
      <c r="H98" s="478"/>
      <c r="I98" s="478"/>
      <c r="J98" s="463"/>
      <c r="K98" s="464"/>
      <c r="L98" s="465" t="s">
        <v>156</v>
      </c>
      <c r="M98" s="297"/>
      <c r="N98" s="297">
        <v>0</v>
      </c>
      <c r="O98" s="406">
        <v>288.66000000000003</v>
      </c>
      <c r="P98" s="476">
        <f>+N98*O98</f>
        <v>0</v>
      </c>
      <c r="Q98" s="477">
        <f>+P98</f>
        <v>0</v>
      </c>
      <c r="R98" s="239"/>
      <c r="S98" s="170"/>
      <c r="T98" s="199"/>
      <c r="U98" s="200"/>
      <c r="V98" s="184"/>
      <c r="W98" s="53"/>
      <c r="X98" s="53"/>
      <c r="Y98" s="53"/>
      <c r="Z98" s="53"/>
      <c r="AA98" s="53"/>
      <c r="AB98" s="53"/>
      <c r="AC98" s="53"/>
      <c r="AD98" s="106"/>
      <c r="AE98" s="68"/>
      <c r="AF98" s="190"/>
      <c r="AG98" s="191"/>
      <c r="AH98" s="138"/>
      <c r="AI98" s="954"/>
      <c r="AJ98" s="954"/>
      <c r="AK98" s="951"/>
      <c r="AL98" s="951"/>
      <c r="AQ98" s="197"/>
      <c r="AR98" s="75"/>
      <c r="AS98" s="193"/>
      <c r="AT98" s="194"/>
      <c r="AU98" s="143"/>
      <c r="AV98" s="186"/>
      <c r="AW98" s="187"/>
      <c r="AX98" s="103"/>
      <c r="AY98" s="104"/>
    </row>
    <row r="99" spans="1:51" s="46" customFormat="1" ht="20.100000000000001" customHeight="1">
      <c r="A99" s="481" t="s">
        <v>161</v>
      </c>
      <c r="B99" s="478"/>
      <c r="C99" s="478"/>
      <c r="D99" s="478"/>
      <c r="E99" s="478"/>
      <c r="F99" s="478"/>
      <c r="G99" s="478"/>
      <c r="H99" s="478"/>
      <c r="I99" s="478"/>
      <c r="J99" s="463"/>
      <c r="K99" s="464"/>
      <c r="L99" s="465" t="s">
        <v>163</v>
      </c>
      <c r="M99" s="297"/>
      <c r="N99" s="297">
        <v>0</v>
      </c>
      <c r="O99" s="406">
        <v>330</v>
      </c>
      <c r="P99" s="476">
        <f>+N99*O99</f>
        <v>0</v>
      </c>
      <c r="Q99" s="477">
        <f>+P99</f>
        <v>0</v>
      </c>
      <c r="R99" s="239"/>
      <c r="S99" s="170"/>
      <c r="T99" s="199"/>
      <c r="U99" s="200"/>
      <c r="V99" s="184"/>
      <c r="W99" s="53"/>
      <c r="X99" s="53"/>
      <c r="Y99" s="53"/>
      <c r="Z99" s="53"/>
      <c r="AA99" s="53"/>
      <c r="AB99" s="53"/>
      <c r="AC99" s="53"/>
      <c r="AD99" s="106"/>
      <c r="AE99" s="68"/>
      <c r="AF99" s="190"/>
      <c r="AG99" s="191"/>
      <c r="AH99" s="138"/>
      <c r="AI99" s="198"/>
      <c r="AJ99" s="198"/>
      <c r="AK99" s="100"/>
      <c r="AL99" s="100"/>
      <c r="AQ99" s="197"/>
      <c r="AR99" s="75"/>
      <c r="AS99" s="193"/>
      <c r="AT99" s="194"/>
      <c r="AU99" s="143"/>
      <c r="AV99" s="186"/>
      <c r="AW99" s="187"/>
      <c r="AX99" s="103"/>
      <c r="AY99" s="104"/>
    </row>
    <row r="100" spans="1:51" s="46" customFormat="1" ht="20.100000000000001" customHeight="1">
      <c r="A100" s="619" t="s">
        <v>275</v>
      </c>
      <c r="B100" s="620"/>
      <c r="C100" s="620"/>
      <c r="D100" s="620"/>
      <c r="E100" s="620"/>
      <c r="F100" s="620"/>
      <c r="G100" s="620"/>
      <c r="H100" s="620"/>
      <c r="I100" s="620"/>
      <c r="J100" s="621"/>
      <c r="K100" s="618"/>
      <c r="L100" s="465" t="s">
        <v>60</v>
      </c>
      <c r="M100" s="271"/>
      <c r="N100" s="271">
        <v>2</v>
      </c>
      <c r="O100" s="406">
        <v>384.66</v>
      </c>
      <c r="P100" s="476">
        <f>+N100*O100</f>
        <v>769.32</v>
      </c>
      <c r="Q100" s="477">
        <f>+P100</f>
        <v>769.32</v>
      </c>
      <c r="R100" s="239"/>
      <c r="S100" s="170"/>
      <c r="T100" s="238"/>
      <c r="U100" s="200"/>
      <c r="V100" s="184"/>
      <c r="W100" s="53"/>
      <c r="X100" s="53"/>
      <c r="Y100" s="53"/>
      <c r="Z100" s="53"/>
      <c r="AA100" s="53"/>
      <c r="AB100" s="53"/>
      <c r="AC100" s="53"/>
      <c r="AD100" s="106"/>
      <c r="AE100" s="68"/>
      <c r="AF100" s="190"/>
      <c r="AG100" s="191"/>
      <c r="AH100" s="138"/>
      <c r="AI100" s="954"/>
      <c r="AJ100" s="954"/>
      <c r="AK100" s="951"/>
      <c r="AL100" s="951"/>
      <c r="AQ100" s="197"/>
      <c r="AR100" s="75"/>
      <c r="AS100" s="193"/>
      <c r="AT100" s="194"/>
      <c r="AU100" s="143"/>
      <c r="AV100" s="947"/>
      <c r="AW100" s="948"/>
      <c r="AX100" s="949"/>
      <c r="AY100" s="950"/>
    </row>
    <row r="101" spans="1:51" s="46" customFormat="1" ht="20.100000000000001" customHeight="1" thickBot="1">
      <c r="A101" s="619" t="s">
        <v>276</v>
      </c>
      <c r="B101" s="620"/>
      <c r="C101" s="620"/>
      <c r="D101" s="620"/>
      <c r="E101" s="620"/>
      <c r="F101" s="620"/>
      <c r="G101" s="478"/>
      <c r="H101" s="478"/>
      <c r="I101" s="478"/>
      <c r="J101" s="469"/>
      <c r="K101" s="470"/>
      <c r="L101" s="471" t="s">
        <v>149</v>
      </c>
      <c r="M101" s="472"/>
      <c r="N101" s="472"/>
      <c r="O101" s="472"/>
      <c r="P101" s="479"/>
      <c r="Q101" s="480"/>
      <c r="R101" s="239"/>
      <c r="S101" s="170"/>
      <c r="T101" s="238"/>
      <c r="U101" s="201"/>
      <c r="V101" s="184"/>
      <c r="W101" s="53"/>
      <c r="X101" s="53"/>
      <c r="Y101" s="53"/>
      <c r="Z101" s="53"/>
      <c r="AA101" s="53"/>
      <c r="AB101" s="53"/>
      <c r="AC101" s="53"/>
      <c r="AD101" s="972"/>
      <c r="AE101" s="972"/>
      <c r="AF101" s="972"/>
      <c r="AG101" s="972"/>
      <c r="AH101" s="972"/>
      <c r="AI101" s="972"/>
      <c r="AJ101" s="972"/>
      <c r="AK101" s="972"/>
      <c r="AL101" s="972"/>
      <c r="AQ101" s="188"/>
      <c r="AR101" s="189"/>
      <c r="AS101" s="202"/>
      <c r="AT101" s="203"/>
      <c r="AU101" s="154"/>
      <c r="AV101" s="929"/>
      <c r="AW101" s="930"/>
      <c r="AX101" s="975"/>
      <c r="AY101" s="976"/>
    </row>
    <row r="102" spans="1:51" s="46" customFormat="1" ht="20.100000000000001" customHeight="1" thickBot="1">
      <c r="A102" s="616" t="s">
        <v>277</v>
      </c>
      <c r="B102" s="478"/>
      <c r="C102" s="478"/>
      <c r="D102" s="478"/>
      <c r="E102" s="478"/>
      <c r="F102" s="478"/>
      <c r="G102" s="478"/>
      <c r="H102" s="478"/>
      <c r="I102" s="478"/>
      <c r="J102" s="463"/>
      <c r="K102" s="464"/>
      <c r="L102" s="465" t="s">
        <v>259</v>
      </c>
      <c r="M102" s="271"/>
      <c r="N102" s="271">
        <v>0</v>
      </c>
      <c r="O102" s="406"/>
      <c r="P102" s="476">
        <f>+N102*O102</f>
        <v>0</v>
      </c>
      <c r="Q102" s="477">
        <f>+P102</f>
        <v>0</v>
      </c>
      <c r="R102" s="239"/>
      <c r="S102" s="170"/>
      <c r="T102" s="238"/>
      <c r="U102" s="200"/>
      <c r="V102" s="184"/>
      <c r="W102" s="53"/>
      <c r="X102" s="53"/>
      <c r="Y102" s="53"/>
      <c r="Z102" s="53"/>
      <c r="AA102" s="53"/>
      <c r="AB102" s="53"/>
      <c r="AC102" s="53"/>
      <c r="AD102" s="956"/>
      <c r="AE102" s="956"/>
      <c r="AF102" s="956"/>
      <c r="AG102" s="956"/>
      <c r="AH102" s="956"/>
      <c r="AI102" s="956"/>
      <c r="AJ102" s="956"/>
      <c r="AK102" s="956"/>
      <c r="AL102" s="956"/>
      <c r="AQ102" s="978" t="s">
        <v>59</v>
      </c>
      <c r="AR102" s="979"/>
      <c r="AS102" s="979"/>
      <c r="AT102" s="979"/>
      <c r="AU102" s="979"/>
      <c r="AV102" s="979"/>
      <c r="AW102" s="979"/>
      <c r="AX102" s="979"/>
      <c r="AY102" s="980"/>
    </row>
    <row r="103" spans="1:51" s="46" customFormat="1" ht="20.100000000000001" customHeight="1" thickBot="1">
      <c r="A103" s="622" t="s">
        <v>278</v>
      </c>
      <c r="B103" s="483"/>
      <c r="C103" s="483"/>
      <c r="D103" s="483"/>
      <c r="E103" s="483"/>
      <c r="F103" s="483"/>
      <c r="G103" s="483"/>
      <c r="H103" s="483"/>
      <c r="I103" s="483"/>
      <c r="J103" s="484"/>
      <c r="K103" s="485"/>
      <c r="L103" s="486" t="s">
        <v>153</v>
      </c>
      <c r="M103" s="277"/>
      <c r="N103" s="277">
        <v>1</v>
      </c>
      <c r="O103" s="406">
        <f>3677.89</f>
        <v>3677.89</v>
      </c>
      <c r="P103" s="476">
        <f>+N103*O103</f>
        <v>3677.89</v>
      </c>
      <c r="Q103" s="477">
        <f>+P103</f>
        <v>3677.89</v>
      </c>
      <c r="R103" s="239"/>
      <c r="S103" s="170"/>
      <c r="T103" s="238"/>
      <c r="U103" s="204"/>
      <c r="V103" s="184"/>
      <c r="W103" s="53"/>
      <c r="X103" s="53"/>
      <c r="Y103" s="53"/>
      <c r="Z103" s="53"/>
      <c r="AA103" s="53"/>
      <c r="AB103" s="53"/>
      <c r="AC103" s="53"/>
      <c r="AD103" s="106"/>
      <c r="AE103" s="68"/>
      <c r="AF103" s="205"/>
      <c r="AG103" s="191"/>
      <c r="AH103" s="67"/>
      <c r="AI103" s="954"/>
      <c r="AJ103" s="954"/>
      <c r="AK103" s="951"/>
      <c r="AL103" s="951"/>
      <c r="AQ103" s="965"/>
      <c r="AR103" s="966"/>
      <c r="AS103" s="966"/>
      <c r="AT103" s="966"/>
      <c r="AU103" s="966"/>
      <c r="AV103" s="966"/>
      <c r="AW103" s="966"/>
      <c r="AX103" s="966"/>
      <c r="AY103" s="967"/>
    </row>
    <row r="104" spans="1:51" s="46" customFormat="1" ht="20.100000000000001" customHeight="1" thickBot="1">
      <c r="A104" s="846" t="s">
        <v>104</v>
      </c>
      <c r="B104" s="895"/>
      <c r="C104" s="895"/>
      <c r="D104" s="895"/>
      <c r="E104" s="895"/>
      <c r="F104" s="895"/>
      <c r="G104" s="895"/>
      <c r="H104" s="895"/>
      <c r="I104" s="895"/>
      <c r="J104" s="895"/>
      <c r="K104" s="895"/>
      <c r="L104" s="895"/>
      <c r="M104" s="895"/>
      <c r="N104" s="895"/>
      <c r="O104" s="895"/>
      <c r="P104" s="895"/>
      <c r="Q104" s="835"/>
      <c r="R104" s="240">
        <f>3597.89</f>
        <v>3597.89</v>
      </c>
      <c r="S104" s="170"/>
      <c r="T104" s="238"/>
      <c r="U104" s="200"/>
      <c r="V104" s="184"/>
      <c r="W104" s="53"/>
      <c r="X104" s="53"/>
      <c r="Y104" s="53"/>
      <c r="Z104" s="53"/>
      <c r="AA104" s="53"/>
      <c r="AB104" s="53"/>
      <c r="AC104" s="53"/>
      <c r="AD104" s="106"/>
      <c r="AE104" s="68"/>
      <c r="AF104" s="206"/>
      <c r="AG104" s="191"/>
      <c r="AH104" s="67"/>
      <c r="AI104" s="954"/>
      <c r="AJ104" s="954"/>
      <c r="AK104" s="951"/>
      <c r="AL104" s="951"/>
      <c r="AQ104" s="185" t="s">
        <v>79</v>
      </c>
      <c r="AR104" s="75"/>
      <c r="AS104" s="207"/>
      <c r="AT104" s="194"/>
      <c r="AU104" s="208"/>
      <c r="AV104" s="947"/>
      <c r="AW104" s="948"/>
      <c r="AX104" s="949">
        <v>0</v>
      </c>
      <c r="AY104" s="950"/>
    </row>
    <row r="105" spans="1:51" s="46" customFormat="1" ht="20.100000000000001" customHeight="1">
      <c r="A105" s="896" t="s">
        <v>244</v>
      </c>
      <c r="B105" s="897"/>
      <c r="C105" s="959"/>
      <c r="D105" s="960"/>
      <c r="E105" s="896" t="s">
        <v>106</v>
      </c>
      <c r="F105" s="958"/>
      <c r="G105" s="897"/>
      <c r="H105" s="488"/>
      <c r="I105" s="489" t="s">
        <v>115</v>
      </c>
      <c r="J105" s="490"/>
      <c r="K105" s="490"/>
      <c r="L105" s="490"/>
      <c r="M105" s="490"/>
      <c r="N105" s="490"/>
      <c r="O105" s="491"/>
      <c r="P105" s="873">
        <f>SUM(P96,P98,P100,P102,P103,P99)</f>
        <v>6442.21</v>
      </c>
      <c r="Q105" s="874"/>
      <c r="R105" s="239"/>
      <c r="S105" s="170"/>
      <c r="T105" s="238"/>
      <c r="U105" s="200"/>
      <c r="V105" s="184"/>
      <c r="W105" s="53"/>
      <c r="X105" s="53"/>
      <c r="Y105" s="53"/>
      <c r="Z105" s="53"/>
      <c r="AA105" s="53"/>
      <c r="AB105" s="53"/>
      <c r="AC105" s="53"/>
      <c r="AD105" s="106"/>
      <c r="AE105" s="68"/>
      <c r="AF105" s="209"/>
      <c r="AG105" s="191"/>
      <c r="AH105" s="67"/>
      <c r="AI105" s="954"/>
      <c r="AJ105" s="954"/>
      <c r="AK105" s="951"/>
      <c r="AL105" s="951"/>
      <c r="AQ105" s="183" t="s">
        <v>80</v>
      </c>
      <c r="AR105" s="75"/>
      <c r="AS105" s="210"/>
      <c r="AT105" s="194"/>
      <c r="AU105" s="208"/>
      <c r="AV105" s="947"/>
      <c r="AW105" s="948"/>
      <c r="AX105" s="949">
        <v>0</v>
      </c>
      <c r="AY105" s="950"/>
    </row>
    <row r="106" spans="1:51" s="46" customFormat="1" ht="20.100000000000001" customHeight="1">
      <c r="A106" s="898" t="s">
        <v>245</v>
      </c>
      <c r="B106" s="899"/>
      <c r="C106" s="900"/>
      <c r="D106" s="901"/>
      <c r="E106" s="898" t="s">
        <v>105</v>
      </c>
      <c r="F106" s="902"/>
      <c r="G106" s="899"/>
      <c r="H106" s="493"/>
      <c r="I106" s="251"/>
      <c r="J106" s="256"/>
      <c r="K106" s="256"/>
      <c r="L106" s="256"/>
      <c r="M106" s="256"/>
      <c r="N106" s="256"/>
      <c r="O106" s="492"/>
      <c r="P106" s="893"/>
      <c r="Q106" s="894"/>
      <c r="R106" s="241"/>
      <c r="S106" s="170"/>
      <c r="T106" s="98"/>
      <c r="U106" s="212"/>
      <c r="V106" s="87"/>
      <c r="W106" s="53"/>
      <c r="X106" s="53"/>
      <c r="Y106" s="53"/>
      <c r="Z106" s="53"/>
      <c r="AA106" s="53"/>
      <c r="AB106" s="53"/>
      <c r="AC106" s="53"/>
      <c r="AD106" s="213"/>
      <c r="AE106" s="54"/>
      <c r="AF106" s="68"/>
      <c r="AG106" s="214"/>
      <c r="AH106" s="215"/>
      <c r="AI106" s="981"/>
      <c r="AJ106" s="981"/>
      <c r="AK106" s="951"/>
      <c r="AL106" s="951"/>
      <c r="AQ106" s="185"/>
      <c r="AR106" s="216"/>
      <c r="AS106" s="165"/>
      <c r="AT106" s="71"/>
      <c r="AU106" s="217"/>
      <c r="AV106" s="947"/>
      <c r="AW106" s="948"/>
      <c r="AX106" s="949">
        <v>0</v>
      </c>
      <c r="AY106" s="950"/>
    </row>
    <row r="107" spans="1:51" s="46" customFormat="1" ht="20.100000000000001" customHeight="1">
      <c r="A107" s="898" t="s">
        <v>246</v>
      </c>
      <c r="B107" s="899"/>
      <c r="C107" s="961"/>
      <c r="D107" s="962"/>
      <c r="E107" s="898" t="s">
        <v>107</v>
      </c>
      <c r="F107" s="902"/>
      <c r="G107" s="899"/>
      <c r="H107" s="493"/>
      <c r="I107" s="494" t="s">
        <v>157</v>
      </c>
      <c r="J107" s="495"/>
      <c r="K107" s="495"/>
      <c r="L107" s="495"/>
      <c r="M107" s="495"/>
      <c r="N107" s="495"/>
      <c r="O107" s="496"/>
      <c r="P107" s="970">
        <f>+P105</f>
        <v>6442.21</v>
      </c>
      <c r="Q107" s="971"/>
      <c r="R107" s="218"/>
      <c r="S107" s="170"/>
      <c r="T107" s="105"/>
      <c r="U107" s="88"/>
      <c r="V107" s="219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Q107" s="220"/>
      <c r="AR107" s="74"/>
      <c r="AS107" s="73"/>
      <c r="AT107" s="221"/>
      <c r="AU107" s="222"/>
      <c r="AV107" s="973"/>
      <c r="AW107" s="974"/>
      <c r="AX107" s="949"/>
      <c r="AY107" s="950"/>
    </row>
    <row r="108" spans="1:51" s="46" customFormat="1" ht="20.100000000000001" customHeight="1" thickBot="1">
      <c r="A108" s="890"/>
      <c r="B108" s="891"/>
      <c r="C108" s="963"/>
      <c r="D108" s="964"/>
      <c r="E108" s="497"/>
      <c r="F108" s="498"/>
      <c r="G108" s="498"/>
      <c r="H108" s="499"/>
      <c r="I108" s="500"/>
      <c r="J108" s="498"/>
      <c r="K108" s="498"/>
      <c r="L108" s="498"/>
      <c r="M108" s="498"/>
      <c r="N108" s="498"/>
      <c r="O108" s="501"/>
      <c r="P108" s="892"/>
      <c r="Q108" s="892"/>
      <c r="R108" s="223"/>
      <c r="S108" s="50"/>
      <c r="T108" s="98"/>
      <c r="U108" s="88"/>
      <c r="V108" s="219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51" s="46" customFormat="1" ht="20.100000000000001" customHeight="1">
      <c r="A109" s="502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504"/>
      <c r="Q109" s="504"/>
      <c r="R109" s="224"/>
      <c r="S109" s="50"/>
      <c r="T109" s="105"/>
      <c r="U109" s="90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:51" s="46" customFormat="1" ht="20.100000000000001" customHeight="1">
      <c r="A110" s="502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  <c r="P110" s="504"/>
      <c r="Q110" s="504"/>
      <c r="R110" s="223"/>
      <c r="S110" s="50"/>
      <c r="T110" s="98"/>
      <c r="U110" s="225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:51" s="46" customFormat="1" ht="20.100000000000001" customHeight="1">
      <c r="A111" s="502"/>
      <c r="B111" s="503"/>
      <c r="C111" s="503"/>
      <c r="D111" s="503"/>
      <c r="E111" s="503"/>
      <c r="F111" s="503"/>
      <c r="G111" s="503"/>
      <c r="H111" s="503"/>
      <c r="I111" s="503"/>
      <c r="J111" s="478"/>
      <c r="K111" s="478"/>
      <c r="L111" s="503"/>
      <c r="M111" s="503"/>
      <c r="N111" s="503"/>
      <c r="O111" s="503"/>
      <c r="P111" s="504"/>
      <c r="Q111" s="504"/>
      <c r="R111" s="224"/>
      <c r="S111" s="226"/>
      <c r="T111" s="98"/>
      <c r="U111" s="225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51" s="46" customFormat="1" ht="20.100000000000001" customHeight="1">
      <c r="A112" s="502"/>
      <c r="B112" s="503"/>
      <c r="C112" s="503"/>
      <c r="D112" s="503"/>
      <c r="E112" s="478"/>
      <c r="F112" s="478"/>
      <c r="G112" s="478"/>
      <c r="H112" s="478"/>
      <c r="I112" s="478"/>
      <c r="J112" s="505"/>
      <c r="K112" s="505"/>
      <c r="L112" s="469"/>
      <c r="M112" s="469"/>
      <c r="N112" s="469"/>
      <c r="O112" s="503"/>
      <c r="P112" s="903"/>
      <c r="Q112" s="903"/>
      <c r="R112" s="224"/>
      <c r="S112" s="226"/>
      <c r="T112" s="98"/>
      <c r="U112" s="225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s="46" customFormat="1" ht="20.100000000000001" customHeight="1">
      <c r="A113" s="506" t="s">
        <v>150</v>
      </c>
      <c r="B113" s="507"/>
      <c r="C113" s="469"/>
      <c r="D113" s="503"/>
      <c r="E113" s="508"/>
      <c r="F113" s="889"/>
      <c r="G113" s="889"/>
      <c r="H113" s="969" t="s">
        <v>148</v>
      </c>
      <c r="I113" s="969"/>
      <c r="J113" s="889"/>
      <c r="K113" s="889"/>
      <c r="L113" s="503"/>
      <c r="M113" s="503"/>
      <c r="N113" s="503"/>
      <c r="O113" s="503"/>
      <c r="P113" s="888" t="s">
        <v>152</v>
      </c>
      <c r="Q113" s="888"/>
      <c r="R113" s="224"/>
      <c r="S113" s="226"/>
      <c r="T113" s="98"/>
      <c r="U113" s="225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:38" s="46" customFormat="1" ht="20.100000000000001" customHeight="1">
      <c r="A114" s="503"/>
      <c r="B114" s="503"/>
      <c r="C114" s="957"/>
      <c r="D114" s="957"/>
      <c r="E114" s="957"/>
      <c r="F114" s="957"/>
      <c r="G114" s="503"/>
      <c r="H114" s="503"/>
      <c r="I114" s="503"/>
      <c r="J114" s="509"/>
      <c r="K114" s="509"/>
      <c r="L114" s="503"/>
      <c r="M114" s="503"/>
      <c r="N114" s="503"/>
      <c r="O114" s="503"/>
      <c r="P114" s="503"/>
      <c r="Q114" s="503"/>
      <c r="R114" s="224"/>
      <c r="S114" s="226"/>
      <c r="T114" s="98"/>
      <c r="U114" s="225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:38" s="46" customFormat="1" ht="20.100000000000001" customHeight="1">
      <c r="A115" s="503"/>
      <c r="B115" s="503"/>
      <c r="C115" s="957"/>
      <c r="D115" s="957"/>
      <c r="E115" s="957"/>
      <c r="F115" s="957"/>
      <c r="G115" s="503"/>
      <c r="H115" s="509"/>
      <c r="I115" s="509"/>
      <c r="J115" s="503"/>
      <c r="K115" s="503"/>
      <c r="L115" s="503"/>
      <c r="M115" s="503"/>
      <c r="N115" s="503"/>
      <c r="O115" s="503"/>
      <c r="P115" s="503"/>
      <c r="Q115" s="503"/>
      <c r="R115" s="224"/>
      <c r="S115" s="226"/>
      <c r="T115" s="98"/>
      <c r="U115" s="225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:38" s="46" customFormat="1" ht="20.100000000000001" customHeight="1">
      <c r="A116" s="502"/>
      <c r="B116" s="503"/>
      <c r="C116" s="510" t="s">
        <v>146</v>
      </c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228"/>
      <c r="S116" s="50"/>
      <c r="T116" s="98"/>
      <c r="U116" s="229"/>
      <c r="V116" s="94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s="46" customFormat="1" ht="20.100000000000001" customHeight="1">
      <c r="A117" s="503"/>
      <c r="B117" s="503"/>
      <c r="C117" s="503"/>
      <c r="D117" s="511"/>
      <c r="E117" s="503"/>
      <c r="F117" s="503"/>
      <c r="G117" s="503"/>
      <c r="H117" s="503"/>
      <c r="I117" s="503"/>
      <c r="J117" s="503"/>
      <c r="K117" s="503"/>
      <c r="L117" s="503"/>
      <c r="M117" s="503"/>
      <c r="N117" s="503"/>
      <c r="O117" s="503"/>
      <c r="P117" s="512"/>
      <c r="Q117" s="503"/>
      <c r="S117" s="50"/>
      <c r="T117" s="98"/>
      <c r="U117" s="90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s="46" customFormat="1" ht="21" thickBot="1">
      <c r="A118" s="230">
        <f>SUM(Q96,U110:Y117,Q98:Q100,Q102,Q103)</f>
        <v>6442.21</v>
      </c>
      <c r="S118" s="50"/>
      <c r="T118" s="98"/>
      <c r="U118" s="90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:38" ht="15.75" thickTop="1">
      <c r="S119" s="34"/>
      <c r="T119" s="33"/>
      <c r="U119" s="9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>
      <c r="S120" s="34"/>
      <c r="T120" s="33"/>
      <c r="U120" s="9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>
      <c r="S121" s="34"/>
      <c r="T121" s="33"/>
      <c r="U121" s="9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>
      <c r="S122" s="34"/>
      <c r="T122" s="33"/>
      <c r="U122" s="9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>
      <c r="S123" s="34"/>
      <c r="T123" s="33"/>
      <c r="U123" s="9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>
      <c r="S124" s="34"/>
      <c r="T124" s="33"/>
      <c r="U124" s="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>
      <c r="S125" s="34"/>
      <c r="T125" s="33"/>
      <c r="U125" s="9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>
      <c r="S126" s="38"/>
      <c r="T126" s="33"/>
      <c r="U126" s="9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>
      <c r="S127" s="34"/>
      <c r="T127" s="33"/>
      <c r="U127" s="9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>
      <c r="S128" s="34"/>
      <c r="T128" s="33"/>
      <c r="U128" s="9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9:38">
      <c r="S129" s="34"/>
      <c r="T129" s="33"/>
      <c r="U129" s="9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9:38">
      <c r="S130" s="34"/>
      <c r="T130" s="33"/>
      <c r="U130" s="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9:38">
      <c r="S131" s="34"/>
      <c r="T131" s="33"/>
      <c r="U131" s="9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9:38">
      <c r="S132" s="34"/>
      <c r="T132" s="33"/>
      <c r="U132" s="9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9:38">
      <c r="S133" s="34"/>
      <c r="T133" s="33"/>
      <c r="U133" s="9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9:38">
      <c r="S134" s="34"/>
      <c r="T134" s="33"/>
      <c r="U134" s="9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9:38">
      <c r="S135" s="34"/>
      <c r="T135" s="33"/>
      <c r="U135" s="9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9:38">
      <c r="S136" s="34"/>
      <c r="T136" s="33"/>
      <c r="U136" s="9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</sheetData>
  <mergeCells count="349">
    <mergeCell ref="N43:O43"/>
    <mergeCell ref="J44:M44"/>
    <mergeCell ref="N44:O44"/>
    <mergeCell ref="J45:M45"/>
    <mergeCell ref="N45:O45"/>
    <mergeCell ref="J53:L53"/>
    <mergeCell ref="J54:L54"/>
    <mergeCell ref="J50:Q50"/>
    <mergeCell ref="J48:M48"/>
    <mergeCell ref="P48:Q48"/>
    <mergeCell ref="P49:Q49"/>
    <mergeCell ref="J47:M47"/>
    <mergeCell ref="N51:O51"/>
    <mergeCell ref="N52:O52"/>
    <mergeCell ref="AP5:AX5"/>
    <mergeCell ref="P17:Q17"/>
    <mergeCell ref="J39:Q39"/>
    <mergeCell ref="J42:M42"/>
    <mergeCell ref="P30:Q30"/>
    <mergeCell ref="B44:C44"/>
    <mergeCell ref="F23:G23"/>
    <mergeCell ref="D40:E40"/>
    <mergeCell ref="D41:E41"/>
    <mergeCell ref="B41:C41"/>
    <mergeCell ref="L8:Q8"/>
    <mergeCell ref="P40:Q40"/>
    <mergeCell ref="F40:G40"/>
    <mergeCell ref="I8:K8"/>
    <mergeCell ref="H23:I23"/>
    <mergeCell ref="F39:I39"/>
    <mergeCell ref="A39:E39"/>
    <mergeCell ref="N42:O42"/>
    <mergeCell ref="D42:E42"/>
    <mergeCell ref="J17:L18"/>
    <mergeCell ref="M17:O18"/>
    <mergeCell ref="M26:O26"/>
    <mergeCell ref="H20:I20"/>
    <mergeCell ref="J19:L19"/>
    <mergeCell ref="V13:X13"/>
    <mergeCell ref="A15:Q15"/>
    <mergeCell ref="F17:G17"/>
    <mergeCell ref="H17:I17"/>
    <mergeCell ref="P41:Q41"/>
    <mergeCell ref="D17:E17"/>
    <mergeCell ref="H16:Q16"/>
    <mergeCell ref="P23:Q23"/>
    <mergeCell ref="J20:L20"/>
    <mergeCell ref="M20:O20"/>
    <mergeCell ref="M19:O19"/>
    <mergeCell ref="P24:Q24"/>
    <mergeCell ref="A33:A34"/>
    <mergeCell ref="B33:H33"/>
    <mergeCell ref="F31:G31"/>
    <mergeCell ref="J31:L31"/>
    <mergeCell ref="F24:G24"/>
    <mergeCell ref="B25:G25"/>
    <mergeCell ref="D31:E31"/>
    <mergeCell ref="D24:E24"/>
    <mergeCell ref="P27:Q27"/>
    <mergeCell ref="J41:M41"/>
    <mergeCell ref="B24:C24"/>
    <mergeCell ref="N41:O41"/>
    <mergeCell ref="B9:D9"/>
    <mergeCell ref="B10:D10"/>
    <mergeCell ref="B23:C23"/>
    <mergeCell ref="A16:G16"/>
    <mergeCell ref="B17:C17"/>
    <mergeCell ref="M23:O23"/>
    <mergeCell ref="H21:I21"/>
    <mergeCell ref="D23:E23"/>
    <mergeCell ref="J21:L21"/>
    <mergeCell ref="M21:O21"/>
    <mergeCell ref="H22:I22"/>
    <mergeCell ref="J22:L22"/>
    <mergeCell ref="M22:O22"/>
    <mergeCell ref="J23:L23"/>
    <mergeCell ref="E9:F9"/>
    <mergeCell ref="E10:F10"/>
    <mergeCell ref="E11:F11"/>
    <mergeCell ref="E12:F12"/>
    <mergeCell ref="E13:F13"/>
    <mergeCell ref="E14:F14"/>
    <mergeCell ref="H19:I19"/>
    <mergeCell ref="C1:M2"/>
    <mergeCell ref="N2:P2"/>
    <mergeCell ref="C3:M4"/>
    <mergeCell ref="N3:O3"/>
    <mergeCell ref="A8:D8"/>
    <mergeCell ref="E8:H8"/>
    <mergeCell ref="A4:B4"/>
    <mergeCell ref="N4:P4"/>
    <mergeCell ref="N5:Q5"/>
    <mergeCell ref="C7:D7"/>
    <mergeCell ref="L7:M7"/>
    <mergeCell ref="AD24:AL24"/>
    <mergeCell ref="B26:C26"/>
    <mergeCell ref="D26:E26"/>
    <mergeCell ref="F26:G26"/>
    <mergeCell ref="H26:I26"/>
    <mergeCell ref="J26:L26"/>
    <mergeCell ref="P26:Q26"/>
    <mergeCell ref="M29:O29"/>
    <mergeCell ref="P29:Q29"/>
    <mergeCell ref="H29:I29"/>
    <mergeCell ref="B29:C29"/>
    <mergeCell ref="D29:E29"/>
    <mergeCell ref="H25:I25"/>
    <mergeCell ref="M28:O28"/>
    <mergeCell ref="P28:Q28"/>
    <mergeCell ref="B27:C27"/>
    <mergeCell ref="F27:G27"/>
    <mergeCell ref="H27:I27"/>
    <mergeCell ref="J27:L27"/>
    <mergeCell ref="D28:E28"/>
    <mergeCell ref="F29:G29"/>
    <mergeCell ref="D27:E27"/>
    <mergeCell ref="H24:I24"/>
    <mergeCell ref="J24:L24"/>
    <mergeCell ref="AT42:AX42"/>
    <mergeCell ref="P43:Q43"/>
    <mergeCell ref="P42:Q42"/>
    <mergeCell ref="P44:Q44"/>
    <mergeCell ref="P45:Q45"/>
    <mergeCell ref="P46:Q46"/>
    <mergeCell ref="B31:C31"/>
    <mergeCell ref="B42:C42"/>
    <mergeCell ref="D44:E44"/>
    <mergeCell ref="AP35:AX35"/>
    <mergeCell ref="J43:M43"/>
    <mergeCell ref="N38:O38"/>
    <mergeCell ref="B40:C40"/>
    <mergeCell ref="N40:O40"/>
    <mergeCell ref="J40:M40"/>
    <mergeCell ref="AP34:AX34"/>
    <mergeCell ref="I33:O33"/>
    <mergeCell ref="P33:P34"/>
    <mergeCell ref="Q33:Q34"/>
    <mergeCell ref="P31:Q31"/>
    <mergeCell ref="A32:Q32"/>
    <mergeCell ref="M31:O31"/>
    <mergeCell ref="B43:C43"/>
    <mergeCell ref="D43:E43"/>
    <mergeCell ref="H28:I28"/>
    <mergeCell ref="J29:L29"/>
    <mergeCell ref="B30:C30"/>
    <mergeCell ref="M24:O24"/>
    <mergeCell ref="M27:O27"/>
    <mergeCell ref="J28:L28"/>
    <mergeCell ref="D30:E30"/>
    <mergeCell ref="F30:G30"/>
    <mergeCell ref="B28:C28"/>
    <mergeCell ref="H30:I30"/>
    <mergeCell ref="J30:L30"/>
    <mergeCell ref="M30:O30"/>
    <mergeCell ref="F28:G28"/>
    <mergeCell ref="B45:C45"/>
    <mergeCell ref="B46:C46"/>
    <mergeCell ref="B48:C48"/>
    <mergeCell ref="D45:E45"/>
    <mergeCell ref="J49:M49"/>
    <mergeCell ref="N48:O48"/>
    <mergeCell ref="N49:O49"/>
    <mergeCell ref="F52:G52"/>
    <mergeCell ref="J46:M46"/>
    <mergeCell ref="N46:O46"/>
    <mergeCell ref="J51:L51"/>
    <mergeCell ref="H113:I113"/>
    <mergeCell ref="P107:Q107"/>
    <mergeCell ref="AD101:AL101"/>
    <mergeCell ref="AV101:AW101"/>
    <mergeCell ref="AV107:AW107"/>
    <mergeCell ref="AX107:AY107"/>
    <mergeCell ref="AI105:AJ105"/>
    <mergeCell ref="AX101:AY101"/>
    <mergeCell ref="AD91:AL91"/>
    <mergeCell ref="AX92:AY92"/>
    <mergeCell ref="AI93:AJ93"/>
    <mergeCell ref="AV106:AW106"/>
    <mergeCell ref="AQ102:AY102"/>
    <mergeCell ref="AX106:AY106"/>
    <mergeCell ref="AI106:AJ106"/>
    <mergeCell ref="AK106:AL106"/>
    <mergeCell ref="AX105:AY105"/>
    <mergeCell ref="B93:I93"/>
    <mergeCell ref="V80:X80"/>
    <mergeCell ref="AD102:AL102"/>
    <mergeCell ref="AK105:AL105"/>
    <mergeCell ref="AV105:AW105"/>
    <mergeCell ref="C115:F115"/>
    <mergeCell ref="E105:G105"/>
    <mergeCell ref="C105:D105"/>
    <mergeCell ref="C114:F114"/>
    <mergeCell ref="C107:D107"/>
    <mergeCell ref="C108:D108"/>
    <mergeCell ref="F113:G113"/>
    <mergeCell ref="AV90:AW90"/>
    <mergeCell ref="AI104:AJ104"/>
    <mergeCell ref="AK104:AL104"/>
    <mergeCell ref="AV104:AW104"/>
    <mergeCell ref="AQ103:AY103"/>
    <mergeCell ref="AX104:AY104"/>
    <mergeCell ref="AV93:AW93"/>
    <mergeCell ref="AX93:AY93"/>
    <mergeCell ref="Y80:AB80"/>
    <mergeCell ref="AX91:AY91"/>
    <mergeCell ref="AI98:AJ98"/>
    <mergeCell ref="AK98:AL98"/>
    <mergeCell ref="AX96:AY96"/>
    <mergeCell ref="AV89:AW89"/>
    <mergeCell ref="AX89:AY89"/>
    <mergeCell ref="AK93:AL93"/>
    <mergeCell ref="AV96:AW96"/>
    <mergeCell ref="AI100:AJ100"/>
    <mergeCell ref="AI103:AJ103"/>
    <mergeCell ref="AK103:AL103"/>
    <mergeCell ref="AK100:AL100"/>
    <mergeCell ref="AV100:AW100"/>
    <mergeCell ref="AI92:AJ92"/>
    <mergeCell ref="AK92:AL92"/>
    <mergeCell ref="AV92:AW92"/>
    <mergeCell ref="AX90:AY90"/>
    <mergeCell ref="AX100:AY100"/>
    <mergeCell ref="B86:I86"/>
    <mergeCell ref="C90:I90"/>
    <mergeCell ref="AV91:AW91"/>
    <mergeCell ref="N60:O60"/>
    <mergeCell ref="N61:O61"/>
    <mergeCell ref="P58:Q58"/>
    <mergeCell ref="B65:E65"/>
    <mergeCell ref="H65:I65"/>
    <mergeCell ref="F65:G65"/>
    <mergeCell ref="T67:U67"/>
    <mergeCell ref="N58:O58"/>
    <mergeCell ref="C67:F67"/>
    <mergeCell ref="G67:G68"/>
    <mergeCell ref="H67:H68"/>
    <mergeCell ref="L82:M82"/>
    <mergeCell ref="L83:M83"/>
    <mergeCell ref="L85:M85"/>
    <mergeCell ref="L87:M87"/>
    <mergeCell ref="O76:O77"/>
    <mergeCell ref="N76:N77"/>
    <mergeCell ref="O69:O70"/>
    <mergeCell ref="L76:M76"/>
    <mergeCell ref="L67:M67"/>
    <mergeCell ref="K67:K68"/>
    <mergeCell ref="X53:AB53"/>
    <mergeCell ref="X57:AB57"/>
    <mergeCell ref="F57:I57"/>
    <mergeCell ref="X54:AB54"/>
    <mergeCell ref="J57:M57"/>
    <mergeCell ref="N57:Q57"/>
    <mergeCell ref="X56:AB56"/>
    <mergeCell ref="X59:AB59"/>
    <mergeCell ref="N59:O59"/>
    <mergeCell ref="N55:O55"/>
    <mergeCell ref="N53:O53"/>
    <mergeCell ref="F58:G58"/>
    <mergeCell ref="H58:I58"/>
    <mergeCell ref="J58:L58"/>
    <mergeCell ref="J56:L56"/>
    <mergeCell ref="N54:O54"/>
    <mergeCell ref="N56:O56"/>
    <mergeCell ref="J55:L55"/>
    <mergeCell ref="T51:AB51"/>
    <mergeCell ref="X52:AB52"/>
    <mergeCell ref="P113:Q113"/>
    <mergeCell ref="J113:K113"/>
    <mergeCell ref="A108:B108"/>
    <mergeCell ref="P108:Q108"/>
    <mergeCell ref="P106:Q106"/>
    <mergeCell ref="A104:Q104"/>
    <mergeCell ref="A105:B105"/>
    <mergeCell ref="A107:B107"/>
    <mergeCell ref="C106:D106"/>
    <mergeCell ref="E106:G106"/>
    <mergeCell ref="A106:B106"/>
    <mergeCell ref="P112:Q112"/>
    <mergeCell ref="E107:G107"/>
    <mergeCell ref="A66:K66"/>
    <mergeCell ref="L77:M77"/>
    <mergeCell ref="L74:M74"/>
    <mergeCell ref="P76:P77"/>
    <mergeCell ref="Q76:Q77"/>
    <mergeCell ref="A67:A68"/>
    <mergeCell ref="B67:B68"/>
    <mergeCell ref="Q69:Q70"/>
    <mergeCell ref="C96:I96"/>
    <mergeCell ref="A85:I85"/>
    <mergeCell ref="P105:Q105"/>
    <mergeCell ref="L80:M80"/>
    <mergeCell ref="N65:O65"/>
    <mergeCell ref="P59:Q59"/>
    <mergeCell ref="P60:Q60"/>
    <mergeCell ref="P61:Q61"/>
    <mergeCell ref="P62:Q62"/>
    <mergeCell ref="P65:Q65"/>
    <mergeCell ref="J65:L65"/>
    <mergeCell ref="P63:Q63"/>
    <mergeCell ref="P64:Q64"/>
    <mergeCell ref="P69:P70"/>
    <mergeCell ref="N69:N70"/>
    <mergeCell ref="J61:L61"/>
    <mergeCell ref="J59:L59"/>
    <mergeCell ref="N62:O62"/>
    <mergeCell ref="L66:Q66"/>
    <mergeCell ref="J63:L63"/>
    <mergeCell ref="J64:L64"/>
    <mergeCell ref="H60:I60"/>
    <mergeCell ref="H61:I61"/>
    <mergeCell ref="B60:E60"/>
    <mergeCell ref="B61:E61"/>
    <mergeCell ref="H63:I63"/>
    <mergeCell ref="H64:I64"/>
    <mergeCell ref="D46:E46"/>
    <mergeCell ref="H59:I59"/>
    <mergeCell ref="B49:C49"/>
    <mergeCell ref="B53:C53"/>
    <mergeCell ref="F53:G53"/>
    <mergeCell ref="B54:C54"/>
    <mergeCell ref="F59:G59"/>
    <mergeCell ref="D49:E49"/>
    <mergeCell ref="H52:I52"/>
    <mergeCell ref="D52:E52"/>
    <mergeCell ref="A50:I50"/>
    <mergeCell ref="B51:C51"/>
    <mergeCell ref="H54:I54"/>
    <mergeCell ref="H53:I53"/>
    <mergeCell ref="F54:G54"/>
    <mergeCell ref="B52:C52"/>
    <mergeCell ref="A57:E57"/>
    <mergeCell ref="B58:E58"/>
    <mergeCell ref="B47:C47"/>
    <mergeCell ref="D47:E47"/>
    <mergeCell ref="D48:E48"/>
    <mergeCell ref="B59:E59"/>
    <mergeCell ref="D54:E54"/>
    <mergeCell ref="D51:E51"/>
    <mergeCell ref="D53:E53"/>
    <mergeCell ref="F51:G51"/>
    <mergeCell ref="B62:E62"/>
    <mergeCell ref="J60:L60"/>
    <mergeCell ref="J62:L62"/>
    <mergeCell ref="H62:I62"/>
    <mergeCell ref="F60:G60"/>
    <mergeCell ref="F61:G61"/>
    <mergeCell ref="F62:G62"/>
    <mergeCell ref="H51:I51"/>
    <mergeCell ref="J52:L52"/>
  </mergeCells>
  <conditionalFormatting sqref="J12:K12 I11 I9 B11:D12">
    <cfRule type="cellIs" dxfId="9" priority="4" stopIfTrue="1" operator="lessThan">
      <formula>0</formula>
    </cfRule>
  </conditionalFormatting>
  <hyperlinks>
    <hyperlink ref="B12" r:id="rId1"/>
  </hyperlinks>
  <printOptions horizontalCentered="1" verticalCentered="1"/>
  <pageMargins left="0" right="0.02" top="0" bottom="0" header="0" footer="0"/>
  <pageSetup paperSize="9" scale="29" orientation="portrait" horizontalDpi="4294967293" verticalDpi="4294967293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Z136"/>
  <sheetViews>
    <sheetView tabSelected="1" view="pageBreakPreview" zoomScale="50" zoomScaleNormal="50" zoomScaleSheetLayoutView="50" workbookViewId="0">
      <selection activeCell="G13" sqref="G13"/>
    </sheetView>
  </sheetViews>
  <sheetFormatPr defaultColWidth="9.140625" defaultRowHeight="15"/>
  <cols>
    <col min="1" max="1" width="43.7109375" style="2" customWidth="1"/>
    <col min="2" max="2" width="15.85546875" style="2" customWidth="1"/>
    <col min="3" max="3" width="14.28515625" style="2" customWidth="1"/>
    <col min="4" max="4" width="15" style="2" customWidth="1"/>
    <col min="5" max="5" width="17.42578125" style="2" customWidth="1"/>
    <col min="6" max="6" width="15.28515625" style="2" customWidth="1"/>
    <col min="7" max="7" width="24.85546875" style="2" customWidth="1"/>
    <col min="8" max="9" width="19.5703125" style="2" customWidth="1"/>
    <col min="10" max="10" width="17.85546875" style="2" customWidth="1"/>
    <col min="11" max="11" width="18.7109375" style="2" customWidth="1"/>
    <col min="12" max="12" width="19.28515625" style="2" customWidth="1"/>
    <col min="13" max="13" width="17.140625" style="2" customWidth="1"/>
    <col min="14" max="14" width="19.28515625" style="2" customWidth="1"/>
    <col min="15" max="15" width="20.140625" style="2" customWidth="1"/>
    <col min="16" max="16" width="21" style="2" customWidth="1"/>
    <col min="17" max="17" width="23.5703125" style="2" customWidth="1"/>
    <col min="18" max="18" width="3.42578125" style="2" customWidth="1"/>
    <col min="19" max="19" width="14.5703125" style="3" customWidth="1"/>
    <col min="20" max="20" width="12.85546875" style="4" customWidth="1"/>
    <col min="21" max="21" width="15" style="5" customWidth="1"/>
    <col min="22" max="22" width="20" style="2" customWidth="1"/>
    <col min="23" max="23" width="9.140625" style="2" customWidth="1"/>
    <col min="24" max="24" width="12.28515625" style="2" customWidth="1"/>
    <col min="25" max="16384" width="9.140625" style="2"/>
  </cols>
  <sheetData>
    <row r="1" spans="1:52" ht="11.25" customHeight="1">
      <c r="A1" s="39"/>
      <c r="B1" s="40"/>
      <c r="C1" s="1039" t="s">
        <v>78</v>
      </c>
      <c r="D1" s="1040"/>
      <c r="E1" s="1040"/>
      <c r="F1" s="1040"/>
      <c r="G1" s="1040"/>
      <c r="H1" s="1040"/>
      <c r="I1" s="1040"/>
      <c r="J1" s="1040"/>
      <c r="K1" s="1040"/>
      <c r="L1" s="1040"/>
      <c r="M1" s="1041"/>
      <c r="N1" s="534"/>
      <c r="O1" s="535"/>
      <c r="P1" s="535"/>
      <c r="Q1" s="40"/>
      <c r="R1" s="1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52" ht="41.25" customHeight="1" thickBot="1">
      <c r="A2" s="41"/>
      <c r="B2" s="42"/>
      <c r="C2" s="1042"/>
      <c r="D2" s="1043"/>
      <c r="E2" s="1043"/>
      <c r="F2" s="1043"/>
      <c r="G2" s="1043"/>
      <c r="H2" s="1043"/>
      <c r="I2" s="1043"/>
      <c r="J2" s="1043"/>
      <c r="K2" s="1043"/>
      <c r="L2" s="1043"/>
      <c r="M2" s="1044"/>
      <c r="N2" s="1045" t="s">
        <v>136</v>
      </c>
      <c r="O2" s="1046"/>
      <c r="P2" s="1046"/>
      <c r="Q2" s="42"/>
      <c r="R2" s="6"/>
      <c r="V2" s="45"/>
      <c r="W2" s="45"/>
      <c r="X2" s="45"/>
      <c r="Y2" s="45"/>
      <c r="Z2" s="45"/>
      <c r="AA2" s="45"/>
      <c r="AB2" s="45"/>
      <c r="AC2" s="13"/>
      <c r="AD2" s="13"/>
      <c r="AE2" s="13"/>
      <c r="AF2" s="13"/>
      <c r="AG2" s="13"/>
    </row>
    <row r="3" spans="1:52" ht="26.25" customHeight="1">
      <c r="A3" s="41"/>
      <c r="B3" s="42"/>
      <c r="C3" s="1047" t="s">
        <v>141</v>
      </c>
      <c r="D3" s="1048"/>
      <c r="E3" s="1048"/>
      <c r="F3" s="1048"/>
      <c r="G3" s="1048"/>
      <c r="H3" s="1048"/>
      <c r="I3" s="1048"/>
      <c r="J3" s="1048"/>
      <c r="K3" s="1048"/>
      <c r="L3" s="1048"/>
      <c r="M3" s="1049"/>
      <c r="N3" s="1053" t="s">
        <v>260</v>
      </c>
      <c r="O3" s="1054"/>
      <c r="P3" s="536"/>
      <c r="Q3" s="42"/>
      <c r="R3" s="6"/>
      <c r="V3" s="45"/>
      <c r="W3" s="45"/>
      <c r="X3" s="45"/>
      <c r="Y3" s="45"/>
      <c r="Z3" s="45"/>
      <c r="AA3" s="45"/>
      <c r="AB3" s="45"/>
      <c r="AC3" s="13"/>
      <c r="AD3" s="13"/>
      <c r="AE3" s="13"/>
      <c r="AF3" s="13"/>
      <c r="AG3" s="13"/>
    </row>
    <row r="4" spans="1:52" ht="24" customHeight="1" thickBot="1">
      <c r="A4" s="1058"/>
      <c r="B4" s="1059"/>
      <c r="C4" s="1050"/>
      <c r="D4" s="1051"/>
      <c r="E4" s="1051"/>
      <c r="F4" s="1051"/>
      <c r="G4" s="1051"/>
      <c r="H4" s="1051"/>
      <c r="I4" s="1051"/>
      <c r="J4" s="1051"/>
      <c r="K4" s="1051"/>
      <c r="L4" s="1051"/>
      <c r="M4" s="1052"/>
      <c r="N4" s="1060" t="s">
        <v>261</v>
      </c>
      <c r="O4" s="1061"/>
      <c r="P4" s="1061"/>
      <c r="Q4" s="43"/>
      <c r="R4" s="6"/>
      <c r="V4" s="11"/>
      <c r="W4" s="11"/>
      <c r="X4" s="11"/>
      <c r="Y4" s="11"/>
      <c r="Z4" s="11"/>
      <c r="AA4" s="11"/>
      <c r="AB4" s="11"/>
      <c r="AC4" s="13"/>
      <c r="AD4" s="13"/>
      <c r="AE4" s="13"/>
      <c r="AF4" s="13"/>
      <c r="AG4" s="13"/>
    </row>
    <row r="5" spans="1:52" ht="18" customHeight="1" thickBot="1">
      <c r="A5"/>
      <c r="B5" s="2" t="s">
        <v>0</v>
      </c>
      <c r="G5" s="7" t="s">
        <v>0</v>
      </c>
      <c r="N5" s="1062"/>
      <c r="O5" s="1062"/>
      <c r="P5" s="1062"/>
      <c r="Q5" s="1062"/>
      <c r="V5" s="11"/>
      <c r="W5" s="11"/>
      <c r="X5" s="11"/>
      <c r="Y5" s="11"/>
      <c r="Z5" s="11"/>
      <c r="AA5" s="11"/>
      <c r="AB5" s="11"/>
      <c r="AC5" s="13"/>
      <c r="AD5" s="13"/>
      <c r="AE5" s="13"/>
      <c r="AF5" s="13"/>
      <c r="AG5" s="13"/>
      <c r="AP5" s="1099" t="s">
        <v>6</v>
      </c>
      <c r="AQ5" s="1100"/>
      <c r="AR5" s="1100"/>
      <c r="AS5" s="1100"/>
      <c r="AT5" s="1100"/>
      <c r="AU5" s="1100"/>
      <c r="AV5" s="1100"/>
      <c r="AW5" s="1100"/>
      <c r="AX5" s="1101"/>
    </row>
    <row r="6" spans="1:52" s="234" customFormat="1" ht="18" customHeight="1">
      <c r="A6" s="513" t="s">
        <v>82</v>
      </c>
      <c r="B6" s="514"/>
      <c r="C6" s="513" t="s">
        <v>284</v>
      </c>
      <c r="D6" s="515"/>
      <c r="E6" s="513" t="s">
        <v>121</v>
      </c>
      <c r="F6" s="514"/>
      <c r="G6" s="516" t="s">
        <v>3</v>
      </c>
      <c r="H6" s="514"/>
      <c r="I6" s="516" t="s">
        <v>2</v>
      </c>
      <c r="J6" s="517"/>
      <c r="K6" s="514"/>
      <c r="L6" s="516" t="s">
        <v>83</v>
      </c>
      <c r="M6" s="518"/>
      <c r="N6" s="516" t="s">
        <v>84</v>
      </c>
      <c r="O6" s="519"/>
      <c r="P6" s="516" t="s">
        <v>85</v>
      </c>
      <c r="Q6" s="527"/>
      <c r="R6" s="232"/>
      <c r="S6" s="50"/>
      <c r="T6" s="98"/>
      <c r="U6" s="233"/>
      <c r="V6" s="821"/>
      <c r="W6" s="821"/>
      <c r="X6" s="821"/>
      <c r="Y6" s="821"/>
      <c r="Z6" s="821"/>
      <c r="AA6" s="821"/>
      <c r="AB6" s="821"/>
      <c r="AC6" s="87"/>
      <c r="AD6" s="87"/>
      <c r="AE6" s="87"/>
      <c r="AF6" s="87"/>
      <c r="AG6" s="87"/>
      <c r="AH6" s="87"/>
      <c r="AI6" s="87"/>
      <c r="AJ6" s="87"/>
      <c r="AK6" s="87"/>
      <c r="AL6" s="87"/>
      <c r="AO6" s="227"/>
      <c r="AP6" s="235"/>
      <c r="AQ6" s="235"/>
      <c r="AR6" s="235"/>
      <c r="AS6" s="235"/>
      <c r="AT6" s="235"/>
      <c r="AU6" s="235"/>
      <c r="AV6" s="235"/>
      <c r="AW6" s="235"/>
      <c r="AX6" s="235"/>
      <c r="AY6" s="227"/>
      <c r="AZ6" s="227"/>
    </row>
    <row r="7" spans="1:52" s="234" customFormat="1" ht="18" customHeight="1" thickBot="1">
      <c r="A7" s="796" t="s">
        <v>289</v>
      </c>
      <c r="B7" s="797"/>
      <c r="C7" s="1063">
        <v>41194</v>
      </c>
      <c r="D7" s="1064"/>
      <c r="E7" s="288">
        <v>7091</v>
      </c>
      <c r="F7" s="521" t="s">
        <v>89</v>
      </c>
      <c r="G7" s="522">
        <v>16</v>
      </c>
      <c r="H7" s="523" t="s">
        <v>129</v>
      </c>
      <c r="I7" s="524" t="s">
        <v>288</v>
      </c>
      <c r="J7" s="525"/>
      <c r="K7" s="526"/>
      <c r="L7" s="1065" t="s">
        <v>370</v>
      </c>
      <c r="M7" s="1066"/>
      <c r="N7" s="524" t="s">
        <v>310</v>
      </c>
      <c r="O7" s="526"/>
      <c r="P7" s="524"/>
      <c r="Q7" s="521">
        <v>10</v>
      </c>
      <c r="R7" s="232"/>
      <c r="S7" s="50"/>
      <c r="T7" s="98"/>
      <c r="U7" s="233"/>
      <c r="V7" s="821"/>
      <c r="W7" s="821"/>
      <c r="X7" s="821"/>
      <c r="Y7" s="821"/>
      <c r="Z7" s="821"/>
      <c r="AA7" s="821"/>
      <c r="AB7" s="821"/>
      <c r="AC7" s="87"/>
      <c r="AD7" s="87"/>
      <c r="AE7" s="87"/>
      <c r="AF7" s="87"/>
      <c r="AG7" s="87"/>
      <c r="AH7" s="87"/>
      <c r="AI7" s="87"/>
      <c r="AJ7" s="87"/>
      <c r="AK7" s="87"/>
      <c r="AL7" s="87"/>
      <c r="AO7" s="227"/>
      <c r="AP7" s="55"/>
      <c r="AQ7" s="56"/>
      <c r="AR7" s="56"/>
      <c r="AS7" s="57"/>
      <c r="AT7" s="58"/>
      <c r="AU7" s="56"/>
      <c r="AV7" s="59"/>
      <c r="AW7" s="60"/>
      <c r="AX7" s="61"/>
      <c r="AY7" s="227"/>
      <c r="AZ7" s="227"/>
    </row>
    <row r="8" spans="1:52" s="46" customFormat="1" ht="20.100000000000001" customHeight="1" thickBot="1">
      <c r="A8" s="862" t="s">
        <v>86</v>
      </c>
      <c r="B8" s="863"/>
      <c r="C8" s="863"/>
      <c r="D8" s="863"/>
      <c r="E8" s="862" t="s">
        <v>91</v>
      </c>
      <c r="F8" s="863"/>
      <c r="G8" s="863"/>
      <c r="H8" s="864"/>
      <c r="I8" s="862" t="s">
        <v>90</v>
      </c>
      <c r="J8" s="863"/>
      <c r="K8" s="864"/>
      <c r="L8" s="862" t="s">
        <v>94</v>
      </c>
      <c r="M8" s="863"/>
      <c r="N8" s="863"/>
      <c r="O8" s="863"/>
      <c r="P8" s="863"/>
      <c r="Q8" s="864"/>
      <c r="R8" s="787"/>
      <c r="S8" s="50"/>
      <c r="T8" s="98"/>
      <c r="U8" s="90"/>
      <c r="V8" s="815"/>
      <c r="W8" s="815"/>
      <c r="X8" s="815"/>
      <c r="Y8" s="821"/>
      <c r="Z8" s="821"/>
      <c r="AA8" s="821"/>
      <c r="AB8" s="821"/>
      <c r="AC8" s="787"/>
      <c r="AD8" s="787"/>
      <c r="AE8" s="787"/>
      <c r="AF8" s="787"/>
      <c r="AG8" s="787"/>
      <c r="AH8" s="53"/>
      <c r="AI8" s="53"/>
      <c r="AJ8" s="53"/>
      <c r="AK8" s="53"/>
      <c r="AL8" s="53"/>
      <c r="AO8" s="55"/>
      <c r="AP8" s="55"/>
      <c r="AQ8" s="56"/>
      <c r="AR8" s="56"/>
      <c r="AS8" s="57"/>
      <c r="AT8" s="58"/>
      <c r="AU8" s="56"/>
      <c r="AV8" s="59"/>
      <c r="AW8" s="60"/>
      <c r="AX8" s="61"/>
      <c r="AY8" s="55"/>
      <c r="AZ8" s="55"/>
    </row>
    <row r="9" spans="1:52" s="46" customFormat="1" ht="20.100000000000001" customHeight="1">
      <c r="A9" s="243" t="s">
        <v>1</v>
      </c>
      <c r="B9" s="1067" t="s">
        <v>273</v>
      </c>
      <c r="C9" s="1068"/>
      <c r="D9" s="1068"/>
      <c r="E9" s="896" t="s">
        <v>4</v>
      </c>
      <c r="F9" s="1072"/>
      <c r="G9" s="244">
        <v>8.3000000000000007</v>
      </c>
      <c r="H9" s="245"/>
      <c r="I9" s="246" t="s">
        <v>88</v>
      </c>
      <c r="J9" s="247"/>
      <c r="K9" s="248">
        <v>6857</v>
      </c>
      <c r="L9" s="794" t="s">
        <v>263</v>
      </c>
      <c r="M9" s="817"/>
      <c r="N9" s="817"/>
      <c r="O9" s="817"/>
      <c r="P9" s="817"/>
      <c r="Q9" s="818"/>
      <c r="R9" s="49"/>
      <c r="S9" s="50"/>
      <c r="T9" s="51"/>
      <c r="U9" s="52"/>
      <c r="V9" s="53"/>
      <c r="W9" s="53"/>
      <c r="X9" s="53"/>
      <c r="Y9" s="53"/>
      <c r="Z9" s="53"/>
      <c r="AA9" s="787"/>
      <c r="AB9" s="787"/>
      <c r="AC9" s="787"/>
      <c r="AD9" s="787"/>
      <c r="AE9" s="787"/>
      <c r="AF9" s="787"/>
      <c r="AG9" s="787"/>
      <c r="AH9" s="53"/>
      <c r="AI9" s="53"/>
      <c r="AJ9" s="53"/>
      <c r="AK9" s="53"/>
      <c r="AL9" s="53"/>
      <c r="AO9" s="55"/>
      <c r="AP9" s="55"/>
      <c r="AQ9" s="56"/>
      <c r="AR9" s="56"/>
      <c r="AS9" s="57"/>
      <c r="AT9" s="58"/>
      <c r="AU9" s="56"/>
      <c r="AV9" s="59"/>
      <c r="AW9" s="60"/>
      <c r="AX9" s="61"/>
      <c r="AY9" s="55"/>
      <c r="AZ9" s="55"/>
    </row>
    <row r="10" spans="1:52" s="46" customFormat="1" ht="20.100000000000001" customHeight="1">
      <c r="A10" s="250" t="s">
        <v>126</v>
      </c>
      <c r="B10" s="1069" t="s">
        <v>290</v>
      </c>
      <c r="C10" s="1070"/>
      <c r="D10" s="1070"/>
      <c r="E10" s="898" t="s">
        <v>5</v>
      </c>
      <c r="F10" s="997"/>
      <c r="G10" s="252">
        <v>0.2</v>
      </c>
      <c r="H10" s="253"/>
      <c r="I10" s="782" t="s">
        <v>123</v>
      </c>
      <c r="J10" s="254"/>
      <c r="K10" s="789">
        <f>+E7-K9</f>
        <v>234</v>
      </c>
      <c r="L10" s="782" t="s">
        <v>264</v>
      </c>
      <c r="M10" s="829"/>
      <c r="N10" s="829"/>
      <c r="O10" s="829"/>
      <c r="P10" s="829"/>
      <c r="Q10" s="828"/>
      <c r="R10" s="64"/>
      <c r="S10" s="65"/>
      <c r="T10" s="66"/>
      <c r="U10" s="67"/>
      <c r="V10" s="53"/>
      <c r="W10" s="53"/>
      <c r="X10" s="53"/>
      <c r="Y10" s="53"/>
      <c r="Z10" s="53"/>
      <c r="AA10" s="53"/>
      <c r="AB10" s="815"/>
      <c r="AC10" s="815"/>
      <c r="AD10" s="815"/>
      <c r="AE10" s="815"/>
      <c r="AF10" s="815"/>
      <c r="AG10" s="815"/>
      <c r="AH10" s="53"/>
      <c r="AI10" s="53"/>
      <c r="AJ10" s="53"/>
      <c r="AK10" s="53"/>
      <c r="AL10" s="53"/>
      <c r="AO10" s="55"/>
      <c r="AP10" s="55"/>
      <c r="AQ10" s="56"/>
      <c r="AR10" s="69"/>
      <c r="AS10" s="57"/>
      <c r="AT10" s="58"/>
      <c r="AU10" s="56"/>
      <c r="AV10" s="59"/>
      <c r="AW10" s="60"/>
      <c r="AX10" s="61"/>
      <c r="AY10" s="55"/>
      <c r="AZ10" s="55"/>
    </row>
    <row r="11" spans="1:52" s="46" customFormat="1" ht="20.100000000000001" customHeight="1">
      <c r="A11" s="250" t="s">
        <v>125</v>
      </c>
      <c r="B11" s="257">
        <v>10.4</v>
      </c>
      <c r="C11" s="258"/>
      <c r="D11" s="785"/>
      <c r="E11" s="898" t="s">
        <v>257</v>
      </c>
      <c r="F11" s="997"/>
      <c r="G11" s="260" t="s">
        <v>362</v>
      </c>
      <c r="H11" s="261"/>
      <c r="I11" s="262" t="s">
        <v>130</v>
      </c>
      <c r="J11" s="263"/>
      <c r="K11" s="264"/>
      <c r="L11" s="782" t="s">
        <v>368</v>
      </c>
      <c r="M11" s="829"/>
      <c r="N11" s="829"/>
      <c r="O11" s="829"/>
      <c r="P11" s="829"/>
      <c r="Q11" s="828"/>
      <c r="R11" s="64"/>
      <c r="S11" s="65"/>
      <c r="T11" s="70"/>
      <c r="U11" s="67"/>
      <c r="V11" s="53"/>
      <c r="W11" s="53"/>
      <c r="X11" s="53"/>
      <c r="Y11" s="53"/>
      <c r="Z11" s="53"/>
      <c r="AA11" s="53"/>
      <c r="AB11" s="815"/>
      <c r="AC11" s="815"/>
      <c r="AD11" s="815"/>
      <c r="AE11" s="815"/>
      <c r="AF11" s="815"/>
      <c r="AG11" s="815"/>
      <c r="AH11" s="53"/>
      <c r="AI11" s="53"/>
      <c r="AJ11" s="53"/>
      <c r="AK11" s="53"/>
      <c r="AL11" s="53"/>
      <c r="AO11" s="55"/>
      <c r="AP11" s="55"/>
      <c r="AQ11" s="56"/>
      <c r="AR11" s="69"/>
      <c r="AS11" s="57"/>
      <c r="AT11" s="58"/>
      <c r="AU11" s="56"/>
      <c r="AV11" s="59"/>
      <c r="AW11" s="60"/>
      <c r="AX11" s="61"/>
      <c r="AY11" s="55"/>
      <c r="AZ11" s="55"/>
    </row>
    <row r="12" spans="1:52" s="46" customFormat="1" ht="20.100000000000001" customHeight="1">
      <c r="A12" s="250" t="s">
        <v>127</v>
      </c>
      <c r="B12" s="709" t="s">
        <v>321</v>
      </c>
      <c r="C12" s="258"/>
      <c r="D12" s="265"/>
      <c r="E12" s="898" t="s">
        <v>87</v>
      </c>
      <c r="F12" s="997"/>
      <c r="G12" s="266"/>
      <c r="H12" s="261"/>
      <c r="I12" s="267" t="s">
        <v>131</v>
      </c>
      <c r="J12" s="268"/>
      <c r="K12" s="269">
        <v>0.2</v>
      </c>
      <c r="L12" s="782" t="s">
        <v>369</v>
      </c>
      <c r="M12" s="829"/>
      <c r="N12" s="829"/>
      <c r="O12" s="829"/>
      <c r="P12" s="829"/>
      <c r="Q12" s="828"/>
      <c r="R12" s="64"/>
      <c r="S12" s="65"/>
      <c r="T12" s="66"/>
      <c r="U12" s="67"/>
      <c r="V12" s="53"/>
      <c r="W12" s="53"/>
      <c r="X12" s="53"/>
      <c r="Y12" s="53"/>
      <c r="Z12" s="53"/>
      <c r="AA12" s="53"/>
      <c r="AB12" s="815"/>
      <c r="AC12" s="815"/>
      <c r="AD12" s="815"/>
      <c r="AE12" s="815"/>
      <c r="AF12" s="815"/>
      <c r="AG12" s="815"/>
      <c r="AH12" s="53"/>
      <c r="AI12" s="53"/>
      <c r="AJ12" s="53"/>
      <c r="AK12" s="53"/>
      <c r="AL12" s="53"/>
      <c r="AO12" s="55"/>
      <c r="AP12" s="55"/>
      <c r="AQ12" s="56"/>
      <c r="AR12" s="69"/>
      <c r="AS12" s="57"/>
      <c r="AT12" s="58"/>
      <c r="AU12" s="56"/>
      <c r="AV12" s="59"/>
      <c r="AW12" s="60"/>
      <c r="AX12" s="61"/>
      <c r="AY12" s="55"/>
      <c r="AZ12" s="55"/>
    </row>
    <row r="13" spans="1:52" s="46" customFormat="1" ht="20.100000000000001" customHeight="1">
      <c r="A13" s="270" t="s">
        <v>128</v>
      </c>
      <c r="B13" s="374">
        <v>14</v>
      </c>
      <c r="C13" s="774"/>
      <c r="D13" s="272"/>
      <c r="E13" s="1073"/>
      <c r="F13" s="1074"/>
      <c r="G13" s="252"/>
      <c r="H13" s="273"/>
      <c r="I13" s="782" t="s">
        <v>122</v>
      </c>
      <c r="J13" s="831"/>
      <c r="K13" s="805">
        <v>1</v>
      </c>
      <c r="L13" s="782" t="s">
        <v>294</v>
      </c>
      <c r="M13" s="831"/>
      <c r="N13" s="831"/>
      <c r="O13" s="829"/>
      <c r="P13" s="829"/>
      <c r="Q13" s="828"/>
      <c r="R13" s="64"/>
      <c r="S13" s="65"/>
      <c r="T13" s="66"/>
      <c r="U13" s="67"/>
      <c r="V13" s="887"/>
      <c r="W13" s="887"/>
      <c r="X13" s="887"/>
      <c r="Y13" s="53"/>
      <c r="Z13" s="53"/>
      <c r="AA13" s="53"/>
      <c r="AB13" s="815"/>
      <c r="AC13" s="815"/>
      <c r="AD13" s="815"/>
      <c r="AE13" s="815"/>
      <c r="AF13" s="815"/>
      <c r="AG13" s="815"/>
      <c r="AH13" s="53"/>
      <c r="AI13" s="53"/>
      <c r="AJ13" s="53"/>
      <c r="AK13" s="53"/>
      <c r="AL13" s="53"/>
      <c r="AO13" s="55"/>
      <c r="AP13" s="55"/>
      <c r="AQ13" s="56"/>
      <c r="AR13" s="69"/>
      <c r="AS13" s="57"/>
      <c r="AT13" s="58"/>
      <c r="AU13" s="56"/>
      <c r="AV13" s="59"/>
      <c r="AW13" s="60"/>
      <c r="AX13" s="61"/>
      <c r="AY13" s="55"/>
      <c r="AZ13" s="55"/>
    </row>
    <row r="14" spans="1:52" s="46" customFormat="1" ht="20.100000000000001" customHeight="1" thickBot="1">
      <c r="A14" s="276" t="s">
        <v>124</v>
      </c>
      <c r="B14" s="277">
        <v>2355</v>
      </c>
      <c r="C14" s="277"/>
      <c r="D14" s="278"/>
      <c r="E14" s="1075"/>
      <c r="F14" s="1076"/>
      <c r="G14" s="279"/>
      <c r="H14" s="280"/>
      <c r="I14" s="281"/>
      <c r="J14" s="282"/>
      <c r="K14" s="283"/>
      <c r="L14" s="281" t="s">
        <v>295</v>
      </c>
      <c r="M14" s="282"/>
      <c r="N14" s="282"/>
      <c r="O14" s="529"/>
      <c r="P14" s="529"/>
      <c r="Q14" s="530"/>
      <c r="R14" s="49"/>
      <c r="S14" s="65"/>
      <c r="T14" s="66"/>
      <c r="U14" s="67"/>
      <c r="V14" s="787"/>
      <c r="W14" s="787"/>
      <c r="X14" s="787"/>
      <c r="Y14" s="53"/>
      <c r="Z14" s="53"/>
      <c r="AA14" s="53"/>
      <c r="AB14" s="815"/>
      <c r="AC14" s="815"/>
      <c r="AD14" s="815"/>
      <c r="AE14" s="815"/>
      <c r="AF14" s="815"/>
      <c r="AG14" s="815"/>
      <c r="AH14" s="53"/>
      <c r="AI14" s="53"/>
      <c r="AJ14" s="53"/>
      <c r="AK14" s="53"/>
      <c r="AL14" s="53"/>
      <c r="AO14" s="55"/>
      <c r="AP14" s="55"/>
      <c r="AQ14" s="56"/>
      <c r="AR14" s="69"/>
      <c r="AS14" s="57"/>
      <c r="AT14" s="58"/>
      <c r="AU14" s="56"/>
      <c r="AV14" s="59"/>
      <c r="AW14" s="60"/>
      <c r="AX14" s="61"/>
      <c r="AY14" s="55"/>
      <c r="AZ14" s="55"/>
    </row>
    <row r="15" spans="1:52" ht="28.5" customHeight="1" thickBot="1">
      <c r="A15" s="862" t="s">
        <v>137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3"/>
      <c r="N15" s="863"/>
      <c r="O15" s="863"/>
      <c r="P15" s="863"/>
      <c r="Q15" s="864"/>
      <c r="R15" s="16"/>
      <c r="S15" s="35"/>
      <c r="T15" s="36"/>
      <c r="U15" s="37"/>
      <c r="V15" s="30"/>
      <c r="W15" s="30"/>
      <c r="X15" s="30"/>
      <c r="Y15" s="10"/>
      <c r="Z15" s="10"/>
      <c r="AA15" s="26"/>
      <c r="AB15" s="17"/>
      <c r="AC15" s="17"/>
      <c r="AD15" s="17"/>
      <c r="AE15" s="17"/>
      <c r="AF15" s="17"/>
      <c r="AG15" s="21"/>
      <c r="AH15" s="10"/>
      <c r="AI15" s="10"/>
      <c r="AJ15" s="10"/>
      <c r="AK15" s="10"/>
      <c r="AL15" s="10"/>
      <c r="AO15" s="13"/>
      <c r="AP15" s="19"/>
      <c r="AQ15" s="14"/>
      <c r="AR15" s="25"/>
      <c r="AS15" s="22"/>
      <c r="AT15" s="23"/>
      <c r="AU15" s="15"/>
      <c r="AV15" s="12"/>
      <c r="AW15" s="24"/>
      <c r="AX15" s="8"/>
      <c r="AY15" s="13"/>
      <c r="AZ15" s="13"/>
    </row>
    <row r="16" spans="1:52" s="46" customFormat="1" ht="18" customHeight="1" thickBot="1">
      <c r="A16" s="921" t="s">
        <v>92</v>
      </c>
      <c r="B16" s="922"/>
      <c r="C16" s="922"/>
      <c r="D16" s="922"/>
      <c r="E16" s="922"/>
      <c r="F16" s="922"/>
      <c r="G16" s="923"/>
      <c r="H16" s="1079" t="s">
        <v>12</v>
      </c>
      <c r="I16" s="1082"/>
      <c r="J16" s="1082"/>
      <c r="K16" s="1082"/>
      <c r="L16" s="1082"/>
      <c r="M16" s="1082"/>
      <c r="N16" s="1082"/>
      <c r="O16" s="1082"/>
      <c r="P16" s="1082"/>
      <c r="Q16" s="1080"/>
      <c r="R16" s="61"/>
      <c r="S16" s="81"/>
      <c r="T16" s="66"/>
      <c r="U16" s="67"/>
      <c r="V16" s="53"/>
      <c r="W16" s="53"/>
      <c r="X16" s="82"/>
      <c r="Y16" s="53"/>
      <c r="Z16" s="53"/>
      <c r="AA16" s="53"/>
      <c r="AB16" s="815"/>
      <c r="AC16" s="815"/>
      <c r="AD16" s="815"/>
      <c r="AE16" s="815"/>
      <c r="AF16" s="815"/>
      <c r="AG16" s="815"/>
      <c r="AH16" s="53"/>
      <c r="AI16" s="53"/>
      <c r="AJ16" s="53"/>
      <c r="AK16" s="53"/>
      <c r="AL16" s="53"/>
      <c r="AO16" s="55"/>
      <c r="AP16" s="55"/>
      <c r="AQ16" s="56"/>
      <c r="AR16" s="56"/>
      <c r="AS16" s="57"/>
      <c r="AT16" s="58"/>
      <c r="AU16" s="56"/>
      <c r="AV16" s="59"/>
      <c r="AW16" s="60"/>
      <c r="AX16" s="61"/>
      <c r="AY16" s="55"/>
      <c r="AZ16" s="55"/>
    </row>
    <row r="17" spans="1:52" s="46" customFormat="1" ht="18" customHeight="1" thickBot="1">
      <c r="A17" s="783"/>
      <c r="B17" s="921" t="s">
        <v>132</v>
      </c>
      <c r="C17" s="923"/>
      <c r="D17" s="921" t="s">
        <v>133</v>
      </c>
      <c r="E17" s="923"/>
      <c r="F17" s="921" t="s">
        <v>134</v>
      </c>
      <c r="G17" s="923"/>
      <c r="H17" s="1079"/>
      <c r="I17" s="1080"/>
      <c r="J17" s="1089" t="s">
        <v>15</v>
      </c>
      <c r="K17" s="1089"/>
      <c r="L17" s="1089"/>
      <c r="M17" s="1089" t="s">
        <v>16</v>
      </c>
      <c r="N17" s="1089"/>
      <c r="O17" s="1089"/>
      <c r="P17" s="922" t="s">
        <v>135</v>
      </c>
      <c r="Q17" s="923"/>
      <c r="R17" s="83"/>
      <c r="S17" s="65"/>
      <c r="T17" s="66"/>
      <c r="U17" s="67"/>
      <c r="V17" s="53"/>
      <c r="W17" s="53"/>
      <c r="X17" s="84"/>
      <c r="Y17" s="53"/>
      <c r="Z17" s="53"/>
      <c r="AA17" s="53"/>
      <c r="AB17" s="815"/>
      <c r="AC17" s="815"/>
      <c r="AD17" s="815"/>
      <c r="AE17" s="815"/>
      <c r="AF17" s="53"/>
      <c r="AG17" s="53"/>
      <c r="AH17" s="53"/>
      <c r="AI17" s="53"/>
      <c r="AJ17" s="53"/>
      <c r="AK17" s="53"/>
      <c r="AL17" s="53"/>
      <c r="AO17" s="55"/>
      <c r="AP17" s="55"/>
      <c r="AQ17" s="56"/>
      <c r="AR17" s="56"/>
      <c r="AS17" s="57"/>
      <c r="AT17" s="58"/>
      <c r="AU17" s="56"/>
      <c r="AV17" s="59"/>
      <c r="AW17" s="60"/>
      <c r="AX17" s="61"/>
      <c r="AY17" s="55"/>
      <c r="AZ17" s="55"/>
    </row>
    <row r="18" spans="1:52" s="46" customFormat="1" ht="18" customHeight="1" thickBot="1">
      <c r="A18" s="784"/>
      <c r="B18" s="286" t="s">
        <v>199</v>
      </c>
      <c r="C18" s="287" t="s">
        <v>7</v>
      </c>
      <c r="D18" s="286" t="s">
        <v>199</v>
      </c>
      <c r="E18" s="287" t="s">
        <v>7</v>
      </c>
      <c r="F18" s="286" t="s">
        <v>199</v>
      </c>
      <c r="G18" s="287" t="s">
        <v>7</v>
      </c>
      <c r="H18" s="288"/>
      <c r="I18" s="289"/>
      <c r="J18" s="1090"/>
      <c r="K18" s="1090"/>
      <c r="L18" s="1090"/>
      <c r="M18" s="1090"/>
      <c r="N18" s="1090"/>
      <c r="O18" s="1090"/>
      <c r="P18" s="290" t="s">
        <v>199</v>
      </c>
      <c r="Q18" s="291" t="s">
        <v>7</v>
      </c>
      <c r="R18" s="787"/>
      <c r="S18" s="65"/>
      <c r="T18" s="66"/>
      <c r="U18" s="67"/>
      <c r="V18" s="53"/>
      <c r="W18" s="53"/>
      <c r="X18" s="84"/>
      <c r="Y18" s="53"/>
      <c r="Z18" s="53"/>
      <c r="AA18" s="53"/>
      <c r="AB18" s="815"/>
      <c r="AC18" s="815"/>
      <c r="AD18" s="815"/>
      <c r="AE18" s="815"/>
      <c r="AF18" s="53"/>
      <c r="AG18" s="53"/>
      <c r="AH18" s="53"/>
      <c r="AI18" s="53"/>
      <c r="AJ18" s="53"/>
      <c r="AK18" s="53"/>
      <c r="AL18" s="53"/>
      <c r="AO18" s="55"/>
      <c r="AP18" s="55"/>
      <c r="AQ18" s="56"/>
      <c r="AR18" s="56"/>
      <c r="AS18" s="57"/>
      <c r="AT18" s="58"/>
      <c r="AU18" s="56"/>
      <c r="AV18" s="59"/>
      <c r="AW18" s="60"/>
      <c r="AX18" s="61"/>
      <c r="AY18" s="55"/>
      <c r="AZ18" s="55"/>
    </row>
    <row r="19" spans="1:52" s="46" customFormat="1" ht="20.100000000000001" customHeight="1">
      <c r="A19" s="292" t="s">
        <v>200</v>
      </c>
      <c r="B19" s="793">
        <v>210</v>
      </c>
      <c r="C19" s="638">
        <v>174</v>
      </c>
      <c r="D19" s="793">
        <v>210</v>
      </c>
      <c r="E19" s="638">
        <v>174</v>
      </c>
      <c r="F19" s="793">
        <v>210</v>
      </c>
      <c r="G19" s="531">
        <v>174</v>
      </c>
      <c r="H19" s="1077" t="s">
        <v>200</v>
      </c>
      <c r="I19" s="1078"/>
      <c r="J19" s="1113"/>
      <c r="K19" s="1114"/>
      <c r="L19" s="1115"/>
      <c r="M19" s="1086"/>
      <c r="N19" s="1086"/>
      <c r="O19" s="1086"/>
      <c r="P19" s="295">
        <v>325</v>
      </c>
      <c r="Q19" s="643">
        <v>118</v>
      </c>
      <c r="R19" s="61"/>
      <c r="S19" s="65"/>
      <c r="T19" s="66"/>
      <c r="U19" s="67"/>
      <c r="V19" s="53"/>
      <c r="W19" s="53"/>
      <c r="X19" s="84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O19" s="55"/>
      <c r="AP19" s="55"/>
      <c r="AQ19" s="56"/>
      <c r="AR19" s="56"/>
      <c r="AS19" s="57"/>
      <c r="AT19" s="58"/>
      <c r="AU19" s="56"/>
      <c r="AV19" s="59"/>
      <c r="AW19" s="60"/>
      <c r="AX19" s="61"/>
      <c r="AY19" s="55"/>
      <c r="AZ19" s="55"/>
    </row>
    <row r="20" spans="1:52" s="46" customFormat="1" ht="20.100000000000001" customHeight="1">
      <c r="A20" s="296" t="s">
        <v>201</v>
      </c>
      <c r="B20" s="771">
        <v>210</v>
      </c>
      <c r="C20" s="771">
        <v>174</v>
      </c>
      <c r="D20" s="771">
        <v>210</v>
      </c>
      <c r="E20" s="771">
        <v>174</v>
      </c>
      <c r="F20" s="771">
        <v>210</v>
      </c>
      <c r="G20" s="771">
        <v>174</v>
      </c>
      <c r="H20" s="1133" t="s">
        <v>201</v>
      </c>
      <c r="I20" s="1035"/>
      <c r="J20" s="1036"/>
      <c r="K20" s="1037"/>
      <c r="L20" s="1038"/>
      <c r="M20" s="1085"/>
      <c r="N20" s="1085"/>
      <c r="O20" s="1085"/>
      <c r="P20" s="788">
        <v>325</v>
      </c>
      <c r="Q20" s="788">
        <v>109</v>
      </c>
      <c r="R20" s="61"/>
      <c r="S20" s="65"/>
      <c r="T20" s="70"/>
      <c r="U20" s="67"/>
      <c r="V20" s="53"/>
      <c r="W20" s="53"/>
      <c r="X20" s="85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O20" s="55"/>
      <c r="AP20" s="55"/>
      <c r="AQ20" s="56"/>
      <c r="AR20" s="56"/>
      <c r="AS20" s="57"/>
      <c r="AT20" s="58"/>
      <c r="AU20" s="56"/>
      <c r="AV20" s="59"/>
      <c r="AW20" s="60"/>
      <c r="AX20" s="61"/>
      <c r="AY20" s="55"/>
      <c r="AZ20" s="55"/>
    </row>
    <row r="21" spans="1:52" s="46" customFormat="1" ht="20.100000000000001" customHeight="1">
      <c r="A21" s="296" t="s">
        <v>202</v>
      </c>
      <c r="B21" s="771">
        <v>210</v>
      </c>
      <c r="C21" s="771">
        <v>174</v>
      </c>
      <c r="D21" s="771">
        <v>210</v>
      </c>
      <c r="E21" s="771">
        <v>174</v>
      </c>
      <c r="F21" s="771">
        <v>210</v>
      </c>
      <c r="G21" s="640">
        <v>115</v>
      </c>
      <c r="H21" s="1034" t="s">
        <v>202</v>
      </c>
      <c r="I21" s="1035"/>
      <c r="J21" s="1036"/>
      <c r="K21" s="1037"/>
      <c r="L21" s="1038"/>
      <c r="M21" s="1071"/>
      <c r="N21" s="1071"/>
      <c r="O21" s="1071"/>
      <c r="P21" s="788">
        <v>325</v>
      </c>
      <c r="Q21" s="788">
        <v>118</v>
      </c>
      <c r="R21" s="61"/>
      <c r="S21" s="65"/>
      <c r="T21" s="86"/>
      <c r="U21" s="67"/>
      <c r="V21" s="87"/>
      <c r="W21" s="87"/>
      <c r="X21" s="88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O21" s="55"/>
      <c r="AP21" s="55"/>
      <c r="AQ21" s="56"/>
      <c r="AR21" s="56"/>
      <c r="AS21" s="57"/>
      <c r="AT21" s="58"/>
      <c r="AU21" s="56"/>
      <c r="AV21" s="59"/>
      <c r="AW21" s="60"/>
      <c r="AX21" s="61"/>
      <c r="AY21" s="55"/>
      <c r="AZ21" s="55"/>
    </row>
    <row r="22" spans="1:52" s="46" customFormat="1" ht="20.100000000000001" customHeight="1">
      <c r="A22" s="296" t="s">
        <v>203</v>
      </c>
      <c r="B22" s="771">
        <v>175</v>
      </c>
      <c r="C22" s="639">
        <v>174</v>
      </c>
      <c r="D22" s="771">
        <v>175</v>
      </c>
      <c r="E22" s="639">
        <v>174</v>
      </c>
      <c r="F22" s="771">
        <v>175</v>
      </c>
      <c r="G22" s="771">
        <v>174</v>
      </c>
      <c r="H22" s="1133" t="s">
        <v>203</v>
      </c>
      <c r="I22" s="1035"/>
      <c r="J22" s="1036"/>
      <c r="K22" s="1037"/>
      <c r="L22" s="1038"/>
      <c r="M22" s="1071"/>
      <c r="N22" s="1071"/>
      <c r="O22" s="1071"/>
      <c r="P22" s="258">
        <v>325</v>
      </c>
      <c r="Q22" s="644">
        <v>174</v>
      </c>
      <c r="R22" s="89"/>
      <c r="S22" s="65"/>
      <c r="T22" s="86"/>
      <c r="U22" s="90"/>
      <c r="V22" s="90"/>
      <c r="W22" s="90"/>
      <c r="X22" s="91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O22" s="55"/>
      <c r="AP22" s="53"/>
      <c r="AQ22" s="56"/>
      <c r="AR22" s="56"/>
      <c r="AS22" s="57"/>
      <c r="AT22" s="58"/>
      <c r="AU22" s="56"/>
      <c r="AV22" s="59"/>
      <c r="AW22" s="60"/>
      <c r="AX22" s="61"/>
      <c r="AY22" s="55"/>
      <c r="AZ22" s="55"/>
    </row>
    <row r="23" spans="1:52" s="46" customFormat="1" ht="20.100000000000001" customHeight="1">
      <c r="A23" s="250" t="s">
        <v>108</v>
      </c>
      <c r="B23" s="983"/>
      <c r="C23" s="984"/>
      <c r="D23" s="983"/>
      <c r="E23" s="984"/>
      <c r="F23" s="983">
        <v>0</v>
      </c>
      <c r="G23" s="1103"/>
      <c r="H23" s="898" t="s">
        <v>108</v>
      </c>
      <c r="I23" s="997"/>
      <c r="J23" s="1036"/>
      <c r="K23" s="1037"/>
      <c r="L23" s="1038"/>
      <c r="M23" s="1000"/>
      <c r="N23" s="1001"/>
      <c r="O23" s="1002"/>
      <c r="P23" s="1083">
        <v>0</v>
      </c>
      <c r="Q23" s="1084"/>
      <c r="R23" s="93"/>
      <c r="S23" s="65"/>
      <c r="T23" s="66"/>
      <c r="U23" s="90"/>
      <c r="V23" s="53"/>
      <c r="W23" s="94"/>
      <c r="X23" s="95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O23" s="55"/>
      <c r="AP23" s="55"/>
      <c r="AQ23" s="56"/>
      <c r="AR23" s="56"/>
      <c r="AS23" s="57"/>
      <c r="AT23" s="815"/>
      <c r="AU23" s="56"/>
      <c r="AV23" s="59"/>
      <c r="AW23" s="60"/>
      <c r="AX23" s="60"/>
      <c r="AY23" s="55"/>
      <c r="AZ23" s="55"/>
    </row>
    <row r="24" spans="1:52" s="46" customFormat="1" ht="20.100000000000001" customHeight="1">
      <c r="A24" s="296" t="s">
        <v>204</v>
      </c>
      <c r="B24" s="836">
        <f>+B23+'D09'!B24:C24</f>
        <v>4</v>
      </c>
      <c r="C24" s="837"/>
      <c r="D24" s="840">
        <f>+D23+'D09'!D24:E24</f>
        <v>0</v>
      </c>
      <c r="E24" s="842"/>
      <c r="F24" s="840">
        <f>+F23+'D09'!F24:G24</f>
        <v>1</v>
      </c>
      <c r="G24" s="1093"/>
      <c r="H24" s="1034" t="s">
        <v>204</v>
      </c>
      <c r="I24" s="1035"/>
      <c r="J24" s="1036"/>
      <c r="K24" s="1037"/>
      <c r="L24" s="1038"/>
      <c r="M24" s="1000"/>
      <c r="N24" s="1001"/>
      <c r="O24" s="1002"/>
      <c r="P24" s="1087">
        <f>+P23+'D09'!P24:Q24</f>
        <v>3</v>
      </c>
      <c r="Q24" s="1088"/>
      <c r="R24" s="93"/>
      <c r="S24" s="65"/>
      <c r="T24" s="86"/>
      <c r="U24" s="90"/>
      <c r="V24" s="53"/>
      <c r="W24" s="53"/>
      <c r="X24" s="53"/>
      <c r="Y24" s="53"/>
      <c r="Z24" s="53"/>
      <c r="AA24" s="53"/>
      <c r="AB24" s="53"/>
      <c r="AC24" s="53"/>
      <c r="AD24" s="887"/>
      <c r="AE24" s="887"/>
      <c r="AF24" s="887"/>
      <c r="AG24" s="887"/>
      <c r="AH24" s="887"/>
      <c r="AI24" s="887"/>
      <c r="AJ24" s="887"/>
      <c r="AK24" s="887"/>
      <c r="AL24" s="887"/>
      <c r="AO24" s="55"/>
      <c r="AP24" s="815"/>
      <c r="AQ24" s="815"/>
      <c r="AR24" s="815"/>
      <c r="AS24" s="815"/>
      <c r="AT24" s="815"/>
      <c r="AU24" s="815"/>
      <c r="AV24" s="815"/>
      <c r="AW24" s="89"/>
      <c r="AX24" s="89"/>
      <c r="AY24" s="55"/>
      <c r="AZ24" s="55"/>
    </row>
    <row r="25" spans="1:52" s="46" customFormat="1" ht="20.100000000000001" customHeight="1">
      <c r="A25" s="801" t="s">
        <v>145</v>
      </c>
      <c r="B25" s="841"/>
      <c r="C25" s="841"/>
      <c r="D25" s="841"/>
      <c r="E25" s="841"/>
      <c r="F25" s="841"/>
      <c r="G25" s="1093"/>
      <c r="H25" s="1032" t="s">
        <v>145</v>
      </c>
      <c r="I25" s="1033"/>
      <c r="J25" s="306"/>
      <c r="K25" s="306"/>
      <c r="L25" s="306"/>
      <c r="M25" s="306"/>
      <c r="N25" s="306"/>
      <c r="O25" s="306"/>
      <c r="P25" s="306"/>
      <c r="Q25" s="307"/>
      <c r="R25" s="93"/>
      <c r="S25" s="65"/>
      <c r="T25" s="86"/>
      <c r="U25" s="90"/>
      <c r="V25" s="53"/>
      <c r="W25" s="53"/>
      <c r="X25" s="53"/>
      <c r="Y25" s="53"/>
      <c r="Z25" s="53"/>
      <c r="AA25" s="53"/>
      <c r="AB25" s="53"/>
      <c r="AC25" s="53"/>
      <c r="AD25" s="787"/>
      <c r="AE25" s="787"/>
      <c r="AF25" s="787"/>
      <c r="AG25" s="787"/>
      <c r="AH25" s="787"/>
      <c r="AI25" s="787"/>
      <c r="AJ25" s="787"/>
      <c r="AK25" s="787"/>
      <c r="AL25" s="787"/>
      <c r="AO25" s="55"/>
      <c r="AP25" s="815"/>
      <c r="AQ25" s="815"/>
      <c r="AR25" s="815"/>
      <c r="AS25" s="815"/>
      <c r="AT25" s="815"/>
      <c r="AU25" s="815"/>
      <c r="AV25" s="815"/>
      <c r="AW25" s="89"/>
      <c r="AX25" s="89"/>
      <c r="AY25" s="55"/>
      <c r="AZ25" s="55"/>
    </row>
    <row r="26" spans="1:52" s="46" customFormat="1" ht="20.100000000000001" customHeight="1">
      <c r="A26" s="296"/>
      <c r="B26" s="836"/>
      <c r="C26" s="837"/>
      <c r="D26" s="836" t="s">
        <v>11</v>
      </c>
      <c r="E26" s="837"/>
      <c r="F26" s="836"/>
      <c r="G26" s="845"/>
      <c r="H26" s="898" t="s">
        <v>13</v>
      </c>
      <c r="I26" s="997"/>
      <c r="J26" s="836">
        <v>35</v>
      </c>
      <c r="K26" s="844"/>
      <c r="L26" s="837"/>
      <c r="M26" s="1110">
        <v>20</v>
      </c>
      <c r="N26" s="1111"/>
      <c r="O26" s="1112"/>
      <c r="P26" s="1028"/>
      <c r="Q26" s="1029"/>
      <c r="R26" s="97"/>
      <c r="S26" s="50"/>
      <c r="T26" s="98"/>
      <c r="U26" s="90"/>
      <c r="V26" s="821"/>
      <c r="W26" s="815"/>
      <c r="X26" s="815"/>
      <c r="Y26" s="815"/>
      <c r="Z26" s="815"/>
      <c r="AA26" s="53"/>
      <c r="AB26" s="53"/>
      <c r="AC26" s="53"/>
      <c r="AD26" s="787"/>
      <c r="AE26" s="787"/>
      <c r="AF26" s="787"/>
      <c r="AG26" s="787"/>
      <c r="AH26" s="787"/>
      <c r="AI26" s="787"/>
      <c r="AJ26" s="787"/>
      <c r="AK26" s="787"/>
      <c r="AL26" s="787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s="46" customFormat="1" ht="20.100000000000001" customHeight="1">
      <c r="A27" s="296" t="s">
        <v>228</v>
      </c>
      <c r="B27" s="836">
        <v>10.7</v>
      </c>
      <c r="C27" s="837"/>
      <c r="D27" s="836">
        <v>10.7</v>
      </c>
      <c r="E27" s="837"/>
      <c r="F27" s="836">
        <v>10.7</v>
      </c>
      <c r="G27" s="837"/>
      <c r="H27" s="1034" t="s">
        <v>228</v>
      </c>
      <c r="I27" s="1035"/>
      <c r="J27" s="1003">
        <v>10.6</v>
      </c>
      <c r="K27" s="1004"/>
      <c r="L27" s="1005"/>
      <c r="M27" s="1003" t="s">
        <v>363</v>
      </c>
      <c r="N27" s="1004"/>
      <c r="O27" s="1005"/>
      <c r="P27" s="1136">
        <v>10.5</v>
      </c>
      <c r="Q27" s="1137"/>
      <c r="R27" s="49"/>
      <c r="S27" s="50"/>
      <c r="T27" s="98"/>
      <c r="U27" s="90"/>
      <c r="V27" s="821"/>
      <c r="W27" s="815"/>
      <c r="X27" s="815"/>
      <c r="Y27" s="815"/>
      <c r="Z27" s="815"/>
      <c r="AA27" s="53"/>
      <c r="AB27" s="53"/>
      <c r="AC27" s="53"/>
      <c r="AD27" s="53"/>
      <c r="AE27" s="815"/>
      <c r="AF27" s="815"/>
      <c r="AG27" s="57"/>
      <c r="AH27" s="58"/>
      <c r="AI27" s="815"/>
      <c r="AJ27" s="814"/>
      <c r="AK27" s="101"/>
      <c r="AL27" s="102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s="46" customFormat="1" ht="20.100000000000001" customHeight="1">
      <c r="A28" s="250" t="s">
        <v>229</v>
      </c>
      <c r="B28" s="998">
        <v>10.6</v>
      </c>
      <c r="C28" s="999"/>
      <c r="D28" s="998">
        <v>10.6</v>
      </c>
      <c r="E28" s="999"/>
      <c r="F28" s="998">
        <v>10.6</v>
      </c>
      <c r="G28" s="999"/>
      <c r="H28" s="898" t="s">
        <v>229</v>
      </c>
      <c r="I28" s="997"/>
      <c r="J28" s="836" t="s">
        <v>363</v>
      </c>
      <c r="K28" s="844"/>
      <c r="L28" s="837"/>
      <c r="M28" s="836">
        <v>10.5</v>
      </c>
      <c r="N28" s="844"/>
      <c r="O28" s="837"/>
      <c r="P28" s="1008">
        <v>10.4</v>
      </c>
      <c r="Q28" s="1009"/>
      <c r="R28" s="49"/>
      <c r="S28" s="50"/>
      <c r="T28" s="105"/>
      <c r="U28" s="90"/>
      <c r="V28" s="821"/>
      <c r="W28" s="815"/>
      <c r="X28" s="815"/>
      <c r="Y28" s="815"/>
      <c r="Z28" s="815"/>
      <c r="AA28" s="53"/>
      <c r="AB28" s="53"/>
      <c r="AC28" s="53"/>
      <c r="AD28" s="53"/>
      <c r="AE28" s="815"/>
      <c r="AF28" s="815"/>
      <c r="AG28" s="57"/>
      <c r="AH28" s="58"/>
      <c r="AI28" s="815"/>
      <c r="AJ28" s="814"/>
      <c r="AK28" s="101"/>
      <c r="AL28" s="102"/>
    </row>
    <row r="29" spans="1:52" s="46" customFormat="1" ht="20.100000000000001" customHeight="1">
      <c r="A29" s="250" t="s">
        <v>230</v>
      </c>
      <c r="B29" s="998">
        <v>15.1</v>
      </c>
      <c r="C29" s="999"/>
      <c r="D29" s="998">
        <v>15.1</v>
      </c>
      <c r="E29" s="999"/>
      <c r="F29" s="998">
        <v>15.1</v>
      </c>
      <c r="G29" s="999"/>
      <c r="H29" s="898" t="s">
        <v>230</v>
      </c>
      <c r="I29" s="997"/>
      <c r="J29" s="836">
        <v>11.6</v>
      </c>
      <c r="K29" s="844"/>
      <c r="L29" s="837"/>
      <c r="M29" s="836">
        <v>11.6</v>
      </c>
      <c r="N29" s="844"/>
      <c r="O29" s="837"/>
      <c r="P29" s="1008">
        <v>12.9</v>
      </c>
      <c r="Q29" s="1009"/>
      <c r="R29" s="49"/>
      <c r="S29" s="50"/>
      <c r="T29" s="105"/>
      <c r="U29" s="90"/>
      <c r="V29" s="821"/>
      <c r="W29" s="815"/>
      <c r="X29" s="815"/>
      <c r="Y29" s="815"/>
      <c r="Z29" s="815"/>
      <c r="AA29" s="53"/>
      <c r="AB29" s="53"/>
      <c r="AC29" s="53"/>
      <c r="AD29" s="53"/>
      <c r="AE29" s="815"/>
      <c r="AF29" s="815"/>
      <c r="AG29" s="57"/>
      <c r="AH29" s="58"/>
      <c r="AI29" s="815"/>
      <c r="AJ29" s="814"/>
      <c r="AK29" s="101"/>
      <c r="AL29" s="102"/>
    </row>
    <row r="30" spans="1:52" s="46" customFormat="1" ht="20.100000000000001" customHeight="1">
      <c r="A30" s="250" t="s">
        <v>205</v>
      </c>
      <c r="B30" s="998">
        <v>14</v>
      </c>
      <c r="C30" s="999"/>
      <c r="D30" s="983">
        <v>14</v>
      </c>
      <c r="E30" s="984"/>
      <c r="F30" s="1006">
        <v>14</v>
      </c>
      <c r="G30" s="1007"/>
      <c r="H30" s="898" t="s">
        <v>205</v>
      </c>
      <c r="I30" s="997"/>
      <c r="J30" s="836">
        <v>14</v>
      </c>
      <c r="K30" s="844"/>
      <c r="L30" s="837"/>
      <c r="M30" s="836">
        <v>14</v>
      </c>
      <c r="N30" s="844"/>
      <c r="O30" s="837"/>
      <c r="P30" s="1006">
        <v>14</v>
      </c>
      <c r="Q30" s="1007"/>
      <c r="R30" s="49"/>
      <c r="S30" s="50"/>
      <c r="T30" s="105"/>
      <c r="U30" s="90"/>
      <c r="V30" s="821"/>
      <c r="W30" s="815"/>
      <c r="X30" s="815"/>
      <c r="Y30" s="815"/>
      <c r="Z30" s="815"/>
      <c r="AA30" s="53"/>
      <c r="AB30" s="53"/>
      <c r="AC30" s="53"/>
      <c r="AD30" s="53"/>
      <c r="AE30" s="815"/>
      <c r="AF30" s="815"/>
      <c r="AG30" s="57"/>
      <c r="AH30" s="58"/>
      <c r="AI30" s="815"/>
      <c r="AJ30" s="814"/>
      <c r="AK30" s="101"/>
      <c r="AL30" s="102"/>
    </row>
    <row r="31" spans="1:52" s="46" customFormat="1" ht="20.100000000000001" customHeight="1" thickBot="1">
      <c r="A31" s="250" t="s">
        <v>207</v>
      </c>
      <c r="B31" s="1016">
        <f>+B30+'D09'!B31:C31</f>
        <v>174</v>
      </c>
      <c r="C31" s="1017"/>
      <c r="D31" s="1016">
        <f>+D30+'D09'!D31:E31</f>
        <v>174</v>
      </c>
      <c r="E31" s="1017"/>
      <c r="F31" s="1016">
        <f>+F30+'D09'!F31:G31</f>
        <v>174</v>
      </c>
      <c r="G31" s="1017"/>
      <c r="H31" s="250" t="s">
        <v>206</v>
      </c>
      <c r="I31" s="315"/>
      <c r="J31" s="933">
        <f>+J30+'D09'!J31:L31</f>
        <v>174</v>
      </c>
      <c r="K31" s="934"/>
      <c r="L31" s="935"/>
      <c r="M31" s="933">
        <f>+M30+'D09'!M31:O31</f>
        <v>174</v>
      </c>
      <c r="N31" s="934"/>
      <c r="O31" s="935"/>
      <c r="P31" s="1016">
        <f>+P30+'D09'!P31:Q31</f>
        <v>174</v>
      </c>
      <c r="Q31" s="1017"/>
      <c r="R31" s="49"/>
      <c r="S31" s="50"/>
      <c r="T31" s="105"/>
      <c r="U31" s="90"/>
      <c r="V31" s="821"/>
      <c r="W31" s="815"/>
      <c r="X31" s="815"/>
      <c r="Y31" s="815"/>
      <c r="Z31" s="815"/>
      <c r="AA31" s="53"/>
      <c r="AB31" s="53"/>
      <c r="AC31" s="53"/>
      <c r="AD31" s="53"/>
      <c r="AE31" s="815"/>
      <c r="AF31" s="815"/>
      <c r="AG31" s="57"/>
      <c r="AH31" s="58"/>
      <c r="AI31" s="815"/>
      <c r="AJ31" s="814"/>
      <c r="AK31" s="101"/>
      <c r="AL31" s="102"/>
    </row>
    <row r="32" spans="1:52" ht="30" customHeight="1" thickBot="1">
      <c r="A32" s="862" t="s">
        <v>138</v>
      </c>
      <c r="B32" s="863"/>
      <c r="C32" s="863"/>
      <c r="D32" s="863"/>
      <c r="E32" s="863"/>
      <c r="F32" s="863"/>
      <c r="G32" s="863"/>
      <c r="H32" s="863"/>
      <c r="I32" s="863"/>
      <c r="J32" s="863"/>
      <c r="K32" s="863"/>
      <c r="L32" s="863"/>
      <c r="M32" s="863"/>
      <c r="N32" s="863"/>
      <c r="O32" s="863"/>
      <c r="P32" s="863"/>
      <c r="Q32" s="864"/>
      <c r="R32" s="11"/>
      <c r="S32" s="34"/>
      <c r="T32" s="32"/>
      <c r="U32" s="9"/>
      <c r="V32" s="29"/>
      <c r="W32" s="28"/>
      <c r="X32" s="28"/>
      <c r="Y32" s="28"/>
      <c r="Z32" s="28"/>
      <c r="AA32" s="10"/>
      <c r="AB32" s="10"/>
      <c r="AC32" s="10"/>
      <c r="AD32" s="10"/>
      <c r="AE32" s="20"/>
      <c r="AF32" s="20"/>
      <c r="AG32" s="22"/>
      <c r="AH32" s="23"/>
      <c r="AI32" s="17"/>
      <c r="AJ32" s="18"/>
      <c r="AK32" s="27"/>
      <c r="AL32" s="31"/>
    </row>
    <row r="33" spans="1:50" s="96" customFormat="1" ht="30" customHeight="1" thickBot="1">
      <c r="A33" s="1089" t="s">
        <v>119</v>
      </c>
      <c r="B33" s="921" t="s">
        <v>96</v>
      </c>
      <c r="C33" s="922"/>
      <c r="D33" s="922"/>
      <c r="E33" s="922"/>
      <c r="F33" s="922"/>
      <c r="G33" s="922"/>
      <c r="H33" s="923"/>
      <c r="I33" s="921" t="s">
        <v>95</v>
      </c>
      <c r="J33" s="922"/>
      <c r="K33" s="922"/>
      <c r="L33" s="922"/>
      <c r="M33" s="922"/>
      <c r="N33" s="922"/>
      <c r="O33" s="922"/>
      <c r="P33" s="1026" t="s">
        <v>120</v>
      </c>
      <c r="Q33" s="1026" t="s">
        <v>147</v>
      </c>
      <c r="R33" s="821"/>
      <c r="S33" s="50"/>
      <c r="T33" s="105"/>
      <c r="U33" s="90"/>
      <c r="V33" s="821"/>
      <c r="W33" s="815"/>
      <c r="X33" s="815"/>
      <c r="Y33" s="815"/>
      <c r="Z33" s="815"/>
      <c r="AA33" s="53"/>
      <c r="AB33" s="53"/>
      <c r="AC33" s="53"/>
      <c r="AD33" s="53"/>
      <c r="AE33" s="815"/>
      <c r="AF33" s="815"/>
      <c r="AG33" s="57"/>
      <c r="AH33" s="58"/>
      <c r="AI33" s="815"/>
      <c r="AJ33" s="814"/>
      <c r="AK33" s="101"/>
      <c r="AL33" s="102"/>
    </row>
    <row r="34" spans="1:50" s="96" customFormat="1" ht="70.5" thickBot="1">
      <c r="A34" s="1090"/>
      <c r="B34" s="319" t="s">
        <v>7</v>
      </c>
      <c r="C34" s="784" t="s">
        <v>17</v>
      </c>
      <c r="D34" s="320" t="s">
        <v>14</v>
      </c>
      <c r="E34" s="321" t="s">
        <v>116</v>
      </c>
      <c r="F34" s="322" t="s">
        <v>117</v>
      </c>
      <c r="G34" s="795" t="s">
        <v>118</v>
      </c>
      <c r="H34" s="324" t="s">
        <v>110</v>
      </c>
      <c r="I34" s="319" t="s">
        <v>7</v>
      </c>
      <c r="J34" s="784" t="s">
        <v>17</v>
      </c>
      <c r="K34" s="320" t="s">
        <v>14</v>
      </c>
      <c r="L34" s="321" t="s">
        <v>116</v>
      </c>
      <c r="M34" s="322" t="s">
        <v>117</v>
      </c>
      <c r="N34" s="795" t="s">
        <v>118</v>
      </c>
      <c r="O34" s="325" t="s">
        <v>110</v>
      </c>
      <c r="P34" s="1027"/>
      <c r="Q34" s="1027"/>
      <c r="R34" s="821"/>
      <c r="S34" s="50"/>
      <c r="T34" s="98"/>
      <c r="U34" s="90"/>
      <c r="V34" s="53"/>
      <c r="W34" s="815"/>
      <c r="X34" s="815"/>
      <c r="Y34" s="815"/>
      <c r="Z34" s="53"/>
      <c r="AA34" s="53"/>
      <c r="AB34" s="53"/>
      <c r="AC34" s="53"/>
      <c r="AD34" s="53"/>
      <c r="AE34" s="815"/>
      <c r="AF34" s="815"/>
      <c r="AG34" s="57"/>
      <c r="AH34" s="58"/>
      <c r="AI34" s="815"/>
      <c r="AJ34" s="814"/>
      <c r="AK34" s="101"/>
      <c r="AL34" s="102"/>
      <c r="AP34" s="1023" t="s">
        <v>18</v>
      </c>
      <c r="AQ34" s="1024"/>
      <c r="AR34" s="1024"/>
      <c r="AS34" s="1024"/>
      <c r="AT34" s="1024"/>
      <c r="AU34" s="1024"/>
      <c r="AV34" s="1024"/>
      <c r="AW34" s="1024"/>
      <c r="AX34" s="1025"/>
    </row>
    <row r="35" spans="1:50" s="46" customFormat="1" ht="20.100000000000001" customHeight="1" thickBot="1">
      <c r="A35" s="326" t="s">
        <v>166</v>
      </c>
      <c r="B35" s="327"/>
      <c r="C35" s="774"/>
      <c r="D35" s="774"/>
      <c r="E35" s="328"/>
      <c r="F35" s="774"/>
      <c r="G35" s="779"/>
      <c r="H35" s="265">
        <f>ROUND(B35*D35*60/42,0)</f>
        <v>0</v>
      </c>
      <c r="I35" s="776"/>
      <c r="J35" s="298"/>
      <c r="K35" s="298"/>
      <c r="L35" s="298"/>
      <c r="M35" s="298"/>
      <c r="N35" s="298"/>
      <c r="O35" s="265">
        <f>ROUND(I35*K35*60/42,0)</f>
        <v>0</v>
      </c>
      <c r="P35" s="330">
        <f>SUM(H35,O35)</f>
        <v>0</v>
      </c>
      <c r="Q35" s="330">
        <f>+P35+'D09'!Q35</f>
        <v>0</v>
      </c>
      <c r="R35" s="49"/>
      <c r="S35" s="50"/>
      <c r="T35" s="98"/>
      <c r="U35" s="90"/>
      <c r="V35" s="53"/>
      <c r="W35" s="815"/>
      <c r="X35" s="815"/>
      <c r="Y35" s="815"/>
      <c r="Z35" s="53"/>
      <c r="AA35" s="53"/>
      <c r="AB35" s="53"/>
      <c r="AC35" s="53"/>
      <c r="AD35" s="53"/>
      <c r="AE35" s="815"/>
      <c r="AF35" s="787"/>
      <c r="AG35" s="57"/>
      <c r="AH35" s="58"/>
      <c r="AI35" s="815"/>
      <c r="AJ35" s="814"/>
      <c r="AK35" s="101"/>
      <c r="AL35" s="102"/>
      <c r="AP35" s="1018" t="s">
        <v>19</v>
      </c>
      <c r="AQ35" s="1019"/>
      <c r="AR35" s="1019"/>
      <c r="AS35" s="1019"/>
      <c r="AT35" s="1019"/>
      <c r="AU35" s="1019"/>
      <c r="AV35" s="1019"/>
      <c r="AW35" s="1019"/>
      <c r="AX35" s="1020"/>
    </row>
    <row r="36" spans="1:50" s="46" customFormat="1" ht="20.100000000000001" customHeight="1">
      <c r="A36" s="326" t="s">
        <v>165</v>
      </c>
      <c r="B36" s="772"/>
      <c r="C36" s="774"/>
      <c r="D36" s="774"/>
      <c r="E36" s="328"/>
      <c r="F36" s="774"/>
      <c r="G36" s="779"/>
      <c r="H36" s="265">
        <f>ROUND(B36*D36*60/42,0)</f>
        <v>0</v>
      </c>
      <c r="I36" s="776">
        <v>6</v>
      </c>
      <c r="J36" s="771">
        <v>2000</v>
      </c>
      <c r="K36" s="771">
        <v>60</v>
      </c>
      <c r="L36" s="771">
        <v>10.4</v>
      </c>
      <c r="M36" s="771">
        <v>8.4</v>
      </c>
      <c r="N36" s="771">
        <v>12.6</v>
      </c>
      <c r="O36" s="265">
        <f>ROUND(I36*K36*60/42,0)</f>
        <v>514</v>
      </c>
      <c r="P36" s="330">
        <f>SUM(H36,O36)</f>
        <v>514</v>
      </c>
      <c r="Q36" s="330">
        <f>+P36+'D09'!Q36</f>
        <v>14829</v>
      </c>
      <c r="R36" s="49"/>
      <c r="S36" s="50"/>
      <c r="T36" s="98"/>
      <c r="U36" s="90"/>
      <c r="V36" s="53"/>
      <c r="W36" s="815"/>
      <c r="X36" s="815"/>
      <c r="Y36" s="815"/>
      <c r="Z36" s="53"/>
      <c r="AA36" s="53"/>
      <c r="AB36" s="53"/>
      <c r="AC36" s="53"/>
      <c r="AD36" s="53"/>
      <c r="AE36" s="815"/>
      <c r="AF36" s="787"/>
      <c r="AG36" s="57"/>
      <c r="AH36" s="58"/>
      <c r="AI36" s="815"/>
      <c r="AJ36" s="814"/>
      <c r="AK36" s="101"/>
      <c r="AL36" s="102"/>
    </row>
    <row r="37" spans="1:50" s="46" customFormat="1" ht="20.100000000000001" customHeight="1" thickBot="1">
      <c r="A37" s="326" t="s">
        <v>172</v>
      </c>
      <c r="B37" s="332"/>
      <c r="C37" s="333"/>
      <c r="D37" s="334"/>
      <c r="E37" s="335"/>
      <c r="F37" s="333"/>
      <c r="G37" s="336"/>
      <c r="H37" s="265">
        <f>ROUND(B37*D37*60/42,0)</f>
        <v>0</v>
      </c>
      <c r="I37" s="776"/>
      <c r="J37" s="298"/>
      <c r="K37" s="298"/>
      <c r="L37" s="298"/>
      <c r="M37" s="298"/>
      <c r="N37" s="641"/>
      <c r="O37" s="642">
        <f>ROUND(I37*K37*60/42,0)</f>
        <v>0</v>
      </c>
      <c r="P37" s="636">
        <f>SUM(H37,O37)</f>
        <v>0</v>
      </c>
      <c r="Q37" s="636">
        <f>+P37+'D09'!Q37</f>
        <v>0</v>
      </c>
      <c r="R37" s="49"/>
      <c r="S37" s="50"/>
      <c r="T37" s="98"/>
      <c r="U37" s="90"/>
      <c r="V37" s="53"/>
      <c r="W37" s="815"/>
      <c r="X37" s="815"/>
      <c r="Y37" s="815"/>
      <c r="Z37" s="53"/>
      <c r="AA37" s="53"/>
      <c r="AB37" s="53"/>
      <c r="AC37" s="53"/>
      <c r="AD37" s="53"/>
      <c r="AE37" s="815"/>
      <c r="AF37" s="787"/>
      <c r="AG37" s="57"/>
      <c r="AH37" s="58"/>
      <c r="AI37" s="815"/>
      <c r="AJ37" s="814"/>
      <c r="AK37" s="101"/>
      <c r="AL37" s="102"/>
    </row>
    <row r="38" spans="1:50" s="46" customFormat="1" ht="20.100000000000001" customHeight="1" thickBot="1">
      <c r="A38" s="326" t="s">
        <v>207</v>
      </c>
      <c r="B38" s="332">
        <f>SUM(B35:B37)+'D09'!B38</f>
        <v>60</v>
      </c>
      <c r="C38" s="337"/>
      <c r="D38" s="338"/>
      <c r="E38" s="339"/>
      <c r="F38" s="338"/>
      <c r="G38" s="338"/>
      <c r="H38" s="340"/>
      <c r="I38" s="332">
        <f>SUM(I35:I37)+'D09'!I38</f>
        <v>113</v>
      </c>
      <c r="J38" s="791"/>
      <c r="K38" s="792"/>
      <c r="L38" s="792"/>
      <c r="M38" s="792"/>
      <c r="N38" s="921" t="s">
        <v>312</v>
      </c>
      <c r="O38" s="923"/>
      <c r="P38" s="637">
        <f>SUM(P35:P37)</f>
        <v>514</v>
      </c>
      <c r="Q38" s="637">
        <f>SUM(Q35:Q37)</f>
        <v>14829</v>
      </c>
      <c r="R38" s="49"/>
      <c r="S38" s="50"/>
      <c r="T38" s="98"/>
      <c r="U38" s="90"/>
      <c r="V38" s="53"/>
      <c r="W38" s="53"/>
      <c r="X38" s="53"/>
      <c r="Y38" s="53"/>
      <c r="Z38" s="53"/>
      <c r="AA38" s="53"/>
      <c r="AB38" s="53"/>
      <c r="AC38" s="53"/>
      <c r="AD38" s="53"/>
      <c r="AE38" s="815"/>
      <c r="AF38" s="787"/>
      <c r="AG38" s="57"/>
      <c r="AH38" s="58"/>
      <c r="AI38" s="815"/>
      <c r="AJ38" s="814"/>
      <c r="AK38" s="101"/>
      <c r="AL38" s="102"/>
      <c r="AP38" s="46" t="s">
        <v>81</v>
      </c>
      <c r="AQ38" s="46" t="s">
        <v>20</v>
      </c>
      <c r="AR38" s="46" t="s">
        <v>21</v>
      </c>
      <c r="AS38" s="46" t="s">
        <v>22</v>
      </c>
      <c r="AT38" s="46" t="s">
        <v>47</v>
      </c>
    </row>
    <row r="39" spans="1:50" s="46" customFormat="1" ht="30" customHeight="1" thickBot="1">
      <c r="A39" s="910" t="s">
        <v>173</v>
      </c>
      <c r="B39" s="1108"/>
      <c r="C39" s="1108"/>
      <c r="D39" s="1108"/>
      <c r="E39" s="1109"/>
      <c r="F39" s="863" t="s">
        <v>182</v>
      </c>
      <c r="G39" s="863"/>
      <c r="H39" s="863"/>
      <c r="I39" s="864"/>
      <c r="J39" s="862" t="s">
        <v>192</v>
      </c>
      <c r="K39" s="863"/>
      <c r="L39" s="863"/>
      <c r="M39" s="863"/>
      <c r="N39" s="863"/>
      <c r="O39" s="863"/>
      <c r="P39" s="863"/>
      <c r="Q39" s="864"/>
      <c r="R39" s="49"/>
      <c r="S39" s="50"/>
      <c r="T39" s="105"/>
      <c r="U39" s="90"/>
      <c r="V39" s="821"/>
      <c r="W39" s="815"/>
      <c r="X39" s="815"/>
      <c r="Y39" s="815"/>
      <c r="Z39" s="815"/>
      <c r="AA39" s="53"/>
      <c r="AB39" s="53"/>
      <c r="AC39" s="53"/>
      <c r="AD39" s="53"/>
      <c r="AE39" s="815"/>
      <c r="AF39" s="815"/>
      <c r="AG39" s="57"/>
      <c r="AH39" s="58"/>
      <c r="AI39" s="815"/>
      <c r="AJ39" s="814"/>
      <c r="AK39" s="101"/>
      <c r="AL39" s="102"/>
    </row>
    <row r="40" spans="1:50" s="46" customFormat="1" ht="24" customHeight="1" thickBot="1">
      <c r="A40" s="343" t="s">
        <v>175</v>
      </c>
      <c r="B40" s="1022" t="s">
        <v>176</v>
      </c>
      <c r="C40" s="1022"/>
      <c r="D40" s="1104" t="s">
        <v>47</v>
      </c>
      <c r="E40" s="1104"/>
      <c r="F40" s="1107" t="s">
        <v>178</v>
      </c>
      <c r="G40" s="839"/>
      <c r="H40" s="781" t="s">
        <v>176</v>
      </c>
      <c r="I40" s="780" t="s">
        <v>47</v>
      </c>
      <c r="J40" s="846" t="s">
        <v>183</v>
      </c>
      <c r="K40" s="895"/>
      <c r="L40" s="895"/>
      <c r="M40" s="835"/>
      <c r="N40" s="846" t="s">
        <v>208</v>
      </c>
      <c r="O40" s="835"/>
      <c r="P40" s="846" t="s">
        <v>97</v>
      </c>
      <c r="Q40" s="835"/>
      <c r="R40" s="49"/>
      <c r="S40" s="50"/>
      <c r="T40" s="98"/>
      <c r="U40" s="90"/>
      <c r="V40" s="53"/>
      <c r="W40" s="53"/>
      <c r="X40" s="53"/>
      <c r="Y40" s="53"/>
      <c r="Z40" s="53"/>
      <c r="AA40" s="53"/>
      <c r="AB40" s="53"/>
      <c r="AC40" s="53"/>
      <c r="AD40" s="53"/>
      <c r="AE40" s="815"/>
      <c r="AF40" s="815"/>
      <c r="AG40" s="57"/>
      <c r="AH40" s="58"/>
      <c r="AI40" s="815"/>
      <c r="AJ40" s="814"/>
      <c r="AK40" s="101"/>
      <c r="AL40" s="102"/>
      <c r="AP40" s="46" t="s">
        <v>44</v>
      </c>
    </row>
    <row r="41" spans="1:50" s="46" customFormat="1" ht="20.100000000000001" customHeight="1" thickBot="1">
      <c r="A41" s="346" t="s">
        <v>168</v>
      </c>
      <c r="B41" s="1105">
        <v>514</v>
      </c>
      <c r="C41" s="1106"/>
      <c r="D41" s="850">
        <f>+B41+'D09'!D41:E41</f>
        <v>14829</v>
      </c>
      <c r="E41" s="851"/>
      <c r="F41" s="347" t="s">
        <v>296</v>
      </c>
      <c r="G41" s="348"/>
      <c r="H41" s="807"/>
      <c r="I41" s="531">
        <f>+H41+'D09'!I41</f>
        <v>60</v>
      </c>
      <c r="J41" s="1097" t="s">
        <v>184</v>
      </c>
      <c r="K41" s="859"/>
      <c r="L41" s="1098"/>
      <c r="M41" s="1098"/>
      <c r="N41" s="1098"/>
      <c r="O41" s="1098"/>
      <c r="P41" s="859">
        <v>150</v>
      </c>
      <c r="Q41" s="1081"/>
      <c r="R41" s="821"/>
      <c r="S41" s="50"/>
      <c r="T41" s="98"/>
      <c r="U41" s="90"/>
      <c r="V41" s="53"/>
      <c r="W41" s="53"/>
      <c r="X41" s="53"/>
      <c r="Y41" s="53"/>
      <c r="Z41" s="53"/>
      <c r="AA41" s="53"/>
      <c r="AB41" s="53"/>
      <c r="AC41" s="53"/>
      <c r="AD41" s="53"/>
      <c r="AE41" s="815"/>
      <c r="AF41" s="815"/>
      <c r="AG41" s="57"/>
      <c r="AH41" s="58"/>
      <c r="AI41" s="815"/>
      <c r="AJ41" s="814"/>
      <c r="AK41" s="101"/>
      <c r="AL41" s="102"/>
    </row>
    <row r="42" spans="1:50" s="46" customFormat="1" ht="20.100000000000001" customHeight="1" thickBot="1">
      <c r="A42" s="786" t="s">
        <v>169</v>
      </c>
      <c r="B42" s="836"/>
      <c r="C42" s="837"/>
      <c r="D42" s="850">
        <f>+B42+'D09'!D42:E42</f>
        <v>0</v>
      </c>
      <c r="E42" s="851"/>
      <c r="F42" s="350" t="s">
        <v>297</v>
      </c>
      <c r="G42" s="351"/>
      <c r="H42" s="798">
        <v>231</v>
      </c>
      <c r="I42" s="804">
        <f>+H42+'D09'!I42</f>
        <v>5304</v>
      </c>
      <c r="J42" s="1021" t="s">
        <v>185</v>
      </c>
      <c r="K42" s="837"/>
      <c r="L42" s="833"/>
      <c r="M42" s="833"/>
      <c r="N42" s="833"/>
      <c r="O42" s="833"/>
      <c r="P42" s="837">
        <v>59</v>
      </c>
      <c r="Q42" s="866"/>
      <c r="R42" s="826"/>
      <c r="S42" s="826"/>
      <c r="T42" s="98"/>
      <c r="U42" s="90"/>
      <c r="V42" s="53"/>
      <c r="W42" s="53"/>
      <c r="X42" s="53"/>
      <c r="Y42" s="53"/>
      <c r="Z42" s="53"/>
      <c r="AA42" s="53"/>
      <c r="AB42" s="53"/>
      <c r="AC42" s="53"/>
      <c r="AD42" s="53"/>
      <c r="AE42" s="815"/>
      <c r="AF42" s="815"/>
      <c r="AG42" s="57"/>
      <c r="AH42" s="58"/>
      <c r="AI42" s="815"/>
      <c r="AJ42" s="814"/>
      <c r="AK42" s="101"/>
      <c r="AL42" s="102"/>
      <c r="AP42" s="107" t="s">
        <v>77</v>
      </c>
      <c r="AQ42" s="107" t="s">
        <v>20</v>
      </c>
      <c r="AR42" s="108" t="s">
        <v>21</v>
      </c>
      <c r="AS42" s="109" t="s">
        <v>22</v>
      </c>
      <c r="AT42" s="1010" t="s">
        <v>23</v>
      </c>
      <c r="AU42" s="1011"/>
      <c r="AV42" s="1011"/>
      <c r="AW42" s="1011"/>
      <c r="AX42" s="1012"/>
    </row>
    <row r="43" spans="1:50" s="46" customFormat="1" ht="20.100000000000001" customHeight="1">
      <c r="A43" s="352" t="s">
        <v>174</v>
      </c>
      <c r="B43" s="836"/>
      <c r="C43" s="837"/>
      <c r="D43" s="850">
        <f>+B43+'D09'!D43:E43</f>
        <v>0</v>
      </c>
      <c r="E43" s="851"/>
      <c r="F43" s="350" t="s">
        <v>298</v>
      </c>
      <c r="G43" s="351"/>
      <c r="H43" s="798">
        <v>154</v>
      </c>
      <c r="I43" s="804">
        <f>+H43+'D09'!I43</f>
        <v>5015</v>
      </c>
      <c r="J43" s="1021" t="s">
        <v>186</v>
      </c>
      <c r="K43" s="837"/>
      <c r="L43" s="833"/>
      <c r="M43" s="833"/>
      <c r="N43" s="833"/>
      <c r="O43" s="833"/>
      <c r="P43" s="837"/>
      <c r="Q43" s="866"/>
      <c r="R43" s="826"/>
      <c r="S43" s="826"/>
      <c r="T43" s="98"/>
      <c r="U43" s="90"/>
      <c r="V43" s="53"/>
      <c r="W43" s="53"/>
      <c r="X43" s="53"/>
      <c r="Y43" s="53"/>
      <c r="Z43" s="53"/>
      <c r="AA43" s="53"/>
      <c r="AB43" s="53"/>
      <c r="AC43" s="53"/>
      <c r="AD43" s="53"/>
      <c r="AE43" s="815"/>
      <c r="AF43" s="815"/>
      <c r="AG43" s="57"/>
      <c r="AH43" s="58"/>
      <c r="AI43" s="815"/>
      <c r="AJ43" s="814"/>
      <c r="AK43" s="101"/>
      <c r="AL43" s="102"/>
      <c r="AP43" s="110" t="s">
        <v>24</v>
      </c>
      <c r="AQ43" s="111"/>
      <c r="AR43" s="112"/>
      <c r="AS43" s="112"/>
      <c r="AT43" s="111" t="s">
        <v>25</v>
      </c>
      <c r="AU43" s="113"/>
      <c r="AV43" s="113"/>
      <c r="AW43" s="113"/>
      <c r="AX43" s="114"/>
    </row>
    <row r="44" spans="1:50" s="46" customFormat="1" ht="20.100000000000001" customHeight="1">
      <c r="A44" s="352" t="s">
        <v>44</v>
      </c>
      <c r="B44" s="983"/>
      <c r="C44" s="984"/>
      <c r="D44" s="850">
        <f>+B44+'D09'!D44:E44</f>
        <v>0</v>
      </c>
      <c r="E44" s="851"/>
      <c r="F44" s="350" t="s">
        <v>209</v>
      </c>
      <c r="G44" s="351"/>
      <c r="H44" s="779"/>
      <c r="I44" s="804">
        <f>+H44+'D09'!I44</f>
        <v>800</v>
      </c>
      <c r="J44" s="992" t="s">
        <v>187</v>
      </c>
      <c r="K44" s="984"/>
      <c r="L44" s="993"/>
      <c r="M44" s="993"/>
      <c r="N44" s="993" t="s">
        <v>300</v>
      </c>
      <c r="O44" s="993"/>
      <c r="P44" s="984">
        <v>450</v>
      </c>
      <c r="Q44" s="1013"/>
      <c r="R44" s="826"/>
      <c r="S44" s="826"/>
      <c r="T44" s="98"/>
      <c r="U44" s="90"/>
      <c r="V44" s="53"/>
      <c r="W44" s="53"/>
      <c r="X44" s="53"/>
      <c r="Y44" s="53"/>
      <c r="Z44" s="53"/>
      <c r="AA44" s="53"/>
      <c r="AB44" s="53"/>
      <c r="AC44" s="53"/>
      <c r="AD44" s="53"/>
      <c r="AE44" s="815"/>
      <c r="AF44" s="815"/>
      <c r="AG44" s="57"/>
      <c r="AH44" s="58"/>
      <c r="AI44" s="815"/>
      <c r="AJ44" s="814"/>
      <c r="AK44" s="101"/>
      <c r="AL44" s="102"/>
      <c r="AP44" s="72" t="s">
        <v>26</v>
      </c>
      <c r="AQ44" s="237" t="s">
        <v>27</v>
      </c>
      <c r="AR44" s="115"/>
      <c r="AS44" s="115"/>
      <c r="AT44" s="237" t="s">
        <v>28</v>
      </c>
      <c r="AU44" s="116"/>
      <c r="AV44" s="116"/>
      <c r="AW44" s="116"/>
      <c r="AX44" s="117"/>
    </row>
    <row r="45" spans="1:50" s="46" customFormat="1" ht="20.100000000000001" customHeight="1">
      <c r="A45" s="352" t="s">
        <v>170</v>
      </c>
      <c r="B45" s="983"/>
      <c r="C45" s="984"/>
      <c r="D45" s="850">
        <f>+B45+'D09'!D45:E45</f>
        <v>0</v>
      </c>
      <c r="E45" s="851"/>
      <c r="F45" s="1138" t="s">
        <v>374</v>
      </c>
      <c r="G45" s="1139"/>
      <c r="H45" s="779"/>
      <c r="I45" s="832">
        <f>+H45+'D09'!I45</f>
        <v>100</v>
      </c>
      <c r="J45" s="992" t="s">
        <v>188</v>
      </c>
      <c r="K45" s="984"/>
      <c r="L45" s="993"/>
      <c r="M45" s="993"/>
      <c r="N45" s="993"/>
      <c r="O45" s="993"/>
      <c r="P45" s="984"/>
      <c r="Q45" s="1013"/>
      <c r="R45" s="826"/>
      <c r="S45" s="826"/>
      <c r="T45" s="98"/>
      <c r="U45" s="90"/>
      <c r="V45" s="53"/>
      <c r="W45" s="53"/>
      <c r="X45" s="53"/>
      <c r="Y45" s="53"/>
      <c r="Z45" s="53"/>
      <c r="AA45" s="53"/>
      <c r="AB45" s="53"/>
      <c r="AC45" s="53"/>
      <c r="AD45" s="53"/>
      <c r="AE45" s="815"/>
      <c r="AF45" s="815"/>
      <c r="AG45" s="57"/>
      <c r="AH45" s="58"/>
      <c r="AI45" s="815"/>
      <c r="AJ45" s="814"/>
      <c r="AK45" s="101"/>
      <c r="AL45" s="102"/>
      <c r="AP45" s="72"/>
      <c r="AQ45" s="237"/>
      <c r="AR45" s="115"/>
      <c r="AS45" s="115"/>
      <c r="AT45" s="237"/>
      <c r="AU45" s="116"/>
      <c r="AV45" s="116"/>
      <c r="AW45" s="116"/>
      <c r="AX45" s="117"/>
    </row>
    <row r="46" spans="1:50" s="46" customFormat="1" ht="20.100000000000001" customHeight="1">
      <c r="A46" s="352" t="s">
        <v>171</v>
      </c>
      <c r="B46" s="983"/>
      <c r="C46" s="984"/>
      <c r="D46" s="850">
        <f>+B46+'D09'!D46:E46</f>
        <v>0</v>
      </c>
      <c r="E46" s="851"/>
      <c r="F46" s="353"/>
      <c r="G46" s="773"/>
      <c r="H46" s="774"/>
      <c r="I46" s="805"/>
      <c r="J46" s="992" t="s">
        <v>189</v>
      </c>
      <c r="K46" s="984"/>
      <c r="L46" s="993"/>
      <c r="M46" s="993"/>
      <c r="N46" s="882" t="s">
        <v>375</v>
      </c>
      <c r="O46" s="882"/>
      <c r="P46" s="1014">
        <v>400</v>
      </c>
      <c r="Q46" s="1015"/>
      <c r="R46" s="826"/>
      <c r="S46" s="826"/>
      <c r="T46" s="98"/>
      <c r="U46" s="90"/>
      <c r="V46" s="53"/>
      <c r="W46" s="53"/>
      <c r="X46" s="53"/>
      <c r="Y46" s="53"/>
      <c r="Z46" s="53"/>
      <c r="AA46" s="53"/>
      <c r="AB46" s="53"/>
      <c r="AC46" s="53"/>
      <c r="AD46" s="53"/>
      <c r="AE46" s="815"/>
      <c r="AF46" s="815"/>
      <c r="AG46" s="57"/>
      <c r="AH46" s="58"/>
      <c r="AI46" s="815"/>
      <c r="AJ46" s="814"/>
      <c r="AK46" s="101"/>
      <c r="AL46" s="102"/>
      <c r="AP46" s="72"/>
      <c r="AQ46" s="237"/>
      <c r="AR46" s="115"/>
      <c r="AS46" s="115"/>
      <c r="AT46" s="237"/>
      <c r="AU46" s="116"/>
      <c r="AV46" s="116"/>
      <c r="AW46" s="116"/>
      <c r="AX46" s="117"/>
    </row>
    <row r="47" spans="1:50" s="46" customFormat="1" ht="20.100000000000001" customHeight="1">
      <c r="A47" s="350" t="s">
        <v>177</v>
      </c>
      <c r="B47" s="836"/>
      <c r="C47" s="837"/>
      <c r="D47" s="850">
        <f>+B47+'D09'!D47:E47</f>
        <v>0</v>
      </c>
      <c r="E47" s="851"/>
      <c r="F47" s="355"/>
      <c r="G47" s="356"/>
      <c r="H47" s="357"/>
      <c r="I47" s="358"/>
      <c r="J47" s="1120" t="s">
        <v>190</v>
      </c>
      <c r="K47" s="1121"/>
      <c r="L47" s="1121"/>
      <c r="M47" s="1122"/>
      <c r="N47" s="1134"/>
      <c r="O47" s="984"/>
      <c r="P47" s="1134"/>
      <c r="Q47" s="1135"/>
      <c r="R47" s="826"/>
      <c r="S47" s="826"/>
      <c r="T47" s="98"/>
      <c r="U47" s="90"/>
      <c r="V47" s="53"/>
      <c r="W47" s="53"/>
      <c r="X47" s="53"/>
      <c r="Y47" s="53"/>
      <c r="Z47" s="53"/>
      <c r="AA47" s="53"/>
      <c r="AB47" s="53"/>
      <c r="AC47" s="53"/>
      <c r="AD47" s="53"/>
      <c r="AE47" s="815"/>
      <c r="AF47" s="815"/>
      <c r="AG47" s="57"/>
      <c r="AH47" s="58"/>
      <c r="AI47" s="815"/>
      <c r="AJ47" s="814"/>
      <c r="AK47" s="101"/>
      <c r="AL47" s="102"/>
      <c r="AP47" s="72"/>
      <c r="AQ47" s="237"/>
      <c r="AR47" s="115"/>
      <c r="AS47" s="115"/>
      <c r="AT47" s="237"/>
      <c r="AU47" s="116"/>
      <c r="AV47" s="116"/>
      <c r="AW47" s="116"/>
      <c r="AX47" s="117"/>
    </row>
    <row r="48" spans="1:50" s="46" customFormat="1" ht="20.100000000000001" customHeight="1">
      <c r="A48" s="350" t="s">
        <v>250</v>
      </c>
      <c r="B48" s="836"/>
      <c r="C48" s="837"/>
      <c r="D48" s="850">
        <f>+B48+'D09'!D48:E48</f>
        <v>0</v>
      </c>
      <c r="E48" s="851"/>
      <c r="F48" s="355"/>
      <c r="G48" s="356"/>
      <c r="H48" s="357"/>
      <c r="I48" s="358"/>
      <c r="J48" s="1120" t="s">
        <v>191</v>
      </c>
      <c r="K48" s="1121"/>
      <c r="L48" s="1121"/>
      <c r="M48" s="1122"/>
      <c r="N48" s="1140" t="s">
        <v>330</v>
      </c>
      <c r="O48" s="1122"/>
      <c r="P48" s="988">
        <v>450</v>
      </c>
      <c r="Q48" s="989"/>
      <c r="R48" s="826"/>
      <c r="S48" s="826"/>
      <c r="T48" s="98"/>
      <c r="U48" s="90"/>
      <c r="V48" s="53"/>
      <c r="W48" s="53"/>
      <c r="X48" s="53"/>
      <c r="Y48" s="53"/>
      <c r="Z48" s="53"/>
      <c r="AA48" s="53"/>
      <c r="AB48" s="53"/>
      <c r="AC48" s="53"/>
      <c r="AD48" s="53"/>
      <c r="AE48" s="815"/>
      <c r="AF48" s="815"/>
      <c r="AG48" s="57"/>
      <c r="AH48" s="815"/>
      <c r="AI48" s="815"/>
      <c r="AJ48" s="814"/>
      <c r="AK48" s="101"/>
      <c r="AL48" s="101"/>
      <c r="AP48" s="72" t="s">
        <v>29</v>
      </c>
      <c r="AQ48" s="237" t="s">
        <v>30</v>
      </c>
      <c r="AR48" s="115"/>
      <c r="AS48" s="115"/>
      <c r="AT48" s="237" t="s">
        <v>31</v>
      </c>
      <c r="AU48" s="116"/>
      <c r="AV48" s="116"/>
      <c r="AW48" s="116"/>
      <c r="AX48" s="117"/>
    </row>
    <row r="49" spans="1:51" s="46" customFormat="1" ht="20.100000000000001" customHeight="1" thickBot="1">
      <c r="A49" s="359" t="s">
        <v>231</v>
      </c>
      <c r="B49" s="933">
        <f>SUM(B41:C48)</f>
        <v>514</v>
      </c>
      <c r="C49" s="935"/>
      <c r="D49" s="1132">
        <f>+B49+'D09'!D49:E49</f>
        <v>14829</v>
      </c>
      <c r="E49" s="1123"/>
      <c r="F49" s="360" t="s">
        <v>231</v>
      </c>
      <c r="G49" s="361"/>
      <c r="H49" s="362">
        <f>SUM(H41:H48)</f>
        <v>385</v>
      </c>
      <c r="I49" s="363">
        <f>+H49+'D09'!I49</f>
        <v>11279</v>
      </c>
      <c r="J49" s="985"/>
      <c r="K49" s="986"/>
      <c r="L49" s="986"/>
      <c r="M49" s="987"/>
      <c r="N49" s="990"/>
      <c r="O49" s="991"/>
      <c r="P49" s="990"/>
      <c r="Q49" s="1123"/>
      <c r="R49" s="826"/>
      <c r="S49" s="826"/>
      <c r="T49" s="98"/>
      <c r="U49" s="90"/>
      <c r="V49" s="53"/>
      <c r="W49" s="53"/>
      <c r="X49" s="53"/>
      <c r="Y49" s="53"/>
      <c r="Z49" s="53"/>
      <c r="AA49" s="53"/>
      <c r="AB49" s="53"/>
      <c r="AC49" s="53"/>
      <c r="AD49" s="815"/>
      <c r="AE49" s="815"/>
      <c r="AF49" s="815"/>
      <c r="AG49" s="815"/>
      <c r="AH49" s="815"/>
      <c r="AI49" s="815"/>
      <c r="AJ49" s="815"/>
      <c r="AK49" s="119"/>
      <c r="AL49" s="119"/>
      <c r="AP49" s="72" t="s">
        <v>32</v>
      </c>
      <c r="AQ49" s="237" t="s">
        <v>33</v>
      </c>
      <c r="AR49" s="115"/>
      <c r="AS49" s="115"/>
      <c r="AT49" s="237" t="s">
        <v>34</v>
      </c>
      <c r="AU49" s="116"/>
      <c r="AV49" s="116"/>
      <c r="AW49" s="116"/>
      <c r="AX49" s="117"/>
    </row>
    <row r="50" spans="1:51" s="46" customFormat="1" ht="19.5" customHeight="1" thickBot="1">
      <c r="A50" s="862" t="s">
        <v>210</v>
      </c>
      <c r="B50" s="863"/>
      <c r="C50" s="863"/>
      <c r="D50" s="863"/>
      <c r="E50" s="863"/>
      <c r="F50" s="863"/>
      <c r="G50" s="863"/>
      <c r="H50" s="863"/>
      <c r="I50" s="864"/>
      <c r="J50" s="1119" t="s">
        <v>211</v>
      </c>
      <c r="K50" s="1119"/>
      <c r="L50" s="1119"/>
      <c r="M50" s="1119"/>
      <c r="N50" s="1119"/>
      <c r="O50" s="1119"/>
      <c r="P50" s="1119"/>
      <c r="Q50" s="1119"/>
      <c r="R50" s="826"/>
      <c r="S50" s="826"/>
      <c r="T50" s="98"/>
      <c r="U50" s="90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P50" s="72" t="s">
        <v>35</v>
      </c>
      <c r="AQ50" s="237" t="s">
        <v>33</v>
      </c>
      <c r="AR50" s="115"/>
      <c r="AS50" s="115"/>
      <c r="AT50" s="237" t="s">
        <v>36</v>
      </c>
      <c r="AU50" s="116"/>
      <c r="AV50" s="116"/>
      <c r="AW50" s="116"/>
      <c r="AX50" s="117"/>
    </row>
    <row r="51" spans="1:51" s="46" customFormat="1" ht="20.100000000000001" customHeight="1" thickBot="1">
      <c r="A51" s="364" t="s">
        <v>93</v>
      </c>
      <c r="B51" s="834" t="s">
        <v>139</v>
      </c>
      <c r="C51" s="865"/>
      <c r="D51" s="834" t="s">
        <v>140</v>
      </c>
      <c r="E51" s="835"/>
      <c r="F51" s="838" t="s">
        <v>254</v>
      </c>
      <c r="G51" s="839"/>
      <c r="H51" s="846" t="s">
        <v>252</v>
      </c>
      <c r="I51" s="835"/>
      <c r="J51" s="994" t="s">
        <v>93</v>
      </c>
      <c r="K51" s="995"/>
      <c r="L51" s="996"/>
      <c r="M51" s="775" t="s">
        <v>253</v>
      </c>
      <c r="N51" s="1124" t="s">
        <v>111</v>
      </c>
      <c r="O51" s="1124"/>
      <c r="P51" s="775" t="s">
        <v>251</v>
      </c>
      <c r="Q51" s="775" t="s">
        <v>255</v>
      </c>
      <c r="R51" s="826"/>
      <c r="S51" s="826"/>
      <c r="T51" s="887"/>
      <c r="U51" s="887"/>
      <c r="V51" s="887"/>
      <c r="W51" s="887"/>
      <c r="X51" s="887"/>
      <c r="Y51" s="887"/>
      <c r="Z51" s="887"/>
      <c r="AA51" s="887"/>
      <c r="AB51" s="887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P51" s="72" t="s">
        <v>37</v>
      </c>
      <c r="AQ51" s="237" t="s">
        <v>33</v>
      </c>
      <c r="AR51" s="120"/>
      <c r="AS51" s="120"/>
      <c r="AT51" s="237" t="s">
        <v>38</v>
      </c>
      <c r="AU51" s="116"/>
      <c r="AV51" s="116"/>
      <c r="AW51" s="116"/>
      <c r="AX51" s="117"/>
    </row>
    <row r="52" spans="1:51" s="46" customFormat="1" ht="20.100000000000001" customHeight="1">
      <c r="A52" s="366" t="s">
        <v>239</v>
      </c>
      <c r="B52" s="860"/>
      <c r="C52" s="860"/>
      <c r="D52" s="860"/>
      <c r="E52" s="860"/>
      <c r="F52" s="858">
        <f>SUM(B52:E52)</f>
        <v>0</v>
      </c>
      <c r="G52" s="859"/>
      <c r="H52" s="860">
        <f>+F52+'D09'!H52:I52</f>
        <v>450</v>
      </c>
      <c r="I52" s="861"/>
      <c r="J52" s="847" t="s">
        <v>194</v>
      </c>
      <c r="K52" s="848"/>
      <c r="L52" s="849"/>
      <c r="M52" s="367">
        <f>ROUND(((G7*G7/1029.4*K10*(1-K11))+(G7*G7/1029.4*K10*(1-K11)*K12))*K13,0)</f>
        <v>70</v>
      </c>
      <c r="N52" s="1125">
        <f>+M52+'D09'!N52:O52</f>
        <v>2246</v>
      </c>
      <c r="O52" s="1126"/>
      <c r="P52" s="543">
        <v>1</v>
      </c>
      <c r="Q52" s="540">
        <v>13586</v>
      </c>
      <c r="R52" s="826"/>
      <c r="S52" s="826"/>
      <c r="T52" s="787"/>
      <c r="U52" s="787"/>
      <c r="V52" s="787"/>
      <c r="W52" s="787"/>
      <c r="X52" s="887"/>
      <c r="Y52" s="887"/>
      <c r="Z52" s="887"/>
      <c r="AA52" s="887"/>
      <c r="AB52" s="887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P52" s="72" t="s">
        <v>39</v>
      </c>
      <c r="AQ52" s="237" t="s">
        <v>33</v>
      </c>
      <c r="AR52" s="121"/>
      <c r="AS52" s="121"/>
      <c r="AT52" s="237" t="s">
        <v>40</v>
      </c>
      <c r="AU52" s="116"/>
      <c r="AV52" s="116"/>
      <c r="AW52" s="116"/>
      <c r="AX52" s="117"/>
    </row>
    <row r="53" spans="1:51" s="46" customFormat="1" ht="20.100000000000001" customHeight="1">
      <c r="A53" s="368" t="s">
        <v>167</v>
      </c>
      <c r="B53" s="856"/>
      <c r="C53" s="857"/>
      <c r="D53" s="836"/>
      <c r="E53" s="837"/>
      <c r="F53" s="833">
        <f>SUM(B53:E53)</f>
        <v>0</v>
      </c>
      <c r="G53" s="833"/>
      <c r="H53" s="860">
        <f>+F53+'D09'!H53:I53</f>
        <v>400</v>
      </c>
      <c r="I53" s="861"/>
      <c r="J53" s="1116" t="s">
        <v>198</v>
      </c>
      <c r="K53" s="1117"/>
      <c r="L53" s="1118"/>
      <c r="M53" s="788">
        <f>ROUND(P38*0.25,0)</f>
        <v>129</v>
      </c>
      <c r="N53" s="1125">
        <f>+M53+'D09'!N53:O53</f>
        <v>3710</v>
      </c>
      <c r="O53" s="1126"/>
      <c r="P53" s="544">
        <v>1</v>
      </c>
      <c r="Q53" s="541">
        <v>13586</v>
      </c>
      <c r="R53" s="826"/>
      <c r="S53" s="826"/>
      <c r="T53" s="821"/>
      <c r="U53" s="815"/>
      <c r="V53" s="122"/>
      <c r="W53" s="122"/>
      <c r="X53" s="917"/>
      <c r="Y53" s="918"/>
      <c r="Z53" s="918"/>
      <c r="AA53" s="918"/>
      <c r="AB53" s="918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P53" s="72" t="s">
        <v>41</v>
      </c>
      <c r="AQ53" s="237" t="s">
        <v>33</v>
      </c>
      <c r="AR53" s="121"/>
      <c r="AS53" s="121"/>
      <c r="AT53" s="237" t="s">
        <v>40</v>
      </c>
      <c r="AU53" s="116"/>
      <c r="AV53" s="116"/>
      <c r="AW53" s="116"/>
      <c r="AX53" s="117"/>
    </row>
    <row r="54" spans="1:51" s="46" customFormat="1" ht="20.100000000000001" customHeight="1">
      <c r="A54" s="250" t="s">
        <v>44</v>
      </c>
      <c r="B54" s="833"/>
      <c r="C54" s="833"/>
      <c r="D54" s="833"/>
      <c r="E54" s="833"/>
      <c r="F54" s="833">
        <f>SUM(B54:E54)</f>
        <v>0</v>
      </c>
      <c r="G54" s="833"/>
      <c r="H54" s="860">
        <f>+F54+'D09'!H54:I54</f>
        <v>50</v>
      </c>
      <c r="I54" s="861"/>
      <c r="J54" s="1116" t="s">
        <v>48</v>
      </c>
      <c r="K54" s="1117"/>
      <c r="L54" s="1118"/>
      <c r="M54" s="774">
        <v>450</v>
      </c>
      <c r="N54" s="1125">
        <f>+M54+'D09'!N54:O54</f>
        <v>1492</v>
      </c>
      <c r="O54" s="1126"/>
      <c r="P54" s="544">
        <v>1</v>
      </c>
      <c r="Q54" s="541">
        <v>13586</v>
      </c>
      <c r="R54" s="826"/>
      <c r="S54" s="826"/>
      <c r="T54" s="821"/>
      <c r="U54" s="815"/>
      <c r="V54" s="123"/>
      <c r="W54" s="123"/>
      <c r="X54" s="917"/>
      <c r="Y54" s="918"/>
      <c r="Z54" s="918"/>
      <c r="AA54" s="918"/>
      <c r="AB54" s="918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P54" s="72" t="s">
        <v>42</v>
      </c>
      <c r="AQ54" s="237" t="s">
        <v>33</v>
      </c>
      <c r="AR54" s="115"/>
      <c r="AS54" s="115"/>
      <c r="AT54" s="237" t="s">
        <v>43</v>
      </c>
      <c r="AU54" s="116"/>
      <c r="AV54" s="116"/>
      <c r="AW54" s="116"/>
      <c r="AX54" s="117"/>
    </row>
    <row r="55" spans="1:51" s="46" customFormat="1" ht="20.100000000000001" customHeight="1">
      <c r="A55" s="352"/>
      <c r="B55" s="798"/>
      <c r="C55" s="777"/>
      <c r="D55" s="800"/>
      <c r="E55" s="800"/>
      <c r="F55" s="798"/>
      <c r="G55" s="777"/>
      <c r="H55" s="800"/>
      <c r="I55" s="799"/>
      <c r="J55" s="924" t="s">
        <v>195</v>
      </c>
      <c r="K55" s="925"/>
      <c r="L55" s="926"/>
      <c r="M55" s="369"/>
      <c r="N55" s="1125">
        <f>+M55+'D09'!N55:O55</f>
        <v>467</v>
      </c>
      <c r="O55" s="1126"/>
      <c r="P55" s="544">
        <v>2</v>
      </c>
      <c r="Q55" s="541">
        <v>2466</v>
      </c>
      <c r="R55" s="826"/>
      <c r="S55" s="826"/>
      <c r="T55" s="821"/>
      <c r="U55" s="815"/>
      <c r="V55" s="123"/>
      <c r="W55" s="123"/>
      <c r="X55" s="815"/>
      <c r="Y55" s="826"/>
      <c r="Z55" s="826"/>
      <c r="AA55" s="826"/>
      <c r="AB55" s="826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P55" s="124"/>
      <c r="AQ55" s="118"/>
      <c r="AR55" s="125"/>
      <c r="AS55" s="125"/>
      <c r="AT55" s="118"/>
      <c r="AU55" s="126"/>
      <c r="AV55" s="126"/>
      <c r="AW55" s="126"/>
      <c r="AX55" s="127"/>
    </row>
    <row r="56" spans="1:51" s="46" customFormat="1" ht="20.100000000000001" customHeight="1" thickBot="1">
      <c r="A56" s="370"/>
      <c r="B56" s="371"/>
      <c r="C56" s="372"/>
      <c r="D56" s="373"/>
      <c r="E56" s="373"/>
      <c r="F56" s="798"/>
      <c r="G56" s="777"/>
      <c r="H56" s="800"/>
      <c r="I56" s="799"/>
      <c r="J56" s="924" t="s">
        <v>197</v>
      </c>
      <c r="K56" s="925"/>
      <c r="L56" s="926"/>
      <c r="M56" s="788">
        <f>ROUND(N65*7*6.2897,0)</f>
        <v>440</v>
      </c>
      <c r="N56" s="1125">
        <f>+M56+'D09'!N56:O56</f>
        <v>7509</v>
      </c>
      <c r="O56" s="1126"/>
      <c r="P56" s="547"/>
      <c r="Q56" s="548"/>
      <c r="R56" s="826"/>
      <c r="S56" s="826"/>
      <c r="T56" s="821"/>
      <c r="U56" s="815"/>
      <c r="V56" s="123"/>
      <c r="W56" s="123"/>
      <c r="X56" s="917"/>
      <c r="Y56" s="918"/>
      <c r="Z56" s="918"/>
      <c r="AA56" s="918"/>
      <c r="AB56" s="918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P56" s="76" t="s">
        <v>45</v>
      </c>
      <c r="AQ56" s="77" t="s">
        <v>33</v>
      </c>
      <c r="AR56" s="128"/>
      <c r="AS56" s="128"/>
      <c r="AT56" s="77" t="s">
        <v>46</v>
      </c>
      <c r="AU56" s="129"/>
      <c r="AV56" s="129"/>
      <c r="AW56" s="129"/>
      <c r="AX56" s="130"/>
    </row>
    <row r="57" spans="1:51" s="46" customFormat="1" ht="18" customHeight="1" thickBot="1">
      <c r="A57" s="862" t="s">
        <v>226</v>
      </c>
      <c r="B57" s="863"/>
      <c r="C57" s="863"/>
      <c r="D57" s="863"/>
      <c r="E57" s="863"/>
      <c r="F57" s="862" t="s">
        <v>196</v>
      </c>
      <c r="G57" s="863"/>
      <c r="H57" s="863"/>
      <c r="I57" s="864"/>
      <c r="J57" s="862" t="s">
        <v>227</v>
      </c>
      <c r="K57" s="863"/>
      <c r="L57" s="863"/>
      <c r="M57" s="863"/>
      <c r="N57" s="862" t="s">
        <v>196</v>
      </c>
      <c r="O57" s="863"/>
      <c r="P57" s="863"/>
      <c r="Q57" s="864"/>
      <c r="R57" s="787"/>
      <c r="S57" s="787"/>
      <c r="T57" s="821"/>
      <c r="U57" s="815"/>
      <c r="V57" s="122"/>
      <c r="W57" s="122"/>
      <c r="X57" s="917"/>
      <c r="Y57" s="918"/>
      <c r="Z57" s="918"/>
      <c r="AA57" s="918"/>
      <c r="AB57" s="918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51" s="46" customFormat="1" ht="21" customHeight="1" thickBot="1">
      <c r="A58" s="827" t="s">
        <v>193</v>
      </c>
      <c r="B58" s="867" t="s">
        <v>240</v>
      </c>
      <c r="C58" s="867"/>
      <c r="D58" s="867"/>
      <c r="E58" s="867"/>
      <c r="F58" s="867" t="s">
        <v>176</v>
      </c>
      <c r="G58" s="867"/>
      <c r="H58" s="867" t="s">
        <v>47</v>
      </c>
      <c r="I58" s="867"/>
      <c r="J58" s="921" t="s">
        <v>98</v>
      </c>
      <c r="K58" s="922"/>
      <c r="L58" s="923"/>
      <c r="M58" s="822" t="s">
        <v>256</v>
      </c>
      <c r="N58" s="938" t="s">
        <v>176</v>
      </c>
      <c r="O58" s="938"/>
      <c r="P58" s="931" t="s">
        <v>47</v>
      </c>
      <c r="Q58" s="932"/>
      <c r="R58" s="787"/>
      <c r="S58" s="787"/>
      <c r="T58" s="821"/>
      <c r="U58" s="815"/>
      <c r="V58" s="122"/>
      <c r="W58" s="122"/>
      <c r="X58" s="815"/>
      <c r="Y58" s="826"/>
      <c r="Z58" s="826"/>
      <c r="AA58" s="826"/>
      <c r="AB58" s="826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51" s="46" customFormat="1" ht="20.100000000000001" customHeight="1" thickBot="1">
      <c r="A59" s="377" t="s">
        <v>361</v>
      </c>
      <c r="B59" s="868">
        <v>150</v>
      </c>
      <c r="C59" s="869"/>
      <c r="D59" s="869"/>
      <c r="E59" s="870"/>
      <c r="F59" s="858"/>
      <c r="G59" s="859"/>
      <c r="H59" s="852">
        <f>+F59+'D09'!H59:I59</f>
        <v>3</v>
      </c>
      <c r="I59" s="853"/>
      <c r="J59" s="884" t="s">
        <v>354</v>
      </c>
      <c r="K59" s="885"/>
      <c r="L59" s="886"/>
      <c r="M59" s="793">
        <v>12</v>
      </c>
      <c r="N59" s="858">
        <v>5</v>
      </c>
      <c r="O59" s="859"/>
      <c r="P59" s="836">
        <f>+N59+'D09'!P59:Q59</f>
        <v>84</v>
      </c>
      <c r="Q59" s="845"/>
      <c r="R59" s="826"/>
      <c r="S59" s="826"/>
      <c r="T59" s="821"/>
      <c r="U59" s="815"/>
      <c r="V59" s="122"/>
      <c r="W59" s="122"/>
      <c r="X59" s="917"/>
      <c r="Y59" s="918"/>
      <c r="Z59" s="918"/>
      <c r="AA59" s="918"/>
      <c r="AB59" s="918"/>
      <c r="AC59" s="53"/>
      <c r="AD59" s="87"/>
      <c r="AE59" s="131"/>
      <c r="AF59" s="131"/>
      <c r="AG59" s="131"/>
      <c r="AH59" s="131"/>
      <c r="AI59" s="131"/>
      <c r="AJ59" s="131"/>
      <c r="AK59" s="131"/>
      <c r="AL59" s="131"/>
      <c r="AQ59" s="132"/>
      <c r="AR59" s="806"/>
      <c r="AS59" s="806"/>
      <c r="AT59" s="806"/>
      <c r="AU59" s="806"/>
      <c r="AV59" s="806"/>
      <c r="AW59" s="806"/>
      <c r="AX59" s="134"/>
      <c r="AY59" s="134"/>
    </row>
    <row r="60" spans="1:51" s="46" customFormat="1" ht="20.100000000000001" customHeight="1" thickBot="1">
      <c r="A60" s="378"/>
      <c r="B60" s="840"/>
      <c r="C60" s="841"/>
      <c r="D60" s="841"/>
      <c r="E60" s="842"/>
      <c r="F60" s="836"/>
      <c r="G60" s="837"/>
      <c r="H60" s="836">
        <f>+F60+'D09'!H60:I60</f>
        <v>0</v>
      </c>
      <c r="I60" s="845"/>
      <c r="J60" s="843" t="s">
        <v>355</v>
      </c>
      <c r="K60" s="844"/>
      <c r="L60" s="837"/>
      <c r="M60" s="771">
        <v>12</v>
      </c>
      <c r="N60" s="836">
        <v>5</v>
      </c>
      <c r="O60" s="837"/>
      <c r="P60" s="836">
        <f>+N60+'D09'!P60:Q60</f>
        <v>76</v>
      </c>
      <c r="Q60" s="845"/>
      <c r="R60" s="826"/>
      <c r="S60" s="826"/>
      <c r="T60" s="821"/>
      <c r="U60" s="815"/>
      <c r="V60" s="122"/>
      <c r="W60" s="122"/>
      <c r="X60" s="815"/>
      <c r="Y60" s="826"/>
      <c r="Z60" s="826"/>
      <c r="AA60" s="826"/>
      <c r="AB60" s="826"/>
      <c r="AC60" s="53"/>
      <c r="AD60" s="87"/>
      <c r="AE60" s="131"/>
      <c r="AF60" s="131"/>
      <c r="AG60" s="131"/>
      <c r="AH60" s="131"/>
      <c r="AI60" s="131"/>
      <c r="AJ60" s="131"/>
      <c r="AK60" s="131"/>
      <c r="AL60" s="131"/>
      <c r="AQ60" s="135"/>
      <c r="AR60" s="136"/>
      <c r="AS60" s="136"/>
      <c r="AT60" s="136"/>
      <c r="AU60" s="136"/>
      <c r="AV60" s="136"/>
      <c r="AW60" s="136"/>
      <c r="AX60" s="55"/>
      <c r="AY60" s="55"/>
    </row>
    <row r="61" spans="1:51" s="46" customFormat="1" ht="20.100000000000001" customHeight="1" thickBot="1">
      <c r="A61" s="378"/>
      <c r="B61" s="840"/>
      <c r="C61" s="841"/>
      <c r="D61" s="841"/>
      <c r="E61" s="842"/>
      <c r="F61" s="836"/>
      <c r="G61" s="837"/>
      <c r="H61" s="1105">
        <f>+F61+'D09'!H61:I61</f>
        <v>0</v>
      </c>
      <c r="I61" s="851"/>
      <c r="J61" s="843"/>
      <c r="K61" s="844"/>
      <c r="L61" s="837"/>
      <c r="M61" s="771"/>
      <c r="N61" s="836"/>
      <c r="O61" s="837"/>
      <c r="P61" s="836">
        <f>+N61+'D09'!P61:Q61</f>
        <v>0</v>
      </c>
      <c r="Q61" s="845"/>
      <c r="R61" s="826"/>
      <c r="S61" s="826"/>
      <c r="T61" s="821"/>
      <c r="U61" s="815"/>
      <c r="V61" s="122"/>
      <c r="W61" s="122"/>
      <c r="X61" s="815"/>
      <c r="Y61" s="826"/>
      <c r="Z61" s="826"/>
      <c r="AA61" s="826"/>
      <c r="AB61" s="826"/>
      <c r="AC61" s="53"/>
      <c r="AD61" s="87"/>
      <c r="AE61" s="131"/>
      <c r="AF61" s="131"/>
      <c r="AG61" s="131"/>
      <c r="AH61" s="131"/>
      <c r="AI61" s="131"/>
      <c r="AJ61" s="131"/>
      <c r="AK61" s="131"/>
      <c r="AL61" s="131"/>
      <c r="AQ61" s="135"/>
      <c r="AR61" s="136"/>
      <c r="AS61" s="136"/>
      <c r="AT61" s="136"/>
      <c r="AU61" s="136"/>
      <c r="AV61" s="136"/>
      <c r="AW61" s="136"/>
      <c r="AX61" s="55"/>
      <c r="AY61" s="55"/>
    </row>
    <row r="62" spans="1:51" s="46" customFormat="1" ht="20.100000000000001" customHeight="1" thickBot="1">
      <c r="A62" s="378"/>
      <c r="B62" s="840"/>
      <c r="C62" s="841"/>
      <c r="D62" s="841"/>
      <c r="E62" s="842"/>
      <c r="F62" s="836"/>
      <c r="G62" s="837"/>
      <c r="H62" s="836"/>
      <c r="I62" s="845"/>
      <c r="J62" s="843"/>
      <c r="K62" s="844"/>
      <c r="L62" s="837"/>
      <c r="M62" s="771"/>
      <c r="N62" s="836"/>
      <c r="O62" s="837"/>
      <c r="P62" s="836">
        <f>+N62+'D09'!P62:Q62</f>
        <v>0</v>
      </c>
      <c r="Q62" s="845"/>
      <c r="R62" s="826"/>
      <c r="S62" s="826"/>
      <c r="T62" s="821"/>
      <c r="U62" s="815"/>
      <c r="V62" s="122"/>
      <c r="W62" s="122"/>
      <c r="X62" s="815"/>
      <c r="Y62" s="826"/>
      <c r="Z62" s="826"/>
      <c r="AA62" s="826"/>
      <c r="AB62" s="826"/>
      <c r="AC62" s="53"/>
      <c r="AD62" s="87"/>
      <c r="AE62" s="131"/>
      <c r="AF62" s="131"/>
      <c r="AG62" s="131"/>
      <c r="AH62" s="131"/>
      <c r="AI62" s="131"/>
      <c r="AJ62" s="131"/>
      <c r="AK62" s="131"/>
      <c r="AL62" s="131"/>
      <c r="AQ62" s="135"/>
      <c r="AR62" s="136"/>
      <c r="AS62" s="136"/>
      <c r="AT62" s="136"/>
      <c r="AU62" s="136"/>
      <c r="AV62" s="136"/>
      <c r="AW62" s="136"/>
      <c r="AX62" s="55"/>
      <c r="AY62" s="55"/>
    </row>
    <row r="63" spans="1:51" s="46" customFormat="1" ht="20.100000000000001" customHeight="1" thickBot="1">
      <c r="A63" s="378"/>
      <c r="B63" s="379"/>
      <c r="C63" s="380"/>
      <c r="D63" s="380"/>
      <c r="E63" s="381"/>
      <c r="F63" s="802"/>
      <c r="G63" s="803"/>
      <c r="H63" s="802"/>
      <c r="I63" s="532"/>
      <c r="J63" s="843"/>
      <c r="K63" s="844"/>
      <c r="L63" s="837"/>
      <c r="M63" s="382"/>
      <c r="N63" s="802"/>
      <c r="O63" s="803"/>
      <c r="P63" s="836"/>
      <c r="Q63" s="845"/>
      <c r="R63" s="826"/>
      <c r="S63" s="826"/>
      <c r="T63" s="821"/>
      <c r="U63" s="815"/>
      <c r="V63" s="122"/>
      <c r="W63" s="122"/>
      <c r="X63" s="815"/>
      <c r="Y63" s="826"/>
      <c r="Z63" s="826"/>
      <c r="AA63" s="826"/>
      <c r="AB63" s="826"/>
      <c r="AC63" s="53"/>
      <c r="AD63" s="87"/>
      <c r="AE63" s="131"/>
      <c r="AF63" s="131"/>
      <c r="AG63" s="131"/>
      <c r="AH63" s="131"/>
      <c r="AI63" s="131"/>
      <c r="AJ63" s="131"/>
      <c r="AK63" s="131"/>
      <c r="AL63" s="131"/>
      <c r="AQ63" s="135"/>
      <c r="AR63" s="136"/>
      <c r="AS63" s="136"/>
      <c r="AT63" s="136"/>
      <c r="AU63" s="136"/>
      <c r="AV63" s="136"/>
      <c r="AW63" s="136"/>
      <c r="AX63" s="55"/>
      <c r="AY63" s="55"/>
    </row>
    <row r="64" spans="1:51" s="46" customFormat="1" ht="20.100000000000001" customHeight="1" thickBot="1">
      <c r="A64" s="378"/>
      <c r="B64" s="379"/>
      <c r="C64" s="380"/>
      <c r="D64" s="380"/>
      <c r="E64" s="381"/>
      <c r="F64" s="802"/>
      <c r="G64" s="803"/>
      <c r="H64" s="802"/>
      <c r="I64" s="532"/>
      <c r="J64" s="843"/>
      <c r="K64" s="844"/>
      <c r="L64" s="837"/>
      <c r="M64" s="382"/>
      <c r="N64" s="802"/>
      <c r="O64" s="803"/>
      <c r="P64" s="836"/>
      <c r="Q64" s="845"/>
      <c r="R64" s="826"/>
      <c r="S64" s="826"/>
      <c r="T64" s="821"/>
      <c r="U64" s="815"/>
      <c r="V64" s="122"/>
      <c r="W64" s="122"/>
      <c r="X64" s="815"/>
      <c r="Y64" s="826"/>
      <c r="Z64" s="826"/>
      <c r="AA64" s="826"/>
      <c r="AB64" s="826"/>
      <c r="AC64" s="53"/>
      <c r="AD64" s="87"/>
      <c r="AE64" s="131"/>
      <c r="AF64" s="131"/>
      <c r="AG64" s="131"/>
      <c r="AH64" s="131"/>
      <c r="AI64" s="131"/>
      <c r="AJ64" s="131"/>
      <c r="AK64" s="131"/>
      <c r="AL64" s="131"/>
      <c r="AQ64" s="135"/>
      <c r="AR64" s="136"/>
      <c r="AS64" s="136"/>
      <c r="AT64" s="136"/>
      <c r="AU64" s="136"/>
      <c r="AV64" s="136"/>
      <c r="AW64" s="136"/>
      <c r="AX64" s="55"/>
      <c r="AY64" s="55"/>
    </row>
    <row r="65" spans="1:51" s="46" customFormat="1" ht="20.100000000000001" customHeight="1" thickBot="1">
      <c r="A65" s="383"/>
      <c r="B65" s="933"/>
      <c r="C65" s="934"/>
      <c r="D65" s="934"/>
      <c r="E65" s="935"/>
      <c r="F65" s="854"/>
      <c r="G65" s="855"/>
      <c r="H65" s="854"/>
      <c r="I65" s="936"/>
      <c r="J65" s="878" t="s">
        <v>299</v>
      </c>
      <c r="K65" s="879"/>
      <c r="L65" s="855"/>
      <c r="M65" s="384"/>
      <c r="N65" s="854">
        <f>SUM(N59:O62)</f>
        <v>10</v>
      </c>
      <c r="O65" s="936"/>
      <c r="P65" s="854">
        <f>SUM(P59:Q62)</f>
        <v>160</v>
      </c>
      <c r="Q65" s="936"/>
      <c r="R65" s="826"/>
      <c r="S65" s="826"/>
      <c r="T65" s="821"/>
      <c r="U65" s="815"/>
      <c r="V65" s="122"/>
      <c r="W65" s="122"/>
      <c r="X65" s="815"/>
      <c r="Y65" s="826"/>
      <c r="Z65" s="826"/>
      <c r="AA65" s="826"/>
      <c r="AB65" s="826"/>
      <c r="AC65" s="53"/>
      <c r="AD65" s="87"/>
      <c r="AE65" s="131"/>
      <c r="AF65" s="131"/>
      <c r="AG65" s="131"/>
      <c r="AH65" s="131"/>
      <c r="AI65" s="131"/>
      <c r="AJ65" s="131"/>
      <c r="AK65" s="131"/>
      <c r="AL65" s="131"/>
      <c r="AQ65" s="135"/>
      <c r="AR65" s="136"/>
      <c r="AS65" s="136"/>
      <c r="AT65" s="136"/>
      <c r="AU65" s="136"/>
      <c r="AV65" s="136"/>
      <c r="AW65" s="136"/>
      <c r="AX65" s="55"/>
      <c r="AY65" s="55"/>
    </row>
    <row r="66" spans="1:51" s="46" customFormat="1" ht="25.5" customHeight="1" thickBot="1">
      <c r="A66" s="862" t="s">
        <v>112</v>
      </c>
      <c r="B66" s="863"/>
      <c r="C66" s="863"/>
      <c r="D66" s="863"/>
      <c r="E66" s="863"/>
      <c r="F66" s="863"/>
      <c r="G66" s="863"/>
      <c r="H66" s="863"/>
      <c r="I66" s="863"/>
      <c r="J66" s="863"/>
      <c r="K66" s="864"/>
      <c r="L66" s="862" t="s">
        <v>49</v>
      </c>
      <c r="M66" s="863"/>
      <c r="N66" s="863"/>
      <c r="O66" s="863"/>
      <c r="P66" s="863"/>
      <c r="Q66" s="864"/>
      <c r="R66" s="59"/>
      <c r="S66" s="87"/>
      <c r="T66" s="137"/>
      <c r="U66" s="137"/>
      <c r="V66" s="87"/>
      <c r="W66" s="87"/>
      <c r="X66" s="87"/>
      <c r="Y66" s="87"/>
      <c r="Z66" s="53"/>
      <c r="AA66" s="53"/>
      <c r="AB66" s="53"/>
      <c r="AC66" s="53"/>
      <c r="AD66" s="131"/>
      <c r="AE66" s="131"/>
      <c r="AF66" s="815"/>
      <c r="AG66" s="814"/>
      <c r="AH66" s="138"/>
      <c r="AI66" s="139"/>
      <c r="AJ66" s="139"/>
      <c r="AK66" s="94"/>
      <c r="AL66" s="94"/>
      <c r="AQ66" s="140" t="s">
        <v>52</v>
      </c>
      <c r="AR66" s="141"/>
      <c r="AS66" s="237">
        <v>1</v>
      </c>
      <c r="AT66" s="142"/>
      <c r="AU66" s="143"/>
      <c r="AV66" s="144"/>
      <c r="AW66" s="145"/>
      <c r="AX66" s="146"/>
      <c r="AY66" s="147"/>
    </row>
    <row r="67" spans="1:51" s="46" customFormat="1" ht="20.100000000000001" customHeight="1" thickBot="1">
      <c r="A67" s="1128" t="s">
        <v>241</v>
      </c>
      <c r="B67" s="1130" t="s">
        <v>100</v>
      </c>
      <c r="C67" s="862" t="s">
        <v>8</v>
      </c>
      <c r="D67" s="863"/>
      <c r="E67" s="863"/>
      <c r="F67" s="864"/>
      <c r="G67" s="910" t="s">
        <v>9</v>
      </c>
      <c r="H67" s="912" t="s">
        <v>99</v>
      </c>
      <c r="I67" s="823" t="s">
        <v>216</v>
      </c>
      <c r="J67" s="823" t="s">
        <v>216</v>
      </c>
      <c r="K67" s="945" t="s">
        <v>10</v>
      </c>
      <c r="L67" s="943"/>
      <c r="M67" s="944"/>
      <c r="N67" s="386" t="s">
        <v>50</v>
      </c>
      <c r="O67" s="387" t="s">
        <v>109</v>
      </c>
      <c r="P67" s="388" t="s">
        <v>221</v>
      </c>
      <c r="Q67" s="389" t="s">
        <v>222</v>
      </c>
      <c r="R67" s="59"/>
      <c r="S67" s="53"/>
      <c r="T67" s="937"/>
      <c r="U67" s="937"/>
      <c r="V67" s="53"/>
      <c r="W67" s="53"/>
      <c r="X67" s="53"/>
      <c r="Y67" s="53"/>
      <c r="Z67" s="53"/>
      <c r="AA67" s="53"/>
      <c r="AB67" s="53"/>
      <c r="AC67" s="53"/>
      <c r="AD67" s="131"/>
      <c r="AE67" s="131"/>
      <c r="AF67" s="815"/>
      <c r="AG67" s="101"/>
      <c r="AH67" s="138"/>
      <c r="AI67" s="139"/>
      <c r="AJ67" s="139"/>
      <c r="AK67" s="94"/>
      <c r="AL67" s="94"/>
      <c r="AQ67" s="148"/>
      <c r="AR67" s="149"/>
      <c r="AS67" s="237"/>
      <c r="AT67" s="142"/>
      <c r="AU67" s="143"/>
      <c r="AV67" s="144"/>
      <c r="AW67" s="145"/>
      <c r="AX67" s="146"/>
      <c r="AY67" s="147"/>
    </row>
    <row r="68" spans="1:51" s="46" customFormat="1" ht="20.100000000000001" customHeight="1" thickBot="1">
      <c r="A68" s="1129"/>
      <c r="B68" s="1131"/>
      <c r="C68" s="390" t="s">
        <v>215</v>
      </c>
      <c r="D68" s="391" t="s">
        <v>212</v>
      </c>
      <c r="E68" s="391" t="s">
        <v>213</v>
      </c>
      <c r="F68" s="392" t="s">
        <v>214</v>
      </c>
      <c r="G68" s="911"/>
      <c r="H68" s="913"/>
      <c r="I68" s="824" t="s">
        <v>238</v>
      </c>
      <c r="J68" s="394" t="s">
        <v>176</v>
      </c>
      <c r="K68" s="946"/>
      <c r="L68" s="395" t="s">
        <v>113</v>
      </c>
      <c r="M68" s="396"/>
      <c r="N68" s="396"/>
      <c r="O68" s="396"/>
      <c r="P68" s="396"/>
      <c r="Q68" s="397"/>
      <c r="R68" s="59"/>
      <c r="S68" s="53"/>
      <c r="T68" s="55"/>
      <c r="U68" s="55"/>
      <c r="V68" s="53"/>
      <c r="W68" s="53"/>
      <c r="X68" s="53"/>
      <c r="Y68" s="53"/>
      <c r="Z68" s="53"/>
      <c r="AA68" s="53"/>
      <c r="AB68" s="53"/>
      <c r="AC68" s="53"/>
      <c r="AD68" s="150"/>
      <c r="AE68" s="150"/>
      <c r="AF68" s="150"/>
      <c r="AG68" s="150"/>
      <c r="AH68" s="150"/>
      <c r="AI68" s="150"/>
      <c r="AJ68" s="150"/>
      <c r="AK68" s="150"/>
      <c r="AL68" s="150"/>
      <c r="AQ68" s="151"/>
      <c r="AR68" s="152"/>
      <c r="AS68" s="118"/>
      <c r="AT68" s="153"/>
      <c r="AU68" s="154"/>
      <c r="AV68" s="155"/>
      <c r="AW68" s="156"/>
      <c r="AX68" s="157"/>
      <c r="AY68" s="158"/>
    </row>
    <row r="69" spans="1:51" s="46" customFormat="1" ht="20.100000000000001" customHeight="1" thickBot="1">
      <c r="A69" s="250" t="s">
        <v>232</v>
      </c>
      <c r="B69" s="778">
        <v>1600</v>
      </c>
      <c r="C69" s="398"/>
      <c r="D69" s="258"/>
      <c r="E69" s="399"/>
      <c r="F69" s="788"/>
      <c r="G69" s="778"/>
      <c r="H69" s="778">
        <f>+B69-C69-D69-E69-F69+G69</f>
        <v>1600</v>
      </c>
      <c r="I69" s="400"/>
      <c r="J69" s="401">
        <f>SUM(C69:F69)*I69</f>
        <v>0</v>
      </c>
      <c r="K69" s="533">
        <f>+J69+'D09'!K69</f>
        <v>0</v>
      </c>
      <c r="L69" s="403" t="s">
        <v>102</v>
      </c>
      <c r="M69" s="404"/>
      <c r="N69" s="882">
        <v>1</v>
      </c>
      <c r="O69" s="939"/>
      <c r="P69" s="880">
        <f>+N69*O69</f>
        <v>0</v>
      </c>
      <c r="Q69" s="914">
        <f>P69</f>
        <v>0</v>
      </c>
      <c r="R69" s="59"/>
      <c r="S69" s="53"/>
      <c r="T69" s="55"/>
      <c r="U69" s="55"/>
      <c r="V69" s="53"/>
      <c r="W69" s="53"/>
      <c r="X69" s="53"/>
      <c r="Y69" s="53"/>
      <c r="Z69" s="53"/>
      <c r="AA69" s="53"/>
      <c r="AB69" s="53"/>
      <c r="AC69" s="53"/>
      <c r="AD69" s="131"/>
      <c r="AE69" s="131"/>
      <c r="AF69" s="815"/>
      <c r="AG69" s="159"/>
      <c r="AH69" s="138"/>
      <c r="AI69" s="139"/>
      <c r="AJ69" s="139"/>
      <c r="AK69" s="94"/>
      <c r="AL69" s="94"/>
      <c r="AQ69" s="160" t="s">
        <v>53</v>
      </c>
      <c r="AR69" s="161"/>
      <c r="AS69" s="161"/>
      <c r="AT69" s="161"/>
      <c r="AU69" s="161"/>
      <c r="AV69" s="161"/>
      <c r="AW69" s="161"/>
      <c r="AX69" s="161"/>
      <c r="AY69" s="162"/>
    </row>
    <row r="70" spans="1:51" s="46" customFormat="1" ht="20.100000000000001" customHeight="1">
      <c r="A70" s="250" t="s">
        <v>233</v>
      </c>
      <c r="B70" s="778">
        <v>350</v>
      </c>
      <c r="C70" s="398"/>
      <c r="D70" s="405">
        <v>50</v>
      </c>
      <c r="E70" s="399"/>
      <c r="F70" s="398"/>
      <c r="G70" s="778"/>
      <c r="H70" s="778">
        <f t="shared" ref="H70:H79" si="0">+B70-C70-D70-E70-F70+G70</f>
        <v>300</v>
      </c>
      <c r="I70" s="406"/>
      <c r="J70" s="407">
        <f t="shared" ref="J70:J79" si="1">SUM(C70:F70)*I70</f>
        <v>0</v>
      </c>
      <c r="K70" s="408">
        <f>+J70+'D09'!K70</f>
        <v>0</v>
      </c>
      <c r="L70" s="409" t="s">
        <v>101</v>
      </c>
      <c r="M70" s="410"/>
      <c r="N70" s="883"/>
      <c r="O70" s="940"/>
      <c r="P70" s="881"/>
      <c r="Q70" s="915"/>
      <c r="R70" s="59"/>
      <c r="S70" s="53"/>
      <c r="T70" s="55"/>
      <c r="U70" s="55"/>
      <c r="V70" s="53"/>
      <c r="W70" s="53"/>
      <c r="X70" s="53"/>
      <c r="Y70" s="53"/>
      <c r="Z70" s="53"/>
      <c r="AA70" s="53"/>
      <c r="AB70" s="53"/>
      <c r="AC70" s="53"/>
      <c r="AD70" s="131"/>
      <c r="AE70" s="131"/>
      <c r="AF70" s="815"/>
      <c r="AG70" s="159"/>
      <c r="AH70" s="138"/>
      <c r="AI70" s="139"/>
      <c r="AJ70" s="139"/>
      <c r="AK70" s="94"/>
      <c r="AL70" s="94"/>
      <c r="AQ70" s="163" t="s">
        <v>61</v>
      </c>
      <c r="AR70" s="164"/>
      <c r="AS70" s="92">
        <v>1</v>
      </c>
      <c r="AT70" s="165"/>
      <c r="AU70" s="143"/>
      <c r="AV70" s="166"/>
      <c r="AW70" s="167"/>
      <c r="AX70" s="168"/>
      <c r="AY70" s="169"/>
    </row>
    <row r="71" spans="1:51" s="46" customFormat="1" ht="20.100000000000001" customHeight="1">
      <c r="A71" s="250" t="s">
        <v>302</v>
      </c>
      <c r="B71" s="778">
        <v>8425</v>
      </c>
      <c r="C71" s="398"/>
      <c r="D71" s="398"/>
      <c r="E71" s="411"/>
      <c r="F71" s="788">
        <v>100</v>
      </c>
      <c r="G71" s="778"/>
      <c r="H71" s="778">
        <f t="shared" si="0"/>
        <v>8325</v>
      </c>
      <c r="I71" s="406"/>
      <c r="J71" s="407">
        <f t="shared" si="1"/>
        <v>0</v>
      </c>
      <c r="K71" s="408">
        <f>+J71+'D09'!K71</f>
        <v>0</v>
      </c>
      <c r="L71" s="412" t="s">
        <v>68</v>
      </c>
      <c r="M71" s="413"/>
      <c r="N71" s="413"/>
      <c r="O71" s="413"/>
      <c r="P71" s="413"/>
      <c r="Q71" s="414"/>
      <c r="R71" s="59"/>
      <c r="S71" s="53"/>
      <c r="T71" s="242"/>
      <c r="U71" s="55"/>
      <c r="V71" s="53"/>
      <c r="W71" s="53"/>
      <c r="X71" s="53"/>
      <c r="Y71" s="53"/>
      <c r="Z71" s="53"/>
      <c r="AA71" s="53"/>
      <c r="AB71" s="53"/>
      <c r="AC71" s="53"/>
      <c r="AD71" s="131"/>
      <c r="AE71" s="131"/>
      <c r="AF71" s="815"/>
      <c r="AG71" s="159"/>
      <c r="AH71" s="138"/>
      <c r="AI71" s="139"/>
      <c r="AJ71" s="139"/>
      <c r="AK71" s="94"/>
      <c r="AL71" s="94"/>
      <c r="AQ71" s="148" t="s">
        <v>69</v>
      </c>
      <c r="AR71" s="149"/>
      <c r="AS71" s="92">
        <v>1</v>
      </c>
      <c r="AT71" s="165"/>
      <c r="AU71" s="143"/>
      <c r="AV71" s="144"/>
      <c r="AW71" s="145"/>
      <c r="AX71" s="146"/>
      <c r="AY71" s="147"/>
    </row>
    <row r="72" spans="1:51" s="46" customFormat="1" ht="20.100000000000001" customHeight="1">
      <c r="A72" s="250" t="s">
        <v>258</v>
      </c>
      <c r="B72" s="778">
        <v>10</v>
      </c>
      <c r="C72" s="398"/>
      <c r="D72" s="398"/>
      <c r="E72" s="398"/>
      <c r="F72" s="788"/>
      <c r="G72" s="778"/>
      <c r="H72" s="778">
        <f t="shared" si="0"/>
        <v>10</v>
      </c>
      <c r="I72" s="406"/>
      <c r="J72" s="407">
        <f t="shared" si="1"/>
        <v>0</v>
      </c>
      <c r="K72" s="408">
        <f>+J72+'D09'!K72</f>
        <v>0</v>
      </c>
      <c r="L72" s="415" t="s">
        <v>51</v>
      </c>
      <c r="M72" s="774"/>
      <c r="N72" s="774">
        <v>1</v>
      </c>
      <c r="O72" s="406"/>
      <c r="P72" s="416">
        <f>+N72*O72</f>
        <v>0</v>
      </c>
      <c r="Q72" s="416">
        <f>+P72</f>
        <v>0</v>
      </c>
      <c r="R72" s="59"/>
      <c r="S72" s="170"/>
      <c r="T72" s="238"/>
      <c r="U72" s="55"/>
      <c r="V72" s="53"/>
      <c r="W72" s="53"/>
      <c r="X72" s="53"/>
      <c r="Y72" s="53"/>
      <c r="Z72" s="53"/>
      <c r="AA72" s="53"/>
      <c r="AB72" s="53"/>
      <c r="AC72" s="53"/>
      <c r="AD72" s="171"/>
      <c r="AE72" s="171"/>
      <c r="AF72" s="815"/>
      <c r="AG72" s="159"/>
      <c r="AH72" s="138"/>
      <c r="AI72" s="139"/>
      <c r="AJ72" s="139"/>
      <c r="AK72" s="94"/>
      <c r="AL72" s="94"/>
      <c r="AQ72" s="148" t="s">
        <v>70</v>
      </c>
      <c r="AR72" s="149"/>
      <c r="AS72" s="92">
        <v>4</v>
      </c>
      <c r="AT72" s="165"/>
      <c r="AU72" s="143"/>
      <c r="AV72" s="144"/>
      <c r="AW72" s="145"/>
      <c r="AX72" s="146"/>
      <c r="AY72" s="147"/>
    </row>
    <row r="73" spans="1:51" s="46" customFormat="1" ht="20.100000000000001" customHeight="1">
      <c r="A73" s="417" t="s">
        <v>235</v>
      </c>
      <c r="B73" s="778">
        <v>2025</v>
      </c>
      <c r="C73" s="398"/>
      <c r="D73" s="398"/>
      <c r="E73" s="399"/>
      <c r="F73" s="788"/>
      <c r="G73" s="778"/>
      <c r="H73" s="778">
        <f t="shared" si="0"/>
        <v>2025</v>
      </c>
      <c r="I73" s="406"/>
      <c r="J73" s="407">
        <f t="shared" si="1"/>
        <v>0</v>
      </c>
      <c r="K73" s="408">
        <f>+J73+'D09'!K73</f>
        <v>0</v>
      </c>
      <c r="L73" s="825" t="s">
        <v>52</v>
      </c>
      <c r="M73" s="774"/>
      <c r="N73" s="774">
        <v>1</v>
      </c>
      <c r="O73" s="406"/>
      <c r="P73" s="416">
        <f>+N73*O73</f>
        <v>0</v>
      </c>
      <c r="Q73" s="416">
        <f>+P73</f>
        <v>0</v>
      </c>
      <c r="R73" s="59"/>
      <c r="S73" s="170"/>
      <c r="T73" s="238"/>
      <c r="U73" s="55"/>
      <c r="V73" s="787"/>
      <c r="W73" s="787"/>
      <c r="X73" s="787"/>
      <c r="Y73" s="787"/>
      <c r="Z73" s="787"/>
      <c r="AA73" s="787"/>
      <c r="AB73" s="787"/>
      <c r="AC73" s="53"/>
      <c r="AD73" s="171"/>
      <c r="AE73" s="171"/>
      <c r="AF73" s="815"/>
      <c r="AG73" s="159"/>
      <c r="AH73" s="138"/>
      <c r="AI73" s="139"/>
      <c r="AJ73" s="139"/>
      <c r="AK73" s="94"/>
      <c r="AL73" s="94"/>
      <c r="AQ73" s="140" t="s">
        <v>54</v>
      </c>
      <c r="AR73" s="141"/>
      <c r="AS73" s="92">
        <v>1</v>
      </c>
      <c r="AT73" s="165"/>
      <c r="AU73" s="143"/>
      <c r="AV73" s="144"/>
      <c r="AW73" s="145"/>
      <c r="AX73" s="146"/>
      <c r="AY73" s="147"/>
    </row>
    <row r="74" spans="1:51" s="46" customFormat="1" ht="20.100000000000001" customHeight="1">
      <c r="A74" s="250" t="s">
        <v>236</v>
      </c>
      <c r="B74" s="778">
        <v>0</v>
      </c>
      <c r="C74" s="774"/>
      <c r="D74" s="398"/>
      <c r="E74" s="398"/>
      <c r="F74" s="398"/>
      <c r="G74" s="778"/>
      <c r="H74" s="778">
        <f t="shared" si="0"/>
        <v>0</v>
      </c>
      <c r="I74" s="406"/>
      <c r="J74" s="407">
        <f t="shared" si="1"/>
        <v>0</v>
      </c>
      <c r="K74" s="408">
        <f>+J74+'D09'!K74</f>
        <v>0</v>
      </c>
      <c r="L74" s="906"/>
      <c r="M74" s="907"/>
      <c r="N74" s="774"/>
      <c r="O74" s="419"/>
      <c r="P74" s="420"/>
      <c r="Q74" s="421"/>
      <c r="R74" s="59"/>
      <c r="S74" s="170"/>
      <c r="T74" s="238"/>
      <c r="U74" s="55"/>
      <c r="V74" s="53"/>
      <c r="W74" s="815"/>
      <c r="X74" s="815"/>
      <c r="Y74" s="53"/>
      <c r="Z74" s="815"/>
      <c r="AA74" s="815"/>
      <c r="AB74" s="815"/>
      <c r="AC74" s="53"/>
      <c r="AD74" s="171"/>
      <c r="AE74" s="171"/>
      <c r="AF74" s="815"/>
      <c r="AG74" s="159"/>
      <c r="AH74" s="138"/>
      <c r="AI74" s="139"/>
      <c r="AJ74" s="139"/>
      <c r="AK74" s="94"/>
      <c r="AL74" s="94"/>
      <c r="AQ74" s="140" t="s">
        <v>67</v>
      </c>
      <c r="AR74" s="141"/>
      <c r="AS74" s="92">
        <v>1</v>
      </c>
      <c r="AT74" s="165"/>
      <c r="AU74" s="143"/>
      <c r="AV74" s="144"/>
      <c r="AW74" s="145"/>
      <c r="AX74" s="146"/>
      <c r="AY74" s="147"/>
    </row>
    <row r="75" spans="1:51" s="46" customFormat="1" ht="20.100000000000001" customHeight="1">
      <c r="A75" s="417" t="s">
        <v>270</v>
      </c>
      <c r="B75" s="778">
        <v>4</v>
      </c>
      <c r="C75" s="774"/>
      <c r="D75" s="398"/>
      <c r="E75" s="398"/>
      <c r="F75" s="398"/>
      <c r="G75" s="778"/>
      <c r="H75" s="778">
        <f t="shared" si="0"/>
        <v>4</v>
      </c>
      <c r="I75" s="406"/>
      <c r="J75" s="407">
        <f t="shared" si="1"/>
        <v>0</v>
      </c>
      <c r="K75" s="408">
        <f>+J75+'D09'!K75</f>
        <v>0</v>
      </c>
      <c r="L75" s="412" t="s">
        <v>53</v>
      </c>
      <c r="M75" s="413"/>
      <c r="N75" s="413"/>
      <c r="O75" s="413"/>
      <c r="P75" s="422"/>
      <c r="Q75" s="414"/>
      <c r="R75" s="59"/>
      <c r="S75" s="170"/>
      <c r="T75" s="238"/>
      <c r="U75" s="55"/>
      <c r="V75" s="53"/>
      <c r="W75" s="815"/>
      <c r="X75" s="815"/>
      <c r="Y75" s="53"/>
      <c r="Z75" s="53"/>
      <c r="AA75" s="814"/>
      <c r="AB75" s="815"/>
      <c r="AC75" s="53"/>
      <c r="AD75" s="171"/>
      <c r="AE75" s="171"/>
      <c r="AF75" s="815"/>
      <c r="AG75" s="172"/>
      <c r="AH75" s="138"/>
      <c r="AI75" s="139"/>
      <c r="AJ75" s="139"/>
      <c r="AK75" s="94"/>
      <c r="AL75" s="94"/>
      <c r="AQ75" s="140" t="s">
        <v>71</v>
      </c>
      <c r="AR75" s="141"/>
      <c r="AS75" s="92">
        <v>1</v>
      </c>
      <c r="AT75" s="165"/>
      <c r="AU75" s="143"/>
      <c r="AV75" s="144"/>
      <c r="AW75" s="145"/>
      <c r="AX75" s="146"/>
      <c r="AY75" s="147"/>
    </row>
    <row r="76" spans="1:51" s="46" customFormat="1" ht="20.100000000000001" customHeight="1" thickBot="1">
      <c r="A76" s="417" t="s">
        <v>303</v>
      </c>
      <c r="B76" s="778">
        <v>3</v>
      </c>
      <c r="C76" s="774"/>
      <c r="D76" s="398"/>
      <c r="E76" s="398"/>
      <c r="F76" s="398"/>
      <c r="G76" s="788"/>
      <c r="H76" s="778">
        <f t="shared" si="0"/>
        <v>3</v>
      </c>
      <c r="I76" s="406"/>
      <c r="J76" s="407">
        <f t="shared" si="1"/>
        <v>0</v>
      </c>
      <c r="K76" s="408">
        <f>+J76+'D09'!K76</f>
        <v>0</v>
      </c>
      <c r="L76" s="941" t="s">
        <v>220</v>
      </c>
      <c r="M76" s="942"/>
      <c r="N76" s="882">
        <v>1</v>
      </c>
      <c r="O76" s="939"/>
      <c r="P76" s="908">
        <v>0</v>
      </c>
      <c r="Q76" s="908">
        <f>+P76</f>
        <v>0</v>
      </c>
      <c r="R76" s="59"/>
      <c r="S76" s="170"/>
      <c r="T76" s="238"/>
      <c r="U76" s="55"/>
      <c r="V76" s="53"/>
      <c r="W76" s="815"/>
      <c r="X76" s="815"/>
      <c r="Y76" s="53"/>
      <c r="Z76" s="53"/>
      <c r="AA76" s="88"/>
      <c r="AB76" s="173"/>
      <c r="AC76" s="53"/>
      <c r="AD76" s="150"/>
      <c r="AE76" s="150"/>
      <c r="AF76" s="150"/>
      <c r="AG76" s="150"/>
      <c r="AH76" s="150"/>
      <c r="AI76" s="150"/>
      <c r="AJ76" s="150"/>
      <c r="AK76" s="150"/>
      <c r="AL76" s="150"/>
      <c r="AQ76" s="140" t="s">
        <v>72</v>
      </c>
      <c r="AR76" s="141"/>
      <c r="AS76" s="237">
        <v>1</v>
      </c>
      <c r="AT76" s="174"/>
      <c r="AU76" s="154"/>
      <c r="AV76" s="155"/>
      <c r="AW76" s="156"/>
      <c r="AX76" s="157"/>
      <c r="AY76" s="158"/>
    </row>
    <row r="77" spans="1:51" s="46" customFormat="1" ht="20.100000000000001" customHeight="1" thickBot="1">
      <c r="A77" s="417" t="s">
        <v>376</v>
      </c>
      <c r="B77" s="778">
        <v>2025</v>
      </c>
      <c r="C77" s="398"/>
      <c r="D77" s="398"/>
      <c r="E77" s="398"/>
      <c r="F77" s="258"/>
      <c r="G77" s="788"/>
      <c r="H77" s="778">
        <f t="shared" si="0"/>
        <v>2025</v>
      </c>
      <c r="I77" s="406"/>
      <c r="J77" s="407">
        <f t="shared" si="1"/>
        <v>0</v>
      </c>
      <c r="K77" s="408">
        <f>+J77+'D09'!K77</f>
        <v>0</v>
      </c>
      <c r="L77" s="904" t="s">
        <v>219</v>
      </c>
      <c r="M77" s="905"/>
      <c r="N77" s="883"/>
      <c r="O77" s="940"/>
      <c r="P77" s="909"/>
      <c r="Q77" s="909"/>
      <c r="R77" s="59"/>
      <c r="S77" s="170"/>
      <c r="T77" s="238"/>
      <c r="U77" s="55"/>
      <c r="V77" s="53"/>
      <c r="W77" s="815"/>
      <c r="X77" s="815"/>
      <c r="Y77" s="787"/>
      <c r="Z77" s="53"/>
      <c r="AA77" s="815"/>
      <c r="AB77" s="815"/>
      <c r="AC77" s="53"/>
      <c r="AD77" s="131"/>
      <c r="AE77" s="131"/>
      <c r="AF77" s="815"/>
      <c r="AG77" s="159"/>
      <c r="AH77" s="138"/>
      <c r="AI77" s="139"/>
      <c r="AJ77" s="139"/>
      <c r="AK77" s="94"/>
      <c r="AL77" s="94"/>
      <c r="AQ77" s="160" t="s">
        <v>55</v>
      </c>
      <c r="AR77" s="161"/>
      <c r="AS77" s="161"/>
      <c r="AT77" s="161"/>
      <c r="AU77" s="161"/>
      <c r="AV77" s="161"/>
      <c r="AW77" s="161"/>
      <c r="AX77" s="161"/>
      <c r="AY77" s="162"/>
    </row>
    <row r="78" spans="1:51" s="46" customFormat="1" ht="20.100000000000001" customHeight="1" thickBot="1">
      <c r="A78" s="417" t="s">
        <v>248</v>
      </c>
      <c r="B78" s="778">
        <v>75</v>
      </c>
      <c r="C78" s="398"/>
      <c r="D78" s="398"/>
      <c r="E78" s="398"/>
      <c r="F78" s="423"/>
      <c r="G78" s="788"/>
      <c r="H78" s="778">
        <f t="shared" si="0"/>
        <v>75</v>
      </c>
      <c r="I78" s="406"/>
      <c r="J78" s="407">
        <f t="shared" si="1"/>
        <v>0</v>
      </c>
      <c r="K78" s="408">
        <f>+J78+'D09'!K78</f>
        <v>0</v>
      </c>
      <c r="L78" s="415" t="s">
        <v>218</v>
      </c>
      <c r="M78" s="779"/>
      <c r="N78" s="779">
        <v>1</v>
      </c>
      <c r="O78" s="406"/>
      <c r="P78" s="416">
        <f t="shared" ref="P78:P83" si="2">+N78*O78</f>
        <v>0</v>
      </c>
      <c r="Q78" s="416">
        <f t="shared" ref="Q78:Q83" si="3">+P78</f>
        <v>0</v>
      </c>
      <c r="R78" s="59"/>
      <c r="S78" s="170"/>
      <c r="T78" s="238"/>
      <c r="U78" s="55"/>
      <c r="V78" s="53"/>
      <c r="W78" s="815"/>
      <c r="X78" s="815"/>
      <c r="Y78" s="787"/>
      <c r="Z78" s="53"/>
      <c r="AA78" s="815"/>
      <c r="AB78" s="815"/>
      <c r="AC78" s="53"/>
      <c r="AD78" s="131"/>
      <c r="AE78" s="131"/>
      <c r="AF78" s="815"/>
      <c r="AG78" s="159"/>
      <c r="AH78" s="138"/>
      <c r="AI78" s="139"/>
      <c r="AJ78" s="139"/>
      <c r="AK78" s="94"/>
      <c r="AL78" s="94"/>
      <c r="AQ78" s="175"/>
      <c r="AR78" s="175"/>
      <c r="AS78" s="176"/>
      <c r="AT78" s="176"/>
      <c r="AU78" s="176"/>
      <c r="AV78" s="175"/>
      <c r="AW78" s="175"/>
      <c r="AX78" s="175"/>
      <c r="AY78" s="177"/>
    </row>
    <row r="79" spans="1:51" s="46" customFormat="1" ht="20.100000000000001" customHeight="1">
      <c r="A79" s="417" t="s">
        <v>237</v>
      </c>
      <c r="B79" s="778">
        <v>50</v>
      </c>
      <c r="C79" s="419"/>
      <c r="D79" s="419"/>
      <c r="E79" s="419"/>
      <c r="F79" s="423"/>
      <c r="G79" s="424"/>
      <c r="H79" s="778">
        <f t="shared" si="0"/>
        <v>50</v>
      </c>
      <c r="I79" s="426"/>
      <c r="J79" s="407">
        <f t="shared" si="1"/>
        <v>0</v>
      </c>
      <c r="K79" s="408">
        <f>+J79+'D09'!K79</f>
        <v>0</v>
      </c>
      <c r="L79" s="415" t="s">
        <v>114</v>
      </c>
      <c r="M79" s="779"/>
      <c r="N79" s="779">
        <v>4</v>
      </c>
      <c r="O79" s="406"/>
      <c r="P79" s="416">
        <f t="shared" si="2"/>
        <v>0</v>
      </c>
      <c r="Q79" s="416">
        <f t="shared" si="3"/>
        <v>0</v>
      </c>
      <c r="R79" s="59"/>
      <c r="S79" s="170"/>
      <c r="T79" s="238"/>
      <c r="U79" s="55"/>
      <c r="V79" s="53"/>
      <c r="W79" s="815"/>
      <c r="X79" s="815"/>
      <c r="Y79" s="787"/>
      <c r="Z79" s="53"/>
      <c r="AA79" s="815"/>
      <c r="AB79" s="815"/>
      <c r="AC79" s="53"/>
      <c r="AD79" s="131"/>
      <c r="AE79" s="131"/>
      <c r="AF79" s="815"/>
      <c r="AG79" s="814"/>
      <c r="AH79" s="138"/>
      <c r="AI79" s="139"/>
      <c r="AJ79" s="139"/>
      <c r="AK79" s="94"/>
      <c r="AL79" s="94"/>
      <c r="AQ79" s="178" t="s">
        <v>62</v>
      </c>
      <c r="AR79" s="164"/>
      <c r="AS79" s="237">
        <v>2</v>
      </c>
      <c r="AT79" s="165"/>
      <c r="AU79" s="143"/>
      <c r="AV79" s="166"/>
      <c r="AW79" s="167"/>
      <c r="AX79" s="168"/>
      <c r="AY79" s="169"/>
    </row>
    <row r="80" spans="1:51" s="46" customFormat="1" ht="20.100000000000001" customHeight="1">
      <c r="A80" s="429"/>
      <c r="B80" s="258"/>
      <c r="C80" s="771"/>
      <c r="D80" s="419"/>
      <c r="E80" s="399"/>
      <c r="F80" s="405"/>
      <c r="G80" s="430"/>
      <c r="H80" s="431"/>
      <c r="I80" s="432"/>
      <c r="J80" s="433"/>
      <c r="K80" s="434"/>
      <c r="L80" s="875" t="s">
        <v>217</v>
      </c>
      <c r="M80" s="876"/>
      <c r="N80" s="779">
        <v>1</v>
      </c>
      <c r="O80" s="406"/>
      <c r="P80" s="416">
        <f t="shared" si="2"/>
        <v>0</v>
      </c>
      <c r="Q80" s="416">
        <f t="shared" si="3"/>
        <v>0</v>
      </c>
      <c r="R80" s="59"/>
      <c r="S80" s="170"/>
      <c r="T80" s="238"/>
      <c r="U80" s="55"/>
      <c r="V80" s="917"/>
      <c r="W80" s="917"/>
      <c r="X80" s="917"/>
      <c r="Y80" s="968"/>
      <c r="Z80" s="968"/>
      <c r="AA80" s="968"/>
      <c r="AB80" s="968"/>
      <c r="AC80" s="53"/>
      <c r="AD80" s="131"/>
      <c r="AE80" s="131"/>
      <c r="AF80" s="815"/>
      <c r="AG80" s="814"/>
      <c r="AH80" s="138"/>
      <c r="AI80" s="139"/>
      <c r="AJ80" s="139"/>
      <c r="AK80" s="94"/>
      <c r="AL80" s="94"/>
      <c r="AQ80" s="148" t="s">
        <v>63</v>
      </c>
      <c r="AR80" s="149"/>
      <c r="AS80" s="237">
        <v>1</v>
      </c>
      <c r="AT80" s="142"/>
      <c r="AU80" s="143"/>
      <c r="AV80" s="144"/>
      <c r="AW80" s="145"/>
      <c r="AX80" s="146"/>
      <c r="AY80" s="147"/>
    </row>
    <row r="81" spans="1:51" s="46" customFormat="1" ht="20.100000000000001" customHeight="1">
      <c r="A81" s="296"/>
      <c r="B81" s="435"/>
      <c r="C81" s="436"/>
      <c r="D81" s="790"/>
      <c r="E81" s="437"/>
      <c r="F81" s="438"/>
      <c r="G81" s="424"/>
      <c r="H81" s="425"/>
      <c r="I81" s="426"/>
      <c r="J81" s="439"/>
      <c r="K81" s="434"/>
      <c r="L81" s="825" t="s">
        <v>67</v>
      </c>
      <c r="M81" s="779"/>
      <c r="N81" s="779">
        <v>1</v>
      </c>
      <c r="O81" s="406"/>
      <c r="P81" s="416">
        <f t="shared" si="2"/>
        <v>0</v>
      </c>
      <c r="Q81" s="416">
        <f t="shared" si="3"/>
        <v>0</v>
      </c>
      <c r="R81" s="59"/>
      <c r="S81" s="170"/>
      <c r="T81" s="238"/>
      <c r="U81" s="55"/>
      <c r="V81" s="53"/>
      <c r="W81" s="53"/>
      <c r="X81" s="53"/>
      <c r="Y81" s="53"/>
      <c r="Z81" s="53"/>
      <c r="AA81" s="53"/>
      <c r="AB81" s="53"/>
      <c r="AC81" s="53"/>
      <c r="AD81" s="131"/>
      <c r="AE81" s="131"/>
      <c r="AF81" s="815"/>
      <c r="AG81" s="814"/>
      <c r="AH81" s="138"/>
      <c r="AI81" s="139"/>
      <c r="AJ81" s="139"/>
      <c r="AK81" s="94"/>
      <c r="AL81" s="94"/>
      <c r="AQ81" s="148" t="s">
        <v>64</v>
      </c>
      <c r="AR81" s="149"/>
      <c r="AS81" s="237">
        <v>1</v>
      </c>
      <c r="AT81" s="142"/>
      <c r="AU81" s="143"/>
      <c r="AV81" s="144"/>
      <c r="AW81" s="145"/>
      <c r="AX81" s="146"/>
      <c r="AY81" s="147"/>
    </row>
    <row r="82" spans="1:51" s="46" customFormat="1" ht="20.100000000000001" customHeight="1">
      <c r="A82" s="440" t="s">
        <v>103</v>
      </c>
      <c r="B82" s="441"/>
      <c r="C82" s="441"/>
      <c r="D82" s="441"/>
      <c r="E82" s="441"/>
      <c r="F82" s="441"/>
      <c r="G82" s="441"/>
      <c r="H82" s="441"/>
      <c r="I82" s="442"/>
      <c r="J82" s="443">
        <f>SUM(J69:J81)</f>
        <v>0</v>
      </c>
      <c r="K82" s="444">
        <f>SUM(K69:K81)+'D09'!K82</f>
        <v>0</v>
      </c>
      <c r="L82" s="875" t="s">
        <v>71</v>
      </c>
      <c r="M82" s="876"/>
      <c r="N82" s="779">
        <v>1</v>
      </c>
      <c r="O82" s="406"/>
      <c r="P82" s="416">
        <f t="shared" si="2"/>
        <v>0</v>
      </c>
      <c r="Q82" s="416">
        <f t="shared" si="3"/>
        <v>0</v>
      </c>
      <c r="R82" s="59"/>
      <c r="S82" s="170"/>
      <c r="T82" s="238"/>
      <c r="U82" s="55"/>
      <c r="V82" s="53"/>
      <c r="W82" s="53"/>
      <c r="X82" s="53"/>
      <c r="Y82" s="53"/>
      <c r="Z82" s="53"/>
      <c r="AA82" s="53"/>
      <c r="AB82" s="53"/>
      <c r="AC82" s="53"/>
      <c r="AD82" s="131"/>
      <c r="AE82" s="131"/>
      <c r="AF82" s="815"/>
      <c r="AG82" s="814"/>
      <c r="AH82" s="138"/>
      <c r="AI82" s="139"/>
      <c r="AJ82" s="139"/>
      <c r="AK82" s="94"/>
      <c r="AL82" s="94"/>
      <c r="AQ82" s="148" t="s">
        <v>65</v>
      </c>
      <c r="AR82" s="149"/>
      <c r="AS82" s="237">
        <v>1</v>
      </c>
      <c r="AT82" s="142"/>
      <c r="AU82" s="143"/>
      <c r="AV82" s="144"/>
      <c r="AW82" s="145"/>
      <c r="AX82" s="146"/>
      <c r="AY82" s="147"/>
    </row>
    <row r="83" spans="1:51" s="46" customFormat="1" ht="20.100000000000001" customHeight="1" thickBot="1">
      <c r="A83" s="445" t="s">
        <v>224</v>
      </c>
      <c r="B83" s="445"/>
      <c r="C83" s="446">
        <f>IF(M54=0,0,(+C74*I74+C75*I75+C76*I76)/M54)</f>
        <v>0</v>
      </c>
      <c r="D83" s="446">
        <f>IF(P36=0,0,(+D69*I69+D70*I70)/P36)</f>
        <v>0</v>
      </c>
      <c r="E83" s="446">
        <f>IF(P37=0,0,(+E69*I69+E70*I70+E71*I71+E73*I73)/P37)</f>
        <v>0</v>
      </c>
      <c r="F83" s="446">
        <f>IF(F52=0,0,(+F69*I69+F71*I71+F72*I72+F73*I73+F78*I78+F77*I77)/F52)</f>
        <v>0</v>
      </c>
      <c r="G83" s="398"/>
      <c r="H83" s="398"/>
      <c r="I83" s="398"/>
      <c r="J83" s="447"/>
      <c r="K83" s="447"/>
      <c r="L83" s="875" t="s">
        <v>72</v>
      </c>
      <c r="M83" s="876"/>
      <c r="N83" s="774">
        <v>1</v>
      </c>
      <c r="O83" s="406"/>
      <c r="P83" s="416">
        <f t="shared" si="2"/>
        <v>0</v>
      </c>
      <c r="Q83" s="416">
        <f t="shared" si="3"/>
        <v>0</v>
      </c>
      <c r="R83" s="59"/>
      <c r="S83" s="170"/>
      <c r="T83" s="238"/>
      <c r="U83" s="55"/>
      <c r="V83" s="53"/>
      <c r="W83" s="53"/>
      <c r="X83" s="53"/>
      <c r="Y83" s="53"/>
      <c r="Z83" s="53"/>
      <c r="AA83" s="53"/>
      <c r="AB83" s="53"/>
      <c r="AC83" s="53"/>
      <c r="AD83" s="150"/>
      <c r="AE83" s="150"/>
      <c r="AF83" s="150"/>
      <c r="AG83" s="150"/>
      <c r="AH83" s="150"/>
      <c r="AI83" s="150"/>
      <c r="AJ83" s="150"/>
      <c r="AK83" s="150"/>
      <c r="AL83" s="150"/>
      <c r="AQ83" s="180" t="s">
        <v>66</v>
      </c>
      <c r="AR83" s="152"/>
      <c r="AS83" s="118">
        <v>1</v>
      </c>
      <c r="AT83" s="181"/>
      <c r="AU83" s="154"/>
      <c r="AV83" s="155"/>
      <c r="AW83" s="156"/>
      <c r="AX83" s="157"/>
      <c r="AY83" s="158"/>
    </row>
    <row r="84" spans="1:51" s="46" customFormat="1" ht="20.100000000000001" customHeight="1" thickBot="1">
      <c r="A84" s="445" t="s">
        <v>225</v>
      </c>
      <c r="B84" s="445"/>
      <c r="C84" s="448">
        <f>+C83</f>
        <v>0</v>
      </c>
      <c r="D84" s="446">
        <f>+D83</f>
        <v>0</v>
      </c>
      <c r="E84" s="446">
        <f>+E83</f>
        <v>0</v>
      </c>
      <c r="F84" s="446">
        <f>+F83</f>
        <v>0</v>
      </c>
      <c r="G84" s="398"/>
      <c r="H84" s="398"/>
      <c r="I84" s="398"/>
      <c r="J84" s="447"/>
      <c r="K84" s="449"/>
      <c r="L84" s="412" t="s">
        <v>55</v>
      </c>
      <c r="M84" s="413"/>
      <c r="N84" s="413"/>
      <c r="O84" s="413"/>
      <c r="P84" s="422"/>
      <c r="Q84" s="414"/>
      <c r="R84" s="59"/>
      <c r="S84" s="170"/>
      <c r="T84" s="105"/>
      <c r="U84" s="182"/>
      <c r="V84" s="53"/>
      <c r="W84" s="53"/>
      <c r="X84" s="53"/>
      <c r="Y84" s="53"/>
      <c r="Z84" s="53"/>
      <c r="AA84" s="53"/>
      <c r="AB84" s="53"/>
      <c r="AC84" s="53"/>
      <c r="AD84" s="826"/>
      <c r="AE84" s="815"/>
      <c r="AF84" s="815"/>
      <c r="AG84" s="159"/>
      <c r="AH84" s="138"/>
      <c r="AI84" s="139"/>
      <c r="AJ84" s="139"/>
      <c r="AK84" s="94"/>
      <c r="AL84" s="94"/>
      <c r="AQ84" s="160" t="s">
        <v>56</v>
      </c>
      <c r="AR84" s="161"/>
      <c r="AS84" s="161"/>
      <c r="AT84" s="161"/>
      <c r="AU84" s="161"/>
      <c r="AV84" s="161"/>
      <c r="AW84" s="161"/>
      <c r="AX84" s="161"/>
      <c r="AY84" s="162"/>
    </row>
    <row r="85" spans="1:51" s="46" customFormat="1" ht="20.100000000000001" customHeight="1">
      <c r="A85" s="871" t="s">
        <v>151</v>
      </c>
      <c r="B85" s="872"/>
      <c r="C85" s="872"/>
      <c r="D85" s="872"/>
      <c r="E85" s="872"/>
      <c r="F85" s="872"/>
      <c r="G85" s="872"/>
      <c r="H85" s="872"/>
      <c r="I85" s="872"/>
      <c r="J85" s="450"/>
      <c r="K85" s="451"/>
      <c r="L85" s="875" t="s">
        <v>62</v>
      </c>
      <c r="M85" s="876"/>
      <c r="N85" s="774">
        <v>2</v>
      </c>
      <c r="O85" s="406"/>
      <c r="P85" s="416">
        <f>+N85*O85</f>
        <v>0</v>
      </c>
      <c r="Q85" s="416">
        <f>+P85</f>
        <v>0</v>
      </c>
      <c r="R85" s="59"/>
      <c r="S85" s="170"/>
      <c r="T85" s="105"/>
      <c r="U85" s="182"/>
      <c r="V85" s="53"/>
      <c r="W85" s="53"/>
      <c r="X85" s="53"/>
      <c r="Y85" s="53"/>
      <c r="Z85" s="53"/>
      <c r="AA85" s="53"/>
      <c r="AB85" s="53"/>
      <c r="AC85" s="53"/>
      <c r="AD85" s="826"/>
      <c r="AE85" s="815"/>
      <c r="AF85" s="815"/>
      <c r="AG85" s="159"/>
      <c r="AH85" s="138"/>
      <c r="AI85" s="139"/>
      <c r="AJ85" s="139"/>
      <c r="AK85" s="94"/>
      <c r="AL85" s="94"/>
      <c r="AQ85" s="183" t="s">
        <v>73</v>
      </c>
      <c r="AR85" s="75"/>
      <c r="AS85" s="237">
        <v>1</v>
      </c>
      <c r="AT85" s="165"/>
      <c r="AU85" s="143"/>
      <c r="AV85" s="166"/>
      <c r="AW85" s="167"/>
      <c r="AX85" s="168"/>
      <c r="AY85" s="169"/>
    </row>
    <row r="86" spans="1:51" s="46" customFormat="1" ht="20.100000000000001" customHeight="1">
      <c r="A86" s="452" t="s">
        <v>160</v>
      </c>
      <c r="B86" s="1127" t="s">
        <v>164</v>
      </c>
      <c r="C86" s="1127"/>
      <c r="D86" s="1127"/>
      <c r="E86" s="1127"/>
      <c r="F86" s="1127"/>
      <c r="G86" s="1127"/>
      <c r="H86" s="1127"/>
      <c r="I86" s="1127"/>
      <c r="J86" s="453"/>
      <c r="K86" s="454"/>
      <c r="L86" s="415" t="s">
        <v>63</v>
      </c>
      <c r="M86" s="774"/>
      <c r="N86" s="774">
        <v>1</v>
      </c>
      <c r="O86" s="406"/>
      <c r="P86" s="416">
        <f>+N86*O86</f>
        <v>0</v>
      </c>
      <c r="Q86" s="416">
        <f>+P86</f>
        <v>0</v>
      </c>
      <c r="R86" s="59"/>
      <c r="S86" s="170"/>
      <c r="T86" s="105"/>
      <c r="U86" s="182"/>
      <c r="V86" s="53"/>
      <c r="W86" s="53"/>
      <c r="X86" s="53"/>
      <c r="Y86" s="53"/>
      <c r="Z86" s="53"/>
      <c r="AA86" s="53"/>
      <c r="AB86" s="53"/>
      <c r="AC86" s="53"/>
      <c r="AD86" s="826"/>
      <c r="AE86" s="815"/>
      <c r="AF86" s="815"/>
      <c r="AG86" s="159"/>
      <c r="AH86" s="138"/>
      <c r="AI86" s="139"/>
      <c r="AJ86" s="139"/>
      <c r="AK86" s="94"/>
      <c r="AL86" s="94"/>
      <c r="AQ86" s="183" t="s">
        <v>74</v>
      </c>
      <c r="AR86" s="75"/>
      <c r="AS86" s="237">
        <v>1</v>
      </c>
      <c r="AT86" s="165"/>
      <c r="AU86" s="143"/>
      <c r="AV86" s="144"/>
      <c r="AW86" s="145"/>
      <c r="AX86" s="146"/>
      <c r="AY86" s="147"/>
    </row>
    <row r="87" spans="1:51" s="46" customFormat="1" ht="20.100000000000001" customHeight="1">
      <c r="A87" s="623" t="s">
        <v>326</v>
      </c>
      <c r="B87" s="624"/>
      <c r="C87" s="624"/>
      <c r="D87" s="624"/>
      <c r="E87" s="624"/>
      <c r="F87" s="624"/>
      <c r="G87" s="624"/>
      <c r="H87" s="624"/>
      <c r="I87" s="624"/>
      <c r="J87" s="645"/>
      <c r="K87" s="646"/>
      <c r="L87" s="875" t="s">
        <v>64</v>
      </c>
      <c r="M87" s="876"/>
      <c r="N87" s="774">
        <v>1</v>
      </c>
      <c r="O87" s="406"/>
      <c r="P87" s="416">
        <f>+N87*O87</f>
        <v>0</v>
      </c>
      <c r="Q87" s="416">
        <f>+P87</f>
        <v>0</v>
      </c>
      <c r="R87" s="59"/>
      <c r="S87" s="170"/>
      <c r="T87" s="105"/>
      <c r="U87" s="182"/>
      <c r="V87" s="53"/>
      <c r="W87" s="53"/>
      <c r="X87" s="53"/>
      <c r="Y87" s="53"/>
      <c r="Z87" s="53"/>
      <c r="AA87" s="53"/>
      <c r="AB87" s="53"/>
      <c r="AC87" s="53"/>
      <c r="AD87" s="826"/>
      <c r="AE87" s="815"/>
      <c r="AF87" s="815"/>
      <c r="AG87" s="172"/>
      <c r="AH87" s="138"/>
      <c r="AI87" s="139"/>
      <c r="AJ87" s="131"/>
      <c r="AK87" s="94"/>
      <c r="AL87" s="94"/>
      <c r="AQ87" s="183" t="s">
        <v>75</v>
      </c>
      <c r="AR87" s="75"/>
      <c r="AS87" s="237">
        <v>2</v>
      </c>
      <c r="AT87" s="165"/>
      <c r="AU87" s="143"/>
      <c r="AV87" s="144"/>
      <c r="AW87" s="145"/>
      <c r="AX87" s="146"/>
      <c r="AY87" s="147"/>
    </row>
    <row r="88" spans="1:51" s="46" customFormat="1" ht="20.100000000000001" customHeight="1">
      <c r="A88" s="623" t="s">
        <v>364</v>
      </c>
      <c r="B88" s="624"/>
      <c r="C88" s="624"/>
      <c r="D88" s="624"/>
      <c r="E88" s="624"/>
      <c r="F88" s="624"/>
      <c r="G88" s="624"/>
      <c r="H88" s="624"/>
      <c r="I88" s="624"/>
      <c r="J88" s="645"/>
      <c r="K88" s="646"/>
      <c r="L88" s="415" t="s">
        <v>65</v>
      </c>
      <c r="M88" s="774"/>
      <c r="N88" s="774">
        <v>1</v>
      </c>
      <c r="O88" s="406"/>
      <c r="P88" s="416">
        <f>+N88*O88</f>
        <v>0</v>
      </c>
      <c r="Q88" s="416">
        <f>+P88</f>
        <v>0</v>
      </c>
      <c r="R88" s="59"/>
      <c r="S88" s="170"/>
      <c r="T88" s="105"/>
      <c r="U88" s="182"/>
      <c r="V88" s="184"/>
      <c r="W88" s="53"/>
      <c r="X88" s="53"/>
      <c r="Y88" s="53"/>
      <c r="Z88" s="53"/>
      <c r="AA88" s="53"/>
      <c r="AB88" s="53"/>
      <c r="AC88" s="53"/>
      <c r="AD88" s="826"/>
      <c r="AE88" s="815"/>
      <c r="AF88" s="815"/>
      <c r="AG88" s="172"/>
      <c r="AH88" s="138"/>
      <c r="AI88" s="139"/>
      <c r="AJ88" s="139"/>
      <c r="AK88" s="94"/>
      <c r="AL88" s="94"/>
      <c r="AQ88" s="183" t="s">
        <v>76</v>
      </c>
      <c r="AR88" s="75"/>
      <c r="AS88" s="237">
        <v>2</v>
      </c>
      <c r="AT88" s="179"/>
      <c r="AU88" s="143"/>
      <c r="AV88" s="144"/>
      <c r="AW88" s="149"/>
      <c r="AX88" s="146"/>
      <c r="AY88" s="147"/>
    </row>
    <row r="89" spans="1:51" s="46" customFormat="1" ht="20.100000000000001" customHeight="1">
      <c r="A89" s="455"/>
      <c r="B89" s="456"/>
      <c r="C89" s="456"/>
      <c r="D89" s="456"/>
      <c r="E89" s="456"/>
      <c r="F89" s="456"/>
      <c r="G89" s="456"/>
      <c r="H89" s="456"/>
      <c r="I89" s="456"/>
      <c r="J89" s="453"/>
      <c r="K89" s="454"/>
      <c r="L89" s="415" t="s">
        <v>66</v>
      </c>
      <c r="M89" s="774"/>
      <c r="N89" s="774">
        <v>1</v>
      </c>
      <c r="O89" s="406"/>
      <c r="P89" s="416">
        <f>+N89*O89</f>
        <v>0</v>
      </c>
      <c r="Q89" s="416">
        <f>+P89</f>
        <v>0</v>
      </c>
      <c r="R89" s="59"/>
      <c r="S89" s="170"/>
      <c r="T89" s="105"/>
      <c r="U89" s="182"/>
      <c r="V89" s="184"/>
      <c r="W89" s="53"/>
      <c r="X89" s="53"/>
      <c r="Y89" s="53"/>
      <c r="Z89" s="53"/>
      <c r="AA89" s="53"/>
      <c r="AB89" s="53"/>
      <c r="AC89" s="53"/>
      <c r="AD89" s="826"/>
      <c r="AE89" s="815"/>
      <c r="AF89" s="815"/>
      <c r="AG89" s="172"/>
      <c r="AH89" s="138"/>
      <c r="AI89" s="139"/>
      <c r="AJ89" s="139"/>
      <c r="AK89" s="94"/>
      <c r="AL89" s="94"/>
      <c r="AQ89" s="185"/>
      <c r="AR89" s="75"/>
      <c r="AS89" s="237"/>
      <c r="AT89" s="179"/>
      <c r="AU89" s="143"/>
      <c r="AV89" s="947"/>
      <c r="AW89" s="948"/>
      <c r="AX89" s="949"/>
      <c r="AY89" s="950"/>
    </row>
    <row r="90" spans="1:51" s="46" customFormat="1" ht="20.100000000000001" customHeight="1">
      <c r="A90" s="457" t="s">
        <v>247</v>
      </c>
      <c r="B90" s="458"/>
      <c r="C90" s="928"/>
      <c r="D90" s="928"/>
      <c r="E90" s="928"/>
      <c r="F90" s="928"/>
      <c r="G90" s="928"/>
      <c r="H90" s="928"/>
      <c r="I90" s="928"/>
      <c r="J90" s="459"/>
      <c r="K90" s="460"/>
      <c r="L90" s="412" t="s">
        <v>56</v>
      </c>
      <c r="M90" s="413"/>
      <c r="N90" s="413"/>
      <c r="O90" s="413"/>
      <c r="P90" s="422"/>
      <c r="Q90" s="414"/>
      <c r="R90" s="59"/>
      <c r="S90" s="170"/>
      <c r="T90" s="105"/>
      <c r="U90" s="182"/>
      <c r="V90" s="184"/>
      <c r="W90" s="53"/>
      <c r="X90" s="53"/>
      <c r="Y90" s="53"/>
      <c r="Z90" s="53"/>
      <c r="AA90" s="53"/>
      <c r="AB90" s="53"/>
      <c r="AC90" s="53"/>
      <c r="AD90" s="826"/>
      <c r="AE90" s="815"/>
      <c r="AF90" s="815"/>
      <c r="AG90" s="172"/>
      <c r="AH90" s="138"/>
      <c r="AI90" s="139"/>
      <c r="AJ90" s="139"/>
      <c r="AK90" s="94"/>
      <c r="AL90" s="94"/>
      <c r="AQ90" s="185"/>
      <c r="AR90" s="75"/>
      <c r="AS90" s="237"/>
      <c r="AT90" s="179"/>
      <c r="AU90" s="143"/>
      <c r="AV90" s="947"/>
      <c r="AW90" s="948"/>
      <c r="AX90" s="949"/>
      <c r="AY90" s="950"/>
    </row>
    <row r="91" spans="1:51" s="46" customFormat="1" ht="20.100000000000001" customHeight="1">
      <c r="A91" s="625" t="s">
        <v>280</v>
      </c>
      <c r="B91" s="626"/>
      <c r="C91" s="626"/>
      <c r="D91" s="626"/>
      <c r="E91" s="626"/>
      <c r="F91" s="626"/>
      <c r="G91" s="626"/>
      <c r="H91" s="626"/>
      <c r="I91" s="626"/>
      <c r="J91" s="632"/>
      <c r="K91" s="618"/>
      <c r="L91" s="465" t="s">
        <v>73</v>
      </c>
      <c r="M91" s="774"/>
      <c r="N91" s="774">
        <v>1</v>
      </c>
      <c r="O91" s="406"/>
      <c r="P91" s="416">
        <f>+N91*O91</f>
        <v>0</v>
      </c>
      <c r="Q91" s="416">
        <f>+P91</f>
        <v>0</v>
      </c>
      <c r="R91" s="59"/>
      <c r="S91" s="170"/>
      <c r="T91" s="105"/>
      <c r="U91" s="182"/>
      <c r="V91" s="184"/>
      <c r="W91" s="53"/>
      <c r="X91" s="53"/>
      <c r="Y91" s="53"/>
      <c r="Z91" s="53"/>
      <c r="AA91" s="53"/>
      <c r="AB91" s="53"/>
      <c r="AC91" s="53"/>
      <c r="AD91" s="977"/>
      <c r="AE91" s="977"/>
      <c r="AF91" s="977"/>
      <c r="AG91" s="977"/>
      <c r="AH91" s="977"/>
      <c r="AI91" s="977"/>
      <c r="AJ91" s="977"/>
      <c r="AK91" s="977"/>
      <c r="AL91" s="977"/>
      <c r="AQ91" s="188"/>
      <c r="AR91" s="189"/>
      <c r="AS91" s="118"/>
      <c r="AT91" s="174"/>
      <c r="AU91" s="154"/>
      <c r="AV91" s="929"/>
      <c r="AW91" s="930"/>
      <c r="AX91" s="949"/>
      <c r="AY91" s="950"/>
    </row>
    <row r="92" spans="1:51" s="46" customFormat="1" ht="20.100000000000001" customHeight="1">
      <c r="A92" s="625" t="s">
        <v>0</v>
      </c>
      <c r="B92" s="626"/>
      <c r="C92" s="626"/>
      <c r="D92" s="626"/>
      <c r="E92" s="626"/>
      <c r="F92" s="626"/>
      <c r="G92" s="626"/>
      <c r="H92" s="626"/>
      <c r="I92" s="626"/>
      <c r="J92" s="632"/>
      <c r="K92" s="618"/>
      <c r="L92" s="465" t="s">
        <v>142</v>
      </c>
      <c r="M92" s="774"/>
      <c r="N92" s="774">
        <v>1</v>
      </c>
      <c r="O92" s="406"/>
      <c r="P92" s="416">
        <f>+N92*O92</f>
        <v>0</v>
      </c>
      <c r="Q92" s="416">
        <f>+P92</f>
        <v>0</v>
      </c>
      <c r="R92" s="59"/>
      <c r="S92" s="170"/>
      <c r="T92" s="105"/>
      <c r="U92" s="182"/>
      <c r="V92" s="184"/>
      <c r="W92" s="53"/>
      <c r="X92" s="53"/>
      <c r="Y92" s="53"/>
      <c r="Z92" s="53"/>
      <c r="AA92" s="53"/>
      <c r="AB92" s="53"/>
      <c r="AC92" s="53"/>
      <c r="AD92" s="826"/>
      <c r="AE92" s="815"/>
      <c r="AF92" s="190"/>
      <c r="AG92" s="191"/>
      <c r="AH92" s="138"/>
      <c r="AI92" s="955"/>
      <c r="AJ92" s="955"/>
      <c r="AK92" s="951"/>
      <c r="AL92" s="951"/>
      <c r="AQ92" s="185"/>
      <c r="AR92" s="75"/>
      <c r="AS92" s="193"/>
      <c r="AT92" s="194"/>
      <c r="AU92" s="143"/>
      <c r="AV92" s="952"/>
      <c r="AW92" s="953"/>
      <c r="AX92" s="949"/>
      <c r="AY92" s="950"/>
    </row>
    <row r="93" spans="1:51" s="46" customFormat="1" ht="20.100000000000001" customHeight="1">
      <c r="A93" s="466" t="s">
        <v>158</v>
      </c>
      <c r="B93" s="982"/>
      <c r="C93" s="982"/>
      <c r="D93" s="982"/>
      <c r="E93" s="982"/>
      <c r="F93" s="982"/>
      <c r="G93" s="982"/>
      <c r="H93" s="982"/>
      <c r="I93" s="982"/>
      <c r="J93" s="463"/>
      <c r="K93" s="464"/>
      <c r="L93" s="465" t="s">
        <v>143</v>
      </c>
      <c r="M93" s="774"/>
      <c r="N93" s="774">
        <v>2</v>
      </c>
      <c r="O93" s="406"/>
      <c r="P93" s="416">
        <f>+N93*O93</f>
        <v>0</v>
      </c>
      <c r="Q93" s="416">
        <f>+P93</f>
        <v>0</v>
      </c>
      <c r="R93" s="59"/>
      <c r="S93" s="170"/>
      <c r="T93" s="105"/>
      <c r="U93" s="182"/>
      <c r="V93" s="184"/>
      <c r="W93" s="53"/>
      <c r="X93" s="53"/>
      <c r="Y93" s="53"/>
      <c r="Z93" s="53"/>
      <c r="AA93" s="53"/>
      <c r="AB93" s="53"/>
      <c r="AC93" s="53"/>
      <c r="AD93" s="826"/>
      <c r="AE93" s="815"/>
      <c r="AF93" s="190"/>
      <c r="AG93" s="191"/>
      <c r="AH93" s="138"/>
      <c r="AI93" s="955"/>
      <c r="AJ93" s="955"/>
      <c r="AK93" s="951"/>
      <c r="AL93" s="951"/>
      <c r="AQ93" s="197"/>
      <c r="AR93" s="75"/>
      <c r="AS93" s="193"/>
      <c r="AT93" s="194"/>
      <c r="AU93" s="143"/>
      <c r="AV93" s="952"/>
      <c r="AW93" s="953"/>
      <c r="AX93" s="949"/>
      <c r="AY93" s="950"/>
    </row>
    <row r="94" spans="1:51" s="46" customFormat="1" ht="20.100000000000001" customHeight="1">
      <c r="A94" s="625" t="s">
        <v>304</v>
      </c>
      <c r="B94" s="626"/>
      <c r="C94" s="626"/>
      <c r="D94" s="626"/>
      <c r="E94" s="626"/>
      <c r="F94" s="626"/>
      <c r="G94" s="626"/>
      <c r="H94" s="626"/>
      <c r="I94" s="626"/>
      <c r="J94" s="632"/>
      <c r="K94" s="464"/>
      <c r="L94" s="465" t="s">
        <v>144</v>
      </c>
      <c r="M94" s="774"/>
      <c r="N94" s="774">
        <v>2</v>
      </c>
      <c r="O94" s="406"/>
      <c r="P94" s="416">
        <f>+N94*O94</f>
        <v>0</v>
      </c>
      <c r="Q94" s="416">
        <f>+P94</f>
        <v>0</v>
      </c>
      <c r="R94" s="59"/>
      <c r="S94" s="170"/>
      <c r="T94" s="105"/>
      <c r="U94" s="182"/>
      <c r="V94" s="184"/>
      <c r="W94" s="53"/>
      <c r="X94" s="53"/>
      <c r="Y94" s="53"/>
      <c r="Z94" s="53"/>
      <c r="AA94" s="53"/>
      <c r="AB94" s="53"/>
      <c r="AC94" s="53"/>
      <c r="AD94" s="826"/>
      <c r="AE94" s="815"/>
      <c r="AF94" s="190"/>
      <c r="AG94" s="191"/>
      <c r="AH94" s="138"/>
      <c r="AI94" s="811"/>
      <c r="AJ94" s="811"/>
      <c r="AK94" s="814"/>
      <c r="AL94" s="814"/>
      <c r="AQ94" s="197"/>
      <c r="AR94" s="75"/>
      <c r="AS94" s="193"/>
      <c r="AT94" s="194"/>
      <c r="AU94" s="143"/>
      <c r="AV94" s="819"/>
      <c r="AW94" s="820"/>
      <c r="AX94" s="808"/>
      <c r="AY94" s="809"/>
    </row>
    <row r="95" spans="1:51" s="46" customFormat="1" ht="20.100000000000001" customHeight="1">
      <c r="A95" s="467"/>
      <c r="B95" s="468"/>
      <c r="C95" s="468"/>
      <c r="D95" s="468"/>
      <c r="E95" s="468"/>
      <c r="F95" s="468"/>
      <c r="G95" s="468"/>
      <c r="H95" s="468"/>
      <c r="I95" s="468"/>
      <c r="J95" s="469"/>
      <c r="K95" s="470"/>
      <c r="L95" s="471" t="s">
        <v>154</v>
      </c>
      <c r="M95" s="472"/>
      <c r="N95" s="472"/>
      <c r="O95" s="472"/>
      <c r="P95" s="472"/>
      <c r="Q95" s="473"/>
      <c r="R95" s="59"/>
      <c r="S95" s="170"/>
      <c r="T95" s="105"/>
      <c r="U95" s="182"/>
      <c r="V95" s="184"/>
      <c r="W95" s="53"/>
      <c r="X95" s="53"/>
      <c r="Y95" s="53"/>
      <c r="Z95" s="53"/>
      <c r="AA95" s="53"/>
      <c r="AB95" s="53"/>
      <c r="AC95" s="53"/>
      <c r="AD95" s="826"/>
      <c r="AE95" s="815"/>
      <c r="AF95" s="190"/>
      <c r="AG95" s="191"/>
      <c r="AH95" s="138"/>
      <c r="AI95" s="811"/>
      <c r="AJ95" s="811"/>
      <c r="AK95" s="814"/>
      <c r="AL95" s="814"/>
      <c r="AQ95" s="197"/>
      <c r="AR95" s="75"/>
      <c r="AS95" s="193"/>
      <c r="AT95" s="194"/>
      <c r="AU95" s="143"/>
      <c r="AV95" s="819"/>
      <c r="AW95" s="820"/>
      <c r="AX95" s="808"/>
      <c r="AY95" s="809"/>
    </row>
    <row r="96" spans="1:51" s="46" customFormat="1" ht="20.100000000000001" customHeight="1">
      <c r="A96" s="474" t="s">
        <v>159</v>
      </c>
      <c r="B96" s="475"/>
      <c r="C96" s="916" t="s">
        <v>223</v>
      </c>
      <c r="D96" s="916"/>
      <c r="E96" s="916"/>
      <c r="F96" s="916"/>
      <c r="G96" s="916"/>
      <c r="H96" s="916"/>
      <c r="I96" s="916"/>
      <c r="J96" s="463"/>
      <c r="K96" s="464"/>
      <c r="L96" s="465" t="s">
        <v>155</v>
      </c>
      <c r="M96" s="771"/>
      <c r="N96" s="771">
        <v>3</v>
      </c>
      <c r="O96" s="406">
        <v>95</v>
      </c>
      <c r="P96" s="476">
        <f>+N96*O96</f>
        <v>285</v>
      </c>
      <c r="Q96" s="477">
        <f>+P96+'D09'!Q96</f>
        <v>4560</v>
      </c>
      <c r="R96" s="59"/>
      <c r="S96" s="170"/>
      <c r="T96" s="105"/>
      <c r="U96" s="182"/>
      <c r="V96" s="55"/>
      <c r="W96" s="53"/>
      <c r="X96" s="53"/>
      <c r="Y96" s="53"/>
      <c r="Z96" s="53"/>
      <c r="AA96" s="53"/>
      <c r="AB96" s="53"/>
      <c r="AC96" s="53"/>
      <c r="AD96" s="826"/>
      <c r="AE96" s="815"/>
      <c r="AF96" s="190"/>
      <c r="AG96" s="191"/>
      <c r="AH96" s="138"/>
      <c r="AI96" s="810"/>
      <c r="AJ96" s="810"/>
      <c r="AK96" s="814"/>
      <c r="AL96" s="814"/>
      <c r="AQ96" s="197"/>
      <c r="AR96" s="75"/>
      <c r="AS96" s="193"/>
      <c r="AT96" s="194"/>
      <c r="AU96" s="143"/>
      <c r="AV96" s="952"/>
      <c r="AW96" s="953"/>
      <c r="AX96" s="949"/>
      <c r="AY96" s="950"/>
    </row>
    <row r="97" spans="1:51" s="46" customFormat="1" ht="20.100000000000001" customHeight="1">
      <c r="A97" s="616" t="s">
        <v>372</v>
      </c>
      <c r="B97" s="617"/>
      <c r="C97" s="617"/>
      <c r="D97" s="617"/>
      <c r="E97" s="478"/>
      <c r="F97" s="478"/>
      <c r="G97" s="478"/>
      <c r="H97" s="478"/>
      <c r="I97" s="478"/>
      <c r="J97" s="469"/>
      <c r="K97" s="470"/>
      <c r="L97" s="471" t="s">
        <v>57</v>
      </c>
      <c r="M97" s="472"/>
      <c r="N97" s="472"/>
      <c r="O97" s="472"/>
      <c r="P97" s="479"/>
      <c r="Q97" s="480"/>
      <c r="R97" s="59"/>
      <c r="S97" s="170"/>
      <c r="T97" s="199"/>
      <c r="U97" s="200"/>
      <c r="V97" s="184"/>
      <c r="W97" s="53"/>
      <c r="X97" s="53"/>
      <c r="Y97" s="53"/>
      <c r="Z97" s="53"/>
      <c r="AA97" s="53"/>
      <c r="AB97" s="53"/>
      <c r="AC97" s="53"/>
      <c r="AD97" s="826"/>
      <c r="AE97" s="815"/>
      <c r="AF97" s="190"/>
      <c r="AG97" s="191"/>
      <c r="AH97" s="138"/>
      <c r="AI97" s="810"/>
      <c r="AJ97" s="810"/>
      <c r="AK97" s="814"/>
      <c r="AL97" s="814"/>
      <c r="AQ97" s="197"/>
      <c r="AR97" s="75"/>
      <c r="AS97" s="193"/>
      <c r="AT97" s="194"/>
      <c r="AU97" s="143"/>
      <c r="AV97" s="812"/>
      <c r="AW97" s="813" t="s">
        <v>58</v>
      </c>
      <c r="AX97" s="808"/>
      <c r="AY97" s="809"/>
    </row>
    <row r="98" spans="1:51" s="46" customFormat="1" ht="20.100000000000001" customHeight="1">
      <c r="A98" s="481"/>
      <c r="B98" s="478"/>
      <c r="C98" s="478"/>
      <c r="D98" s="478"/>
      <c r="E98" s="478"/>
      <c r="F98" s="478"/>
      <c r="G98" s="478"/>
      <c r="H98" s="478"/>
      <c r="I98" s="478"/>
      <c r="J98" s="463"/>
      <c r="K98" s="464"/>
      <c r="L98" s="465" t="s">
        <v>156</v>
      </c>
      <c r="M98" s="771"/>
      <c r="N98" s="771">
        <v>0</v>
      </c>
      <c r="O98" s="406">
        <v>288.66000000000003</v>
      </c>
      <c r="P98" s="476">
        <f>+N98*O98</f>
        <v>0</v>
      </c>
      <c r="Q98" s="477">
        <f>+P98+'D09'!Q98</f>
        <v>0</v>
      </c>
      <c r="R98" s="59"/>
      <c r="S98" s="170"/>
      <c r="T98" s="199"/>
      <c r="U98" s="200"/>
      <c r="V98" s="184"/>
      <c r="W98" s="53"/>
      <c r="X98" s="53"/>
      <c r="Y98" s="53"/>
      <c r="Z98" s="53"/>
      <c r="AA98" s="53"/>
      <c r="AB98" s="53"/>
      <c r="AC98" s="53"/>
      <c r="AD98" s="826"/>
      <c r="AE98" s="815"/>
      <c r="AF98" s="190"/>
      <c r="AG98" s="191"/>
      <c r="AH98" s="138"/>
      <c r="AI98" s="954"/>
      <c r="AJ98" s="954"/>
      <c r="AK98" s="951"/>
      <c r="AL98" s="951"/>
      <c r="AQ98" s="197"/>
      <c r="AR98" s="75"/>
      <c r="AS98" s="193"/>
      <c r="AT98" s="194"/>
      <c r="AU98" s="143"/>
      <c r="AV98" s="812"/>
      <c r="AW98" s="813"/>
      <c r="AX98" s="808"/>
      <c r="AY98" s="809"/>
    </row>
    <row r="99" spans="1:51" s="46" customFormat="1" ht="20.100000000000001" customHeight="1">
      <c r="A99" s="481" t="s">
        <v>161</v>
      </c>
      <c r="B99" s="617" t="s">
        <v>0</v>
      </c>
      <c r="C99" s="617"/>
      <c r="D99" s="617"/>
      <c r="E99" s="617"/>
      <c r="F99" s="617"/>
      <c r="G99" s="617"/>
      <c r="H99" s="617"/>
      <c r="I99" s="617"/>
      <c r="J99" s="632"/>
      <c r="K99" s="618"/>
      <c r="L99" s="465" t="s">
        <v>163</v>
      </c>
      <c r="M99" s="771"/>
      <c r="N99" s="771">
        <v>1</v>
      </c>
      <c r="O99" s="406">
        <v>330</v>
      </c>
      <c r="P99" s="476">
        <f>+N99*O99</f>
        <v>330</v>
      </c>
      <c r="Q99" s="477">
        <f>+P99+'D09'!Q99</f>
        <v>2640</v>
      </c>
      <c r="R99" s="59"/>
      <c r="S99" s="170"/>
      <c r="T99" s="199"/>
      <c r="U99" s="200"/>
      <c r="V99" s="184"/>
      <c r="W99" s="53"/>
      <c r="X99" s="53"/>
      <c r="Y99" s="53"/>
      <c r="Z99" s="53"/>
      <c r="AA99" s="53"/>
      <c r="AB99" s="53"/>
      <c r="AC99" s="53"/>
      <c r="AD99" s="826"/>
      <c r="AE99" s="815"/>
      <c r="AF99" s="190"/>
      <c r="AG99" s="191"/>
      <c r="AH99" s="138"/>
      <c r="AI99" s="810"/>
      <c r="AJ99" s="810"/>
      <c r="AK99" s="814"/>
      <c r="AL99" s="814"/>
      <c r="AQ99" s="197"/>
      <c r="AR99" s="75"/>
      <c r="AS99" s="193"/>
      <c r="AT99" s="194"/>
      <c r="AU99" s="143"/>
      <c r="AV99" s="812"/>
      <c r="AW99" s="813"/>
      <c r="AX99" s="808"/>
      <c r="AY99" s="809"/>
    </row>
    <row r="100" spans="1:51" s="46" customFormat="1" ht="20.100000000000001" customHeight="1">
      <c r="A100" s="616" t="s">
        <v>365</v>
      </c>
      <c r="B100" s="617"/>
      <c r="C100" s="617"/>
      <c r="D100" s="617"/>
      <c r="E100" s="617"/>
      <c r="F100" s="617"/>
      <c r="G100" s="617"/>
      <c r="H100" s="617"/>
      <c r="I100" s="617"/>
      <c r="J100" s="632"/>
      <c r="K100" s="618"/>
      <c r="L100" s="465" t="s">
        <v>60</v>
      </c>
      <c r="M100" s="774"/>
      <c r="N100" s="774">
        <v>1</v>
      </c>
      <c r="O100" s="406">
        <v>384.66</v>
      </c>
      <c r="P100" s="476">
        <f>+N100*O100</f>
        <v>384.66</v>
      </c>
      <c r="Q100" s="477">
        <f>+P100+'D09'!Q100</f>
        <v>4231.2599999999993</v>
      </c>
      <c r="R100" s="59"/>
      <c r="S100" s="170"/>
      <c r="T100" s="238"/>
      <c r="U100" s="200"/>
      <c r="V100" s="184"/>
      <c r="W100" s="53"/>
      <c r="X100" s="53"/>
      <c r="Y100" s="53"/>
      <c r="Z100" s="53"/>
      <c r="AA100" s="53"/>
      <c r="AB100" s="53"/>
      <c r="AC100" s="53"/>
      <c r="AD100" s="826"/>
      <c r="AE100" s="815"/>
      <c r="AF100" s="190"/>
      <c r="AG100" s="191"/>
      <c r="AH100" s="138"/>
      <c r="AI100" s="954"/>
      <c r="AJ100" s="954"/>
      <c r="AK100" s="951"/>
      <c r="AL100" s="951"/>
      <c r="AQ100" s="197"/>
      <c r="AR100" s="75"/>
      <c r="AS100" s="193"/>
      <c r="AT100" s="194"/>
      <c r="AU100" s="143"/>
      <c r="AV100" s="947"/>
      <c r="AW100" s="948"/>
      <c r="AX100" s="949"/>
      <c r="AY100" s="950"/>
    </row>
    <row r="101" spans="1:51" s="46" customFormat="1" ht="20.100000000000001" customHeight="1" thickBot="1">
      <c r="A101" s="616" t="s">
        <v>366</v>
      </c>
      <c r="B101" s="617"/>
      <c r="C101" s="617"/>
      <c r="D101" s="617"/>
      <c r="E101" s="617"/>
      <c r="F101" s="617"/>
      <c r="G101" s="617"/>
      <c r="H101" s="617"/>
      <c r="I101" s="617"/>
      <c r="J101" s="633"/>
      <c r="K101" s="634"/>
      <c r="L101" s="471" t="s">
        <v>149</v>
      </c>
      <c r="M101" s="472"/>
      <c r="N101" s="472"/>
      <c r="O101" s="472"/>
      <c r="P101" s="479"/>
      <c r="Q101" s="480"/>
      <c r="R101" s="59"/>
      <c r="S101" s="170"/>
      <c r="T101" s="238"/>
      <c r="U101" s="201"/>
      <c r="V101" s="184"/>
      <c r="W101" s="53"/>
      <c r="X101" s="53"/>
      <c r="Y101" s="53"/>
      <c r="Z101" s="53"/>
      <c r="AA101" s="53"/>
      <c r="AB101" s="53"/>
      <c r="AC101" s="53"/>
      <c r="AD101" s="972"/>
      <c r="AE101" s="972"/>
      <c r="AF101" s="972"/>
      <c r="AG101" s="972"/>
      <c r="AH101" s="972"/>
      <c r="AI101" s="972"/>
      <c r="AJ101" s="972"/>
      <c r="AK101" s="972"/>
      <c r="AL101" s="972"/>
      <c r="AQ101" s="188"/>
      <c r="AR101" s="189"/>
      <c r="AS101" s="202"/>
      <c r="AT101" s="203"/>
      <c r="AU101" s="154"/>
      <c r="AV101" s="929"/>
      <c r="AW101" s="930"/>
      <c r="AX101" s="975"/>
      <c r="AY101" s="976"/>
    </row>
    <row r="102" spans="1:51" s="46" customFormat="1" ht="20.100000000000001" customHeight="1" thickBot="1">
      <c r="A102" s="616" t="s">
        <v>367</v>
      </c>
      <c r="B102" s="617"/>
      <c r="C102" s="617"/>
      <c r="D102" s="617"/>
      <c r="E102" s="617"/>
      <c r="F102" s="617"/>
      <c r="G102" s="617"/>
      <c r="H102" s="617"/>
      <c r="I102" s="617"/>
      <c r="J102" s="632"/>
      <c r="K102" s="618"/>
      <c r="L102" s="465" t="s">
        <v>259</v>
      </c>
      <c r="M102" s="774"/>
      <c r="N102" s="774">
        <v>0</v>
      </c>
      <c r="O102" s="406"/>
      <c r="P102" s="476">
        <f>+N102*O102</f>
        <v>0</v>
      </c>
      <c r="Q102" s="477">
        <f>+P102+'D09'!Q102</f>
        <v>0</v>
      </c>
      <c r="R102" s="59"/>
      <c r="S102" s="170"/>
      <c r="T102" s="238"/>
      <c r="U102" s="200"/>
      <c r="V102" s="184"/>
      <c r="W102" s="53"/>
      <c r="X102" s="53"/>
      <c r="Y102" s="53"/>
      <c r="Z102" s="53"/>
      <c r="AA102" s="53"/>
      <c r="AB102" s="53"/>
      <c r="AC102" s="53"/>
      <c r="AD102" s="956"/>
      <c r="AE102" s="956"/>
      <c r="AF102" s="956"/>
      <c r="AG102" s="956"/>
      <c r="AH102" s="956"/>
      <c r="AI102" s="956"/>
      <c r="AJ102" s="956"/>
      <c r="AK102" s="956"/>
      <c r="AL102" s="956"/>
      <c r="AQ102" s="978" t="s">
        <v>59</v>
      </c>
      <c r="AR102" s="979"/>
      <c r="AS102" s="979"/>
      <c r="AT102" s="979"/>
      <c r="AU102" s="979"/>
      <c r="AV102" s="979"/>
      <c r="AW102" s="979"/>
      <c r="AX102" s="979"/>
      <c r="AY102" s="980"/>
    </row>
    <row r="103" spans="1:51" s="46" customFormat="1" ht="20.100000000000001" customHeight="1" thickBot="1">
      <c r="A103" s="482"/>
      <c r="B103" s="483"/>
      <c r="C103" s="483"/>
      <c r="D103" s="483"/>
      <c r="E103" s="483"/>
      <c r="F103" s="483"/>
      <c r="G103" s="483"/>
      <c r="H103" s="483"/>
      <c r="I103" s="483"/>
      <c r="J103" s="484"/>
      <c r="K103" s="485"/>
      <c r="L103" s="486" t="s">
        <v>153</v>
      </c>
      <c r="M103" s="277"/>
      <c r="N103" s="277">
        <v>1</v>
      </c>
      <c r="O103" s="406">
        <f>3677.89</f>
        <v>3677.89</v>
      </c>
      <c r="P103" s="476">
        <f>+N103*O103</f>
        <v>3677.89</v>
      </c>
      <c r="Q103" s="477">
        <f>+P103+'D09'!Q103</f>
        <v>36778.9</v>
      </c>
      <c r="R103" s="59"/>
      <c r="S103" s="170"/>
      <c r="T103" s="238"/>
      <c r="U103" s="204"/>
      <c r="V103" s="184"/>
      <c r="W103" s="53"/>
      <c r="X103" s="53"/>
      <c r="Y103" s="53"/>
      <c r="Z103" s="53"/>
      <c r="AA103" s="53"/>
      <c r="AB103" s="53"/>
      <c r="AC103" s="53"/>
      <c r="AD103" s="826"/>
      <c r="AE103" s="815"/>
      <c r="AF103" s="205"/>
      <c r="AG103" s="191"/>
      <c r="AH103" s="67"/>
      <c r="AI103" s="954"/>
      <c r="AJ103" s="954"/>
      <c r="AK103" s="951"/>
      <c r="AL103" s="951"/>
      <c r="AQ103" s="965"/>
      <c r="AR103" s="966"/>
      <c r="AS103" s="966"/>
      <c r="AT103" s="966"/>
      <c r="AU103" s="966"/>
      <c r="AV103" s="966"/>
      <c r="AW103" s="966"/>
      <c r="AX103" s="966"/>
      <c r="AY103" s="967"/>
    </row>
    <row r="104" spans="1:51" s="46" customFormat="1" ht="20.100000000000001" customHeight="1" thickBot="1">
      <c r="A104" s="846" t="s">
        <v>104</v>
      </c>
      <c r="B104" s="895"/>
      <c r="C104" s="895"/>
      <c r="D104" s="895"/>
      <c r="E104" s="895"/>
      <c r="F104" s="895"/>
      <c r="G104" s="895"/>
      <c r="H104" s="895"/>
      <c r="I104" s="895"/>
      <c r="J104" s="895"/>
      <c r="K104" s="895"/>
      <c r="L104" s="895"/>
      <c r="M104" s="895"/>
      <c r="N104" s="895"/>
      <c r="O104" s="895"/>
      <c r="P104" s="895"/>
      <c r="Q104" s="835"/>
      <c r="R104" s="240">
        <f>3597.89</f>
        <v>3597.89</v>
      </c>
      <c r="S104" s="170"/>
      <c r="T104" s="238"/>
      <c r="U104" s="200"/>
      <c r="V104" s="184"/>
      <c r="W104" s="53"/>
      <c r="X104" s="53"/>
      <c r="Y104" s="53"/>
      <c r="Z104" s="53"/>
      <c r="AA104" s="53"/>
      <c r="AB104" s="53"/>
      <c r="AC104" s="53"/>
      <c r="AD104" s="826"/>
      <c r="AE104" s="815"/>
      <c r="AF104" s="206"/>
      <c r="AG104" s="191"/>
      <c r="AH104" s="67"/>
      <c r="AI104" s="954"/>
      <c r="AJ104" s="954"/>
      <c r="AK104" s="951"/>
      <c r="AL104" s="951"/>
      <c r="AQ104" s="185" t="s">
        <v>79</v>
      </c>
      <c r="AR104" s="75"/>
      <c r="AS104" s="207"/>
      <c r="AT104" s="194"/>
      <c r="AU104" s="208"/>
      <c r="AV104" s="947"/>
      <c r="AW104" s="948"/>
      <c r="AX104" s="949">
        <v>0</v>
      </c>
      <c r="AY104" s="950"/>
    </row>
    <row r="105" spans="1:51" s="46" customFormat="1" ht="20.100000000000001" customHeight="1">
      <c r="A105" s="896" t="s">
        <v>244</v>
      </c>
      <c r="B105" s="897"/>
      <c r="C105" s="959"/>
      <c r="D105" s="960"/>
      <c r="E105" s="896" t="s">
        <v>106</v>
      </c>
      <c r="F105" s="958"/>
      <c r="G105" s="897"/>
      <c r="H105" s="488"/>
      <c r="I105" s="489" t="s">
        <v>115</v>
      </c>
      <c r="J105" s="490"/>
      <c r="K105" s="490"/>
      <c r="L105" s="490"/>
      <c r="M105" s="490"/>
      <c r="N105" s="490"/>
      <c r="O105" s="491"/>
      <c r="P105" s="873">
        <f>SUM(P96,P98,P100,P102,P103,P99)</f>
        <v>4677.55</v>
      </c>
      <c r="Q105" s="874"/>
      <c r="R105" s="59"/>
      <c r="S105" s="170"/>
      <c r="T105" s="238"/>
      <c r="U105" s="200"/>
      <c r="V105" s="184"/>
      <c r="W105" s="53"/>
      <c r="X105" s="53"/>
      <c r="Y105" s="53"/>
      <c r="Z105" s="53"/>
      <c r="AA105" s="53"/>
      <c r="AB105" s="53"/>
      <c r="AC105" s="53"/>
      <c r="AD105" s="826"/>
      <c r="AE105" s="815"/>
      <c r="AF105" s="209"/>
      <c r="AG105" s="191"/>
      <c r="AH105" s="67"/>
      <c r="AI105" s="954"/>
      <c r="AJ105" s="954"/>
      <c r="AK105" s="951"/>
      <c r="AL105" s="951"/>
      <c r="AQ105" s="183" t="s">
        <v>80</v>
      </c>
      <c r="AR105" s="75"/>
      <c r="AS105" s="210"/>
      <c r="AT105" s="194"/>
      <c r="AU105" s="208"/>
      <c r="AV105" s="947"/>
      <c r="AW105" s="948"/>
      <c r="AX105" s="949">
        <v>0</v>
      </c>
      <c r="AY105" s="950"/>
    </row>
    <row r="106" spans="1:51" s="46" customFormat="1" ht="20.100000000000001" customHeight="1">
      <c r="A106" s="898" t="s">
        <v>245</v>
      </c>
      <c r="B106" s="899"/>
      <c r="C106" s="900"/>
      <c r="D106" s="901"/>
      <c r="E106" s="898" t="s">
        <v>105</v>
      </c>
      <c r="F106" s="902"/>
      <c r="G106" s="899"/>
      <c r="H106" s="493"/>
      <c r="I106" s="782"/>
      <c r="J106" s="829"/>
      <c r="K106" s="829"/>
      <c r="L106" s="829"/>
      <c r="M106" s="829"/>
      <c r="N106" s="829"/>
      <c r="O106" s="828"/>
      <c r="P106" s="893"/>
      <c r="Q106" s="894"/>
      <c r="R106" s="211"/>
      <c r="S106" s="170"/>
      <c r="T106" s="98"/>
      <c r="U106" s="212"/>
      <c r="V106" s="87"/>
      <c r="W106" s="53"/>
      <c r="X106" s="53"/>
      <c r="Y106" s="53"/>
      <c r="Z106" s="53"/>
      <c r="AA106" s="53"/>
      <c r="AB106" s="53"/>
      <c r="AC106" s="53"/>
      <c r="AD106" s="213"/>
      <c r="AE106" s="787"/>
      <c r="AF106" s="815"/>
      <c r="AG106" s="214"/>
      <c r="AH106" s="215"/>
      <c r="AI106" s="981"/>
      <c r="AJ106" s="981"/>
      <c r="AK106" s="951"/>
      <c r="AL106" s="951"/>
      <c r="AQ106" s="185"/>
      <c r="AR106" s="216"/>
      <c r="AS106" s="165"/>
      <c r="AT106" s="71"/>
      <c r="AU106" s="217"/>
      <c r="AV106" s="947"/>
      <c r="AW106" s="948"/>
      <c r="AX106" s="949">
        <v>0</v>
      </c>
      <c r="AY106" s="950"/>
    </row>
    <row r="107" spans="1:51" s="46" customFormat="1" ht="20.100000000000001" customHeight="1">
      <c r="A107" s="898" t="s">
        <v>246</v>
      </c>
      <c r="B107" s="899"/>
      <c r="C107" s="961"/>
      <c r="D107" s="962"/>
      <c r="E107" s="898" t="s">
        <v>107</v>
      </c>
      <c r="F107" s="902"/>
      <c r="G107" s="899"/>
      <c r="H107" s="493"/>
      <c r="I107" s="494" t="s">
        <v>157</v>
      </c>
      <c r="J107" s="495"/>
      <c r="K107" s="495"/>
      <c r="L107" s="495"/>
      <c r="M107" s="495"/>
      <c r="N107" s="495"/>
      <c r="O107" s="496"/>
      <c r="P107" s="970">
        <f>+P105+'D09'!P107:Q107</f>
        <v>48210.160000000011</v>
      </c>
      <c r="Q107" s="971"/>
      <c r="R107" s="218"/>
      <c r="S107" s="170"/>
      <c r="T107" s="105"/>
      <c r="U107" s="88"/>
      <c r="V107" s="219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Q107" s="220"/>
      <c r="AR107" s="74"/>
      <c r="AS107" s="237"/>
      <c r="AT107" s="221"/>
      <c r="AU107" s="222"/>
      <c r="AV107" s="973"/>
      <c r="AW107" s="974"/>
      <c r="AX107" s="949"/>
      <c r="AY107" s="950"/>
    </row>
    <row r="108" spans="1:51" s="46" customFormat="1" ht="20.100000000000001" customHeight="1" thickBot="1">
      <c r="A108" s="890"/>
      <c r="B108" s="891"/>
      <c r="C108" s="963"/>
      <c r="D108" s="964"/>
      <c r="E108" s="497"/>
      <c r="F108" s="498"/>
      <c r="G108" s="498"/>
      <c r="H108" s="499"/>
      <c r="I108" s="500"/>
      <c r="J108" s="498"/>
      <c r="K108" s="498"/>
      <c r="L108" s="498"/>
      <c r="M108" s="498"/>
      <c r="N108" s="498"/>
      <c r="O108" s="501"/>
      <c r="P108" s="892"/>
      <c r="Q108" s="892"/>
      <c r="R108" s="223"/>
      <c r="S108" s="50"/>
      <c r="T108" s="98"/>
      <c r="U108" s="88"/>
      <c r="V108" s="219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51" s="46" customFormat="1" ht="20.100000000000001" customHeight="1">
      <c r="A109" s="502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830"/>
      <c r="Q109" s="830"/>
      <c r="R109" s="224"/>
      <c r="S109" s="50"/>
      <c r="T109" s="105"/>
      <c r="U109" s="90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:51" s="46" customFormat="1" ht="20.100000000000001" customHeight="1">
      <c r="A110" s="502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  <c r="P110" s="830"/>
      <c r="Q110" s="830"/>
      <c r="R110" s="223"/>
      <c r="S110" s="50"/>
      <c r="T110" s="98"/>
      <c r="U110" s="225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:51" s="46" customFormat="1" ht="20.100000000000001" customHeight="1">
      <c r="A111" s="502"/>
      <c r="B111" s="503"/>
      <c r="C111" s="503"/>
      <c r="D111" s="503"/>
      <c r="E111" s="503"/>
      <c r="F111" s="503"/>
      <c r="G111" s="503"/>
      <c r="H111" s="503"/>
      <c r="I111" s="503"/>
      <c r="J111" s="478"/>
      <c r="K111" s="478"/>
      <c r="L111" s="503"/>
      <c r="M111" s="503"/>
      <c r="N111" s="503"/>
      <c r="O111" s="503"/>
      <c r="P111" s="830"/>
      <c r="Q111" s="830"/>
      <c r="R111" s="224"/>
      <c r="S111" s="226"/>
      <c r="T111" s="98"/>
      <c r="U111" s="225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51" s="46" customFormat="1" ht="20.100000000000001" customHeight="1">
      <c r="A112" s="502"/>
      <c r="B112" s="503"/>
      <c r="C112" s="503"/>
      <c r="D112" s="503"/>
      <c r="E112" s="478"/>
      <c r="F112" s="478"/>
      <c r="G112" s="478"/>
      <c r="H112" s="478"/>
      <c r="I112" s="478"/>
      <c r="J112" s="505"/>
      <c r="K112" s="505"/>
      <c r="L112" s="469"/>
      <c r="M112" s="469"/>
      <c r="N112" s="469"/>
      <c r="O112" s="503"/>
      <c r="P112" s="903"/>
      <c r="Q112" s="903"/>
      <c r="R112" s="224"/>
      <c r="S112" s="226"/>
      <c r="T112" s="98"/>
      <c r="U112" s="225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s="46" customFormat="1" ht="20.100000000000001" customHeight="1">
      <c r="A113" s="506" t="s">
        <v>150</v>
      </c>
      <c r="B113" s="507"/>
      <c r="C113" s="469"/>
      <c r="D113" s="503"/>
      <c r="E113" s="508"/>
      <c r="F113" s="889"/>
      <c r="G113" s="889"/>
      <c r="H113" s="969" t="s">
        <v>148</v>
      </c>
      <c r="I113" s="969"/>
      <c r="J113" s="889"/>
      <c r="K113" s="889"/>
      <c r="L113" s="503"/>
      <c r="M113" s="503"/>
      <c r="N113" s="503"/>
      <c r="O113" s="503"/>
      <c r="P113" s="888" t="s">
        <v>152</v>
      </c>
      <c r="Q113" s="888"/>
      <c r="R113" s="224"/>
      <c r="S113" s="226"/>
      <c r="T113" s="98"/>
      <c r="U113" s="225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:38" s="46" customFormat="1" ht="20.100000000000001" customHeight="1">
      <c r="A114" s="503"/>
      <c r="B114" s="503"/>
      <c r="C114" s="957"/>
      <c r="D114" s="957"/>
      <c r="E114" s="957"/>
      <c r="F114" s="957"/>
      <c r="G114" s="503"/>
      <c r="H114" s="503"/>
      <c r="I114" s="503"/>
      <c r="J114" s="816"/>
      <c r="K114" s="816"/>
      <c r="L114" s="503"/>
      <c r="M114" s="503"/>
      <c r="N114" s="503"/>
      <c r="O114" s="503"/>
      <c r="P114" s="503"/>
      <c r="Q114" s="503"/>
      <c r="R114" s="224"/>
      <c r="S114" s="226"/>
      <c r="T114" s="98"/>
      <c r="U114" s="225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:38" s="46" customFormat="1" ht="20.100000000000001" customHeight="1">
      <c r="A115" s="503"/>
      <c r="B115" s="503"/>
      <c r="C115" s="957"/>
      <c r="D115" s="957"/>
      <c r="E115" s="957"/>
      <c r="F115" s="957"/>
      <c r="G115" s="503"/>
      <c r="H115" s="816"/>
      <c r="I115" s="816"/>
      <c r="J115" s="503"/>
      <c r="K115" s="503"/>
      <c r="L115" s="503"/>
      <c r="M115" s="503"/>
      <c r="N115" s="503"/>
      <c r="O115" s="503"/>
      <c r="P115" s="503"/>
      <c r="Q115" s="503"/>
      <c r="R115" s="224"/>
      <c r="S115" s="226"/>
      <c r="T115" s="98"/>
      <c r="U115" s="225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:38" s="46" customFormat="1" ht="20.100000000000001" customHeight="1">
      <c r="A116" s="502"/>
      <c r="B116" s="503"/>
      <c r="C116" s="510" t="s">
        <v>146</v>
      </c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228"/>
      <c r="S116" s="50"/>
      <c r="T116" s="98"/>
      <c r="U116" s="229"/>
      <c r="V116" s="94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s="46" customFormat="1" ht="20.100000000000001" customHeight="1">
      <c r="A117" s="503"/>
      <c r="B117" s="503"/>
      <c r="C117" s="503"/>
      <c r="D117" s="511"/>
      <c r="E117" s="503"/>
      <c r="F117" s="503"/>
      <c r="G117" s="503"/>
      <c r="H117" s="503"/>
      <c r="I117" s="503"/>
      <c r="J117" s="503"/>
      <c r="K117" s="503"/>
      <c r="L117" s="503"/>
      <c r="M117" s="503"/>
      <c r="N117" s="503"/>
      <c r="O117" s="503"/>
      <c r="P117" s="512"/>
      <c r="Q117" s="503"/>
      <c r="S117" s="50"/>
      <c r="T117" s="98"/>
      <c r="U117" s="90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s="46" customFormat="1" ht="21" thickBot="1">
      <c r="A118" s="230">
        <f>SUM(Q96,U110:Y117,Q98:Q100,Q102,Q103)</f>
        <v>48210.16</v>
      </c>
      <c r="S118" s="50"/>
      <c r="T118" s="98"/>
      <c r="U118" s="90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:38" ht="15.75" thickTop="1">
      <c r="S119" s="34"/>
      <c r="T119" s="33"/>
      <c r="U119" s="9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>
      <c r="S120" s="34"/>
      <c r="T120" s="33"/>
      <c r="U120" s="9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>
      <c r="S121" s="34"/>
      <c r="T121" s="33"/>
      <c r="U121" s="9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>
      <c r="S122" s="34"/>
      <c r="T122" s="33"/>
      <c r="U122" s="9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>
      <c r="S123" s="34"/>
      <c r="T123" s="33"/>
      <c r="U123" s="9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>
      <c r="S124" s="34"/>
      <c r="T124" s="33"/>
      <c r="U124" s="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>
      <c r="S125" s="34"/>
      <c r="T125" s="33"/>
      <c r="U125" s="9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>
      <c r="S126" s="38"/>
      <c r="T126" s="33"/>
      <c r="U126" s="9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>
      <c r="S127" s="34"/>
      <c r="T127" s="33"/>
      <c r="U127" s="9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>
      <c r="S128" s="34"/>
      <c r="T128" s="33"/>
      <c r="U128" s="9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9:38">
      <c r="S129" s="34"/>
      <c r="T129" s="33"/>
      <c r="U129" s="9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9:38">
      <c r="S130" s="34"/>
      <c r="T130" s="33"/>
      <c r="U130" s="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9:38">
      <c r="S131" s="34"/>
      <c r="T131" s="33"/>
      <c r="U131" s="9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9:38">
      <c r="S132" s="34"/>
      <c r="T132" s="33"/>
      <c r="U132" s="9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9:38">
      <c r="S133" s="34"/>
      <c r="T133" s="33"/>
      <c r="U133" s="9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9:38">
      <c r="S134" s="34"/>
      <c r="T134" s="33"/>
      <c r="U134" s="9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9:38">
      <c r="S135" s="34"/>
      <c r="T135" s="33"/>
      <c r="U135" s="9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9:38">
      <c r="S136" s="34"/>
      <c r="T136" s="33"/>
      <c r="U136" s="9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</sheetData>
  <mergeCells count="350">
    <mergeCell ref="C114:F114"/>
    <mergeCell ref="C115:F115"/>
    <mergeCell ref="A108:B108"/>
    <mergeCell ref="C108:D108"/>
    <mergeCell ref="P108:Q108"/>
    <mergeCell ref="P112:Q112"/>
    <mergeCell ref="F113:G113"/>
    <mergeCell ref="H113:I113"/>
    <mergeCell ref="J113:K113"/>
    <mergeCell ref="P113:Q113"/>
    <mergeCell ref="AX106:AY106"/>
    <mergeCell ref="A107:B107"/>
    <mergeCell ref="C107:D107"/>
    <mergeCell ref="E107:G107"/>
    <mergeCell ref="P107:Q107"/>
    <mergeCell ref="AV107:AW107"/>
    <mergeCell ref="AX107:AY107"/>
    <mergeCell ref="AK105:AL105"/>
    <mergeCell ref="AV105:AW105"/>
    <mergeCell ref="AX105:AY105"/>
    <mergeCell ref="A106:B106"/>
    <mergeCell ref="C106:D106"/>
    <mergeCell ref="E106:G106"/>
    <mergeCell ref="P106:Q106"/>
    <mergeCell ref="AI106:AJ106"/>
    <mergeCell ref="AK106:AL106"/>
    <mergeCell ref="AV106:AW106"/>
    <mergeCell ref="A104:Q104"/>
    <mergeCell ref="AI104:AJ104"/>
    <mergeCell ref="AK104:AL104"/>
    <mergeCell ref="AV104:AW104"/>
    <mergeCell ref="AX104:AY104"/>
    <mergeCell ref="A105:B105"/>
    <mergeCell ref="C105:D105"/>
    <mergeCell ref="E105:G105"/>
    <mergeCell ref="P105:Q105"/>
    <mergeCell ref="AI105:AJ105"/>
    <mergeCell ref="AD101:AL101"/>
    <mergeCell ref="AV101:AW101"/>
    <mergeCell ref="AX101:AY101"/>
    <mergeCell ref="AD102:AL102"/>
    <mergeCell ref="AQ102:AY102"/>
    <mergeCell ref="AI103:AJ103"/>
    <mergeCell ref="AK103:AL103"/>
    <mergeCell ref="AQ103:AY103"/>
    <mergeCell ref="AI98:AJ98"/>
    <mergeCell ref="AK98:AL98"/>
    <mergeCell ref="AI100:AJ100"/>
    <mergeCell ref="AK100:AL100"/>
    <mergeCell ref="AV100:AW100"/>
    <mergeCell ref="AX100:AY100"/>
    <mergeCell ref="B93:I93"/>
    <mergeCell ref="AI93:AJ93"/>
    <mergeCell ref="AK93:AL93"/>
    <mergeCell ref="AV93:AW93"/>
    <mergeCell ref="AX93:AY93"/>
    <mergeCell ref="C96:I96"/>
    <mergeCell ref="AV96:AW96"/>
    <mergeCell ref="AX96:AY96"/>
    <mergeCell ref="AD91:AL91"/>
    <mergeCell ref="AV91:AW91"/>
    <mergeCell ref="AX91:AY91"/>
    <mergeCell ref="AI92:AJ92"/>
    <mergeCell ref="AK92:AL92"/>
    <mergeCell ref="AV92:AW92"/>
    <mergeCell ref="AX92:AY92"/>
    <mergeCell ref="B86:I86"/>
    <mergeCell ref="L87:M87"/>
    <mergeCell ref="AV89:AW89"/>
    <mergeCell ref="AX89:AY89"/>
    <mergeCell ref="C90:I90"/>
    <mergeCell ref="AV90:AW90"/>
    <mergeCell ref="AX90:AY90"/>
    <mergeCell ref="L80:M80"/>
    <mergeCell ref="V80:X80"/>
    <mergeCell ref="Y80:AB80"/>
    <mergeCell ref="L82:M82"/>
    <mergeCell ref="L83:M83"/>
    <mergeCell ref="A85:I85"/>
    <mergeCell ref="L85:M85"/>
    <mergeCell ref="L76:M76"/>
    <mergeCell ref="N76:N77"/>
    <mergeCell ref="O76:O77"/>
    <mergeCell ref="P76:P77"/>
    <mergeCell ref="Q76:Q77"/>
    <mergeCell ref="L77:M77"/>
    <mergeCell ref="T67:U67"/>
    <mergeCell ref="N69:N70"/>
    <mergeCell ref="O69:O70"/>
    <mergeCell ref="P69:P70"/>
    <mergeCell ref="Q69:Q70"/>
    <mergeCell ref="L74:M74"/>
    <mergeCell ref="A66:K66"/>
    <mergeCell ref="L66:Q66"/>
    <mergeCell ref="A67:A68"/>
    <mergeCell ref="B67:B68"/>
    <mergeCell ref="C67:F67"/>
    <mergeCell ref="G67:G68"/>
    <mergeCell ref="H67:H68"/>
    <mergeCell ref="K67:K68"/>
    <mergeCell ref="L67:M67"/>
    <mergeCell ref="J63:L63"/>
    <mergeCell ref="P63:Q63"/>
    <mergeCell ref="J64:L64"/>
    <mergeCell ref="P64:Q64"/>
    <mergeCell ref="B65:E65"/>
    <mergeCell ref="F65:G65"/>
    <mergeCell ref="H65:I65"/>
    <mergeCell ref="J65:L65"/>
    <mergeCell ref="N65:O65"/>
    <mergeCell ref="P65:Q65"/>
    <mergeCell ref="B62:E62"/>
    <mergeCell ref="F62:G62"/>
    <mergeCell ref="H62:I62"/>
    <mergeCell ref="J62:L62"/>
    <mergeCell ref="N62:O62"/>
    <mergeCell ref="P62:Q62"/>
    <mergeCell ref="B61:E61"/>
    <mergeCell ref="F61:G61"/>
    <mergeCell ref="H61:I61"/>
    <mergeCell ref="J61:L61"/>
    <mergeCell ref="N61:O61"/>
    <mergeCell ref="P61:Q61"/>
    <mergeCell ref="X59:AB59"/>
    <mergeCell ref="B60:E60"/>
    <mergeCell ref="F60:G60"/>
    <mergeCell ref="H60:I60"/>
    <mergeCell ref="J60:L60"/>
    <mergeCell ref="N60:O60"/>
    <mergeCell ref="P60:Q60"/>
    <mergeCell ref="B59:E59"/>
    <mergeCell ref="F59:G59"/>
    <mergeCell ref="H59:I59"/>
    <mergeCell ref="J59:L59"/>
    <mergeCell ref="N59:O59"/>
    <mergeCell ref="P59:Q59"/>
    <mergeCell ref="B58:E58"/>
    <mergeCell ref="F58:G58"/>
    <mergeCell ref="H58:I58"/>
    <mergeCell ref="J58:L58"/>
    <mergeCell ref="N58:O58"/>
    <mergeCell ref="P58:Q58"/>
    <mergeCell ref="J55:L55"/>
    <mergeCell ref="N55:O55"/>
    <mergeCell ref="J56:L56"/>
    <mergeCell ref="N56:O56"/>
    <mergeCell ref="X56:AB56"/>
    <mergeCell ref="A57:E57"/>
    <mergeCell ref="F57:I57"/>
    <mergeCell ref="J57:M57"/>
    <mergeCell ref="N57:Q57"/>
    <mergeCell ref="X57:AB57"/>
    <mergeCell ref="X53:AB53"/>
    <mergeCell ref="B54:C54"/>
    <mergeCell ref="D54:E54"/>
    <mergeCell ref="F54:G54"/>
    <mergeCell ref="H54:I54"/>
    <mergeCell ref="J54:L54"/>
    <mergeCell ref="N54:O54"/>
    <mergeCell ref="X54:AB54"/>
    <mergeCell ref="B53:C53"/>
    <mergeCell ref="D53:E53"/>
    <mergeCell ref="F53:G53"/>
    <mergeCell ref="H53:I53"/>
    <mergeCell ref="J53:L53"/>
    <mergeCell ref="N53:O53"/>
    <mergeCell ref="T51:AB51"/>
    <mergeCell ref="B52:C52"/>
    <mergeCell ref="D52:E52"/>
    <mergeCell ref="F52:G52"/>
    <mergeCell ref="H52:I52"/>
    <mergeCell ref="J52:L52"/>
    <mergeCell ref="N52:O52"/>
    <mergeCell ref="X52:AB52"/>
    <mergeCell ref="A50:I50"/>
    <mergeCell ref="J50:Q50"/>
    <mergeCell ref="B51:C51"/>
    <mergeCell ref="D51:E51"/>
    <mergeCell ref="F51:G51"/>
    <mergeCell ref="H51:I51"/>
    <mergeCell ref="J51:L51"/>
    <mergeCell ref="N51:O51"/>
    <mergeCell ref="B48:C48"/>
    <mergeCell ref="D48:E48"/>
    <mergeCell ref="J48:M48"/>
    <mergeCell ref="N48:O48"/>
    <mergeCell ref="P48:Q48"/>
    <mergeCell ref="B49:C49"/>
    <mergeCell ref="D49:E49"/>
    <mergeCell ref="J49:M49"/>
    <mergeCell ref="N49:O49"/>
    <mergeCell ref="P49:Q49"/>
    <mergeCell ref="B46:C46"/>
    <mergeCell ref="D46:E46"/>
    <mergeCell ref="J46:M46"/>
    <mergeCell ref="N46:O46"/>
    <mergeCell ref="P46:Q46"/>
    <mergeCell ref="B47:C47"/>
    <mergeCell ref="D47:E47"/>
    <mergeCell ref="J47:M47"/>
    <mergeCell ref="N47:O47"/>
    <mergeCell ref="P47:Q47"/>
    <mergeCell ref="B44:C44"/>
    <mergeCell ref="D44:E44"/>
    <mergeCell ref="J44:M44"/>
    <mergeCell ref="N44:O44"/>
    <mergeCell ref="P44:Q44"/>
    <mergeCell ref="B45:C45"/>
    <mergeCell ref="D45:E45"/>
    <mergeCell ref="J45:M45"/>
    <mergeCell ref="N45:O45"/>
    <mergeCell ref="P45:Q45"/>
    <mergeCell ref="F45:G45"/>
    <mergeCell ref="AT42:AX42"/>
    <mergeCell ref="B43:C43"/>
    <mergeCell ref="D43:E43"/>
    <mergeCell ref="J43:M43"/>
    <mergeCell ref="N43:O43"/>
    <mergeCell ref="P43:Q43"/>
    <mergeCell ref="B41:C41"/>
    <mergeCell ref="D41:E41"/>
    <mergeCell ref="J41:M41"/>
    <mergeCell ref="N41:O41"/>
    <mergeCell ref="P41:Q41"/>
    <mergeCell ref="B42:C42"/>
    <mergeCell ref="D42:E42"/>
    <mergeCell ref="J42:M42"/>
    <mergeCell ref="N42:O42"/>
    <mergeCell ref="P42:Q42"/>
    <mergeCell ref="B40:C40"/>
    <mergeCell ref="D40:E40"/>
    <mergeCell ref="F40:G40"/>
    <mergeCell ref="J40:M40"/>
    <mergeCell ref="N40:O40"/>
    <mergeCell ref="P40:Q40"/>
    <mergeCell ref="AP34:AX34"/>
    <mergeCell ref="AP35:AX35"/>
    <mergeCell ref="N38:O38"/>
    <mergeCell ref="A39:E39"/>
    <mergeCell ref="F39:I39"/>
    <mergeCell ref="J39:Q39"/>
    <mergeCell ref="A32:Q32"/>
    <mergeCell ref="A33:A34"/>
    <mergeCell ref="B33:H33"/>
    <mergeCell ref="I33:O33"/>
    <mergeCell ref="P33:P34"/>
    <mergeCell ref="Q33:Q34"/>
    <mergeCell ref="B31:C31"/>
    <mergeCell ref="D31:E31"/>
    <mergeCell ref="F31:G31"/>
    <mergeCell ref="J31:L31"/>
    <mergeCell ref="M31:O31"/>
    <mergeCell ref="P31:Q31"/>
    <mergeCell ref="P29:Q29"/>
    <mergeCell ref="B30:C30"/>
    <mergeCell ref="D30:E30"/>
    <mergeCell ref="F30:G30"/>
    <mergeCell ref="H30:I30"/>
    <mergeCell ref="J30:L30"/>
    <mergeCell ref="M30:O30"/>
    <mergeCell ref="P30:Q30"/>
    <mergeCell ref="B29:C29"/>
    <mergeCell ref="D29:E29"/>
    <mergeCell ref="F29:G29"/>
    <mergeCell ref="H29:I29"/>
    <mergeCell ref="J29:L29"/>
    <mergeCell ref="M29:O29"/>
    <mergeCell ref="P27:Q27"/>
    <mergeCell ref="B28:C28"/>
    <mergeCell ref="D28:E28"/>
    <mergeCell ref="F28:G28"/>
    <mergeCell ref="H28:I28"/>
    <mergeCell ref="J28:L28"/>
    <mergeCell ref="M28:O28"/>
    <mergeCell ref="P28:Q28"/>
    <mergeCell ref="B27:C27"/>
    <mergeCell ref="D27:E27"/>
    <mergeCell ref="F27:G27"/>
    <mergeCell ref="H27:I27"/>
    <mergeCell ref="J27:L27"/>
    <mergeCell ref="M27:O27"/>
    <mergeCell ref="AD24:AL24"/>
    <mergeCell ref="B25:G25"/>
    <mergeCell ref="H25:I25"/>
    <mergeCell ref="B26:C26"/>
    <mergeCell ref="D26:E26"/>
    <mergeCell ref="F26:G26"/>
    <mergeCell ref="H26:I26"/>
    <mergeCell ref="J26:L26"/>
    <mergeCell ref="M26:O26"/>
    <mergeCell ref="P26:Q26"/>
    <mergeCell ref="P23:Q23"/>
    <mergeCell ref="B24:C24"/>
    <mergeCell ref="D24:E24"/>
    <mergeCell ref="F24:G24"/>
    <mergeCell ref="H24:I24"/>
    <mergeCell ref="J24:L24"/>
    <mergeCell ref="M24:O24"/>
    <mergeCell ref="P24:Q24"/>
    <mergeCell ref="B23:C23"/>
    <mergeCell ref="D23:E23"/>
    <mergeCell ref="F23:G23"/>
    <mergeCell ref="H23:I23"/>
    <mergeCell ref="J23:L23"/>
    <mergeCell ref="M23:O23"/>
    <mergeCell ref="H21:I21"/>
    <mergeCell ref="J21:L21"/>
    <mergeCell ref="M21:O21"/>
    <mergeCell ref="H22:I22"/>
    <mergeCell ref="J22:L22"/>
    <mergeCell ref="M22:O22"/>
    <mergeCell ref="P17:Q17"/>
    <mergeCell ref="H19:I19"/>
    <mergeCell ref="J19:L19"/>
    <mergeCell ref="M19:O19"/>
    <mergeCell ref="H20:I20"/>
    <mergeCell ref="J20:L20"/>
    <mergeCell ref="M20:O20"/>
    <mergeCell ref="B17:C17"/>
    <mergeCell ref="D17:E17"/>
    <mergeCell ref="F17:G17"/>
    <mergeCell ref="H17:I17"/>
    <mergeCell ref="J17:L18"/>
    <mergeCell ref="M17:O18"/>
    <mergeCell ref="E13:F13"/>
    <mergeCell ref="V13:X13"/>
    <mergeCell ref="E14:F14"/>
    <mergeCell ref="A15:Q15"/>
    <mergeCell ref="A16:G16"/>
    <mergeCell ref="H16:Q16"/>
    <mergeCell ref="E11:F11"/>
    <mergeCell ref="E12:F12"/>
    <mergeCell ref="N5:Q5"/>
    <mergeCell ref="AP5:AX5"/>
    <mergeCell ref="C7:D7"/>
    <mergeCell ref="L7:M7"/>
    <mergeCell ref="A8:D8"/>
    <mergeCell ref="E8:H8"/>
    <mergeCell ref="I8:K8"/>
    <mergeCell ref="L8:Q8"/>
    <mergeCell ref="C1:M2"/>
    <mergeCell ref="N2:P2"/>
    <mergeCell ref="C3:M4"/>
    <mergeCell ref="N3:O3"/>
    <mergeCell ref="A4:B4"/>
    <mergeCell ref="N4:P4"/>
    <mergeCell ref="B9:D9"/>
    <mergeCell ref="E9:F9"/>
    <mergeCell ref="B10:D10"/>
    <mergeCell ref="E10:F10"/>
  </mergeCells>
  <conditionalFormatting sqref="J12:K12 I11 I9 B11:D12 B13">
    <cfRule type="cellIs" dxfId="0" priority="1" stopIfTrue="1" operator="lessThan">
      <formula>0</formula>
    </cfRule>
  </conditionalFormatting>
  <hyperlinks>
    <hyperlink ref="B12" r:id="rId1"/>
  </hyperlinks>
  <printOptions horizontalCentered="1" verticalCentered="1"/>
  <pageMargins left="0" right="0.02" top="0" bottom="0" header="0" footer="0"/>
  <pageSetup paperSize="9" scale="30" orientation="portrait" horizontalDpi="4294967293" verticalDpi="4294967293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Z136"/>
  <sheetViews>
    <sheetView view="pageBreakPreview" topLeftCell="A44" zoomScale="50" zoomScaleNormal="50" zoomScaleSheetLayoutView="50" workbookViewId="0">
      <selection activeCell="D77" sqref="D77"/>
    </sheetView>
  </sheetViews>
  <sheetFormatPr defaultColWidth="9.140625" defaultRowHeight="15"/>
  <cols>
    <col min="1" max="1" width="43.7109375" style="2" customWidth="1"/>
    <col min="2" max="2" width="15.85546875" style="2" customWidth="1"/>
    <col min="3" max="3" width="14.28515625" style="2" customWidth="1"/>
    <col min="4" max="4" width="15" style="2" customWidth="1"/>
    <col min="5" max="5" width="17.42578125" style="2" customWidth="1"/>
    <col min="6" max="6" width="15.28515625" style="2" customWidth="1"/>
    <col min="7" max="7" width="24.85546875" style="2" customWidth="1"/>
    <col min="8" max="9" width="19.5703125" style="2" customWidth="1"/>
    <col min="10" max="10" width="17.85546875" style="2" customWidth="1"/>
    <col min="11" max="11" width="18.7109375" style="2" customWidth="1"/>
    <col min="12" max="12" width="19.28515625" style="2" customWidth="1"/>
    <col min="13" max="13" width="17.140625" style="2" customWidth="1"/>
    <col min="14" max="14" width="19.28515625" style="2" customWidth="1"/>
    <col min="15" max="15" width="20.140625" style="2" customWidth="1"/>
    <col min="16" max="16" width="21" style="2" customWidth="1"/>
    <col min="17" max="17" width="23.5703125" style="2" customWidth="1"/>
    <col min="18" max="18" width="3.42578125" style="2" customWidth="1"/>
    <col min="19" max="19" width="14.5703125" style="3" customWidth="1"/>
    <col min="20" max="20" width="12.85546875" style="4" customWidth="1"/>
    <col min="21" max="21" width="15" style="5" customWidth="1"/>
    <col min="22" max="22" width="20" style="2" customWidth="1"/>
    <col min="23" max="23" width="9.140625" style="2" customWidth="1"/>
    <col min="24" max="24" width="12.28515625" style="2" customWidth="1"/>
    <col min="25" max="16384" width="9.140625" style="2"/>
  </cols>
  <sheetData>
    <row r="1" spans="1:52" ht="11.25" customHeight="1">
      <c r="A1" s="39"/>
      <c r="B1" s="40"/>
      <c r="C1" s="1039" t="s">
        <v>78</v>
      </c>
      <c r="D1" s="1040"/>
      <c r="E1" s="1040"/>
      <c r="F1" s="1040"/>
      <c r="G1" s="1040"/>
      <c r="H1" s="1040"/>
      <c r="I1" s="1040"/>
      <c r="J1" s="1040"/>
      <c r="K1" s="1040"/>
      <c r="L1" s="1040"/>
      <c r="M1" s="1041"/>
      <c r="N1" s="534"/>
      <c r="O1" s="535"/>
      <c r="P1" s="535"/>
      <c r="Q1" s="40"/>
      <c r="R1" s="1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52" ht="41.25" customHeight="1" thickBot="1">
      <c r="A2" s="41"/>
      <c r="B2" s="42"/>
      <c r="C2" s="1042"/>
      <c r="D2" s="1043"/>
      <c r="E2" s="1043"/>
      <c r="F2" s="1043"/>
      <c r="G2" s="1043"/>
      <c r="H2" s="1043"/>
      <c r="I2" s="1043"/>
      <c r="J2" s="1043"/>
      <c r="K2" s="1043"/>
      <c r="L2" s="1043"/>
      <c r="M2" s="1044"/>
      <c r="N2" s="1045" t="s">
        <v>136</v>
      </c>
      <c r="O2" s="1046"/>
      <c r="P2" s="1046"/>
      <c r="Q2" s="42"/>
      <c r="R2" s="6"/>
      <c r="V2" s="45"/>
      <c r="W2" s="45"/>
      <c r="X2" s="45"/>
      <c r="Y2" s="45"/>
      <c r="Z2" s="45"/>
      <c r="AA2" s="45"/>
      <c r="AB2" s="45"/>
      <c r="AC2" s="13"/>
      <c r="AD2" s="13"/>
      <c r="AE2" s="13"/>
      <c r="AF2" s="13"/>
      <c r="AG2" s="13"/>
    </row>
    <row r="3" spans="1:52" ht="26.25" customHeight="1">
      <c r="A3" s="41"/>
      <c r="B3" s="42"/>
      <c r="C3" s="1047" t="s">
        <v>141</v>
      </c>
      <c r="D3" s="1048"/>
      <c r="E3" s="1048"/>
      <c r="F3" s="1048"/>
      <c r="G3" s="1048"/>
      <c r="H3" s="1048"/>
      <c r="I3" s="1048"/>
      <c r="J3" s="1048"/>
      <c r="K3" s="1048"/>
      <c r="L3" s="1048"/>
      <c r="M3" s="1049"/>
      <c r="N3" s="1053" t="s">
        <v>260</v>
      </c>
      <c r="O3" s="1054"/>
      <c r="P3" s="536"/>
      <c r="Q3" s="42"/>
      <c r="R3" s="6"/>
      <c r="V3" s="45"/>
      <c r="W3" s="45"/>
      <c r="X3" s="45"/>
      <c r="Y3" s="45"/>
      <c r="Z3" s="45"/>
      <c r="AA3" s="45"/>
      <c r="AB3" s="45"/>
      <c r="AC3" s="13"/>
      <c r="AD3" s="13"/>
      <c r="AE3" s="13"/>
      <c r="AF3" s="13"/>
      <c r="AG3" s="13"/>
    </row>
    <row r="4" spans="1:52" ht="24" customHeight="1" thickBot="1">
      <c r="A4" s="1058"/>
      <c r="B4" s="1059"/>
      <c r="C4" s="1050"/>
      <c r="D4" s="1051"/>
      <c r="E4" s="1051"/>
      <c r="F4" s="1051"/>
      <c r="G4" s="1051"/>
      <c r="H4" s="1051"/>
      <c r="I4" s="1051"/>
      <c r="J4" s="1051"/>
      <c r="K4" s="1051"/>
      <c r="L4" s="1051"/>
      <c r="M4" s="1052"/>
      <c r="N4" s="1060" t="s">
        <v>261</v>
      </c>
      <c r="O4" s="1061"/>
      <c r="P4" s="1061"/>
      <c r="Q4" s="43"/>
      <c r="R4" s="6"/>
      <c r="V4" s="11"/>
      <c r="W4" s="11"/>
      <c r="X4" s="11"/>
      <c r="Y4" s="11"/>
      <c r="Z4" s="11"/>
      <c r="AA4" s="11"/>
      <c r="AB4" s="11"/>
      <c r="AC4" s="13"/>
      <c r="AD4" s="13"/>
      <c r="AE4" s="13"/>
      <c r="AF4" s="13"/>
      <c r="AG4" s="13"/>
    </row>
    <row r="5" spans="1:52" ht="18" customHeight="1" thickBot="1">
      <c r="A5"/>
      <c r="B5" s="2" t="s">
        <v>0</v>
      </c>
      <c r="G5" s="7" t="s">
        <v>0</v>
      </c>
      <c r="N5" s="1062"/>
      <c r="O5" s="1062"/>
      <c r="P5" s="1062"/>
      <c r="Q5" s="1062"/>
      <c r="V5" s="11"/>
      <c r="W5" s="11"/>
      <c r="X5" s="11"/>
      <c r="Y5" s="11"/>
      <c r="Z5" s="11"/>
      <c r="AA5" s="11"/>
      <c r="AB5" s="11"/>
      <c r="AC5" s="13"/>
      <c r="AD5" s="13"/>
      <c r="AE5" s="13"/>
      <c r="AF5" s="13"/>
      <c r="AG5" s="13"/>
      <c r="AP5" s="1099" t="s">
        <v>6</v>
      </c>
      <c r="AQ5" s="1100"/>
      <c r="AR5" s="1100"/>
      <c r="AS5" s="1100"/>
      <c r="AT5" s="1100"/>
      <c r="AU5" s="1100"/>
      <c r="AV5" s="1100"/>
      <c r="AW5" s="1100"/>
      <c r="AX5" s="1101"/>
    </row>
    <row r="6" spans="1:52" s="234" customFormat="1" ht="18" customHeight="1">
      <c r="A6" s="513" t="s">
        <v>82</v>
      </c>
      <c r="B6" s="514"/>
      <c r="C6" s="513" t="s">
        <v>284</v>
      </c>
      <c r="D6" s="515"/>
      <c r="E6" s="513" t="s">
        <v>121</v>
      </c>
      <c r="F6" s="514"/>
      <c r="G6" s="516" t="s">
        <v>3</v>
      </c>
      <c r="H6" s="514"/>
      <c r="I6" s="516" t="s">
        <v>2</v>
      </c>
      <c r="J6" s="517"/>
      <c r="K6" s="514"/>
      <c r="L6" s="516" t="s">
        <v>83</v>
      </c>
      <c r="M6" s="518"/>
      <c r="N6" s="516" t="s">
        <v>84</v>
      </c>
      <c r="O6" s="519"/>
      <c r="P6" s="516" t="s">
        <v>85</v>
      </c>
      <c r="Q6" s="527"/>
      <c r="R6" s="232"/>
      <c r="S6" s="50"/>
      <c r="T6" s="98"/>
      <c r="U6" s="233"/>
      <c r="V6" s="99"/>
      <c r="W6" s="99"/>
      <c r="X6" s="99"/>
      <c r="Y6" s="99"/>
      <c r="Z6" s="99"/>
      <c r="AA6" s="99"/>
      <c r="AB6" s="99"/>
      <c r="AC6" s="87"/>
      <c r="AD6" s="87"/>
      <c r="AE6" s="87"/>
      <c r="AF6" s="87"/>
      <c r="AG6" s="87"/>
      <c r="AH6" s="87"/>
      <c r="AI6" s="87"/>
      <c r="AJ6" s="87"/>
      <c r="AK6" s="87"/>
      <c r="AL6" s="87"/>
      <c r="AO6" s="227"/>
      <c r="AP6" s="235"/>
      <c r="AQ6" s="235"/>
      <c r="AR6" s="235"/>
      <c r="AS6" s="235"/>
      <c r="AT6" s="235"/>
      <c r="AU6" s="235"/>
      <c r="AV6" s="235"/>
      <c r="AW6" s="235"/>
      <c r="AX6" s="235"/>
      <c r="AY6" s="227"/>
      <c r="AZ6" s="227"/>
    </row>
    <row r="7" spans="1:52" s="234" customFormat="1" ht="18" customHeight="1" thickBot="1">
      <c r="A7" s="605" t="s">
        <v>289</v>
      </c>
      <c r="B7" s="520"/>
      <c r="C7" s="1063">
        <v>41186</v>
      </c>
      <c r="D7" s="1064"/>
      <c r="E7" s="288">
        <v>267</v>
      </c>
      <c r="F7" s="521" t="s">
        <v>89</v>
      </c>
      <c r="G7" s="522">
        <v>26</v>
      </c>
      <c r="H7" s="523" t="s">
        <v>129</v>
      </c>
      <c r="I7" s="524" t="s">
        <v>288</v>
      </c>
      <c r="J7" s="525"/>
      <c r="K7" s="526"/>
      <c r="L7" s="1065" t="s">
        <v>268</v>
      </c>
      <c r="M7" s="1066"/>
      <c r="N7" s="524" t="s">
        <v>269</v>
      </c>
      <c r="O7" s="526"/>
      <c r="P7" s="524"/>
      <c r="Q7" s="528">
        <v>2</v>
      </c>
      <c r="R7" s="232"/>
      <c r="S7" s="50"/>
      <c r="T7" s="98"/>
      <c r="U7" s="233"/>
      <c r="V7" s="99"/>
      <c r="W7" s="99"/>
      <c r="X7" s="99"/>
      <c r="Y7" s="99"/>
      <c r="Z7" s="99"/>
      <c r="AA7" s="99"/>
      <c r="AB7" s="99"/>
      <c r="AC7" s="87"/>
      <c r="AD7" s="87"/>
      <c r="AE7" s="87"/>
      <c r="AF7" s="87"/>
      <c r="AG7" s="87"/>
      <c r="AH7" s="87"/>
      <c r="AI7" s="87"/>
      <c r="AJ7" s="87"/>
      <c r="AK7" s="87"/>
      <c r="AL7" s="87"/>
      <c r="AO7" s="227"/>
      <c r="AP7" s="55"/>
      <c r="AQ7" s="56"/>
      <c r="AR7" s="56"/>
      <c r="AS7" s="57"/>
      <c r="AT7" s="58"/>
      <c r="AU7" s="56"/>
      <c r="AV7" s="59"/>
      <c r="AW7" s="60"/>
      <c r="AX7" s="61"/>
      <c r="AY7" s="227"/>
      <c r="AZ7" s="227"/>
    </row>
    <row r="8" spans="1:52" s="46" customFormat="1" ht="20.100000000000001" customHeight="1" thickBot="1">
      <c r="A8" s="862" t="s">
        <v>86</v>
      </c>
      <c r="B8" s="863"/>
      <c r="C8" s="863"/>
      <c r="D8" s="863"/>
      <c r="E8" s="862" t="s">
        <v>91</v>
      </c>
      <c r="F8" s="863"/>
      <c r="G8" s="863"/>
      <c r="H8" s="864"/>
      <c r="I8" s="862" t="s">
        <v>90</v>
      </c>
      <c r="J8" s="863"/>
      <c r="K8" s="864"/>
      <c r="L8" s="862" t="s">
        <v>94</v>
      </c>
      <c r="M8" s="863"/>
      <c r="N8" s="863"/>
      <c r="O8" s="863"/>
      <c r="P8" s="863"/>
      <c r="Q8" s="864"/>
      <c r="R8" s="54"/>
      <c r="S8" s="50"/>
      <c r="T8" s="98"/>
      <c r="U8" s="90"/>
      <c r="V8" s="68"/>
      <c r="W8" s="68"/>
      <c r="X8" s="68"/>
      <c r="Y8" s="99"/>
      <c r="Z8" s="99"/>
      <c r="AA8" s="99"/>
      <c r="AB8" s="99"/>
      <c r="AC8" s="54"/>
      <c r="AD8" s="54"/>
      <c r="AE8" s="54"/>
      <c r="AF8" s="54"/>
      <c r="AG8" s="54"/>
      <c r="AH8" s="53"/>
      <c r="AI8" s="53"/>
      <c r="AJ8" s="53"/>
      <c r="AK8" s="53"/>
      <c r="AL8" s="53"/>
      <c r="AO8" s="55"/>
      <c r="AP8" s="55"/>
      <c r="AQ8" s="56"/>
      <c r="AR8" s="56"/>
      <c r="AS8" s="57"/>
      <c r="AT8" s="58"/>
      <c r="AU8" s="56"/>
      <c r="AV8" s="59"/>
      <c r="AW8" s="60"/>
      <c r="AX8" s="61"/>
      <c r="AY8" s="55"/>
      <c r="AZ8" s="55"/>
    </row>
    <row r="9" spans="1:52" s="46" customFormat="1" ht="20.100000000000001" customHeight="1">
      <c r="A9" s="243" t="s">
        <v>1</v>
      </c>
      <c r="B9" s="1067" t="s">
        <v>273</v>
      </c>
      <c r="C9" s="1068"/>
      <c r="D9" s="1068"/>
      <c r="E9" s="896" t="s">
        <v>4</v>
      </c>
      <c r="F9" s="1072"/>
      <c r="G9" s="244">
        <v>1.8</v>
      </c>
      <c r="H9" s="245"/>
      <c r="I9" s="246" t="s">
        <v>88</v>
      </c>
      <c r="J9" s="247"/>
      <c r="K9" s="248">
        <v>0</v>
      </c>
      <c r="L9" s="583" t="s">
        <v>263</v>
      </c>
      <c r="M9" s="249"/>
      <c r="N9" s="249"/>
      <c r="O9" s="249"/>
      <c r="P9" s="249"/>
      <c r="Q9" s="487"/>
      <c r="R9" s="49"/>
      <c r="S9" s="50"/>
      <c r="T9" s="51"/>
      <c r="U9" s="52"/>
      <c r="V9" s="53"/>
      <c r="W9" s="53"/>
      <c r="X9" s="53"/>
      <c r="Y9" s="53"/>
      <c r="Z9" s="53"/>
      <c r="AA9" s="54"/>
      <c r="AB9" s="54"/>
      <c r="AC9" s="54"/>
      <c r="AD9" s="54"/>
      <c r="AE9" s="54"/>
      <c r="AF9" s="54"/>
      <c r="AG9" s="54"/>
      <c r="AH9" s="53"/>
      <c r="AI9" s="53"/>
      <c r="AJ9" s="53"/>
      <c r="AK9" s="53"/>
      <c r="AL9" s="53"/>
      <c r="AO9" s="55"/>
      <c r="AP9" s="55"/>
      <c r="AQ9" s="56"/>
      <c r="AR9" s="56"/>
      <c r="AS9" s="57"/>
      <c r="AT9" s="58"/>
      <c r="AU9" s="56"/>
      <c r="AV9" s="59"/>
      <c r="AW9" s="60"/>
      <c r="AX9" s="61"/>
      <c r="AY9" s="55"/>
      <c r="AZ9" s="55"/>
    </row>
    <row r="10" spans="1:52" s="46" customFormat="1" ht="20.100000000000001" customHeight="1">
      <c r="A10" s="250" t="s">
        <v>126</v>
      </c>
      <c r="B10" s="1069" t="s">
        <v>290</v>
      </c>
      <c r="C10" s="1070"/>
      <c r="D10" s="1070"/>
      <c r="E10" s="898" t="s">
        <v>5</v>
      </c>
      <c r="F10" s="997"/>
      <c r="G10" s="252"/>
      <c r="H10" s="253"/>
      <c r="I10" s="251" t="s">
        <v>123</v>
      </c>
      <c r="J10" s="254"/>
      <c r="K10" s="255">
        <f>+E7-K9</f>
        <v>267</v>
      </c>
      <c r="L10" s="566" t="s">
        <v>264</v>
      </c>
      <c r="M10" s="256"/>
      <c r="N10" s="256"/>
      <c r="O10" s="256"/>
      <c r="P10" s="256"/>
      <c r="Q10" s="492"/>
      <c r="R10" s="64"/>
      <c r="S10" s="65"/>
      <c r="T10" s="66"/>
      <c r="U10" s="67"/>
      <c r="V10" s="53"/>
      <c r="W10" s="53"/>
      <c r="X10" s="53"/>
      <c r="Y10" s="53"/>
      <c r="Z10" s="53"/>
      <c r="AA10" s="53"/>
      <c r="AB10" s="68"/>
      <c r="AC10" s="68"/>
      <c r="AD10" s="68"/>
      <c r="AE10" s="68"/>
      <c r="AF10" s="68"/>
      <c r="AG10" s="68"/>
      <c r="AH10" s="53"/>
      <c r="AI10" s="53"/>
      <c r="AJ10" s="53"/>
      <c r="AK10" s="53"/>
      <c r="AL10" s="53"/>
      <c r="AO10" s="55"/>
      <c r="AP10" s="55"/>
      <c r="AQ10" s="56"/>
      <c r="AR10" s="69"/>
      <c r="AS10" s="57"/>
      <c r="AT10" s="58"/>
      <c r="AU10" s="56"/>
      <c r="AV10" s="59"/>
      <c r="AW10" s="60"/>
      <c r="AX10" s="61"/>
      <c r="AY10" s="55"/>
      <c r="AZ10" s="55"/>
    </row>
    <row r="11" spans="1:52" s="46" customFormat="1" ht="20.100000000000001" customHeight="1">
      <c r="A11" s="250" t="s">
        <v>125</v>
      </c>
      <c r="B11" s="257">
        <v>8.6</v>
      </c>
      <c r="C11" s="258"/>
      <c r="D11" s="259"/>
      <c r="E11" s="898" t="s">
        <v>257</v>
      </c>
      <c r="F11" s="997"/>
      <c r="G11" s="260" t="s">
        <v>292</v>
      </c>
      <c r="H11" s="261"/>
      <c r="I11" s="262" t="s">
        <v>130</v>
      </c>
      <c r="J11" s="263"/>
      <c r="K11" s="264"/>
      <c r="L11" s="566" t="s">
        <v>265</v>
      </c>
      <c r="M11" s="256"/>
      <c r="N11" s="256"/>
      <c r="O11" s="256"/>
      <c r="P11" s="256"/>
      <c r="Q11" s="492"/>
      <c r="R11" s="64"/>
      <c r="S11" s="65"/>
      <c r="T11" s="70"/>
      <c r="U11" s="67"/>
      <c r="V11" s="53"/>
      <c r="W11" s="53"/>
      <c r="X11" s="53"/>
      <c r="Y11" s="53"/>
      <c r="Z11" s="53"/>
      <c r="AA11" s="53"/>
      <c r="AB11" s="68"/>
      <c r="AC11" s="68"/>
      <c r="AD11" s="68"/>
      <c r="AE11" s="68"/>
      <c r="AF11" s="68"/>
      <c r="AG11" s="68"/>
      <c r="AH11" s="53"/>
      <c r="AI11" s="53"/>
      <c r="AJ11" s="53"/>
      <c r="AK11" s="53"/>
      <c r="AL11" s="53"/>
      <c r="AO11" s="55"/>
      <c r="AP11" s="55"/>
      <c r="AQ11" s="56"/>
      <c r="AR11" s="69"/>
      <c r="AS11" s="57"/>
      <c r="AT11" s="58"/>
      <c r="AU11" s="56"/>
      <c r="AV11" s="59"/>
      <c r="AW11" s="60"/>
      <c r="AX11" s="61"/>
      <c r="AY11" s="55"/>
      <c r="AZ11" s="55"/>
    </row>
    <row r="12" spans="1:52" s="46" customFormat="1" ht="20.100000000000001" customHeight="1">
      <c r="A12" s="250" t="s">
        <v>127</v>
      </c>
      <c r="B12" s="631" t="s">
        <v>291</v>
      </c>
      <c r="C12" s="258"/>
      <c r="D12" s="265"/>
      <c r="E12" s="898" t="s">
        <v>87</v>
      </c>
      <c r="F12" s="997"/>
      <c r="G12" s="266"/>
      <c r="H12" s="261"/>
      <c r="I12" s="267" t="s">
        <v>131</v>
      </c>
      <c r="J12" s="268"/>
      <c r="K12" s="269">
        <v>0.2</v>
      </c>
      <c r="L12" s="566" t="s">
        <v>293</v>
      </c>
      <c r="M12" s="256"/>
      <c r="N12" s="256"/>
      <c r="O12" s="256"/>
      <c r="P12" s="256"/>
      <c r="Q12" s="492"/>
      <c r="R12" s="64"/>
      <c r="S12" s="65"/>
      <c r="T12" s="66"/>
      <c r="U12" s="67"/>
      <c r="V12" s="53"/>
      <c r="W12" s="53"/>
      <c r="X12" s="53"/>
      <c r="Y12" s="53"/>
      <c r="Z12" s="53"/>
      <c r="AA12" s="53"/>
      <c r="AB12" s="68"/>
      <c r="AC12" s="68"/>
      <c r="AD12" s="68"/>
      <c r="AE12" s="68"/>
      <c r="AF12" s="68"/>
      <c r="AG12" s="68"/>
      <c r="AH12" s="53"/>
      <c r="AI12" s="53"/>
      <c r="AJ12" s="53"/>
      <c r="AK12" s="53"/>
      <c r="AL12" s="53"/>
      <c r="AO12" s="55"/>
      <c r="AP12" s="55"/>
      <c r="AQ12" s="56"/>
      <c r="AR12" s="69"/>
      <c r="AS12" s="57"/>
      <c r="AT12" s="58"/>
      <c r="AU12" s="56"/>
      <c r="AV12" s="59"/>
      <c r="AW12" s="60"/>
      <c r="AX12" s="61"/>
      <c r="AY12" s="55"/>
      <c r="AZ12" s="55"/>
    </row>
    <row r="13" spans="1:52" s="46" customFormat="1" ht="20.100000000000001" customHeight="1">
      <c r="A13" s="270" t="s">
        <v>128</v>
      </c>
      <c r="B13" s="257">
        <v>4</v>
      </c>
      <c r="C13" s="271"/>
      <c r="D13" s="272"/>
      <c r="E13" s="1073"/>
      <c r="F13" s="1074"/>
      <c r="G13" s="252"/>
      <c r="H13" s="273"/>
      <c r="I13" s="251" t="s">
        <v>122</v>
      </c>
      <c r="J13" s="274"/>
      <c r="K13" s="275">
        <v>1</v>
      </c>
      <c r="L13" s="566" t="s">
        <v>294</v>
      </c>
      <c r="M13" s="274"/>
      <c r="N13" s="274"/>
      <c r="O13" s="256"/>
      <c r="P13" s="256"/>
      <c r="Q13" s="492"/>
      <c r="R13" s="64"/>
      <c r="S13" s="65"/>
      <c r="T13" s="66"/>
      <c r="U13" s="67"/>
      <c r="V13" s="887"/>
      <c r="W13" s="887"/>
      <c r="X13" s="887"/>
      <c r="Y13" s="53"/>
      <c r="Z13" s="53"/>
      <c r="AA13" s="53"/>
      <c r="AB13" s="68"/>
      <c r="AC13" s="68"/>
      <c r="AD13" s="68"/>
      <c r="AE13" s="68"/>
      <c r="AF13" s="68"/>
      <c r="AG13" s="68"/>
      <c r="AH13" s="53"/>
      <c r="AI13" s="53"/>
      <c r="AJ13" s="53"/>
      <c r="AK13" s="53"/>
      <c r="AL13" s="53"/>
      <c r="AO13" s="55"/>
      <c r="AP13" s="55"/>
      <c r="AQ13" s="56"/>
      <c r="AR13" s="69"/>
      <c r="AS13" s="57"/>
      <c r="AT13" s="58"/>
      <c r="AU13" s="56"/>
      <c r="AV13" s="59"/>
      <c r="AW13" s="60"/>
      <c r="AX13" s="61"/>
      <c r="AY13" s="55"/>
      <c r="AZ13" s="55"/>
    </row>
    <row r="14" spans="1:52" s="46" customFormat="1" ht="20.100000000000001" customHeight="1" thickBot="1">
      <c r="A14" s="276" t="s">
        <v>124</v>
      </c>
      <c r="B14" s="277">
        <v>495</v>
      </c>
      <c r="C14" s="277"/>
      <c r="D14" s="278"/>
      <c r="E14" s="1075"/>
      <c r="F14" s="1076"/>
      <c r="G14" s="279"/>
      <c r="H14" s="280"/>
      <c r="I14" s="281"/>
      <c r="J14" s="282"/>
      <c r="K14" s="283"/>
      <c r="L14" s="281" t="s">
        <v>295</v>
      </c>
      <c r="M14" s="282"/>
      <c r="N14" s="282"/>
      <c r="O14" s="529"/>
      <c r="P14" s="529"/>
      <c r="Q14" s="530"/>
      <c r="R14" s="49"/>
      <c r="S14" s="65"/>
      <c r="T14" s="66"/>
      <c r="U14" s="67"/>
      <c r="V14" s="54"/>
      <c r="W14" s="54"/>
      <c r="X14" s="54"/>
      <c r="Y14" s="53"/>
      <c r="Z14" s="53"/>
      <c r="AA14" s="53"/>
      <c r="AB14" s="68"/>
      <c r="AC14" s="68"/>
      <c r="AD14" s="68"/>
      <c r="AE14" s="68"/>
      <c r="AF14" s="68"/>
      <c r="AG14" s="68"/>
      <c r="AH14" s="53"/>
      <c r="AI14" s="53"/>
      <c r="AJ14" s="53"/>
      <c r="AK14" s="53"/>
      <c r="AL14" s="53"/>
      <c r="AO14" s="55"/>
      <c r="AP14" s="55"/>
      <c r="AQ14" s="56"/>
      <c r="AR14" s="69"/>
      <c r="AS14" s="57"/>
      <c r="AT14" s="58"/>
      <c r="AU14" s="56"/>
      <c r="AV14" s="59"/>
      <c r="AW14" s="60"/>
      <c r="AX14" s="61"/>
      <c r="AY14" s="55"/>
      <c r="AZ14" s="55"/>
    </row>
    <row r="15" spans="1:52" ht="28.5" customHeight="1" thickBot="1">
      <c r="A15" s="862" t="s">
        <v>137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3"/>
      <c r="N15" s="863"/>
      <c r="O15" s="863"/>
      <c r="P15" s="863"/>
      <c r="Q15" s="864"/>
      <c r="R15" s="16"/>
      <c r="S15" s="35"/>
      <c r="T15" s="36"/>
      <c r="U15" s="37"/>
      <c r="V15" s="30"/>
      <c r="W15" s="30"/>
      <c r="X15" s="30"/>
      <c r="Y15" s="10"/>
      <c r="Z15" s="10"/>
      <c r="AA15" s="26"/>
      <c r="AB15" s="17"/>
      <c r="AC15" s="17"/>
      <c r="AD15" s="17"/>
      <c r="AE15" s="17"/>
      <c r="AF15" s="17"/>
      <c r="AG15" s="21"/>
      <c r="AH15" s="10"/>
      <c r="AI15" s="10"/>
      <c r="AJ15" s="10"/>
      <c r="AK15" s="10"/>
      <c r="AL15" s="10"/>
      <c r="AO15" s="13"/>
      <c r="AP15" s="19"/>
      <c r="AQ15" s="14"/>
      <c r="AR15" s="25"/>
      <c r="AS15" s="22"/>
      <c r="AT15" s="23"/>
      <c r="AU15" s="15"/>
      <c r="AV15" s="12"/>
      <c r="AW15" s="24"/>
      <c r="AX15" s="8"/>
      <c r="AY15" s="13"/>
      <c r="AZ15" s="13"/>
    </row>
    <row r="16" spans="1:52" s="46" customFormat="1" ht="18" customHeight="1" thickBot="1">
      <c r="A16" s="921" t="s">
        <v>92</v>
      </c>
      <c r="B16" s="922"/>
      <c r="C16" s="922"/>
      <c r="D16" s="922"/>
      <c r="E16" s="922"/>
      <c r="F16" s="922"/>
      <c r="G16" s="923"/>
      <c r="H16" s="1079" t="s">
        <v>12</v>
      </c>
      <c r="I16" s="1082"/>
      <c r="J16" s="1082"/>
      <c r="K16" s="1082"/>
      <c r="L16" s="1082"/>
      <c r="M16" s="1082"/>
      <c r="N16" s="1082"/>
      <c r="O16" s="1082"/>
      <c r="P16" s="1082"/>
      <c r="Q16" s="1080"/>
      <c r="R16" s="61"/>
      <c r="S16" s="81"/>
      <c r="T16" s="66"/>
      <c r="U16" s="67"/>
      <c r="V16" s="53"/>
      <c r="W16" s="53"/>
      <c r="X16" s="82"/>
      <c r="Y16" s="53"/>
      <c r="Z16" s="53"/>
      <c r="AA16" s="53"/>
      <c r="AB16" s="68"/>
      <c r="AC16" s="68"/>
      <c r="AD16" s="68"/>
      <c r="AE16" s="68"/>
      <c r="AF16" s="68"/>
      <c r="AG16" s="68"/>
      <c r="AH16" s="53"/>
      <c r="AI16" s="53"/>
      <c r="AJ16" s="53"/>
      <c r="AK16" s="53"/>
      <c r="AL16" s="53"/>
      <c r="AO16" s="55"/>
      <c r="AP16" s="55"/>
      <c r="AQ16" s="56"/>
      <c r="AR16" s="56"/>
      <c r="AS16" s="57"/>
      <c r="AT16" s="58"/>
      <c r="AU16" s="56"/>
      <c r="AV16" s="59"/>
      <c r="AW16" s="60"/>
      <c r="AX16" s="61"/>
      <c r="AY16" s="55"/>
      <c r="AZ16" s="55"/>
    </row>
    <row r="17" spans="1:52" s="46" customFormat="1" ht="18" customHeight="1" thickBot="1">
      <c r="A17" s="284"/>
      <c r="B17" s="921" t="s">
        <v>132</v>
      </c>
      <c r="C17" s="923"/>
      <c r="D17" s="921" t="s">
        <v>133</v>
      </c>
      <c r="E17" s="923"/>
      <c r="F17" s="921" t="s">
        <v>134</v>
      </c>
      <c r="G17" s="923"/>
      <c r="H17" s="1079"/>
      <c r="I17" s="1080"/>
      <c r="J17" s="1089" t="s">
        <v>15</v>
      </c>
      <c r="K17" s="1089"/>
      <c r="L17" s="1089"/>
      <c r="M17" s="1089" t="s">
        <v>16</v>
      </c>
      <c r="N17" s="1089"/>
      <c r="O17" s="1089"/>
      <c r="P17" s="922" t="s">
        <v>135</v>
      </c>
      <c r="Q17" s="923"/>
      <c r="R17" s="83"/>
      <c r="S17" s="65"/>
      <c r="T17" s="66"/>
      <c r="U17" s="67"/>
      <c r="V17" s="53"/>
      <c r="W17" s="53"/>
      <c r="X17" s="84"/>
      <c r="Y17" s="53"/>
      <c r="Z17" s="53"/>
      <c r="AA17" s="53"/>
      <c r="AB17" s="68"/>
      <c r="AC17" s="68"/>
      <c r="AD17" s="68"/>
      <c r="AE17" s="68"/>
      <c r="AF17" s="53"/>
      <c r="AG17" s="53"/>
      <c r="AH17" s="53"/>
      <c r="AI17" s="53"/>
      <c r="AJ17" s="53"/>
      <c r="AK17" s="53"/>
      <c r="AL17" s="53"/>
      <c r="AO17" s="55"/>
      <c r="AP17" s="55"/>
      <c r="AQ17" s="56"/>
      <c r="AR17" s="56"/>
      <c r="AS17" s="57"/>
      <c r="AT17" s="58"/>
      <c r="AU17" s="56"/>
      <c r="AV17" s="59"/>
      <c r="AW17" s="60"/>
      <c r="AX17" s="61"/>
      <c r="AY17" s="55"/>
      <c r="AZ17" s="55"/>
    </row>
    <row r="18" spans="1:52" s="46" customFormat="1" ht="18" customHeight="1" thickBot="1">
      <c r="A18" s="285"/>
      <c r="B18" s="286" t="s">
        <v>199</v>
      </c>
      <c r="C18" s="287" t="s">
        <v>7</v>
      </c>
      <c r="D18" s="286" t="s">
        <v>199</v>
      </c>
      <c r="E18" s="287" t="s">
        <v>7</v>
      </c>
      <c r="F18" s="286" t="s">
        <v>199</v>
      </c>
      <c r="G18" s="287" t="s">
        <v>7</v>
      </c>
      <c r="H18" s="288"/>
      <c r="I18" s="289"/>
      <c r="J18" s="1090"/>
      <c r="K18" s="1090"/>
      <c r="L18" s="1090"/>
      <c r="M18" s="1090"/>
      <c r="N18" s="1090"/>
      <c r="O18" s="1090"/>
      <c r="P18" s="290" t="s">
        <v>199</v>
      </c>
      <c r="Q18" s="291" t="s">
        <v>7</v>
      </c>
      <c r="R18" s="54"/>
      <c r="S18" s="65"/>
      <c r="T18" s="66"/>
      <c r="U18" s="67"/>
      <c r="V18" s="53"/>
      <c r="W18" s="53"/>
      <c r="X18" s="84"/>
      <c r="Y18" s="53"/>
      <c r="Z18" s="53"/>
      <c r="AA18" s="53"/>
      <c r="AB18" s="68"/>
      <c r="AC18" s="68"/>
      <c r="AD18" s="68"/>
      <c r="AE18" s="68"/>
      <c r="AF18" s="53"/>
      <c r="AG18" s="53"/>
      <c r="AH18" s="53"/>
      <c r="AI18" s="53"/>
      <c r="AJ18" s="53"/>
      <c r="AK18" s="53"/>
      <c r="AL18" s="53"/>
      <c r="AO18" s="55"/>
      <c r="AP18" s="55"/>
      <c r="AQ18" s="56"/>
      <c r="AR18" s="56"/>
      <c r="AS18" s="57"/>
      <c r="AT18" s="58"/>
      <c r="AU18" s="56"/>
      <c r="AV18" s="59"/>
      <c r="AW18" s="60"/>
      <c r="AX18" s="61"/>
      <c r="AY18" s="55"/>
      <c r="AZ18" s="55"/>
    </row>
    <row r="19" spans="1:52" s="46" customFormat="1" ht="20.100000000000001" customHeight="1">
      <c r="A19" s="292" t="s">
        <v>200</v>
      </c>
      <c r="B19" s="293">
        <v>210</v>
      </c>
      <c r="C19" s="293">
        <v>16</v>
      </c>
      <c r="D19" s="293">
        <v>210</v>
      </c>
      <c r="E19" s="293">
        <v>16</v>
      </c>
      <c r="F19" s="293">
        <v>210</v>
      </c>
      <c r="G19" s="294">
        <v>16</v>
      </c>
      <c r="H19" s="1077" t="s">
        <v>200</v>
      </c>
      <c r="I19" s="1078"/>
      <c r="J19" s="1113"/>
      <c r="K19" s="1114"/>
      <c r="L19" s="1115"/>
      <c r="M19" s="1086"/>
      <c r="N19" s="1086"/>
      <c r="O19" s="1086"/>
      <c r="P19" s="295">
        <v>325</v>
      </c>
      <c r="Q19" s="248">
        <v>16</v>
      </c>
      <c r="R19" s="61"/>
      <c r="S19" s="65"/>
      <c r="T19" s="66"/>
      <c r="U19" s="67"/>
      <c r="V19" s="53"/>
      <c r="W19" s="53"/>
      <c r="X19" s="84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O19" s="55"/>
      <c r="AP19" s="55"/>
      <c r="AQ19" s="56"/>
      <c r="AR19" s="56"/>
      <c r="AS19" s="57"/>
      <c r="AT19" s="58"/>
      <c r="AU19" s="56"/>
      <c r="AV19" s="59"/>
      <c r="AW19" s="60"/>
      <c r="AX19" s="61"/>
      <c r="AY19" s="55"/>
      <c r="AZ19" s="55"/>
    </row>
    <row r="20" spans="1:52" s="46" customFormat="1" ht="20.100000000000001" customHeight="1">
      <c r="A20" s="296" t="s">
        <v>201</v>
      </c>
      <c r="B20" s="297">
        <v>210</v>
      </c>
      <c r="C20" s="297">
        <v>16</v>
      </c>
      <c r="D20" s="297">
        <v>210</v>
      </c>
      <c r="E20" s="297">
        <v>16</v>
      </c>
      <c r="F20" s="554">
        <v>210</v>
      </c>
      <c r="G20" s="585">
        <v>16</v>
      </c>
      <c r="H20" s="1034" t="s">
        <v>201</v>
      </c>
      <c r="I20" s="1035"/>
      <c r="J20" s="1036"/>
      <c r="K20" s="1037"/>
      <c r="L20" s="1038"/>
      <c r="M20" s="1085"/>
      <c r="N20" s="1085"/>
      <c r="O20" s="1085"/>
      <c r="P20" s="301">
        <v>325</v>
      </c>
      <c r="Q20" s="255">
        <v>16</v>
      </c>
      <c r="R20" s="61"/>
      <c r="S20" s="65"/>
      <c r="T20" s="70"/>
      <c r="U20" s="67"/>
      <c r="V20" s="53"/>
      <c r="W20" s="53"/>
      <c r="X20" s="85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O20" s="55"/>
      <c r="AP20" s="55"/>
      <c r="AQ20" s="56"/>
      <c r="AR20" s="56"/>
      <c r="AS20" s="57"/>
      <c r="AT20" s="58"/>
      <c r="AU20" s="56"/>
      <c r="AV20" s="59"/>
      <c r="AW20" s="60"/>
      <c r="AX20" s="61"/>
      <c r="AY20" s="55"/>
      <c r="AZ20" s="55"/>
    </row>
    <row r="21" spans="1:52" s="46" customFormat="1" ht="20.100000000000001" customHeight="1">
      <c r="A21" s="296" t="s">
        <v>202</v>
      </c>
      <c r="B21" s="554">
        <v>210</v>
      </c>
      <c r="C21" s="554">
        <v>16</v>
      </c>
      <c r="D21" s="554">
        <v>210</v>
      </c>
      <c r="E21" s="554">
        <v>16</v>
      </c>
      <c r="F21" s="297">
        <v>210</v>
      </c>
      <c r="G21" s="302">
        <v>16</v>
      </c>
      <c r="H21" s="1034" t="s">
        <v>202</v>
      </c>
      <c r="I21" s="1035"/>
      <c r="J21" s="1036"/>
      <c r="K21" s="1037"/>
      <c r="L21" s="1038"/>
      <c r="M21" s="1071"/>
      <c r="N21" s="1071"/>
      <c r="O21" s="1071"/>
      <c r="P21" s="301">
        <v>325</v>
      </c>
      <c r="Q21" s="255">
        <v>16</v>
      </c>
      <c r="R21" s="61"/>
      <c r="S21" s="65"/>
      <c r="T21" s="86"/>
      <c r="U21" s="67"/>
      <c r="V21" s="87"/>
      <c r="W21" s="87"/>
      <c r="X21" s="88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O21" s="55"/>
      <c r="AP21" s="55"/>
      <c r="AQ21" s="56"/>
      <c r="AR21" s="56"/>
      <c r="AS21" s="57"/>
      <c r="AT21" s="58"/>
      <c r="AU21" s="56"/>
      <c r="AV21" s="59"/>
      <c r="AW21" s="60"/>
      <c r="AX21" s="61"/>
      <c r="AY21" s="55"/>
      <c r="AZ21" s="55"/>
    </row>
    <row r="22" spans="1:52" s="46" customFormat="1" ht="20.100000000000001" customHeight="1">
      <c r="A22" s="296" t="s">
        <v>203</v>
      </c>
      <c r="B22" s="297">
        <v>175</v>
      </c>
      <c r="C22" s="297">
        <v>16</v>
      </c>
      <c r="D22" s="297">
        <v>175</v>
      </c>
      <c r="E22" s="297">
        <v>16</v>
      </c>
      <c r="F22" s="297">
        <v>175</v>
      </c>
      <c r="G22" s="302">
        <v>16</v>
      </c>
      <c r="H22" s="1034" t="s">
        <v>203</v>
      </c>
      <c r="I22" s="1035"/>
      <c r="J22" s="1036"/>
      <c r="K22" s="1037"/>
      <c r="L22" s="1038"/>
      <c r="M22" s="1071"/>
      <c r="N22" s="1071"/>
      <c r="O22" s="1071"/>
      <c r="P22" s="258">
        <v>325</v>
      </c>
      <c r="Q22" s="265">
        <v>16</v>
      </c>
      <c r="R22" s="89"/>
      <c r="S22" s="65"/>
      <c r="T22" s="86"/>
      <c r="U22" s="90"/>
      <c r="V22" s="90"/>
      <c r="W22" s="90"/>
      <c r="X22" s="91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O22" s="55"/>
      <c r="AP22" s="53"/>
      <c r="AQ22" s="56"/>
      <c r="AR22" s="56"/>
      <c r="AS22" s="57"/>
      <c r="AT22" s="58"/>
      <c r="AU22" s="56"/>
      <c r="AV22" s="59"/>
      <c r="AW22" s="60"/>
      <c r="AX22" s="61"/>
      <c r="AY22" s="55"/>
      <c r="AZ22" s="55"/>
    </row>
    <row r="23" spans="1:52" s="46" customFormat="1" ht="20.100000000000001" customHeight="1">
      <c r="A23" s="250" t="s">
        <v>108</v>
      </c>
      <c r="B23" s="983"/>
      <c r="C23" s="984"/>
      <c r="D23" s="983"/>
      <c r="E23" s="984"/>
      <c r="F23" s="983"/>
      <c r="G23" s="1103"/>
      <c r="H23" s="898" t="s">
        <v>108</v>
      </c>
      <c r="I23" s="997"/>
      <c r="J23" s="1036"/>
      <c r="K23" s="1037"/>
      <c r="L23" s="1038"/>
      <c r="M23" s="1000"/>
      <c r="N23" s="1001"/>
      <c r="O23" s="1002"/>
      <c r="P23" s="1083"/>
      <c r="Q23" s="1084"/>
      <c r="R23" s="93"/>
      <c r="S23" s="65"/>
      <c r="T23" s="66"/>
      <c r="U23" s="90"/>
      <c r="V23" s="53"/>
      <c r="W23" s="94"/>
      <c r="X23" s="95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O23" s="55"/>
      <c r="AP23" s="55"/>
      <c r="AQ23" s="56"/>
      <c r="AR23" s="56"/>
      <c r="AS23" s="57"/>
      <c r="AT23" s="68"/>
      <c r="AU23" s="56"/>
      <c r="AV23" s="59"/>
      <c r="AW23" s="60"/>
      <c r="AX23" s="60"/>
      <c r="AY23" s="55"/>
      <c r="AZ23" s="55"/>
    </row>
    <row r="24" spans="1:52" s="46" customFormat="1" ht="20.100000000000001" customHeight="1">
      <c r="A24" s="296" t="s">
        <v>204</v>
      </c>
      <c r="B24" s="840">
        <f>+B23+'D01'!B24:C24</f>
        <v>4</v>
      </c>
      <c r="C24" s="842"/>
      <c r="D24" s="840">
        <f>+D23+'D01'!D24:E24</f>
        <v>0</v>
      </c>
      <c r="E24" s="842"/>
      <c r="F24" s="840">
        <f>+F23+'D01'!F24:G24</f>
        <v>0</v>
      </c>
      <c r="G24" s="1093"/>
      <c r="H24" s="1034" t="s">
        <v>204</v>
      </c>
      <c r="I24" s="1035"/>
      <c r="J24" s="1036"/>
      <c r="K24" s="1037"/>
      <c r="L24" s="1038"/>
      <c r="M24" s="1000"/>
      <c r="N24" s="1001"/>
      <c r="O24" s="1002"/>
      <c r="P24" s="1087">
        <f>+P23+'D01'!P24:Q24</f>
        <v>0</v>
      </c>
      <c r="Q24" s="1088"/>
      <c r="R24" s="93"/>
      <c r="S24" s="65"/>
      <c r="T24" s="86"/>
      <c r="U24" s="90"/>
      <c r="V24" s="53"/>
      <c r="W24" s="53"/>
      <c r="X24" s="53"/>
      <c r="Y24" s="53"/>
      <c r="Z24" s="53"/>
      <c r="AA24" s="53"/>
      <c r="AB24" s="53"/>
      <c r="AC24" s="53"/>
      <c r="AD24" s="887"/>
      <c r="AE24" s="887"/>
      <c r="AF24" s="887"/>
      <c r="AG24" s="887"/>
      <c r="AH24" s="887"/>
      <c r="AI24" s="887"/>
      <c r="AJ24" s="887"/>
      <c r="AK24" s="887"/>
      <c r="AL24" s="887"/>
      <c r="AO24" s="55"/>
      <c r="AP24" s="68"/>
      <c r="AQ24" s="68"/>
      <c r="AR24" s="68"/>
      <c r="AS24" s="68"/>
      <c r="AT24" s="68"/>
      <c r="AU24" s="68"/>
      <c r="AV24" s="68"/>
      <c r="AW24" s="89"/>
      <c r="AX24" s="89"/>
      <c r="AY24" s="55"/>
      <c r="AZ24" s="55"/>
    </row>
    <row r="25" spans="1:52" s="46" customFormat="1" ht="20.100000000000001" customHeight="1">
      <c r="A25" s="305" t="s">
        <v>145</v>
      </c>
      <c r="B25" s="841"/>
      <c r="C25" s="841"/>
      <c r="D25" s="841"/>
      <c r="E25" s="841"/>
      <c r="F25" s="841"/>
      <c r="G25" s="1093"/>
      <c r="H25" s="1032" t="s">
        <v>145</v>
      </c>
      <c r="I25" s="1033"/>
      <c r="J25" s="306"/>
      <c r="K25" s="306"/>
      <c r="L25" s="306"/>
      <c r="M25" s="306"/>
      <c r="N25" s="306"/>
      <c r="O25" s="306"/>
      <c r="P25" s="306"/>
      <c r="Q25" s="307"/>
      <c r="R25" s="93"/>
      <c r="S25" s="65"/>
      <c r="T25" s="86"/>
      <c r="U25" s="90"/>
      <c r="V25" s="53"/>
      <c r="W25" s="53"/>
      <c r="X25" s="53"/>
      <c r="Y25" s="53"/>
      <c r="Z25" s="53"/>
      <c r="AA25" s="53"/>
      <c r="AB25" s="53"/>
      <c r="AC25" s="53"/>
      <c r="AD25" s="54"/>
      <c r="AE25" s="54"/>
      <c r="AF25" s="54"/>
      <c r="AG25" s="54"/>
      <c r="AH25" s="54"/>
      <c r="AI25" s="54"/>
      <c r="AJ25" s="54"/>
      <c r="AK25" s="54"/>
      <c r="AL25" s="54"/>
      <c r="AO25" s="55"/>
      <c r="AP25" s="68"/>
      <c r="AQ25" s="68"/>
      <c r="AR25" s="68"/>
      <c r="AS25" s="68"/>
      <c r="AT25" s="68"/>
      <c r="AU25" s="68"/>
      <c r="AV25" s="68"/>
      <c r="AW25" s="89"/>
      <c r="AX25" s="89"/>
      <c r="AY25" s="55"/>
      <c r="AZ25" s="55"/>
    </row>
    <row r="26" spans="1:52" s="46" customFormat="1" ht="20.100000000000001" customHeight="1">
      <c r="A26" s="296"/>
      <c r="B26" s="836"/>
      <c r="C26" s="837"/>
      <c r="D26" s="836" t="s">
        <v>11</v>
      </c>
      <c r="E26" s="837"/>
      <c r="F26" s="836"/>
      <c r="G26" s="845"/>
      <c r="H26" s="898" t="s">
        <v>13</v>
      </c>
      <c r="I26" s="997"/>
      <c r="J26" s="836">
        <v>35</v>
      </c>
      <c r="K26" s="844"/>
      <c r="L26" s="837"/>
      <c r="M26" s="1110">
        <v>20</v>
      </c>
      <c r="N26" s="1111"/>
      <c r="O26" s="1112"/>
      <c r="P26" s="1028"/>
      <c r="Q26" s="1029"/>
      <c r="R26" s="97"/>
      <c r="S26" s="50"/>
      <c r="T26" s="98"/>
      <c r="U26" s="90"/>
      <c r="V26" s="99"/>
      <c r="W26" s="68"/>
      <c r="X26" s="68"/>
      <c r="Y26" s="68"/>
      <c r="Z26" s="68"/>
      <c r="AA26" s="53"/>
      <c r="AB26" s="53"/>
      <c r="AC26" s="53"/>
      <c r="AD26" s="54"/>
      <c r="AE26" s="54"/>
      <c r="AF26" s="54"/>
      <c r="AG26" s="54"/>
      <c r="AH26" s="54"/>
      <c r="AI26" s="54"/>
      <c r="AJ26" s="54"/>
      <c r="AK26" s="54"/>
      <c r="AL26" s="54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s="46" customFormat="1" ht="20.100000000000001" customHeight="1">
      <c r="A27" s="296" t="s">
        <v>228</v>
      </c>
      <c r="B27" s="836">
        <v>8.9</v>
      </c>
      <c r="C27" s="837"/>
      <c r="D27" s="836">
        <v>8.9</v>
      </c>
      <c r="E27" s="837"/>
      <c r="F27" s="836">
        <v>8.9</v>
      </c>
      <c r="G27" s="845"/>
      <c r="H27" s="1034" t="s">
        <v>228</v>
      </c>
      <c r="I27" s="1035"/>
      <c r="J27" s="1003">
        <v>8.8000000000000007</v>
      </c>
      <c r="K27" s="1004"/>
      <c r="L27" s="1005"/>
      <c r="M27" s="1003" t="s">
        <v>316</v>
      </c>
      <c r="N27" s="1004"/>
      <c r="O27" s="1005"/>
      <c r="P27" s="1095">
        <v>8.6999999999999993</v>
      </c>
      <c r="Q27" s="1096"/>
      <c r="R27" s="49"/>
      <c r="S27" s="50"/>
      <c r="T27" s="98"/>
      <c r="U27" s="90"/>
      <c r="V27" s="99"/>
      <c r="W27" s="68"/>
      <c r="X27" s="68"/>
      <c r="Y27" s="68"/>
      <c r="Z27" s="68"/>
      <c r="AA27" s="53"/>
      <c r="AB27" s="53"/>
      <c r="AC27" s="53"/>
      <c r="AD27" s="53"/>
      <c r="AE27" s="68"/>
      <c r="AF27" s="68"/>
      <c r="AG27" s="57"/>
      <c r="AH27" s="58"/>
      <c r="AI27" s="68"/>
      <c r="AJ27" s="100"/>
      <c r="AK27" s="101"/>
      <c r="AL27" s="102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s="46" customFormat="1" ht="20.100000000000001" customHeight="1">
      <c r="A28" s="250" t="s">
        <v>229</v>
      </c>
      <c r="B28" s="998">
        <v>8.8000000000000007</v>
      </c>
      <c r="C28" s="999"/>
      <c r="D28" s="983">
        <v>8.8000000000000007</v>
      </c>
      <c r="E28" s="984"/>
      <c r="F28" s="1008">
        <v>8.8000000000000007</v>
      </c>
      <c r="G28" s="1009"/>
      <c r="H28" s="898" t="s">
        <v>229</v>
      </c>
      <c r="I28" s="997"/>
      <c r="J28" s="836" t="s">
        <v>316</v>
      </c>
      <c r="K28" s="844"/>
      <c r="L28" s="837"/>
      <c r="M28" s="836">
        <v>8.6999999999999993</v>
      </c>
      <c r="N28" s="844"/>
      <c r="O28" s="837"/>
      <c r="P28" s="1030">
        <v>8.6</v>
      </c>
      <c r="Q28" s="1031"/>
      <c r="R28" s="49"/>
      <c r="S28" s="50"/>
      <c r="T28" s="105"/>
      <c r="U28" s="90"/>
      <c r="V28" s="99"/>
      <c r="W28" s="68"/>
      <c r="X28" s="68"/>
      <c r="Y28" s="68"/>
      <c r="Z28" s="68"/>
      <c r="AA28" s="53"/>
      <c r="AB28" s="53"/>
      <c r="AC28" s="53"/>
      <c r="AD28" s="53"/>
      <c r="AE28" s="68"/>
      <c r="AF28" s="68"/>
      <c r="AG28" s="57"/>
      <c r="AH28" s="58"/>
      <c r="AI28" s="68"/>
      <c r="AJ28" s="100"/>
      <c r="AK28" s="101"/>
      <c r="AL28" s="102"/>
    </row>
    <row r="29" spans="1:52" s="46" customFormat="1" ht="20.100000000000001" customHeight="1">
      <c r="A29" s="250" t="s">
        <v>230</v>
      </c>
      <c r="B29" s="998">
        <v>14.1</v>
      </c>
      <c r="C29" s="999"/>
      <c r="D29" s="983">
        <v>14.1</v>
      </c>
      <c r="E29" s="984"/>
      <c r="F29" s="1008">
        <v>14.1</v>
      </c>
      <c r="G29" s="1009"/>
      <c r="H29" s="898" t="s">
        <v>230</v>
      </c>
      <c r="I29" s="997"/>
      <c r="J29" s="836">
        <v>11</v>
      </c>
      <c r="K29" s="844"/>
      <c r="L29" s="837"/>
      <c r="M29" s="836">
        <v>11.1</v>
      </c>
      <c r="N29" s="844"/>
      <c r="O29" s="837"/>
      <c r="P29" s="1030">
        <v>12.4</v>
      </c>
      <c r="Q29" s="1031"/>
      <c r="R29" s="49"/>
      <c r="S29" s="50"/>
      <c r="T29" s="105"/>
      <c r="U29" s="90"/>
      <c r="V29" s="99"/>
      <c r="W29" s="68"/>
      <c r="X29" s="68"/>
      <c r="Y29" s="68"/>
      <c r="Z29" s="68"/>
      <c r="AA29" s="53"/>
      <c r="AB29" s="53"/>
      <c r="AC29" s="53"/>
      <c r="AD29" s="53"/>
      <c r="AE29" s="68"/>
      <c r="AF29" s="68"/>
      <c r="AG29" s="57"/>
      <c r="AH29" s="58"/>
      <c r="AI29" s="68"/>
      <c r="AJ29" s="100"/>
      <c r="AK29" s="101"/>
      <c r="AL29" s="102"/>
    </row>
    <row r="30" spans="1:52" s="46" customFormat="1" ht="20.100000000000001" customHeight="1">
      <c r="A30" s="250" t="s">
        <v>205</v>
      </c>
      <c r="B30" s="998">
        <v>16</v>
      </c>
      <c r="C30" s="999"/>
      <c r="D30" s="983">
        <v>16</v>
      </c>
      <c r="E30" s="984"/>
      <c r="F30" s="1006">
        <v>16</v>
      </c>
      <c r="G30" s="1007"/>
      <c r="H30" s="898" t="s">
        <v>205</v>
      </c>
      <c r="I30" s="997"/>
      <c r="J30" s="836">
        <v>16</v>
      </c>
      <c r="K30" s="844"/>
      <c r="L30" s="837"/>
      <c r="M30" s="836">
        <v>16</v>
      </c>
      <c r="N30" s="844"/>
      <c r="O30" s="837"/>
      <c r="P30" s="1006">
        <v>16</v>
      </c>
      <c r="Q30" s="1007"/>
      <c r="R30" s="49"/>
      <c r="S30" s="50"/>
      <c r="T30" s="105"/>
      <c r="U30" s="90"/>
      <c r="V30" s="99"/>
      <c r="W30" s="68"/>
      <c r="X30" s="68"/>
      <c r="Y30" s="68"/>
      <c r="Z30" s="68"/>
      <c r="AA30" s="53"/>
      <c r="AB30" s="53"/>
      <c r="AC30" s="53"/>
      <c r="AD30" s="53"/>
      <c r="AE30" s="68"/>
      <c r="AF30" s="68"/>
      <c r="AG30" s="57"/>
      <c r="AH30" s="58"/>
      <c r="AI30" s="68"/>
      <c r="AJ30" s="100"/>
      <c r="AK30" s="101"/>
      <c r="AL30" s="102"/>
    </row>
    <row r="31" spans="1:52" s="46" customFormat="1" ht="20.100000000000001" customHeight="1" thickBot="1">
      <c r="A31" s="250" t="s">
        <v>207</v>
      </c>
      <c r="B31" s="1016">
        <f>+B30+'D01'!B31:C31</f>
        <v>16</v>
      </c>
      <c r="C31" s="1017"/>
      <c r="D31" s="1016">
        <f>+D30+'D01'!D31:E31</f>
        <v>16</v>
      </c>
      <c r="E31" s="1017"/>
      <c r="F31" s="1016">
        <f>+F30+'D01'!F31:G31</f>
        <v>16</v>
      </c>
      <c r="G31" s="1017"/>
      <c r="H31" s="250" t="s">
        <v>206</v>
      </c>
      <c r="I31" s="315"/>
      <c r="J31" s="933">
        <f>+J30+'D01'!J31:L31</f>
        <v>16</v>
      </c>
      <c r="K31" s="934"/>
      <c r="L31" s="935"/>
      <c r="M31" s="933">
        <f>+M30+'D01'!M31:O31</f>
        <v>16</v>
      </c>
      <c r="N31" s="934"/>
      <c r="O31" s="935"/>
      <c r="P31" s="1016">
        <f>+P30+'D01'!P31:Q31</f>
        <v>16</v>
      </c>
      <c r="Q31" s="1017"/>
      <c r="R31" s="49"/>
      <c r="S31" s="50"/>
      <c r="T31" s="105"/>
      <c r="U31" s="90"/>
      <c r="V31" s="99"/>
      <c r="W31" s="68"/>
      <c r="X31" s="68"/>
      <c r="Y31" s="68"/>
      <c r="Z31" s="68"/>
      <c r="AA31" s="53"/>
      <c r="AB31" s="53"/>
      <c r="AC31" s="53"/>
      <c r="AD31" s="53"/>
      <c r="AE31" s="68"/>
      <c r="AF31" s="68"/>
      <c r="AG31" s="57"/>
      <c r="AH31" s="58"/>
      <c r="AI31" s="68"/>
      <c r="AJ31" s="100"/>
      <c r="AK31" s="101"/>
      <c r="AL31" s="102"/>
    </row>
    <row r="32" spans="1:52" ht="30" customHeight="1" thickBot="1">
      <c r="A32" s="862" t="s">
        <v>138</v>
      </c>
      <c r="B32" s="863"/>
      <c r="C32" s="863"/>
      <c r="D32" s="863"/>
      <c r="E32" s="863"/>
      <c r="F32" s="863"/>
      <c r="G32" s="863"/>
      <c r="H32" s="863"/>
      <c r="I32" s="863"/>
      <c r="J32" s="863"/>
      <c r="K32" s="863"/>
      <c r="L32" s="863"/>
      <c r="M32" s="863"/>
      <c r="N32" s="863"/>
      <c r="O32" s="863"/>
      <c r="P32" s="863"/>
      <c r="Q32" s="864"/>
      <c r="R32" s="11"/>
      <c r="S32" s="34"/>
      <c r="T32" s="32"/>
      <c r="U32" s="9"/>
      <c r="V32" s="29"/>
      <c r="W32" s="28"/>
      <c r="X32" s="28"/>
      <c r="Y32" s="28"/>
      <c r="Z32" s="28"/>
      <c r="AA32" s="10"/>
      <c r="AB32" s="10"/>
      <c r="AC32" s="10"/>
      <c r="AD32" s="10"/>
      <c r="AE32" s="20"/>
      <c r="AF32" s="20"/>
      <c r="AG32" s="22"/>
      <c r="AH32" s="23"/>
      <c r="AI32" s="17"/>
      <c r="AJ32" s="18"/>
      <c r="AK32" s="27"/>
      <c r="AL32" s="31"/>
    </row>
    <row r="33" spans="1:50" s="96" customFormat="1" ht="30" customHeight="1" thickBot="1">
      <c r="A33" s="1089" t="s">
        <v>119</v>
      </c>
      <c r="B33" s="921" t="s">
        <v>96</v>
      </c>
      <c r="C33" s="922"/>
      <c r="D33" s="922"/>
      <c r="E33" s="922"/>
      <c r="F33" s="922"/>
      <c r="G33" s="922"/>
      <c r="H33" s="923"/>
      <c r="I33" s="921" t="s">
        <v>95</v>
      </c>
      <c r="J33" s="922"/>
      <c r="K33" s="922"/>
      <c r="L33" s="922"/>
      <c r="M33" s="922"/>
      <c r="N33" s="922"/>
      <c r="O33" s="922"/>
      <c r="P33" s="1026" t="s">
        <v>120</v>
      </c>
      <c r="Q33" s="1026" t="s">
        <v>147</v>
      </c>
      <c r="R33" s="99"/>
      <c r="S33" s="50"/>
      <c r="T33" s="105"/>
      <c r="U33" s="90"/>
      <c r="V33" s="99"/>
      <c r="W33" s="68"/>
      <c r="X33" s="68"/>
      <c r="Y33" s="68"/>
      <c r="Z33" s="68"/>
      <c r="AA33" s="53"/>
      <c r="AB33" s="53"/>
      <c r="AC33" s="53"/>
      <c r="AD33" s="53"/>
      <c r="AE33" s="68"/>
      <c r="AF33" s="68"/>
      <c r="AG33" s="57"/>
      <c r="AH33" s="58"/>
      <c r="AI33" s="68"/>
      <c r="AJ33" s="100"/>
      <c r="AK33" s="101"/>
      <c r="AL33" s="102"/>
    </row>
    <row r="34" spans="1:50" s="96" customFormat="1" ht="70.5" thickBot="1">
      <c r="A34" s="1090"/>
      <c r="B34" s="319" t="s">
        <v>7</v>
      </c>
      <c r="C34" s="285" t="s">
        <v>17</v>
      </c>
      <c r="D34" s="320" t="s">
        <v>14</v>
      </c>
      <c r="E34" s="321" t="s">
        <v>116</v>
      </c>
      <c r="F34" s="322" t="s">
        <v>117</v>
      </c>
      <c r="G34" s="323" t="s">
        <v>118</v>
      </c>
      <c r="H34" s="324" t="s">
        <v>110</v>
      </c>
      <c r="I34" s="319" t="s">
        <v>7</v>
      </c>
      <c r="J34" s="285" t="s">
        <v>17</v>
      </c>
      <c r="K34" s="320" t="s">
        <v>14</v>
      </c>
      <c r="L34" s="321" t="s">
        <v>116</v>
      </c>
      <c r="M34" s="322" t="s">
        <v>117</v>
      </c>
      <c r="N34" s="323" t="s">
        <v>118</v>
      </c>
      <c r="O34" s="325" t="s">
        <v>110</v>
      </c>
      <c r="P34" s="1027"/>
      <c r="Q34" s="1027"/>
      <c r="R34" s="99"/>
      <c r="S34" s="50"/>
      <c r="T34" s="98"/>
      <c r="U34" s="90"/>
      <c r="V34" s="53"/>
      <c r="W34" s="68"/>
      <c r="X34" s="68"/>
      <c r="Y34" s="68"/>
      <c r="Z34" s="53"/>
      <c r="AA34" s="53"/>
      <c r="AB34" s="53"/>
      <c r="AC34" s="53"/>
      <c r="AD34" s="53"/>
      <c r="AE34" s="68"/>
      <c r="AF34" s="68"/>
      <c r="AG34" s="57"/>
      <c r="AH34" s="58"/>
      <c r="AI34" s="68"/>
      <c r="AJ34" s="100"/>
      <c r="AK34" s="101"/>
      <c r="AL34" s="102"/>
      <c r="AP34" s="1023" t="s">
        <v>18</v>
      </c>
      <c r="AQ34" s="1024"/>
      <c r="AR34" s="1024"/>
      <c r="AS34" s="1024"/>
      <c r="AT34" s="1024"/>
      <c r="AU34" s="1024"/>
      <c r="AV34" s="1024"/>
      <c r="AW34" s="1024"/>
      <c r="AX34" s="1025"/>
    </row>
    <row r="35" spans="1:50" s="46" customFormat="1" ht="20.100000000000001" customHeight="1" thickBot="1">
      <c r="A35" s="326" t="s">
        <v>166</v>
      </c>
      <c r="B35" s="327"/>
      <c r="C35" s="271"/>
      <c r="D35" s="271"/>
      <c r="E35" s="328"/>
      <c r="F35" s="271"/>
      <c r="G35" s="303"/>
      <c r="H35" s="265">
        <f>ROUND(B35*D35*60/42,0)</f>
        <v>0</v>
      </c>
      <c r="I35" s="329"/>
      <c r="J35" s="298"/>
      <c r="K35" s="298"/>
      <c r="L35" s="298"/>
      <c r="M35" s="298"/>
      <c r="N35" s="298"/>
      <c r="O35" s="265">
        <f>ROUND(I35*K35*60/42,0)</f>
        <v>0</v>
      </c>
      <c r="P35" s="330">
        <f>SUM(H35,O35)</f>
        <v>0</v>
      </c>
      <c r="Q35" s="330">
        <f>+P35+'D01'!Q35</f>
        <v>0</v>
      </c>
      <c r="R35" s="49"/>
      <c r="S35" s="50"/>
      <c r="T35" s="98"/>
      <c r="U35" s="90"/>
      <c r="V35" s="53"/>
      <c r="W35" s="68"/>
      <c r="X35" s="68"/>
      <c r="Y35" s="68"/>
      <c r="Z35" s="53"/>
      <c r="AA35" s="53"/>
      <c r="AB35" s="53"/>
      <c r="AC35" s="53"/>
      <c r="AD35" s="53"/>
      <c r="AE35" s="68"/>
      <c r="AF35" s="54"/>
      <c r="AG35" s="57"/>
      <c r="AH35" s="58"/>
      <c r="AI35" s="68"/>
      <c r="AJ35" s="100"/>
      <c r="AK35" s="101"/>
      <c r="AL35" s="102"/>
      <c r="AP35" s="1018" t="s">
        <v>19</v>
      </c>
      <c r="AQ35" s="1019"/>
      <c r="AR35" s="1019"/>
      <c r="AS35" s="1019"/>
      <c r="AT35" s="1019"/>
      <c r="AU35" s="1019"/>
      <c r="AV35" s="1019"/>
      <c r="AW35" s="1019"/>
      <c r="AX35" s="1020"/>
    </row>
    <row r="36" spans="1:50" s="46" customFormat="1" ht="20.100000000000001" customHeight="1">
      <c r="A36" s="326" t="s">
        <v>165</v>
      </c>
      <c r="B36" s="331"/>
      <c r="C36" s="271"/>
      <c r="D36" s="271"/>
      <c r="E36" s="328"/>
      <c r="F36" s="271"/>
      <c r="G36" s="303"/>
      <c r="H36" s="265">
        <f>ROUND(B36*D36*60/42,0)</f>
        <v>0</v>
      </c>
      <c r="I36" s="329"/>
      <c r="J36" s="297"/>
      <c r="K36" s="297"/>
      <c r="L36" s="297"/>
      <c r="M36" s="297"/>
      <c r="N36" s="297"/>
      <c r="O36" s="265">
        <f>ROUND(I36*K36*60/42,0)</f>
        <v>0</v>
      </c>
      <c r="P36" s="330">
        <f>SUM(H36,O36)</f>
        <v>0</v>
      </c>
      <c r="Q36" s="330">
        <f>+P36+'D01'!Q36</f>
        <v>0</v>
      </c>
      <c r="R36" s="49"/>
      <c r="S36" s="50"/>
      <c r="T36" s="98"/>
      <c r="U36" s="90"/>
      <c r="V36" s="53"/>
      <c r="W36" s="68"/>
      <c r="X36" s="68"/>
      <c r="Y36" s="68"/>
      <c r="Z36" s="53"/>
      <c r="AA36" s="53"/>
      <c r="AB36" s="53"/>
      <c r="AC36" s="53"/>
      <c r="AD36" s="53"/>
      <c r="AE36" s="68"/>
      <c r="AF36" s="54"/>
      <c r="AG36" s="57"/>
      <c r="AH36" s="58"/>
      <c r="AI36" s="68"/>
      <c r="AJ36" s="100"/>
      <c r="AK36" s="101"/>
      <c r="AL36" s="102"/>
    </row>
    <row r="37" spans="1:50" s="46" customFormat="1" ht="20.100000000000001" customHeight="1">
      <c r="A37" s="326" t="s">
        <v>172</v>
      </c>
      <c r="B37" s="332"/>
      <c r="C37" s="333"/>
      <c r="D37" s="334"/>
      <c r="E37" s="335"/>
      <c r="F37" s="333"/>
      <c r="G37" s="336"/>
      <c r="H37" s="265">
        <f>ROUND(B37*D37*60/42,0)</f>
        <v>0</v>
      </c>
      <c r="I37" s="329"/>
      <c r="J37" s="298"/>
      <c r="K37" s="298"/>
      <c r="L37" s="298"/>
      <c r="M37" s="298"/>
      <c r="N37" s="298"/>
      <c r="O37" s="265">
        <f>ROUND(I37*K37*60/42,0)</f>
        <v>0</v>
      </c>
      <c r="P37" s="330">
        <f>SUM(H37,O37)</f>
        <v>0</v>
      </c>
      <c r="Q37" s="330">
        <f>+P37+'D01'!Q37</f>
        <v>0</v>
      </c>
      <c r="R37" s="49"/>
      <c r="S37" s="50"/>
      <c r="T37" s="98"/>
      <c r="U37" s="90"/>
      <c r="V37" s="53"/>
      <c r="W37" s="68"/>
      <c r="X37" s="68"/>
      <c r="Y37" s="68"/>
      <c r="Z37" s="53"/>
      <c r="AA37" s="53"/>
      <c r="AB37" s="53"/>
      <c r="AC37" s="53"/>
      <c r="AD37" s="53"/>
      <c r="AE37" s="68"/>
      <c r="AF37" s="54"/>
      <c r="AG37" s="57"/>
      <c r="AH37" s="58"/>
      <c r="AI37" s="68"/>
      <c r="AJ37" s="100"/>
      <c r="AK37" s="101"/>
      <c r="AL37" s="102"/>
    </row>
    <row r="38" spans="1:50" s="46" customFormat="1" ht="20.100000000000001" customHeight="1" thickBot="1">
      <c r="A38" s="326" t="s">
        <v>207</v>
      </c>
      <c r="B38" s="332">
        <f>SUM(B35:B37)+'D01'!B38</f>
        <v>0</v>
      </c>
      <c r="C38" s="337"/>
      <c r="D38" s="338"/>
      <c r="E38" s="339"/>
      <c r="F38" s="338"/>
      <c r="G38" s="338"/>
      <c r="H38" s="340"/>
      <c r="I38" s="332">
        <f>SUM(I35:I37)+'D01'!I38</f>
        <v>0</v>
      </c>
      <c r="J38" s="316"/>
      <c r="K38" s="317"/>
      <c r="L38" s="317"/>
      <c r="M38" s="318"/>
      <c r="N38" s="933"/>
      <c r="O38" s="934"/>
      <c r="P38" s="341"/>
      <c r="Q38" s="342"/>
      <c r="R38" s="49"/>
      <c r="S38" s="50"/>
      <c r="T38" s="98"/>
      <c r="U38" s="90"/>
      <c r="V38" s="53"/>
      <c r="W38" s="53"/>
      <c r="X38" s="53"/>
      <c r="Y38" s="53"/>
      <c r="Z38" s="53"/>
      <c r="AA38" s="53"/>
      <c r="AB38" s="53"/>
      <c r="AC38" s="53"/>
      <c r="AD38" s="53"/>
      <c r="AE38" s="68"/>
      <c r="AF38" s="54"/>
      <c r="AG38" s="57"/>
      <c r="AH38" s="58"/>
      <c r="AI38" s="68"/>
      <c r="AJ38" s="100"/>
      <c r="AK38" s="101"/>
      <c r="AL38" s="102"/>
      <c r="AP38" s="46" t="s">
        <v>81</v>
      </c>
      <c r="AQ38" s="46" t="s">
        <v>20</v>
      </c>
      <c r="AR38" s="46" t="s">
        <v>21</v>
      </c>
      <c r="AS38" s="46" t="s">
        <v>22</v>
      </c>
      <c r="AT38" s="46" t="s">
        <v>47</v>
      </c>
    </row>
    <row r="39" spans="1:50" s="46" customFormat="1" ht="30" customHeight="1" thickBot="1">
      <c r="A39" s="910" t="s">
        <v>173</v>
      </c>
      <c r="B39" s="1108"/>
      <c r="C39" s="1108"/>
      <c r="D39" s="1108"/>
      <c r="E39" s="1109"/>
      <c r="F39" s="863" t="s">
        <v>182</v>
      </c>
      <c r="G39" s="863"/>
      <c r="H39" s="863"/>
      <c r="I39" s="864"/>
      <c r="J39" s="862" t="s">
        <v>192</v>
      </c>
      <c r="K39" s="863"/>
      <c r="L39" s="863"/>
      <c r="M39" s="863"/>
      <c r="N39" s="863"/>
      <c r="O39" s="863"/>
      <c r="P39" s="863"/>
      <c r="Q39" s="864"/>
      <c r="R39" s="49"/>
      <c r="S39" s="50"/>
      <c r="T39" s="105"/>
      <c r="U39" s="90"/>
      <c r="V39" s="99"/>
      <c r="W39" s="68"/>
      <c r="X39" s="68"/>
      <c r="Y39" s="68"/>
      <c r="Z39" s="68"/>
      <c r="AA39" s="53"/>
      <c r="AB39" s="53"/>
      <c r="AC39" s="53"/>
      <c r="AD39" s="53"/>
      <c r="AE39" s="68"/>
      <c r="AF39" s="68"/>
      <c r="AG39" s="57"/>
      <c r="AH39" s="58"/>
      <c r="AI39" s="68"/>
      <c r="AJ39" s="100"/>
      <c r="AK39" s="101"/>
      <c r="AL39" s="102"/>
    </row>
    <row r="40" spans="1:50" s="46" customFormat="1" ht="24" customHeight="1" thickBot="1">
      <c r="A40" s="343" t="s">
        <v>175</v>
      </c>
      <c r="B40" s="1022" t="s">
        <v>176</v>
      </c>
      <c r="C40" s="1022"/>
      <c r="D40" s="1104" t="s">
        <v>47</v>
      </c>
      <c r="E40" s="1104"/>
      <c r="F40" s="1107" t="s">
        <v>178</v>
      </c>
      <c r="G40" s="839"/>
      <c r="H40" s="345" t="s">
        <v>176</v>
      </c>
      <c r="I40" s="344" t="s">
        <v>47</v>
      </c>
      <c r="J40" s="846" t="s">
        <v>183</v>
      </c>
      <c r="K40" s="895"/>
      <c r="L40" s="895"/>
      <c r="M40" s="835"/>
      <c r="N40" s="846" t="s">
        <v>208</v>
      </c>
      <c r="O40" s="835"/>
      <c r="P40" s="846" t="s">
        <v>97</v>
      </c>
      <c r="Q40" s="835"/>
      <c r="R40" s="49"/>
      <c r="S40" s="50"/>
      <c r="T40" s="98"/>
      <c r="U40" s="90"/>
      <c r="V40" s="53"/>
      <c r="W40" s="53"/>
      <c r="X40" s="53"/>
      <c r="Y40" s="53"/>
      <c r="Z40" s="53"/>
      <c r="AA40" s="53"/>
      <c r="AB40" s="53"/>
      <c r="AC40" s="53"/>
      <c r="AD40" s="53"/>
      <c r="AE40" s="68"/>
      <c r="AF40" s="68"/>
      <c r="AG40" s="57"/>
      <c r="AH40" s="58"/>
      <c r="AI40" s="68"/>
      <c r="AJ40" s="100"/>
      <c r="AK40" s="101"/>
      <c r="AL40" s="102"/>
      <c r="AP40" s="46" t="s">
        <v>44</v>
      </c>
    </row>
    <row r="41" spans="1:50" s="46" customFormat="1" ht="20.100000000000001" customHeight="1" thickBot="1">
      <c r="A41" s="346" t="s">
        <v>168</v>
      </c>
      <c r="B41" s="1105"/>
      <c r="C41" s="1106"/>
      <c r="D41" s="850">
        <f>+B41+'D01'!D41:E41</f>
        <v>0</v>
      </c>
      <c r="E41" s="851"/>
      <c r="F41" s="347" t="s">
        <v>296</v>
      </c>
      <c r="G41" s="348"/>
      <c r="H41" s="349"/>
      <c r="I41" s="531">
        <f>+H41+'D01'!I41</f>
        <v>0</v>
      </c>
      <c r="J41" s="1097" t="s">
        <v>184</v>
      </c>
      <c r="K41" s="859"/>
      <c r="L41" s="1098"/>
      <c r="M41" s="1098"/>
      <c r="N41" s="1098" t="s">
        <v>317</v>
      </c>
      <c r="O41" s="1098"/>
      <c r="P41" s="859">
        <v>34</v>
      </c>
      <c r="Q41" s="1081"/>
      <c r="R41" s="99"/>
      <c r="S41" s="50"/>
      <c r="T41" s="98"/>
      <c r="U41" s="90"/>
      <c r="V41" s="53"/>
      <c r="W41" s="53"/>
      <c r="X41" s="53"/>
      <c r="Y41" s="53"/>
      <c r="Z41" s="53"/>
      <c r="AA41" s="53"/>
      <c r="AB41" s="53"/>
      <c r="AC41" s="53"/>
      <c r="AD41" s="53"/>
      <c r="AE41" s="68"/>
      <c r="AF41" s="68"/>
      <c r="AG41" s="57"/>
      <c r="AH41" s="58"/>
      <c r="AI41" s="68"/>
      <c r="AJ41" s="100"/>
      <c r="AK41" s="101"/>
      <c r="AL41" s="102"/>
    </row>
    <row r="42" spans="1:50" s="46" customFormat="1" ht="20.100000000000001" customHeight="1" thickBot="1">
      <c r="A42" s="300" t="s">
        <v>169</v>
      </c>
      <c r="B42" s="836"/>
      <c r="C42" s="837"/>
      <c r="D42" s="850">
        <f>+B42+'D01'!D42:E42</f>
        <v>0</v>
      </c>
      <c r="E42" s="851"/>
      <c r="F42" s="350" t="s">
        <v>297</v>
      </c>
      <c r="G42" s="351"/>
      <c r="H42" s="308"/>
      <c r="I42" s="302">
        <f>+H42+'D01'!I42</f>
        <v>0</v>
      </c>
      <c r="J42" s="1021" t="s">
        <v>185</v>
      </c>
      <c r="K42" s="837"/>
      <c r="L42" s="833"/>
      <c r="M42" s="833"/>
      <c r="N42" s="833"/>
      <c r="O42" s="833"/>
      <c r="P42" s="837"/>
      <c r="Q42" s="866"/>
      <c r="R42" s="106"/>
      <c r="S42" s="106"/>
      <c r="T42" s="98"/>
      <c r="U42" s="90"/>
      <c r="V42" s="53"/>
      <c r="W42" s="53"/>
      <c r="X42" s="53"/>
      <c r="Y42" s="53"/>
      <c r="Z42" s="53"/>
      <c r="AA42" s="53"/>
      <c r="AB42" s="53"/>
      <c r="AC42" s="53"/>
      <c r="AD42" s="53"/>
      <c r="AE42" s="68"/>
      <c r="AF42" s="68"/>
      <c r="AG42" s="57"/>
      <c r="AH42" s="58"/>
      <c r="AI42" s="68"/>
      <c r="AJ42" s="100"/>
      <c r="AK42" s="101"/>
      <c r="AL42" s="102"/>
      <c r="AP42" s="107" t="s">
        <v>77</v>
      </c>
      <c r="AQ42" s="107" t="s">
        <v>20</v>
      </c>
      <c r="AR42" s="108" t="s">
        <v>21</v>
      </c>
      <c r="AS42" s="109" t="s">
        <v>22</v>
      </c>
      <c r="AT42" s="1010" t="s">
        <v>23</v>
      </c>
      <c r="AU42" s="1011"/>
      <c r="AV42" s="1011"/>
      <c r="AW42" s="1011"/>
      <c r="AX42" s="1012"/>
    </row>
    <row r="43" spans="1:50" s="46" customFormat="1" ht="20.100000000000001" customHeight="1">
      <c r="A43" s="352" t="s">
        <v>174</v>
      </c>
      <c r="B43" s="836"/>
      <c r="C43" s="837"/>
      <c r="D43" s="850">
        <f>+B43+'D01'!D43:E43</f>
        <v>0</v>
      </c>
      <c r="E43" s="851"/>
      <c r="F43" s="350" t="s">
        <v>298</v>
      </c>
      <c r="G43" s="351"/>
      <c r="H43" s="308"/>
      <c r="I43" s="302">
        <f>+H43+'D01'!I43</f>
        <v>0</v>
      </c>
      <c r="J43" s="1021" t="s">
        <v>186</v>
      </c>
      <c r="K43" s="837"/>
      <c r="L43" s="833"/>
      <c r="M43" s="833"/>
      <c r="N43" s="833"/>
      <c r="O43" s="833"/>
      <c r="P43" s="837"/>
      <c r="Q43" s="866"/>
      <c r="R43" s="106"/>
      <c r="S43" s="106"/>
      <c r="T43" s="98"/>
      <c r="U43" s="90"/>
      <c r="V43" s="53"/>
      <c r="W43" s="53"/>
      <c r="X43" s="53"/>
      <c r="Y43" s="53"/>
      <c r="Z43" s="53"/>
      <c r="AA43" s="53"/>
      <c r="AB43" s="53"/>
      <c r="AC43" s="53"/>
      <c r="AD43" s="53"/>
      <c r="AE43" s="68"/>
      <c r="AF43" s="68"/>
      <c r="AG43" s="57"/>
      <c r="AH43" s="58"/>
      <c r="AI43" s="68"/>
      <c r="AJ43" s="100"/>
      <c r="AK43" s="101"/>
      <c r="AL43" s="102"/>
      <c r="AP43" s="110" t="s">
        <v>24</v>
      </c>
      <c r="AQ43" s="111"/>
      <c r="AR43" s="112"/>
      <c r="AS43" s="112"/>
      <c r="AT43" s="111" t="s">
        <v>25</v>
      </c>
      <c r="AU43" s="113"/>
      <c r="AV43" s="113"/>
      <c r="AW43" s="113"/>
      <c r="AX43" s="114"/>
    </row>
    <row r="44" spans="1:50" s="46" customFormat="1" ht="20.100000000000001" customHeight="1">
      <c r="A44" s="352" t="s">
        <v>44</v>
      </c>
      <c r="B44" s="983"/>
      <c r="C44" s="984"/>
      <c r="D44" s="850">
        <f>+B44+'D01'!D44:E44</f>
        <v>0</v>
      </c>
      <c r="E44" s="851"/>
      <c r="F44" s="350" t="s">
        <v>209</v>
      </c>
      <c r="G44" s="351"/>
      <c r="H44" s="303"/>
      <c r="I44" s="302">
        <f>+H44+'D01'!I44</f>
        <v>0</v>
      </c>
      <c r="J44" s="992" t="s">
        <v>187</v>
      </c>
      <c r="K44" s="984"/>
      <c r="L44" s="993"/>
      <c r="M44" s="993"/>
      <c r="N44" s="993" t="s">
        <v>300</v>
      </c>
      <c r="O44" s="993"/>
      <c r="P44" s="984">
        <v>450</v>
      </c>
      <c r="Q44" s="1013"/>
      <c r="R44" s="106"/>
      <c r="S44" s="106"/>
      <c r="T44" s="98"/>
      <c r="U44" s="90"/>
      <c r="V44" s="53"/>
      <c r="W44" s="53"/>
      <c r="X44" s="53"/>
      <c r="Y44" s="53"/>
      <c r="Z44" s="53"/>
      <c r="AA44" s="53"/>
      <c r="AB44" s="53"/>
      <c r="AC44" s="53"/>
      <c r="AD44" s="53"/>
      <c r="AE44" s="68"/>
      <c r="AF44" s="68"/>
      <c r="AG44" s="57"/>
      <c r="AH44" s="58"/>
      <c r="AI44" s="68"/>
      <c r="AJ44" s="100"/>
      <c r="AK44" s="101"/>
      <c r="AL44" s="102"/>
      <c r="AP44" s="72" t="s">
        <v>26</v>
      </c>
      <c r="AQ44" s="73" t="s">
        <v>27</v>
      </c>
      <c r="AR44" s="115"/>
      <c r="AS44" s="115"/>
      <c r="AT44" s="73" t="s">
        <v>28</v>
      </c>
      <c r="AU44" s="116"/>
      <c r="AV44" s="116"/>
      <c r="AW44" s="116"/>
      <c r="AX44" s="117"/>
    </row>
    <row r="45" spans="1:50" s="46" customFormat="1" ht="20.100000000000001" customHeight="1">
      <c r="A45" s="352" t="s">
        <v>170</v>
      </c>
      <c r="B45" s="983"/>
      <c r="C45" s="984"/>
      <c r="D45" s="850">
        <f>+B45+'D01'!D45:E45</f>
        <v>0</v>
      </c>
      <c r="E45" s="851"/>
      <c r="F45" s="353"/>
      <c r="G45" s="354"/>
      <c r="H45" s="303"/>
      <c r="I45" s="275"/>
      <c r="J45" s="992" t="s">
        <v>188</v>
      </c>
      <c r="K45" s="984"/>
      <c r="L45" s="993"/>
      <c r="M45" s="993"/>
      <c r="N45" s="993"/>
      <c r="O45" s="993"/>
      <c r="P45" s="984"/>
      <c r="Q45" s="1013"/>
      <c r="R45" s="106"/>
      <c r="S45" s="106"/>
      <c r="T45" s="98"/>
      <c r="U45" s="90"/>
      <c r="V45" s="53"/>
      <c r="W45" s="53"/>
      <c r="X45" s="53"/>
      <c r="Y45" s="53"/>
      <c r="Z45" s="53"/>
      <c r="AA45" s="53"/>
      <c r="AB45" s="53"/>
      <c r="AC45" s="53"/>
      <c r="AD45" s="53"/>
      <c r="AE45" s="68"/>
      <c r="AF45" s="68"/>
      <c r="AG45" s="57"/>
      <c r="AH45" s="58"/>
      <c r="AI45" s="68"/>
      <c r="AJ45" s="100"/>
      <c r="AK45" s="101"/>
      <c r="AL45" s="102"/>
      <c r="AP45" s="72"/>
      <c r="AQ45" s="73"/>
      <c r="AR45" s="115"/>
      <c r="AS45" s="115"/>
      <c r="AT45" s="73"/>
      <c r="AU45" s="116"/>
      <c r="AV45" s="116"/>
      <c r="AW45" s="116"/>
      <c r="AX45" s="117"/>
    </row>
    <row r="46" spans="1:50" s="46" customFormat="1" ht="20.100000000000001" customHeight="1">
      <c r="A46" s="352" t="s">
        <v>171</v>
      </c>
      <c r="B46" s="983"/>
      <c r="C46" s="984"/>
      <c r="D46" s="850">
        <f>+B46+'D01'!D46:E46</f>
        <v>0</v>
      </c>
      <c r="E46" s="851"/>
      <c r="F46" s="353"/>
      <c r="G46" s="354"/>
      <c r="H46" s="271"/>
      <c r="I46" s="275"/>
      <c r="J46" s="992" t="s">
        <v>189</v>
      </c>
      <c r="K46" s="984"/>
      <c r="L46" s="993"/>
      <c r="M46" s="993"/>
      <c r="N46" s="882"/>
      <c r="O46" s="882"/>
      <c r="P46" s="1014"/>
      <c r="Q46" s="1015"/>
      <c r="R46" s="106"/>
      <c r="S46" s="106"/>
      <c r="T46" s="98"/>
      <c r="U46" s="90"/>
      <c r="V46" s="53"/>
      <c r="W46" s="53"/>
      <c r="X46" s="53"/>
      <c r="Y46" s="53"/>
      <c r="Z46" s="53"/>
      <c r="AA46" s="53"/>
      <c r="AB46" s="53"/>
      <c r="AC46" s="53"/>
      <c r="AD46" s="53"/>
      <c r="AE46" s="68"/>
      <c r="AF46" s="68"/>
      <c r="AG46" s="57"/>
      <c r="AH46" s="58"/>
      <c r="AI46" s="68"/>
      <c r="AJ46" s="100"/>
      <c r="AK46" s="101"/>
      <c r="AL46" s="102"/>
      <c r="AP46" s="72"/>
      <c r="AQ46" s="73"/>
      <c r="AR46" s="115"/>
      <c r="AS46" s="115"/>
      <c r="AT46" s="73"/>
      <c r="AU46" s="116"/>
      <c r="AV46" s="116"/>
      <c r="AW46" s="116"/>
      <c r="AX46" s="117"/>
    </row>
    <row r="47" spans="1:50" s="46" customFormat="1" ht="20.100000000000001" customHeight="1">
      <c r="A47" s="350" t="s">
        <v>177</v>
      </c>
      <c r="B47" s="836"/>
      <c r="C47" s="837"/>
      <c r="D47" s="850">
        <f>+B47+'D01'!D47:E47</f>
        <v>0</v>
      </c>
      <c r="E47" s="851"/>
      <c r="F47" s="355"/>
      <c r="G47" s="356"/>
      <c r="H47" s="357"/>
      <c r="I47" s="358"/>
      <c r="J47" s="1120" t="s">
        <v>190</v>
      </c>
      <c r="K47" s="1121"/>
      <c r="L47" s="1121"/>
      <c r="M47" s="1122"/>
      <c r="N47" s="537"/>
      <c r="O47" s="538"/>
      <c r="P47" s="539"/>
      <c r="Q47" s="539"/>
      <c r="R47" s="106"/>
      <c r="S47" s="106"/>
      <c r="T47" s="98"/>
      <c r="U47" s="90"/>
      <c r="V47" s="53"/>
      <c r="W47" s="53"/>
      <c r="X47" s="53"/>
      <c r="Y47" s="53"/>
      <c r="Z47" s="53"/>
      <c r="AA47" s="53"/>
      <c r="AB47" s="53"/>
      <c r="AC47" s="53"/>
      <c r="AD47" s="53"/>
      <c r="AE47" s="68"/>
      <c r="AF47" s="68"/>
      <c r="AG47" s="57"/>
      <c r="AH47" s="58"/>
      <c r="AI47" s="68"/>
      <c r="AJ47" s="100"/>
      <c r="AK47" s="101"/>
      <c r="AL47" s="102"/>
      <c r="AP47" s="72"/>
      <c r="AQ47" s="237"/>
      <c r="AR47" s="115"/>
      <c r="AS47" s="115"/>
      <c r="AT47" s="237"/>
      <c r="AU47" s="116"/>
      <c r="AV47" s="116"/>
      <c r="AW47" s="116"/>
      <c r="AX47" s="117"/>
    </row>
    <row r="48" spans="1:50" s="46" customFormat="1" ht="20.100000000000001" customHeight="1">
      <c r="A48" s="350" t="s">
        <v>250</v>
      </c>
      <c r="B48" s="836"/>
      <c r="C48" s="837"/>
      <c r="D48" s="850">
        <f>+B48+'D01'!D48:E48</f>
        <v>0</v>
      </c>
      <c r="E48" s="851"/>
      <c r="F48" s="355"/>
      <c r="G48" s="356"/>
      <c r="H48" s="357"/>
      <c r="I48" s="358"/>
      <c r="J48" s="1120" t="s">
        <v>191</v>
      </c>
      <c r="K48" s="1121"/>
      <c r="L48" s="1121"/>
      <c r="M48" s="1122"/>
      <c r="N48" s="988"/>
      <c r="O48" s="989"/>
      <c r="P48" s="988"/>
      <c r="Q48" s="989"/>
      <c r="R48" s="106"/>
      <c r="S48" s="106"/>
      <c r="T48" s="98"/>
      <c r="U48" s="90"/>
      <c r="V48" s="53"/>
      <c r="W48" s="53"/>
      <c r="X48" s="53"/>
      <c r="Y48" s="53"/>
      <c r="Z48" s="53"/>
      <c r="AA48" s="53"/>
      <c r="AB48" s="53"/>
      <c r="AC48" s="53"/>
      <c r="AD48" s="53"/>
      <c r="AE48" s="68"/>
      <c r="AF48" s="68"/>
      <c r="AG48" s="57"/>
      <c r="AH48" s="68"/>
      <c r="AI48" s="68"/>
      <c r="AJ48" s="100"/>
      <c r="AK48" s="101"/>
      <c r="AL48" s="101"/>
      <c r="AP48" s="72" t="s">
        <v>29</v>
      </c>
      <c r="AQ48" s="73" t="s">
        <v>30</v>
      </c>
      <c r="AR48" s="115"/>
      <c r="AS48" s="115"/>
      <c r="AT48" s="73" t="s">
        <v>31</v>
      </c>
      <c r="AU48" s="116"/>
      <c r="AV48" s="116"/>
      <c r="AW48" s="116"/>
      <c r="AX48" s="117"/>
    </row>
    <row r="49" spans="1:51" s="46" customFormat="1" ht="20.100000000000001" customHeight="1" thickBot="1">
      <c r="A49" s="359" t="s">
        <v>231</v>
      </c>
      <c r="B49" s="933">
        <f>SUM(B41:C48)</f>
        <v>0</v>
      </c>
      <c r="C49" s="935"/>
      <c r="D49" s="1132">
        <f>+B49+'D01'!D49:E49</f>
        <v>0</v>
      </c>
      <c r="E49" s="1123"/>
      <c r="F49" s="360" t="s">
        <v>231</v>
      </c>
      <c r="G49" s="361"/>
      <c r="H49" s="362">
        <f>SUM(H41:H48)</f>
        <v>0</v>
      </c>
      <c r="I49" s="363">
        <f>+H49+'D01'!I49</f>
        <v>0</v>
      </c>
      <c r="J49" s="985"/>
      <c r="K49" s="986"/>
      <c r="L49" s="986"/>
      <c r="M49" s="987"/>
      <c r="N49" s="990"/>
      <c r="O49" s="991"/>
      <c r="P49" s="990"/>
      <c r="Q49" s="1123"/>
      <c r="R49" s="106"/>
      <c r="S49" s="106"/>
      <c r="T49" s="98"/>
      <c r="U49" s="90"/>
      <c r="V49" s="53"/>
      <c r="W49" s="53"/>
      <c r="X49" s="53"/>
      <c r="Y49" s="53"/>
      <c r="Z49" s="53"/>
      <c r="AA49" s="53"/>
      <c r="AB49" s="53"/>
      <c r="AC49" s="53"/>
      <c r="AD49" s="68"/>
      <c r="AE49" s="68"/>
      <c r="AF49" s="68"/>
      <c r="AG49" s="68"/>
      <c r="AH49" s="68"/>
      <c r="AI49" s="68"/>
      <c r="AJ49" s="68"/>
      <c r="AK49" s="119"/>
      <c r="AL49" s="119"/>
      <c r="AP49" s="72" t="s">
        <v>32</v>
      </c>
      <c r="AQ49" s="73" t="s">
        <v>33</v>
      </c>
      <c r="AR49" s="115"/>
      <c r="AS49" s="115"/>
      <c r="AT49" s="73" t="s">
        <v>34</v>
      </c>
      <c r="AU49" s="116"/>
      <c r="AV49" s="116"/>
      <c r="AW49" s="116"/>
      <c r="AX49" s="117"/>
    </row>
    <row r="50" spans="1:51" s="46" customFormat="1" ht="19.5" customHeight="1" thickBot="1">
      <c r="A50" s="862" t="s">
        <v>210</v>
      </c>
      <c r="B50" s="863"/>
      <c r="C50" s="863"/>
      <c r="D50" s="863"/>
      <c r="E50" s="863"/>
      <c r="F50" s="863"/>
      <c r="G50" s="863"/>
      <c r="H50" s="863"/>
      <c r="I50" s="864"/>
      <c r="J50" s="1119" t="s">
        <v>211</v>
      </c>
      <c r="K50" s="1119"/>
      <c r="L50" s="1119"/>
      <c r="M50" s="1119"/>
      <c r="N50" s="1119"/>
      <c r="O50" s="1119"/>
      <c r="P50" s="1119"/>
      <c r="Q50" s="1119"/>
      <c r="R50" s="106"/>
      <c r="S50" s="106"/>
      <c r="T50" s="98"/>
      <c r="U50" s="90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P50" s="72" t="s">
        <v>35</v>
      </c>
      <c r="AQ50" s="73" t="s">
        <v>33</v>
      </c>
      <c r="AR50" s="115"/>
      <c r="AS50" s="115"/>
      <c r="AT50" s="73" t="s">
        <v>36</v>
      </c>
      <c r="AU50" s="116"/>
      <c r="AV50" s="116"/>
      <c r="AW50" s="116"/>
      <c r="AX50" s="117"/>
    </row>
    <row r="51" spans="1:51" s="46" customFormat="1" ht="20.100000000000001" customHeight="1" thickBot="1">
      <c r="A51" s="364" t="s">
        <v>93</v>
      </c>
      <c r="B51" s="834" t="s">
        <v>139</v>
      </c>
      <c r="C51" s="865"/>
      <c r="D51" s="834" t="s">
        <v>140</v>
      </c>
      <c r="E51" s="835"/>
      <c r="F51" s="838" t="s">
        <v>254</v>
      </c>
      <c r="G51" s="839"/>
      <c r="H51" s="846" t="s">
        <v>252</v>
      </c>
      <c r="I51" s="835"/>
      <c r="J51" s="994" t="s">
        <v>93</v>
      </c>
      <c r="K51" s="995"/>
      <c r="L51" s="996"/>
      <c r="M51" s="365" t="s">
        <v>253</v>
      </c>
      <c r="N51" s="1124" t="s">
        <v>111</v>
      </c>
      <c r="O51" s="1124"/>
      <c r="P51" s="365" t="s">
        <v>251</v>
      </c>
      <c r="Q51" s="365" t="s">
        <v>255</v>
      </c>
      <c r="R51" s="106"/>
      <c r="S51" s="106"/>
      <c r="T51" s="887"/>
      <c r="U51" s="887"/>
      <c r="V51" s="887"/>
      <c r="W51" s="887"/>
      <c r="X51" s="887"/>
      <c r="Y51" s="887"/>
      <c r="Z51" s="887"/>
      <c r="AA51" s="887"/>
      <c r="AB51" s="887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P51" s="72" t="s">
        <v>37</v>
      </c>
      <c r="AQ51" s="73" t="s">
        <v>33</v>
      </c>
      <c r="AR51" s="120"/>
      <c r="AS51" s="120"/>
      <c r="AT51" s="73" t="s">
        <v>38</v>
      </c>
      <c r="AU51" s="116"/>
      <c r="AV51" s="116"/>
      <c r="AW51" s="116"/>
      <c r="AX51" s="117"/>
    </row>
    <row r="52" spans="1:51" s="46" customFormat="1" ht="20.100000000000001" customHeight="1">
      <c r="A52" s="366" t="s">
        <v>239</v>
      </c>
      <c r="B52" s="860"/>
      <c r="C52" s="860"/>
      <c r="D52" s="860"/>
      <c r="E52" s="860"/>
      <c r="F52" s="858">
        <f>SUM(B52:E52)</f>
        <v>0</v>
      </c>
      <c r="G52" s="859"/>
      <c r="H52" s="860">
        <f>+F52+'D01'!H52:I52</f>
        <v>0</v>
      </c>
      <c r="I52" s="861"/>
      <c r="J52" s="847" t="s">
        <v>194</v>
      </c>
      <c r="K52" s="848"/>
      <c r="L52" s="849"/>
      <c r="M52" s="367">
        <f>ROUND(((G7*G7/1029.4*K10*(1-K11))+(G7*G7/1029.4*K10*(1-K11)*K12))*K13,0)</f>
        <v>210</v>
      </c>
      <c r="N52" s="1125">
        <f>+M52+'D01'!N52:O52</f>
        <v>210</v>
      </c>
      <c r="O52" s="1126"/>
      <c r="P52" s="543">
        <v>1</v>
      </c>
      <c r="Q52" s="540">
        <v>13586</v>
      </c>
      <c r="R52" s="106"/>
      <c r="S52" s="106"/>
      <c r="T52" s="54"/>
      <c r="U52" s="54"/>
      <c r="V52" s="54"/>
      <c r="W52" s="54"/>
      <c r="X52" s="887"/>
      <c r="Y52" s="887"/>
      <c r="Z52" s="887"/>
      <c r="AA52" s="887"/>
      <c r="AB52" s="887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P52" s="72" t="s">
        <v>39</v>
      </c>
      <c r="AQ52" s="73" t="s">
        <v>33</v>
      </c>
      <c r="AR52" s="121"/>
      <c r="AS52" s="121"/>
      <c r="AT52" s="73" t="s">
        <v>40</v>
      </c>
      <c r="AU52" s="116"/>
      <c r="AV52" s="116"/>
      <c r="AW52" s="116"/>
      <c r="AX52" s="117"/>
    </row>
    <row r="53" spans="1:51" s="46" customFormat="1" ht="20.100000000000001" customHeight="1">
      <c r="A53" s="368" t="s">
        <v>167</v>
      </c>
      <c r="B53" s="856"/>
      <c r="C53" s="857"/>
      <c r="D53" s="836"/>
      <c r="E53" s="837"/>
      <c r="F53" s="833">
        <f>SUM(B53:E53)</f>
        <v>0</v>
      </c>
      <c r="G53" s="833"/>
      <c r="H53" s="860">
        <f>+F53+'D01'!H53:I53</f>
        <v>0</v>
      </c>
      <c r="I53" s="861"/>
      <c r="J53" s="1116" t="s">
        <v>198</v>
      </c>
      <c r="K53" s="1117"/>
      <c r="L53" s="1118"/>
      <c r="M53" s="301"/>
      <c r="N53" s="1125">
        <f>+M53+'D01'!N53:O53</f>
        <v>0</v>
      </c>
      <c r="O53" s="1126"/>
      <c r="P53" s="544">
        <v>1</v>
      </c>
      <c r="Q53" s="541">
        <v>13586</v>
      </c>
      <c r="R53" s="106"/>
      <c r="S53" s="106"/>
      <c r="T53" s="99"/>
      <c r="U53" s="68"/>
      <c r="V53" s="122"/>
      <c r="W53" s="122"/>
      <c r="X53" s="917"/>
      <c r="Y53" s="918"/>
      <c r="Z53" s="918"/>
      <c r="AA53" s="918"/>
      <c r="AB53" s="918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P53" s="72" t="s">
        <v>41</v>
      </c>
      <c r="AQ53" s="73" t="s">
        <v>33</v>
      </c>
      <c r="AR53" s="121"/>
      <c r="AS53" s="121"/>
      <c r="AT53" s="73" t="s">
        <v>40</v>
      </c>
      <c r="AU53" s="116"/>
      <c r="AV53" s="116"/>
      <c r="AW53" s="116"/>
      <c r="AX53" s="117"/>
    </row>
    <row r="54" spans="1:51" s="46" customFormat="1" ht="20.100000000000001" customHeight="1">
      <c r="A54" s="250" t="s">
        <v>44</v>
      </c>
      <c r="B54" s="833"/>
      <c r="C54" s="833"/>
      <c r="D54" s="833"/>
      <c r="E54" s="833"/>
      <c r="F54" s="833">
        <f>SUM(B54:E54)</f>
        <v>0</v>
      </c>
      <c r="G54" s="833"/>
      <c r="H54" s="860">
        <f>+F54+'D01'!H54:I54</f>
        <v>0</v>
      </c>
      <c r="I54" s="861"/>
      <c r="J54" s="1116" t="s">
        <v>48</v>
      </c>
      <c r="K54" s="1117"/>
      <c r="L54" s="1118"/>
      <c r="M54" s="271"/>
      <c r="N54" s="1125">
        <f>+M54+'D01'!N54:O54</f>
        <v>0</v>
      </c>
      <c r="O54" s="1126"/>
      <c r="P54" s="544">
        <v>1</v>
      </c>
      <c r="Q54" s="541">
        <v>13586</v>
      </c>
      <c r="R54" s="106"/>
      <c r="S54" s="106"/>
      <c r="T54" s="99"/>
      <c r="U54" s="68"/>
      <c r="V54" s="123"/>
      <c r="W54" s="123"/>
      <c r="X54" s="917"/>
      <c r="Y54" s="918"/>
      <c r="Z54" s="918"/>
      <c r="AA54" s="918"/>
      <c r="AB54" s="918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P54" s="72" t="s">
        <v>42</v>
      </c>
      <c r="AQ54" s="73" t="s">
        <v>33</v>
      </c>
      <c r="AR54" s="115"/>
      <c r="AS54" s="115"/>
      <c r="AT54" s="73" t="s">
        <v>43</v>
      </c>
      <c r="AU54" s="116"/>
      <c r="AV54" s="116"/>
      <c r="AW54" s="116"/>
      <c r="AX54" s="117"/>
    </row>
    <row r="55" spans="1:51" s="46" customFormat="1" ht="20.100000000000001" customHeight="1">
      <c r="A55" s="352"/>
      <c r="B55" s="308"/>
      <c r="C55" s="309"/>
      <c r="D55" s="311"/>
      <c r="E55" s="311"/>
      <c r="F55" s="308"/>
      <c r="G55" s="309"/>
      <c r="H55" s="311"/>
      <c r="I55" s="310"/>
      <c r="J55" s="924" t="s">
        <v>195</v>
      </c>
      <c r="K55" s="925"/>
      <c r="L55" s="926"/>
      <c r="M55" s="369"/>
      <c r="N55" s="1125">
        <f>+M55+'D01'!N55:O55</f>
        <v>0</v>
      </c>
      <c r="O55" s="1126"/>
      <c r="P55" s="544">
        <v>2</v>
      </c>
      <c r="Q55" s="541">
        <v>2466</v>
      </c>
      <c r="R55" s="106"/>
      <c r="S55" s="106"/>
      <c r="T55" s="99"/>
      <c r="U55" s="68"/>
      <c r="V55" s="123"/>
      <c r="W55" s="123"/>
      <c r="X55" s="68"/>
      <c r="Y55" s="106"/>
      <c r="Z55" s="106"/>
      <c r="AA55" s="106"/>
      <c r="AB55" s="106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P55" s="124"/>
      <c r="AQ55" s="118"/>
      <c r="AR55" s="125"/>
      <c r="AS55" s="125"/>
      <c r="AT55" s="118"/>
      <c r="AU55" s="126"/>
      <c r="AV55" s="126"/>
      <c r="AW55" s="126"/>
      <c r="AX55" s="127"/>
    </row>
    <row r="56" spans="1:51" s="46" customFormat="1" ht="20.100000000000001" customHeight="1" thickBot="1">
      <c r="A56" s="370"/>
      <c r="B56" s="371"/>
      <c r="C56" s="372"/>
      <c r="D56" s="373"/>
      <c r="E56" s="373"/>
      <c r="F56" s="308"/>
      <c r="G56" s="309"/>
      <c r="H56" s="311"/>
      <c r="I56" s="310"/>
      <c r="J56" s="924" t="s">
        <v>197</v>
      </c>
      <c r="K56" s="925"/>
      <c r="L56" s="926"/>
      <c r="M56" s="572">
        <f>ROUND(P65*7*6.2897,0)</f>
        <v>176</v>
      </c>
      <c r="N56" s="1125">
        <f>+M56+'D01'!N56:O56</f>
        <v>176</v>
      </c>
      <c r="O56" s="1126"/>
      <c r="P56" s="547"/>
      <c r="Q56" s="548"/>
      <c r="R56" s="106"/>
      <c r="S56" s="106"/>
      <c r="T56" s="99"/>
      <c r="U56" s="68"/>
      <c r="V56" s="123"/>
      <c r="W56" s="123"/>
      <c r="X56" s="917"/>
      <c r="Y56" s="918"/>
      <c r="Z56" s="918"/>
      <c r="AA56" s="918"/>
      <c r="AB56" s="918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P56" s="76" t="s">
        <v>45</v>
      </c>
      <c r="AQ56" s="77" t="s">
        <v>33</v>
      </c>
      <c r="AR56" s="128"/>
      <c r="AS56" s="128"/>
      <c r="AT56" s="77" t="s">
        <v>46</v>
      </c>
      <c r="AU56" s="129"/>
      <c r="AV56" s="129"/>
      <c r="AW56" s="129"/>
      <c r="AX56" s="130"/>
    </row>
    <row r="57" spans="1:51" s="46" customFormat="1" ht="18" customHeight="1" thickBot="1">
      <c r="A57" s="862" t="s">
        <v>226</v>
      </c>
      <c r="B57" s="863"/>
      <c r="C57" s="863"/>
      <c r="D57" s="863"/>
      <c r="E57" s="863"/>
      <c r="F57" s="862" t="s">
        <v>196</v>
      </c>
      <c r="G57" s="863"/>
      <c r="H57" s="863"/>
      <c r="I57" s="864"/>
      <c r="J57" s="862" t="s">
        <v>227</v>
      </c>
      <c r="K57" s="863"/>
      <c r="L57" s="863"/>
      <c r="M57" s="863"/>
      <c r="N57" s="862" t="s">
        <v>196</v>
      </c>
      <c r="O57" s="863"/>
      <c r="P57" s="863"/>
      <c r="Q57" s="864"/>
      <c r="R57" s="54"/>
      <c r="S57" s="54"/>
      <c r="T57" s="99"/>
      <c r="U57" s="68"/>
      <c r="V57" s="122"/>
      <c r="W57" s="122"/>
      <c r="X57" s="917"/>
      <c r="Y57" s="918"/>
      <c r="Z57" s="918"/>
      <c r="AA57" s="918"/>
      <c r="AB57" s="918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51" s="46" customFormat="1" ht="21" customHeight="1" thickBot="1">
      <c r="A58" s="375" t="s">
        <v>193</v>
      </c>
      <c r="B58" s="867" t="s">
        <v>240</v>
      </c>
      <c r="C58" s="867"/>
      <c r="D58" s="867"/>
      <c r="E58" s="867"/>
      <c r="F58" s="867" t="s">
        <v>176</v>
      </c>
      <c r="G58" s="867"/>
      <c r="H58" s="867" t="s">
        <v>47</v>
      </c>
      <c r="I58" s="867"/>
      <c r="J58" s="921" t="s">
        <v>98</v>
      </c>
      <c r="K58" s="922"/>
      <c r="L58" s="923"/>
      <c r="M58" s="376" t="s">
        <v>256</v>
      </c>
      <c r="N58" s="938" t="s">
        <v>176</v>
      </c>
      <c r="O58" s="938"/>
      <c r="P58" s="931" t="s">
        <v>47</v>
      </c>
      <c r="Q58" s="932"/>
      <c r="R58" s="54"/>
      <c r="S58" s="54"/>
      <c r="T58" s="99"/>
      <c r="U58" s="68"/>
      <c r="V58" s="122"/>
      <c r="W58" s="122"/>
      <c r="X58" s="68"/>
      <c r="Y58" s="106"/>
      <c r="Z58" s="106"/>
      <c r="AA58" s="106"/>
      <c r="AB58" s="106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51" s="46" customFormat="1" ht="20.100000000000001" customHeight="1" thickBot="1">
      <c r="A59" s="377"/>
      <c r="B59" s="868"/>
      <c r="C59" s="869"/>
      <c r="D59" s="869"/>
      <c r="E59" s="870"/>
      <c r="F59" s="858"/>
      <c r="G59" s="859"/>
      <c r="H59" s="852">
        <f>+F59+'D01'!H59:I59</f>
        <v>0</v>
      </c>
      <c r="I59" s="853"/>
      <c r="J59" s="884" t="s">
        <v>354</v>
      </c>
      <c r="K59" s="885"/>
      <c r="L59" s="886"/>
      <c r="M59" s="293">
        <v>12</v>
      </c>
      <c r="N59" s="858">
        <v>4</v>
      </c>
      <c r="O59" s="859"/>
      <c r="P59" s="836">
        <f>+N59+'D01'!P59:Q59</f>
        <v>4</v>
      </c>
      <c r="Q59" s="845"/>
      <c r="R59" s="106"/>
      <c r="S59" s="106"/>
      <c r="T59" s="99"/>
      <c r="U59" s="68"/>
      <c r="V59" s="122"/>
      <c r="W59" s="122"/>
      <c r="X59" s="917"/>
      <c r="Y59" s="918"/>
      <c r="Z59" s="918"/>
      <c r="AA59" s="918"/>
      <c r="AB59" s="918"/>
      <c r="AC59" s="53"/>
      <c r="AD59" s="87"/>
      <c r="AE59" s="131"/>
      <c r="AF59" s="131"/>
      <c r="AG59" s="131"/>
      <c r="AH59" s="131"/>
      <c r="AI59" s="131"/>
      <c r="AJ59" s="131"/>
      <c r="AK59" s="131"/>
      <c r="AL59" s="131"/>
      <c r="AQ59" s="132"/>
      <c r="AR59" s="133"/>
      <c r="AS59" s="133"/>
      <c r="AT59" s="133"/>
      <c r="AU59" s="133"/>
      <c r="AV59" s="133"/>
      <c r="AW59" s="133"/>
      <c r="AX59" s="134"/>
      <c r="AY59" s="134"/>
    </row>
    <row r="60" spans="1:51" s="46" customFormat="1" ht="20.100000000000001" customHeight="1" thickBot="1">
      <c r="A60" s="378"/>
      <c r="B60" s="840"/>
      <c r="C60" s="841"/>
      <c r="D60" s="841"/>
      <c r="E60" s="842"/>
      <c r="F60" s="836"/>
      <c r="G60" s="837"/>
      <c r="H60" s="836">
        <f>+F60+'D01'!H60:I60</f>
        <v>0</v>
      </c>
      <c r="I60" s="845"/>
      <c r="J60" s="843"/>
      <c r="K60" s="844"/>
      <c r="L60" s="837"/>
      <c r="M60" s="297"/>
      <c r="N60" s="836"/>
      <c r="O60" s="837"/>
      <c r="P60" s="836">
        <f>+N60+'D01'!P60:Q60</f>
        <v>0</v>
      </c>
      <c r="Q60" s="845"/>
      <c r="R60" s="106"/>
      <c r="S60" s="106"/>
      <c r="T60" s="99"/>
      <c r="U60" s="68"/>
      <c r="V60" s="122"/>
      <c r="W60" s="122"/>
      <c r="X60" s="68"/>
      <c r="Y60" s="106"/>
      <c r="Z60" s="106"/>
      <c r="AA60" s="106"/>
      <c r="AB60" s="106"/>
      <c r="AC60" s="53"/>
      <c r="AD60" s="87"/>
      <c r="AE60" s="131"/>
      <c r="AF60" s="131"/>
      <c r="AG60" s="131"/>
      <c r="AH60" s="131"/>
      <c r="AI60" s="131"/>
      <c r="AJ60" s="131"/>
      <c r="AK60" s="131"/>
      <c r="AL60" s="131"/>
      <c r="AQ60" s="135"/>
      <c r="AR60" s="136"/>
      <c r="AS60" s="136"/>
      <c r="AT60" s="136"/>
      <c r="AU60" s="136"/>
      <c r="AV60" s="136"/>
      <c r="AW60" s="136"/>
      <c r="AX60" s="55"/>
      <c r="AY60" s="55"/>
    </row>
    <row r="61" spans="1:51" s="46" customFormat="1" ht="20.100000000000001" customHeight="1" thickBot="1">
      <c r="A61" s="378"/>
      <c r="B61" s="840"/>
      <c r="C61" s="841"/>
      <c r="D61" s="841"/>
      <c r="E61" s="842"/>
      <c r="F61" s="836"/>
      <c r="G61" s="837"/>
      <c r="H61" s="1105">
        <f>+F61+'D01'!H61:I61</f>
        <v>0</v>
      </c>
      <c r="I61" s="851"/>
      <c r="J61" s="843"/>
      <c r="K61" s="844"/>
      <c r="L61" s="837"/>
      <c r="M61" s="297"/>
      <c r="N61" s="836"/>
      <c r="O61" s="837"/>
      <c r="P61" s="836">
        <f>+N61+'D01'!P61:Q61</f>
        <v>0</v>
      </c>
      <c r="Q61" s="845"/>
      <c r="R61" s="106"/>
      <c r="S61" s="106"/>
      <c r="T61" s="99"/>
      <c r="U61" s="68"/>
      <c r="V61" s="122"/>
      <c r="W61" s="122"/>
      <c r="X61" s="68"/>
      <c r="Y61" s="106"/>
      <c r="Z61" s="106"/>
      <c r="AA61" s="106"/>
      <c r="AB61" s="106"/>
      <c r="AC61" s="53"/>
      <c r="AD61" s="87"/>
      <c r="AE61" s="131"/>
      <c r="AF61" s="131"/>
      <c r="AG61" s="131"/>
      <c r="AH61" s="131"/>
      <c r="AI61" s="131"/>
      <c r="AJ61" s="131"/>
      <c r="AK61" s="131"/>
      <c r="AL61" s="131"/>
      <c r="AQ61" s="135"/>
      <c r="AR61" s="136"/>
      <c r="AS61" s="136"/>
      <c r="AT61" s="136"/>
      <c r="AU61" s="136"/>
      <c r="AV61" s="136"/>
      <c r="AW61" s="136"/>
      <c r="AX61" s="55"/>
      <c r="AY61" s="55"/>
    </row>
    <row r="62" spans="1:51" s="46" customFormat="1" ht="20.100000000000001" customHeight="1" thickBot="1">
      <c r="A62" s="378"/>
      <c r="B62" s="840"/>
      <c r="C62" s="841"/>
      <c r="D62" s="841"/>
      <c r="E62" s="842"/>
      <c r="F62" s="836"/>
      <c r="G62" s="837"/>
      <c r="H62" s="836"/>
      <c r="I62" s="845"/>
      <c r="J62" s="843"/>
      <c r="K62" s="844"/>
      <c r="L62" s="837"/>
      <c r="M62" s="297"/>
      <c r="N62" s="836"/>
      <c r="O62" s="837"/>
      <c r="P62" s="836">
        <f>+N62+'D01'!P62:Q62</f>
        <v>0</v>
      </c>
      <c r="Q62" s="845"/>
      <c r="R62" s="106"/>
      <c r="S62" s="106"/>
      <c r="T62" s="99"/>
      <c r="U62" s="68"/>
      <c r="V62" s="122"/>
      <c r="W62" s="122"/>
      <c r="X62" s="68"/>
      <c r="Y62" s="106"/>
      <c r="Z62" s="106"/>
      <c r="AA62" s="106"/>
      <c r="AB62" s="106"/>
      <c r="AC62" s="53"/>
      <c r="AD62" s="87"/>
      <c r="AE62" s="131"/>
      <c r="AF62" s="131"/>
      <c r="AG62" s="131"/>
      <c r="AH62" s="131"/>
      <c r="AI62" s="131"/>
      <c r="AJ62" s="131"/>
      <c r="AK62" s="131"/>
      <c r="AL62" s="131"/>
      <c r="AQ62" s="135"/>
      <c r="AR62" s="136"/>
      <c r="AS62" s="136"/>
      <c r="AT62" s="136"/>
      <c r="AU62" s="136"/>
      <c r="AV62" s="136"/>
      <c r="AW62" s="136"/>
      <c r="AX62" s="55"/>
      <c r="AY62" s="55"/>
    </row>
    <row r="63" spans="1:51" s="46" customFormat="1" ht="20.100000000000001" customHeight="1" thickBot="1">
      <c r="A63" s="378"/>
      <c r="B63" s="379"/>
      <c r="C63" s="380"/>
      <c r="D63" s="380"/>
      <c r="E63" s="381"/>
      <c r="F63" s="312"/>
      <c r="G63" s="313"/>
      <c r="H63" s="312"/>
      <c r="I63" s="532"/>
      <c r="J63" s="843"/>
      <c r="K63" s="844"/>
      <c r="L63" s="837"/>
      <c r="M63" s="382"/>
      <c r="N63" s="312"/>
      <c r="O63" s="313"/>
      <c r="P63" s="836"/>
      <c r="Q63" s="845"/>
      <c r="R63" s="106"/>
      <c r="S63" s="106"/>
      <c r="T63" s="99"/>
      <c r="U63" s="68"/>
      <c r="V63" s="122"/>
      <c r="W63" s="122"/>
      <c r="X63" s="68"/>
      <c r="Y63" s="106"/>
      <c r="Z63" s="106"/>
      <c r="AA63" s="106"/>
      <c r="AB63" s="106"/>
      <c r="AC63" s="53"/>
      <c r="AD63" s="87"/>
      <c r="AE63" s="131"/>
      <c r="AF63" s="131"/>
      <c r="AG63" s="131"/>
      <c r="AH63" s="131"/>
      <c r="AI63" s="131"/>
      <c r="AJ63" s="131"/>
      <c r="AK63" s="131"/>
      <c r="AL63" s="131"/>
      <c r="AQ63" s="135"/>
      <c r="AR63" s="136"/>
      <c r="AS63" s="136"/>
      <c r="AT63" s="136"/>
      <c r="AU63" s="136"/>
      <c r="AV63" s="136"/>
      <c r="AW63" s="136"/>
      <c r="AX63" s="55"/>
      <c r="AY63" s="55"/>
    </row>
    <row r="64" spans="1:51" s="46" customFormat="1" ht="20.100000000000001" customHeight="1" thickBot="1">
      <c r="A64" s="378"/>
      <c r="B64" s="379"/>
      <c r="C64" s="380"/>
      <c r="D64" s="380"/>
      <c r="E64" s="381"/>
      <c r="F64" s="312"/>
      <c r="G64" s="313"/>
      <c r="H64" s="312"/>
      <c r="I64" s="532"/>
      <c r="J64" s="843"/>
      <c r="K64" s="844"/>
      <c r="L64" s="837"/>
      <c r="M64" s="382"/>
      <c r="N64" s="312"/>
      <c r="O64" s="313"/>
      <c r="P64" s="836"/>
      <c r="Q64" s="845"/>
      <c r="R64" s="106"/>
      <c r="S64" s="106"/>
      <c r="T64" s="99"/>
      <c r="U64" s="68"/>
      <c r="V64" s="122"/>
      <c r="W64" s="122"/>
      <c r="X64" s="68"/>
      <c r="Y64" s="106"/>
      <c r="Z64" s="106"/>
      <c r="AA64" s="106"/>
      <c r="AB64" s="106"/>
      <c r="AC64" s="53"/>
      <c r="AD64" s="87"/>
      <c r="AE64" s="131"/>
      <c r="AF64" s="131"/>
      <c r="AG64" s="131"/>
      <c r="AH64" s="131"/>
      <c r="AI64" s="131"/>
      <c r="AJ64" s="131"/>
      <c r="AK64" s="131"/>
      <c r="AL64" s="131"/>
      <c r="AQ64" s="135"/>
      <c r="AR64" s="136"/>
      <c r="AS64" s="136"/>
      <c r="AT64" s="136"/>
      <c r="AU64" s="136"/>
      <c r="AV64" s="136"/>
      <c r="AW64" s="136"/>
      <c r="AX64" s="55"/>
      <c r="AY64" s="55"/>
    </row>
    <row r="65" spans="1:51" s="46" customFormat="1" ht="20.100000000000001" customHeight="1" thickBot="1">
      <c r="A65" s="383"/>
      <c r="B65" s="933"/>
      <c r="C65" s="934"/>
      <c r="D65" s="934"/>
      <c r="E65" s="935"/>
      <c r="F65" s="854"/>
      <c r="G65" s="855"/>
      <c r="H65" s="854"/>
      <c r="I65" s="936"/>
      <c r="J65" s="878" t="s">
        <v>299</v>
      </c>
      <c r="K65" s="879"/>
      <c r="L65" s="855"/>
      <c r="M65" s="384"/>
      <c r="N65" s="854"/>
      <c r="O65" s="855"/>
      <c r="P65" s="854">
        <f>SUM(P59:Q62)</f>
        <v>4</v>
      </c>
      <c r="Q65" s="936"/>
      <c r="R65" s="106"/>
      <c r="S65" s="106"/>
      <c r="T65" s="99"/>
      <c r="U65" s="68"/>
      <c r="V65" s="122"/>
      <c r="W65" s="122"/>
      <c r="X65" s="68"/>
      <c r="Y65" s="106"/>
      <c r="Z65" s="106"/>
      <c r="AA65" s="106"/>
      <c r="AB65" s="106"/>
      <c r="AC65" s="53"/>
      <c r="AD65" s="87"/>
      <c r="AE65" s="131"/>
      <c r="AF65" s="131"/>
      <c r="AG65" s="131"/>
      <c r="AH65" s="131"/>
      <c r="AI65" s="131"/>
      <c r="AJ65" s="131"/>
      <c r="AK65" s="131"/>
      <c r="AL65" s="131"/>
      <c r="AQ65" s="135"/>
      <c r="AR65" s="136"/>
      <c r="AS65" s="136"/>
      <c r="AT65" s="136"/>
      <c r="AU65" s="136"/>
      <c r="AV65" s="136"/>
      <c r="AW65" s="136"/>
      <c r="AX65" s="55"/>
      <c r="AY65" s="55"/>
    </row>
    <row r="66" spans="1:51" s="46" customFormat="1" ht="25.5" customHeight="1" thickBot="1">
      <c r="A66" s="862" t="s">
        <v>112</v>
      </c>
      <c r="B66" s="863"/>
      <c r="C66" s="863"/>
      <c r="D66" s="863"/>
      <c r="E66" s="863"/>
      <c r="F66" s="863"/>
      <c r="G66" s="863"/>
      <c r="H66" s="863"/>
      <c r="I66" s="863"/>
      <c r="J66" s="863"/>
      <c r="K66" s="864"/>
      <c r="L66" s="862" t="s">
        <v>49</v>
      </c>
      <c r="M66" s="863"/>
      <c r="N66" s="863"/>
      <c r="O66" s="863"/>
      <c r="P66" s="863"/>
      <c r="Q66" s="864"/>
      <c r="R66" s="59"/>
      <c r="S66" s="87"/>
      <c r="T66" s="137"/>
      <c r="U66" s="137"/>
      <c r="V66" s="87"/>
      <c r="W66" s="87"/>
      <c r="X66" s="87"/>
      <c r="Y66" s="87"/>
      <c r="Z66" s="53"/>
      <c r="AA66" s="53"/>
      <c r="AB66" s="53"/>
      <c r="AC66" s="53"/>
      <c r="AD66" s="131"/>
      <c r="AE66" s="131"/>
      <c r="AF66" s="68"/>
      <c r="AG66" s="100"/>
      <c r="AH66" s="138"/>
      <c r="AI66" s="139"/>
      <c r="AJ66" s="139"/>
      <c r="AK66" s="94"/>
      <c r="AL66" s="94"/>
      <c r="AQ66" s="140" t="s">
        <v>52</v>
      </c>
      <c r="AR66" s="141"/>
      <c r="AS66" s="73">
        <v>1</v>
      </c>
      <c r="AT66" s="142"/>
      <c r="AU66" s="143"/>
      <c r="AV66" s="144"/>
      <c r="AW66" s="145"/>
      <c r="AX66" s="146"/>
      <c r="AY66" s="147"/>
    </row>
    <row r="67" spans="1:51" s="46" customFormat="1" ht="20.100000000000001" customHeight="1" thickBot="1">
      <c r="A67" s="1128" t="s">
        <v>241</v>
      </c>
      <c r="B67" s="1130" t="s">
        <v>100</v>
      </c>
      <c r="C67" s="862" t="s">
        <v>8</v>
      </c>
      <c r="D67" s="863"/>
      <c r="E67" s="863"/>
      <c r="F67" s="864"/>
      <c r="G67" s="910" t="s">
        <v>9</v>
      </c>
      <c r="H67" s="912" t="s">
        <v>99</v>
      </c>
      <c r="I67" s="385" t="s">
        <v>216</v>
      </c>
      <c r="J67" s="385" t="s">
        <v>216</v>
      </c>
      <c r="K67" s="945" t="s">
        <v>10</v>
      </c>
      <c r="L67" s="943"/>
      <c r="M67" s="944"/>
      <c r="N67" s="386" t="s">
        <v>50</v>
      </c>
      <c r="O67" s="387" t="s">
        <v>109</v>
      </c>
      <c r="P67" s="388" t="s">
        <v>221</v>
      </c>
      <c r="Q67" s="389" t="s">
        <v>222</v>
      </c>
      <c r="R67" s="59"/>
      <c r="S67" s="53"/>
      <c r="T67" s="937"/>
      <c r="U67" s="937"/>
      <c r="V67" s="53"/>
      <c r="W67" s="53"/>
      <c r="X67" s="53"/>
      <c r="Y67" s="53"/>
      <c r="Z67" s="53"/>
      <c r="AA67" s="53"/>
      <c r="AB67" s="53"/>
      <c r="AC67" s="53"/>
      <c r="AD67" s="131"/>
      <c r="AE67" s="131"/>
      <c r="AF67" s="68"/>
      <c r="AG67" s="101"/>
      <c r="AH67" s="138"/>
      <c r="AI67" s="139"/>
      <c r="AJ67" s="139"/>
      <c r="AK67" s="94"/>
      <c r="AL67" s="94"/>
      <c r="AQ67" s="148"/>
      <c r="AR67" s="149"/>
      <c r="AS67" s="73"/>
      <c r="AT67" s="142"/>
      <c r="AU67" s="143"/>
      <c r="AV67" s="144"/>
      <c r="AW67" s="145"/>
      <c r="AX67" s="146"/>
      <c r="AY67" s="147"/>
    </row>
    <row r="68" spans="1:51" s="46" customFormat="1" ht="20.100000000000001" customHeight="1" thickBot="1">
      <c r="A68" s="1129"/>
      <c r="B68" s="1131"/>
      <c r="C68" s="390" t="s">
        <v>215</v>
      </c>
      <c r="D68" s="391" t="s">
        <v>212</v>
      </c>
      <c r="E68" s="391" t="s">
        <v>213</v>
      </c>
      <c r="F68" s="392" t="s">
        <v>214</v>
      </c>
      <c r="G68" s="911"/>
      <c r="H68" s="913"/>
      <c r="I68" s="393" t="s">
        <v>238</v>
      </c>
      <c r="J68" s="394" t="s">
        <v>176</v>
      </c>
      <c r="K68" s="946"/>
      <c r="L68" s="395" t="s">
        <v>113</v>
      </c>
      <c r="M68" s="396"/>
      <c r="N68" s="396"/>
      <c r="O68" s="396"/>
      <c r="P68" s="396"/>
      <c r="Q68" s="397"/>
      <c r="R68" s="59"/>
      <c r="S68" s="53"/>
      <c r="T68" s="55"/>
      <c r="U68" s="55"/>
      <c r="V68" s="53"/>
      <c r="W68" s="53"/>
      <c r="X68" s="53"/>
      <c r="Y68" s="53"/>
      <c r="Z68" s="53"/>
      <c r="AA68" s="53"/>
      <c r="AB68" s="53"/>
      <c r="AC68" s="53"/>
      <c r="AD68" s="150"/>
      <c r="AE68" s="150"/>
      <c r="AF68" s="150"/>
      <c r="AG68" s="150"/>
      <c r="AH68" s="150"/>
      <c r="AI68" s="150"/>
      <c r="AJ68" s="150"/>
      <c r="AK68" s="150"/>
      <c r="AL68" s="150"/>
      <c r="AQ68" s="151"/>
      <c r="AR68" s="152"/>
      <c r="AS68" s="118"/>
      <c r="AT68" s="153"/>
      <c r="AU68" s="154"/>
      <c r="AV68" s="155"/>
      <c r="AW68" s="156"/>
      <c r="AX68" s="157"/>
      <c r="AY68" s="158"/>
    </row>
    <row r="69" spans="1:51" s="46" customFormat="1" ht="20.100000000000001" customHeight="1" thickBot="1">
      <c r="A69" s="250" t="s">
        <v>232</v>
      </c>
      <c r="B69" s="562">
        <v>1600</v>
      </c>
      <c r="C69" s="398"/>
      <c r="D69" s="258"/>
      <c r="E69" s="399"/>
      <c r="F69" s="301"/>
      <c r="G69" s="314"/>
      <c r="H69" s="314">
        <f>+B69-C69-D69-E69-F69+G69</f>
        <v>1600</v>
      </c>
      <c r="I69" s="400"/>
      <c r="J69" s="401">
        <f>SUM(C69:F69)*I69</f>
        <v>0</v>
      </c>
      <c r="K69" s="533">
        <f>+J69+'D01'!K69</f>
        <v>0</v>
      </c>
      <c r="L69" s="403" t="s">
        <v>102</v>
      </c>
      <c r="M69" s="404"/>
      <c r="N69" s="882">
        <v>1</v>
      </c>
      <c r="O69" s="939"/>
      <c r="P69" s="880">
        <f>+N69*O69</f>
        <v>0</v>
      </c>
      <c r="Q69" s="914">
        <f>P69</f>
        <v>0</v>
      </c>
      <c r="R69" s="59"/>
      <c r="S69" s="53"/>
      <c r="T69" s="55"/>
      <c r="U69" s="55"/>
      <c r="V69" s="53"/>
      <c r="W69" s="53"/>
      <c r="X69" s="53"/>
      <c r="Y69" s="53"/>
      <c r="Z69" s="53"/>
      <c r="AA69" s="53"/>
      <c r="AB69" s="53"/>
      <c r="AC69" s="53"/>
      <c r="AD69" s="131"/>
      <c r="AE69" s="131"/>
      <c r="AF69" s="68"/>
      <c r="AG69" s="159"/>
      <c r="AH69" s="138"/>
      <c r="AI69" s="139"/>
      <c r="AJ69" s="139"/>
      <c r="AK69" s="94"/>
      <c r="AL69" s="94"/>
      <c r="AQ69" s="160" t="s">
        <v>53</v>
      </c>
      <c r="AR69" s="161"/>
      <c r="AS69" s="161"/>
      <c r="AT69" s="161"/>
      <c r="AU69" s="161"/>
      <c r="AV69" s="161"/>
      <c r="AW69" s="161"/>
      <c r="AX69" s="161"/>
      <c r="AY69" s="162"/>
    </row>
    <row r="70" spans="1:51" s="46" customFormat="1" ht="20.100000000000001" customHeight="1">
      <c r="A70" s="250" t="s">
        <v>233</v>
      </c>
      <c r="B70" s="562">
        <v>500</v>
      </c>
      <c r="C70" s="398"/>
      <c r="D70" s="405">
        <v>75</v>
      </c>
      <c r="E70" s="399"/>
      <c r="F70" s="398"/>
      <c r="G70" s="314"/>
      <c r="H70" s="314">
        <f t="shared" ref="H70:H79" si="0">+B70-C70-D70-E70-F70+G70</f>
        <v>425</v>
      </c>
      <c r="I70" s="406"/>
      <c r="J70" s="407">
        <f t="shared" ref="J70:J79" si="1">SUM(C70:F70)*I70</f>
        <v>0</v>
      </c>
      <c r="K70" s="408">
        <f>+J70+'D01'!K70</f>
        <v>0</v>
      </c>
      <c r="L70" s="409" t="s">
        <v>101</v>
      </c>
      <c r="M70" s="410"/>
      <c r="N70" s="883"/>
      <c r="O70" s="940"/>
      <c r="P70" s="881"/>
      <c r="Q70" s="915"/>
      <c r="R70" s="59"/>
      <c r="S70" s="53"/>
      <c r="T70" s="55"/>
      <c r="U70" s="55"/>
      <c r="V70" s="53"/>
      <c r="W70" s="53"/>
      <c r="X70" s="53"/>
      <c r="Y70" s="53"/>
      <c r="Z70" s="53"/>
      <c r="AA70" s="53"/>
      <c r="AB70" s="53"/>
      <c r="AC70" s="53"/>
      <c r="AD70" s="131"/>
      <c r="AE70" s="131"/>
      <c r="AF70" s="68"/>
      <c r="AG70" s="159"/>
      <c r="AH70" s="138"/>
      <c r="AI70" s="139"/>
      <c r="AJ70" s="139"/>
      <c r="AK70" s="94"/>
      <c r="AL70" s="94"/>
      <c r="AQ70" s="163" t="s">
        <v>61</v>
      </c>
      <c r="AR70" s="164"/>
      <c r="AS70" s="92">
        <v>1</v>
      </c>
      <c r="AT70" s="165"/>
      <c r="AU70" s="143"/>
      <c r="AV70" s="166"/>
      <c r="AW70" s="167"/>
      <c r="AX70" s="168"/>
      <c r="AY70" s="169"/>
    </row>
    <row r="71" spans="1:51" s="46" customFormat="1" ht="20.100000000000001" customHeight="1">
      <c r="A71" s="250" t="s">
        <v>302</v>
      </c>
      <c r="B71" s="562">
        <v>8750</v>
      </c>
      <c r="C71" s="398"/>
      <c r="D71" s="398"/>
      <c r="E71" s="411"/>
      <c r="F71" s="301">
        <v>325</v>
      </c>
      <c r="G71" s="314"/>
      <c r="H71" s="314">
        <f t="shared" si="0"/>
        <v>8425</v>
      </c>
      <c r="I71" s="406"/>
      <c r="J71" s="407">
        <f t="shared" si="1"/>
        <v>0</v>
      </c>
      <c r="K71" s="408">
        <f>+J71+'D01'!K71</f>
        <v>0</v>
      </c>
      <c r="L71" s="412" t="s">
        <v>68</v>
      </c>
      <c r="M71" s="413"/>
      <c r="N71" s="413"/>
      <c r="O71" s="413"/>
      <c r="P71" s="413"/>
      <c r="Q71" s="414"/>
      <c r="R71" s="59"/>
      <c r="S71" s="53"/>
      <c r="T71" s="242"/>
      <c r="U71" s="55"/>
      <c r="V71" s="53"/>
      <c r="W71" s="53"/>
      <c r="X71" s="53"/>
      <c r="Y71" s="53"/>
      <c r="Z71" s="53"/>
      <c r="AA71" s="53"/>
      <c r="AB71" s="53"/>
      <c r="AC71" s="53"/>
      <c r="AD71" s="131"/>
      <c r="AE71" s="131"/>
      <c r="AF71" s="68"/>
      <c r="AG71" s="159"/>
      <c r="AH71" s="138"/>
      <c r="AI71" s="139"/>
      <c r="AJ71" s="139"/>
      <c r="AK71" s="94"/>
      <c r="AL71" s="94"/>
      <c r="AQ71" s="148" t="s">
        <v>69</v>
      </c>
      <c r="AR71" s="149"/>
      <c r="AS71" s="92">
        <v>1</v>
      </c>
      <c r="AT71" s="165"/>
      <c r="AU71" s="143"/>
      <c r="AV71" s="144"/>
      <c r="AW71" s="145"/>
      <c r="AX71" s="146"/>
      <c r="AY71" s="147"/>
    </row>
    <row r="72" spans="1:51" s="46" customFormat="1" ht="20.100000000000001" customHeight="1">
      <c r="A72" s="250" t="s">
        <v>258</v>
      </c>
      <c r="B72" s="562">
        <v>10</v>
      </c>
      <c r="C72" s="398"/>
      <c r="D72" s="398"/>
      <c r="E72" s="398"/>
      <c r="F72" s="301"/>
      <c r="G72" s="314"/>
      <c r="H72" s="314">
        <f t="shared" si="0"/>
        <v>10</v>
      </c>
      <c r="I72" s="406"/>
      <c r="J72" s="407">
        <f t="shared" si="1"/>
        <v>0</v>
      </c>
      <c r="K72" s="408">
        <f>+J72+'D01'!K72</f>
        <v>0</v>
      </c>
      <c r="L72" s="415" t="s">
        <v>51</v>
      </c>
      <c r="M72" s="271"/>
      <c r="N72" s="271">
        <v>1</v>
      </c>
      <c r="O72" s="406"/>
      <c r="P72" s="416">
        <f>+N72*O72</f>
        <v>0</v>
      </c>
      <c r="Q72" s="416">
        <f>+P72</f>
        <v>0</v>
      </c>
      <c r="R72" s="59"/>
      <c r="S72" s="170"/>
      <c r="T72" s="238"/>
      <c r="U72" s="55"/>
      <c r="V72" s="53"/>
      <c r="W72" s="53"/>
      <c r="X72" s="53"/>
      <c r="Y72" s="53"/>
      <c r="Z72" s="53"/>
      <c r="AA72" s="53"/>
      <c r="AB72" s="53"/>
      <c r="AC72" s="53"/>
      <c r="AD72" s="171"/>
      <c r="AE72" s="171"/>
      <c r="AF72" s="68"/>
      <c r="AG72" s="159"/>
      <c r="AH72" s="138"/>
      <c r="AI72" s="139"/>
      <c r="AJ72" s="139"/>
      <c r="AK72" s="94"/>
      <c r="AL72" s="94"/>
      <c r="AQ72" s="148" t="s">
        <v>70</v>
      </c>
      <c r="AR72" s="149"/>
      <c r="AS72" s="92">
        <v>4</v>
      </c>
      <c r="AT72" s="165"/>
      <c r="AU72" s="143"/>
      <c r="AV72" s="144"/>
      <c r="AW72" s="145"/>
      <c r="AX72" s="146"/>
      <c r="AY72" s="147"/>
    </row>
    <row r="73" spans="1:51" s="46" customFormat="1" ht="20.100000000000001" customHeight="1">
      <c r="A73" s="417" t="s">
        <v>235</v>
      </c>
      <c r="B73" s="562">
        <v>2025</v>
      </c>
      <c r="C73" s="398"/>
      <c r="D73" s="398"/>
      <c r="E73" s="399"/>
      <c r="F73" s="301"/>
      <c r="G73" s="314"/>
      <c r="H73" s="314">
        <f t="shared" si="0"/>
        <v>2025</v>
      </c>
      <c r="I73" s="406"/>
      <c r="J73" s="407">
        <f t="shared" si="1"/>
        <v>0</v>
      </c>
      <c r="K73" s="408">
        <f>+J73+'D01'!K73</f>
        <v>0</v>
      </c>
      <c r="L73" s="418" t="s">
        <v>52</v>
      </c>
      <c r="M73" s="271"/>
      <c r="N73" s="271">
        <v>1</v>
      </c>
      <c r="O73" s="406"/>
      <c r="P73" s="416">
        <f>+N73*O73</f>
        <v>0</v>
      </c>
      <c r="Q73" s="416">
        <f>+P73</f>
        <v>0</v>
      </c>
      <c r="R73" s="59"/>
      <c r="S73" s="170"/>
      <c r="T73" s="238"/>
      <c r="U73" s="55"/>
      <c r="V73" s="54"/>
      <c r="W73" s="54"/>
      <c r="X73" s="54"/>
      <c r="Y73" s="54"/>
      <c r="Z73" s="54"/>
      <c r="AA73" s="54"/>
      <c r="AB73" s="54"/>
      <c r="AC73" s="53"/>
      <c r="AD73" s="171"/>
      <c r="AE73" s="171"/>
      <c r="AF73" s="68"/>
      <c r="AG73" s="159"/>
      <c r="AH73" s="138"/>
      <c r="AI73" s="139"/>
      <c r="AJ73" s="139"/>
      <c r="AK73" s="94"/>
      <c r="AL73" s="94"/>
      <c r="AQ73" s="140" t="s">
        <v>54</v>
      </c>
      <c r="AR73" s="141"/>
      <c r="AS73" s="92">
        <v>1</v>
      </c>
      <c r="AT73" s="165"/>
      <c r="AU73" s="143"/>
      <c r="AV73" s="144"/>
      <c r="AW73" s="145"/>
      <c r="AX73" s="146"/>
      <c r="AY73" s="147"/>
    </row>
    <row r="74" spans="1:51" s="46" customFormat="1" ht="20.100000000000001" customHeight="1">
      <c r="A74" s="250" t="s">
        <v>236</v>
      </c>
      <c r="B74" s="562">
        <v>0</v>
      </c>
      <c r="C74" s="271"/>
      <c r="D74" s="398"/>
      <c r="E74" s="398"/>
      <c r="F74" s="398"/>
      <c r="G74" s="314"/>
      <c r="H74" s="314">
        <f t="shared" si="0"/>
        <v>0</v>
      </c>
      <c r="I74" s="406"/>
      <c r="J74" s="407">
        <f t="shared" si="1"/>
        <v>0</v>
      </c>
      <c r="K74" s="408">
        <f>+J74+'D01'!K74</f>
        <v>0</v>
      </c>
      <c r="L74" s="906"/>
      <c r="M74" s="907"/>
      <c r="N74" s="271"/>
      <c r="O74" s="419"/>
      <c r="P74" s="420"/>
      <c r="Q74" s="421"/>
      <c r="R74" s="59"/>
      <c r="S74" s="170"/>
      <c r="T74" s="238"/>
      <c r="U74" s="55"/>
      <c r="V74" s="53"/>
      <c r="W74" s="68"/>
      <c r="X74" s="68"/>
      <c r="Y74" s="53"/>
      <c r="Z74" s="68"/>
      <c r="AA74" s="68"/>
      <c r="AB74" s="68"/>
      <c r="AC74" s="53"/>
      <c r="AD74" s="171"/>
      <c r="AE74" s="171"/>
      <c r="AF74" s="68"/>
      <c r="AG74" s="159"/>
      <c r="AH74" s="138"/>
      <c r="AI74" s="139"/>
      <c r="AJ74" s="139"/>
      <c r="AK74" s="94"/>
      <c r="AL74" s="94"/>
      <c r="AQ74" s="140" t="s">
        <v>67</v>
      </c>
      <c r="AR74" s="141"/>
      <c r="AS74" s="92">
        <v>1</v>
      </c>
      <c r="AT74" s="165"/>
      <c r="AU74" s="143"/>
      <c r="AV74" s="144"/>
      <c r="AW74" s="145"/>
      <c r="AX74" s="146"/>
      <c r="AY74" s="147"/>
    </row>
    <row r="75" spans="1:51" s="46" customFormat="1" ht="20.100000000000001" customHeight="1">
      <c r="A75" s="417" t="s">
        <v>270</v>
      </c>
      <c r="B75" s="562">
        <v>4</v>
      </c>
      <c r="C75" s="271"/>
      <c r="D75" s="398"/>
      <c r="E75" s="398"/>
      <c r="F75" s="398"/>
      <c r="G75" s="314"/>
      <c r="H75" s="314">
        <f t="shared" si="0"/>
        <v>4</v>
      </c>
      <c r="I75" s="406"/>
      <c r="J75" s="407">
        <f t="shared" si="1"/>
        <v>0</v>
      </c>
      <c r="K75" s="408">
        <f>+J75+'D01'!K75</f>
        <v>0</v>
      </c>
      <c r="L75" s="412" t="s">
        <v>53</v>
      </c>
      <c r="M75" s="413"/>
      <c r="N75" s="413"/>
      <c r="O75" s="413"/>
      <c r="P75" s="422"/>
      <c r="Q75" s="414"/>
      <c r="R75" s="59"/>
      <c r="S75" s="170"/>
      <c r="T75" s="238"/>
      <c r="U75" s="55"/>
      <c r="V75" s="53"/>
      <c r="W75" s="68"/>
      <c r="X75" s="68"/>
      <c r="Y75" s="53"/>
      <c r="Z75" s="53"/>
      <c r="AA75" s="100"/>
      <c r="AB75" s="68"/>
      <c r="AC75" s="53"/>
      <c r="AD75" s="171"/>
      <c r="AE75" s="171"/>
      <c r="AF75" s="68"/>
      <c r="AG75" s="172"/>
      <c r="AH75" s="138"/>
      <c r="AI75" s="139"/>
      <c r="AJ75" s="139"/>
      <c r="AK75" s="94"/>
      <c r="AL75" s="94"/>
      <c r="AQ75" s="140" t="s">
        <v>71</v>
      </c>
      <c r="AR75" s="141"/>
      <c r="AS75" s="92">
        <v>1</v>
      </c>
      <c r="AT75" s="165"/>
      <c r="AU75" s="143"/>
      <c r="AV75" s="144"/>
      <c r="AW75" s="145"/>
      <c r="AX75" s="146"/>
      <c r="AY75" s="147"/>
    </row>
    <row r="76" spans="1:51" s="46" customFormat="1" ht="20.100000000000001" customHeight="1" thickBot="1">
      <c r="A76" s="417" t="s">
        <v>303</v>
      </c>
      <c r="B76" s="562">
        <v>3</v>
      </c>
      <c r="C76" s="271"/>
      <c r="D76" s="398"/>
      <c r="E76" s="398"/>
      <c r="F76" s="398"/>
      <c r="G76" s="301"/>
      <c r="H76" s="314">
        <f t="shared" si="0"/>
        <v>3</v>
      </c>
      <c r="I76" s="406"/>
      <c r="J76" s="407">
        <f t="shared" si="1"/>
        <v>0</v>
      </c>
      <c r="K76" s="408">
        <f>+J76+'D01'!K76</f>
        <v>0</v>
      </c>
      <c r="L76" s="941" t="s">
        <v>220</v>
      </c>
      <c r="M76" s="942"/>
      <c r="N76" s="882">
        <v>1</v>
      </c>
      <c r="O76" s="939"/>
      <c r="P76" s="908">
        <v>0</v>
      </c>
      <c r="Q76" s="908">
        <f>+P76</f>
        <v>0</v>
      </c>
      <c r="R76" s="59"/>
      <c r="S76" s="170"/>
      <c r="T76" s="238"/>
      <c r="U76" s="55"/>
      <c r="V76" s="53"/>
      <c r="W76" s="68"/>
      <c r="X76" s="68"/>
      <c r="Y76" s="53"/>
      <c r="Z76" s="53"/>
      <c r="AA76" s="88"/>
      <c r="AB76" s="173"/>
      <c r="AC76" s="53"/>
      <c r="AD76" s="150"/>
      <c r="AE76" s="150"/>
      <c r="AF76" s="150"/>
      <c r="AG76" s="150"/>
      <c r="AH76" s="150"/>
      <c r="AI76" s="150"/>
      <c r="AJ76" s="150"/>
      <c r="AK76" s="150"/>
      <c r="AL76" s="150"/>
      <c r="AQ76" s="140" t="s">
        <v>72</v>
      </c>
      <c r="AR76" s="141"/>
      <c r="AS76" s="73">
        <v>1</v>
      </c>
      <c r="AT76" s="174"/>
      <c r="AU76" s="154"/>
      <c r="AV76" s="155"/>
      <c r="AW76" s="156"/>
      <c r="AX76" s="157"/>
      <c r="AY76" s="158"/>
    </row>
    <row r="77" spans="1:51" s="46" customFormat="1" ht="20.100000000000001" customHeight="1" thickBot="1">
      <c r="A77" s="417" t="s">
        <v>376</v>
      </c>
      <c r="B77" s="562">
        <v>2025</v>
      </c>
      <c r="C77" s="398"/>
      <c r="D77" s="398"/>
      <c r="E77" s="398"/>
      <c r="F77" s="258"/>
      <c r="G77" s="301"/>
      <c r="H77" s="314">
        <f t="shared" si="0"/>
        <v>2025</v>
      </c>
      <c r="I77" s="406"/>
      <c r="J77" s="407">
        <f t="shared" si="1"/>
        <v>0</v>
      </c>
      <c r="K77" s="408">
        <f>+J77+'D01'!K77</f>
        <v>0</v>
      </c>
      <c r="L77" s="904" t="s">
        <v>219</v>
      </c>
      <c r="M77" s="905"/>
      <c r="N77" s="883"/>
      <c r="O77" s="940"/>
      <c r="P77" s="909"/>
      <c r="Q77" s="909"/>
      <c r="R77" s="59"/>
      <c r="S77" s="170"/>
      <c r="T77" s="238"/>
      <c r="U77" s="55"/>
      <c r="V77" s="53"/>
      <c r="W77" s="68"/>
      <c r="X77" s="68"/>
      <c r="Y77" s="54"/>
      <c r="Z77" s="53"/>
      <c r="AA77" s="68"/>
      <c r="AB77" s="68"/>
      <c r="AC77" s="53"/>
      <c r="AD77" s="131"/>
      <c r="AE77" s="131"/>
      <c r="AF77" s="68"/>
      <c r="AG77" s="159"/>
      <c r="AH77" s="138"/>
      <c r="AI77" s="139"/>
      <c r="AJ77" s="139"/>
      <c r="AK77" s="94"/>
      <c r="AL77" s="94"/>
      <c r="AQ77" s="160" t="s">
        <v>55</v>
      </c>
      <c r="AR77" s="161"/>
      <c r="AS77" s="161"/>
      <c r="AT77" s="161"/>
      <c r="AU77" s="161"/>
      <c r="AV77" s="161"/>
      <c r="AW77" s="161"/>
      <c r="AX77" s="161"/>
      <c r="AY77" s="162"/>
    </row>
    <row r="78" spans="1:51" s="46" customFormat="1" ht="20.100000000000001" customHeight="1" thickBot="1">
      <c r="A78" s="417" t="s">
        <v>248</v>
      </c>
      <c r="B78" s="562">
        <v>75</v>
      </c>
      <c r="C78" s="398"/>
      <c r="D78" s="398"/>
      <c r="E78" s="398"/>
      <c r="F78" s="423"/>
      <c r="G78" s="301"/>
      <c r="H78" s="314">
        <f t="shared" si="0"/>
        <v>75</v>
      </c>
      <c r="I78" s="406"/>
      <c r="J78" s="407">
        <f t="shared" si="1"/>
        <v>0</v>
      </c>
      <c r="K78" s="408">
        <f>+J78+'D01'!K78</f>
        <v>0</v>
      </c>
      <c r="L78" s="415" t="s">
        <v>218</v>
      </c>
      <c r="M78" s="303"/>
      <c r="N78" s="303">
        <v>1</v>
      </c>
      <c r="O78" s="406"/>
      <c r="P78" s="416">
        <f t="shared" ref="P78:P83" si="2">+N78*O78</f>
        <v>0</v>
      </c>
      <c r="Q78" s="416">
        <f t="shared" ref="Q78:Q83" si="3">+P78</f>
        <v>0</v>
      </c>
      <c r="R78" s="59"/>
      <c r="S78" s="170"/>
      <c r="T78" s="238"/>
      <c r="U78" s="55"/>
      <c r="V78" s="53"/>
      <c r="W78" s="68"/>
      <c r="X78" s="68"/>
      <c r="Y78" s="54"/>
      <c r="Z78" s="53"/>
      <c r="AA78" s="68"/>
      <c r="AB78" s="68"/>
      <c r="AC78" s="53"/>
      <c r="AD78" s="131"/>
      <c r="AE78" s="131"/>
      <c r="AF78" s="68"/>
      <c r="AG78" s="159"/>
      <c r="AH78" s="138"/>
      <c r="AI78" s="139"/>
      <c r="AJ78" s="139"/>
      <c r="AK78" s="94"/>
      <c r="AL78" s="94"/>
      <c r="AQ78" s="175"/>
      <c r="AR78" s="175"/>
      <c r="AS78" s="176"/>
      <c r="AT78" s="176"/>
      <c r="AU78" s="176"/>
      <c r="AV78" s="175"/>
      <c r="AW78" s="175"/>
      <c r="AX78" s="175"/>
      <c r="AY78" s="177"/>
    </row>
    <row r="79" spans="1:51" s="46" customFormat="1" ht="20.100000000000001" customHeight="1">
      <c r="A79" s="417" t="s">
        <v>237</v>
      </c>
      <c r="B79" s="562">
        <v>50</v>
      </c>
      <c r="C79" s="419"/>
      <c r="D79" s="419"/>
      <c r="E79" s="419"/>
      <c r="F79" s="423"/>
      <c r="G79" s="424"/>
      <c r="H79" s="562">
        <f t="shared" si="0"/>
        <v>50</v>
      </c>
      <c r="I79" s="426"/>
      <c r="J79" s="407">
        <f t="shared" si="1"/>
        <v>0</v>
      </c>
      <c r="K79" s="408">
        <f>+J79+'D01'!K79</f>
        <v>0</v>
      </c>
      <c r="L79" s="415" t="s">
        <v>114</v>
      </c>
      <c r="M79" s="303"/>
      <c r="N79" s="303">
        <v>4</v>
      </c>
      <c r="O79" s="406"/>
      <c r="P79" s="416">
        <f t="shared" si="2"/>
        <v>0</v>
      </c>
      <c r="Q79" s="416">
        <f t="shared" si="3"/>
        <v>0</v>
      </c>
      <c r="R79" s="59"/>
      <c r="S79" s="170"/>
      <c r="T79" s="238"/>
      <c r="U79" s="55"/>
      <c r="V79" s="53"/>
      <c r="W79" s="68"/>
      <c r="X79" s="68"/>
      <c r="Y79" s="54"/>
      <c r="Z79" s="53"/>
      <c r="AA79" s="68"/>
      <c r="AB79" s="68"/>
      <c r="AC79" s="53"/>
      <c r="AD79" s="131"/>
      <c r="AE79" s="131"/>
      <c r="AF79" s="68"/>
      <c r="AG79" s="100"/>
      <c r="AH79" s="138"/>
      <c r="AI79" s="139"/>
      <c r="AJ79" s="139"/>
      <c r="AK79" s="94"/>
      <c r="AL79" s="94"/>
      <c r="AQ79" s="178" t="s">
        <v>62</v>
      </c>
      <c r="AR79" s="164"/>
      <c r="AS79" s="73">
        <v>2</v>
      </c>
      <c r="AT79" s="165"/>
      <c r="AU79" s="143"/>
      <c r="AV79" s="166"/>
      <c r="AW79" s="167"/>
      <c r="AX79" s="168"/>
      <c r="AY79" s="169"/>
    </row>
    <row r="80" spans="1:51" s="46" customFormat="1" ht="20.100000000000001" customHeight="1">
      <c r="A80" s="429"/>
      <c r="B80" s="258"/>
      <c r="C80" s="297"/>
      <c r="D80" s="419"/>
      <c r="E80" s="399"/>
      <c r="F80" s="405"/>
      <c r="G80" s="430"/>
      <c r="H80" s="431"/>
      <c r="I80" s="432"/>
      <c r="J80" s="433"/>
      <c r="K80" s="434"/>
      <c r="L80" s="875" t="s">
        <v>217</v>
      </c>
      <c r="M80" s="876"/>
      <c r="N80" s="303">
        <v>1</v>
      </c>
      <c r="O80" s="406"/>
      <c r="P80" s="416">
        <f t="shared" si="2"/>
        <v>0</v>
      </c>
      <c r="Q80" s="416">
        <f t="shared" si="3"/>
        <v>0</v>
      </c>
      <c r="R80" s="59"/>
      <c r="S80" s="170"/>
      <c r="T80" s="238"/>
      <c r="U80" s="55"/>
      <c r="V80" s="917"/>
      <c r="W80" s="917"/>
      <c r="X80" s="917"/>
      <c r="Y80" s="968"/>
      <c r="Z80" s="968"/>
      <c r="AA80" s="968"/>
      <c r="AB80" s="968"/>
      <c r="AC80" s="53"/>
      <c r="AD80" s="131"/>
      <c r="AE80" s="131"/>
      <c r="AF80" s="68"/>
      <c r="AG80" s="100"/>
      <c r="AH80" s="138"/>
      <c r="AI80" s="139"/>
      <c r="AJ80" s="139"/>
      <c r="AK80" s="94"/>
      <c r="AL80" s="94"/>
      <c r="AQ80" s="148" t="s">
        <v>63</v>
      </c>
      <c r="AR80" s="149"/>
      <c r="AS80" s="73">
        <v>1</v>
      </c>
      <c r="AT80" s="142"/>
      <c r="AU80" s="143"/>
      <c r="AV80" s="144"/>
      <c r="AW80" s="145"/>
      <c r="AX80" s="146"/>
      <c r="AY80" s="147"/>
    </row>
    <row r="81" spans="1:51" s="46" customFormat="1" ht="20.100000000000001" customHeight="1">
      <c r="A81" s="296"/>
      <c r="B81" s="435"/>
      <c r="C81" s="436"/>
      <c r="D81" s="304"/>
      <c r="E81" s="437"/>
      <c r="F81" s="438"/>
      <c r="G81" s="424"/>
      <c r="H81" s="425"/>
      <c r="I81" s="426"/>
      <c r="J81" s="439"/>
      <c r="K81" s="434"/>
      <c r="L81" s="418" t="s">
        <v>67</v>
      </c>
      <c r="M81" s="303"/>
      <c r="N81" s="303">
        <v>1</v>
      </c>
      <c r="O81" s="406"/>
      <c r="P81" s="416">
        <f t="shared" si="2"/>
        <v>0</v>
      </c>
      <c r="Q81" s="416">
        <f t="shared" si="3"/>
        <v>0</v>
      </c>
      <c r="R81" s="59"/>
      <c r="S81" s="170"/>
      <c r="T81" s="238"/>
      <c r="U81" s="55"/>
      <c r="V81" s="53"/>
      <c r="W81" s="53"/>
      <c r="X81" s="53"/>
      <c r="Y81" s="53"/>
      <c r="Z81" s="53"/>
      <c r="AA81" s="53"/>
      <c r="AB81" s="53"/>
      <c r="AC81" s="53"/>
      <c r="AD81" s="131"/>
      <c r="AE81" s="131"/>
      <c r="AF81" s="68"/>
      <c r="AG81" s="100"/>
      <c r="AH81" s="138"/>
      <c r="AI81" s="139"/>
      <c r="AJ81" s="139"/>
      <c r="AK81" s="94"/>
      <c r="AL81" s="94"/>
      <c r="AQ81" s="148" t="s">
        <v>64</v>
      </c>
      <c r="AR81" s="149"/>
      <c r="AS81" s="73">
        <v>1</v>
      </c>
      <c r="AT81" s="142"/>
      <c r="AU81" s="143"/>
      <c r="AV81" s="144"/>
      <c r="AW81" s="145"/>
      <c r="AX81" s="146"/>
      <c r="AY81" s="147"/>
    </row>
    <row r="82" spans="1:51" s="46" customFormat="1" ht="20.100000000000001" customHeight="1">
      <c r="A82" s="440" t="s">
        <v>103</v>
      </c>
      <c r="B82" s="441"/>
      <c r="C82" s="441"/>
      <c r="D82" s="441"/>
      <c r="E82" s="441"/>
      <c r="F82" s="441"/>
      <c r="G82" s="441"/>
      <c r="H82" s="441"/>
      <c r="I82" s="442"/>
      <c r="J82" s="443">
        <f>SUM(J69:J81)</f>
        <v>0</v>
      </c>
      <c r="K82" s="444">
        <f>SUM(K69:K81)+'D01'!K82</f>
        <v>0</v>
      </c>
      <c r="L82" s="875" t="s">
        <v>71</v>
      </c>
      <c r="M82" s="876"/>
      <c r="N82" s="303">
        <v>1</v>
      </c>
      <c r="O82" s="406"/>
      <c r="P82" s="416">
        <f t="shared" si="2"/>
        <v>0</v>
      </c>
      <c r="Q82" s="416">
        <f t="shared" si="3"/>
        <v>0</v>
      </c>
      <c r="R82" s="59"/>
      <c r="S82" s="170"/>
      <c r="T82" s="238"/>
      <c r="U82" s="55"/>
      <c r="V82" s="53"/>
      <c r="W82" s="53"/>
      <c r="X82" s="53"/>
      <c r="Y82" s="53"/>
      <c r="Z82" s="53"/>
      <c r="AA82" s="53"/>
      <c r="AB82" s="53"/>
      <c r="AC82" s="53"/>
      <c r="AD82" s="131"/>
      <c r="AE82" s="131"/>
      <c r="AF82" s="68"/>
      <c r="AG82" s="100"/>
      <c r="AH82" s="138"/>
      <c r="AI82" s="139"/>
      <c r="AJ82" s="139"/>
      <c r="AK82" s="94"/>
      <c r="AL82" s="94"/>
      <c r="AQ82" s="148" t="s">
        <v>65</v>
      </c>
      <c r="AR82" s="149"/>
      <c r="AS82" s="73">
        <v>1</v>
      </c>
      <c r="AT82" s="142"/>
      <c r="AU82" s="143"/>
      <c r="AV82" s="144"/>
      <c r="AW82" s="145"/>
      <c r="AX82" s="146"/>
      <c r="AY82" s="147"/>
    </row>
    <row r="83" spans="1:51" s="46" customFormat="1" ht="20.100000000000001" customHeight="1" thickBot="1">
      <c r="A83" s="445" t="s">
        <v>224</v>
      </c>
      <c r="B83" s="445"/>
      <c r="C83" s="446">
        <f>IF(M54=0,0,(+C74*I74+C75*I75+C76*I76)/M54)</f>
        <v>0</v>
      </c>
      <c r="D83" s="446">
        <f>IF(P36=0,0,(+D69*I69+D70*I70)/P36)</f>
        <v>0</v>
      </c>
      <c r="E83" s="446">
        <f>IF(P37=0,0,(+E69*I69+E70*I70+E71*I71+E73*I73)/P37)</f>
        <v>0</v>
      </c>
      <c r="F83" s="446">
        <f>IF(F52=0,0,(+F69*I69+F71*I71+F72*I72+F73*I73+F78*I78+F77*I77)/F52)</f>
        <v>0</v>
      </c>
      <c r="G83" s="398"/>
      <c r="H83" s="398"/>
      <c r="I83" s="398"/>
      <c r="J83" s="447"/>
      <c r="K83" s="447"/>
      <c r="L83" s="875" t="s">
        <v>72</v>
      </c>
      <c r="M83" s="876"/>
      <c r="N83" s="271">
        <v>1</v>
      </c>
      <c r="O83" s="406"/>
      <c r="P83" s="416">
        <f t="shared" si="2"/>
        <v>0</v>
      </c>
      <c r="Q83" s="416">
        <f t="shared" si="3"/>
        <v>0</v>
      </c>
      <c r="R83" s="59"/>
      <c r="S83" s="170"/>
      <c r="T83" s="238"/>
      <c r="U83" s="55"/>
      <c r="V83" s="53"/>
      <c r="W83" s="53"/>
      <c r="X83" s="53"/>
      <c r="Y83" s="53"/>
      <c r="Z83" s="53"/>
      <c r="AA83" s="53"/>
      <c r="AB83" s="53"/>
      <c r="AC83" s="53"/>
      <c r="AD83" s="150"/>
      <c r="AE83" s="150"/>
      <c r="AF83" s="150"/>
      <c r="AG83" s="150"/>
      <c r="AH83" s="150"/>
      <c r="AI83" s="150"/>
      <c r="AJ83" s="150"/>
      <c r="AK83" s="150"/>
      <c r="AL83" s="150"/>
      <c r="AQ83" s="180" t="s">
        <v>66</v>
      </c>
      <c r="AR83" s="152"/>
      <c r="AS83" s="118">
        <v>1</v>
      </c>
      <c r="AT83" s="181"/>
      <c r="AU83" s="154"/>
      <c r="AV83" s="155"/>
      <c r="AW83" s="156"/>
      <c r="AX83" s="157"/>
      <c r="AY83" s="158"/>
    </row>
    <row r="84" spans="1:51" s="46" customFormat="1" ht="20.100000000000001" customHeight="1" thickBot="1">
      <c r="A84" s="445" t="s">
        <v>225</v>
      </c>
      <c r="B84" s="445"/>
      <c r="C84" s="448">
        <f>+C83</f>
        <v>0</v>
      </c>
      <c r="D84" s="446">
        <f>+D83</f>
        <v>0</v>
      </c>
      <c r="E84" s="446">
        <f>+E83</f>
        <v>0</v>
      </c>
      <c r="F84" s="446">
        <f>+F83</f>
        <v>0</v>
      </c>
      <c r="G84" s="398"/>
      <c r="H84" s="398"/>
      <c r="I84" s="398"/>
      <c r="J84" s="447"/>
      <c r="K84" s="449"/>
      <c r="L84" s="412" t="s">
        <v>55</v>
      </c>
      <c r="M84" s="413"/>
      <c r="N84" s="413"/>
      <c r="O84" s="413"/>
      <c r="P84" s="422"/>
      <c r="Q84" s="414"/>
      <c r="R84" s="59"/>
      <c r="S84" s="170"/>
      <c r="T84" s="105"/>
      <c r="U84" s="182"/>
      <c r="V84" s="53"/>
      <c r="W84" s="53"/>
      <c r="X84" s="53"/>
      <c r="Y84" s="53"/>
      <c r="Z84" s="53"/>
      <c r="AA84" s="53"/>
      <c r="AB84" s="53"/>
      <c r="AC84" s="53"/>
      <c r="AD84" s="106"/>
      <c r="AE84" s="68"/>
      <c r="AF84" s="68"/>
      <c r="AG84" s="159"/>
      <c r="AH84" s="138"/>
      <c r="AI84" s="139"/>
      <c r="AJ84" s="139"/>
      <c r="AK84" s="94"/>
      <c r="AL84" s="94"/>
      <c r="AQ84" s="160" t="s">
        <v>56</v>
      </c>
      <c r="AR84" s="161"/>
      <c r="AS84" s="161"/>
      <c r="AT84" s="161"/>
      <c r="AU84" s="161"/>
      <c r="AV84" s="161"/>
      <c r="AW84" s="161"/>
      <c r="AX84" s="161"/>
      <c r="AY84" s="162"/>
    </row>
    <row r="85" spans="1:51" s="46" customFormat="1" ht="20.100000000000001" customHeight="1">
      <c r="A85" s="871" t="s">
        <v>151</v>
      </c>
      <c r="B85" s="872"/>
      <c r="C85" s="872"/>
      <c r="D85" s="872"/>
      <c r="E85" s="872"/>
      <c r="F85" s="872"/>
      <c r="G85" s="872"/>
      <c r="H85" s="872"/>
      <c r="I85" s="872"/>
      <c r="J85" s="450"/>
      <c r="K85" s="451"/>
      <c r="L85" s="875" t="s">
        <v>62</v>
      </c>
      <c r="M85" s="876"/>
      <c r="N85" s="271">
        <v>2</v>
      </c>
      <c r="O85" s="406"/>
      <c r="P85" s="416">
        <f>+N85*O85</f>
        <v>0</v>
      </c>
      <c r="Q85" s="416">
        <f>+P85</f>
        <v>0</v>
      </c>
      <c r="R85" s="59"/>
      <c r="S85" s="170"/>
      <c r="T85" s="105"/>
      <c r="U85" s="182"/>
      <c r="V85" s="53"/>
      <c r="W85" s="53"/>
      <c r="X85" s="53"/>
      <c r="Y85" s="53"/>
      <c r="Z85" s="53"/>
      <c r="AA85" s="53"/>
      <c r="AB85" s="53"/>
      <c r="AC85" s="53"/>
      <c r="AD85" s="106"/>
      <c r="AE85" s="68"/>
      <c r="AF85" s="68"/>
      <c r="AG85" s="159"/>
      <c r="AH85" s="138"/>
      <c r="AI85" s="139"/>
      <c r="AJ85" s="139"/>
      <c r="AK85" s="94"/>
      <c r="AL85" s="94"/>
      <c r="AQ85" s="183" t="s">
        <v>73</v>
      </c>
      <c r="AR85" s="75"/>
      <c r="AS85" s="73">
        <v>1</v>
      </c>
      <c r="AT85" s="165"/>
      <c r="AU85" s="143"/>
      <c r="AV85" s="166"/>
      <c r="AW85" s="167"/>
      <c r="AX85" s="168"/>
      <c r="AY85" s="169"/>
    </row>
    <row r="86" spans="1:51" s="46" customFormat="1" ht="20.100000000000001" customHeight="1">
      <c r="A86" s="452" t="s">
        <v>160</v>
      </c>
      <c r="B86" s="1127" t="s">
        <v>164</v>
      </c>
      <c r="C86" s="1127"/>
      <c r="D86" s="1127"/>
      <c r="E86" s="1127"/>
      <c r="F86" s="1127"/>
      <c r="G86" s="1127"/>
      <c r="H86" s="1127"/>
      <c r="I86" s="1127"/>
      <c r="J86" s="453"/>
      <c r="K86" s="454"/>
      <c r="L86" s="415" t="s">
        <v>63</v>
      </c>
      <c r="M86" s="271"/>
      <c r="N86" s="271">
        <v>1</v>
      </c>
      <c r="O86" s="406"/>
      <c r="P86" s="416">
        <f>+N86*O86</f>
        <v>0</v>
      </c>
      <c r="Q86" s="416">
        <f>+P86</f>
        <v>0</v>
      </c>
      <c r="R86" s="59"/>
      <c r="S86" s="170"/>
      <c r="T86" s="105"/>
      <c r="U86" s="182"/>
      <c r="V86" s="53"/>
      <c r="W86" s="53"/>
      <c r="X86" s="53"/>
      <c r="Y86" s="53"/>
      <c r="Z86" s="53"/>
      <c r="AA86" s="53"/>
      <c r="AB86" s="53"/>
      <c r="AC86" s="53"/>
      <c r="AD86" s="106"/>
      <c r="AE86" s="68"/>
      <c r="AF86" s="68"/>
      <c r="AG86" s="159"/>
      <c r="AH86" s="138"/>
      <c r="AI86" s="139"/>
      <c r="AJ86" s="139"/>
      <c r="AK86" s="94"/>
      <c r="AL86" s="94"/>
      <c r="AQ86" s="183" t="s">
        <v>74</v>
      </c>
      <c r="AR86" s="75"/>
      <c r="AS86" s="73">
        <v>1</v>
      </c>
      <c r="AT86" s="165"/>
      <c r="AU86" s="143"/>
      <c r="AV86" s="144"/>
      <c r="AW86" s="145"/>
      <c r="AX86" s="146"/>
      <c r="AY86" s="147"/>
    </row>
    <row r="87" spans="1:51" s="46" customFormat="1" ht="20.100000000000001" customHeight="1">
      <c r="A87" s="455"/>
      <c r="B87" s="456"/>
      <c r="C87" s="456"/>
      <c r="D87" s="456"/>
      <c r="E87" s="456"/>
      <c r="F87" s="456"/>
      <c r="G87" s="456"/>
      <c r="H87" s="456"/>
      <c r="I87" s="456"/>
      <c r="J87" s="453"/>
      <c r="K87" s="454"/>
      <c r="L87" s="875" t="s">
        <v>64</v>
      </c>
      <c r="M87" s="876"/>
      <c r="N87" s="271">
        <v>1</v>
      </c>
      <c r="O87" s="406"/>
      <c r="P87" s="416">
        <f>+N87*O87</f>
        <v>0</v>
      </c>
      <c r="Q87" s="416">
        <f>+P87</f>
        <v>0</v>
      </c>
      <c r="R87" s="59"/>
      <c r="S87" s="170"/>
      <c r="T87" s="105"/>
      <c r="U87" s="182"/>
      <c r="V87" s="53"/>
      <c r="W87" s="53"/>
      <c r="X87" s="53"/>
      <c r="Y87" s="53"/>
      <c r="Z87" s="53"/>
      <c r="AA87" s="53"/>
      <c r="AB87" s="53"/>
      <c r="AC87" s="53"/>
      <c r="AD87" s="106"/>
      <c r="AE87" s="68"/>
      <c r="AF87" s="68"/>
      <c r="AG87" s="172"/>
      <c r="AH87" s="138"/>
      <c r="AI87" s="139"/>
      <c r="AJ87" s="131"/>
      <c r="AK87" s="94"/>
      <c r="AL87" s="94"/>
      <c r="AQ87" s="183" t="s">
        <v>75</v>
      </c>
      <c r="AR87" s="75"/>
      <c r="AS87" s="73">
        <v>2</v>
      </c>
      <c r="AT87" s="165"/>
      <c r="AU87" s="143"/>
      <c r="AV87" s="144"/>
      <c r="AW87" s="145"/>
      <c r="AX87" s="146"/>
      <c r="AY87" s="147"/>
    </row>
    <row r="88" spans="1:51" s="46" customFormat="1" ht="20.100000000000001" customHeight="1">
      <c r="A88" s="455"/>
      <c r="B88" s="456"/>
      <c r="C88" s="456"/>
      <c r="D88" s="456"/>
      <c r="E88" s="456"/>
      <c r="F88" s="456"/>
      <c r="G88" s="456"/>
      <c r="H88" s="456"/>
      <c r="I88" s="456"/>
      <c r="J88" s="453"/>
      <c r="K88" s="454"/>
      <c r="L88" s="415" t="s">
        <v>65</v>
      </c>
      <c r="M88" s="271"/>
      <c r="N88" s="271">
        <v>1</v>
      </c>
      <c r="O88" s="406"/>
      <c r="P88" s="416">
        <f>+N88*O88</f>
        <v>0</v>
      </c>
      <c r="Q88" s="416">
        <f>+P88</f>
        <v>0</v>
      </c>
      <c r="R88" s="59"/>
      <c r="S88" s="170"/>
      <c r="T88" s="105"/>
      <c r="U88" s="182"/>
      <c r="V88" s="184"/>
      <c r="W88" s="53"/>
      <c r="X88" s="53"/>
      <c r="Y88" s="53"/>
      <c r="Z88" s="53"/>
      <c r="AA88" s="53"/>
      <c r="AB88" s="53"/>
      <c r="AC88" s="53"/>
      <c r="AD88" s="106"/>
      <c r="AE88" s="68"/>
      <c r="AF88" s="68"/>
      <c r="AG88" s="172"/>
      <c r="AH88" s="138"/>
      <c r="AI88" s="139"/>
      <c r="AJ88" s="139"/>
      <c r="AK88" s="94"/>
      <c r="AL88" s="94"/>
      <c r="AQ88" s="183" t="s">
        <v>76</v>
      </c>
      <c r="AR88" s="75"/>
      <c r="AS88" s="73">
        <v>2</v>
      </c>
      <c r="AT88" s="179"/>
      <c r="AU88" s="143"/>
      <c r="AV88" s="144"/>
      <c r="AW88" s="149"/>
      <c r="AX88" s="146"/>
      <c r="AY88" s="147"/>
    </row>
    <row r="89" spans="1:51" s="46" customFormat="1" ht="20.100000000000001" customHeight="1">
      <c r="A89" s="455"/>
      <c r="B89" s="456"/>
      <c r="C89" s="456"/>
      <c r="D89" s="456"/>
      <c r="E89" s="456"/>
      <c r="F89" s="456"/>
      <c r="G89" s="456"/>
      <c r="H89" s="456"/>
      <c r="I89" s="456"/>
      <c r="J89" s="453"/>
      <c r="K89" s="454"/>
      <c r="L89" s="415" t="s">
        <v>66</v>
      </c>
      <c r="M89" s="271"/>
      <c r="N89" s="271">
        <v>1</v>
      </c>
      <c r="O89" s="406"/>
      <c r="P89" s="416">
        <f>+N89*O89</f>
        <v>0</v>
      </c>
      <c r="Q89" s="416">
        <f>+P89</f>
        <v>0</v>
      </c>
      <c r="R89" s="59"/>
      <c r="S89" s="170"/>
      <c r="T89" s="105"/>
      <c r="U89" s="182"/>
      <c r="V89" s="184"/>
      <c r="W89" s="53"/>
      <c r="X89" s="53"/>
      <c r="Y89" s="53"/>
      <c r="Z89" s="53"/>
      <c r="AA89" s="53"/>
      <c r="AB89" s="53"/>
      <c r="AC89" s="53"/>
      <c r="AD89" s="106"/>
      <c r="AE89" s="68"/>
      <c r="AF89" s="68"/>
      <c r="AG89" s="172"/>
      <c r="AH89" s="138"/>
      <c r="AI89" s="139"/>
      <c r="AJ89" s="139"/>
      <c r="AK89" s="94"/>
      <c r="AL89" s="94"/>
      <c r="AQ89" s="185"/>
      <c r="AR89" s="75"/>
      <c r="AS89" s="73"/>
      <c r="AT89" s="179"/>
      <c r="AU89" s="143"/>
      <c r="AV89" s="947"/>
      <c r="AW89" s="948"/>
      <c r="AX89" s="949"/>
      <c r="AY89" s="950"/>
    </row>
    <row r="90" spans="1:51" s="46" customFormat="1" ht="20.100000000000001" customHeight="1">
      <c r="A90" s="457" t="s">
        <v>247</v>
      </c>
      <c r="B90" s="458"/>
      <c r="C90" s="928"/>
      <c r="D90" s="928"/>
      <c r="E90" s="928"/>
      <c r="F90" s="928"/>
      <c r="G90" s="928"/>
      <c r="H90" s="928"/>
      <c r="I90" s="928"/>
      <c r="J90" s="459"/>
      <c r="K90" s="460"/>
      <c r="L90" s="412" t="s">
        <v>56</v>
      </c>
      <c r="M90" s="413"/>
      <c r="N90" s="413"/>
      <c r="O90" s="413"/>
      <c r="P90" s="422"/>
      <c r="Q90" s="414"/>
      <c r="R90" s="59"/>
      <c r="S90" s="170"/>
      <c r="T90" s="105"/>
      <c r="U90" s="182"/>
      <c r="V90" s="184"/>
      <c r="W90" s="53"/>
      <c r="X90" s="53"/>
      <c r="Y90" s="53"/>
      <c r="Z90" s="53"/>
      <c r="AA90" s="53"/>
      <c r="AB90" s="53"/>
      <c r="AC90" s="53"/>
      <c r="AD90" s="106"/>
      <c r="AE90" s="68"/>
      <c r="AF90" s="68"/>
      <c r="AG90" s="172"/>
      <c r="AH90" s="138"/>
      <c r="AI90" s="139"/>
      <c r="AJ90" s="139"/>
      <c r="AK90" s="94"/>
      <c r="AL90" s="94"/>
      <c r="AQ90" s="185"/>
      <c r="AR90" s="75"/>
      <c r="AS90" s="73"/>
      <c r="AT90" s="179"/>
      <c r="AU90" s="143"/>
      <c r="AV90" s="947"/>
      <c r="AW90" s="948"/>
      <c r="AX90" s="949"/>
      <c r="AY90" s="950"/>
    </row>
    <row r="91" spans="1:51" s="46" customFormat="1" ht="20.100000000000001" customHeight="1">
      <c r="A91" s="625" t="s">
        <v>280</v>
      </c>
      <c r="B91" s="626"/>
      <c r="C91" s="626"/>
      <c r="D91" s="626"/>
      <c r="E91" s="626"/>
      <c r="F91" s="626"/>
      <c r="G91" s="626"/>
      <c r="H91" s="626"/>
      <c r="I91" s="626"/>
      <c r="J91" s="632"/>
      <c r="K91" s="618"/>
      <c r="L91" s="465" t="s">
        <v>73</v>
      </c>
      <c r="M91" s="271"/>
      <c r="N91" s="271">
        <v>1</v>
      </c>
      <c r="O91" s="406"/>
      <c r="P91" s="416">
        <f>+N91*O91</f>
        <v>0</v>
      </c>
      <c r="Q91" s="416">
        <f>+P91</f>
        <v>0</v>
      </c>
      <c r="R91" s="59"/>
      <c r="S91" s="170"/>
      <c r="T91" s="105"/>
      <c r="U91" s="182"/>
      <c r="V91" s="184"/>
      <c r="W91" s="53"/>
      <c r="X91" s="53"/>
      <c r="Y91" s="53"/>
      <c r="Z91" s="53"/>
      <c r="AA91" s="53"/>
      <c r="AB91" s="53"/>
      <c r="AC91" s="53"/>
      <c r="AD91" s="977"/>
      <c r="AE91" s="977"/>
      <c r="AF91" s="977"/>
      <c r="AG91" s="977"/>
      <c r="AH91" s="977"/>
      <c r="AI91" s="977"/>
      <c r="AJ91" s="977"/>
      <c r="AK91" s="977"/>
      <c r="AL91" s="977"/>
      <c r="AQ91" s="188"/>
      <c r="AR91" s="189"/>
      <c r="AS91" s="118"/>
      <c r="AT91" s="174"/>
      <c r="AU91" s="154"/>
      <c r="AV91" s="929"/>
      <c r="AW91" s="930"/>
      <c r="AX91" s="949"/>
      <c r="AY91" s="950"/>
    </row>
    <row r="92" spans="1:51" s="46" customFormat="1" ht="20.100000000000001" customHeight="1">
      <c r="A92" s="461"/>
      <c r="B92" s="462"/>
      <c r="C92" s="462"/>
      <c r="D92" s="462"/>
      <c r="E92" s="462"/>
      <c r="F92" s="462"/>
      <c r="G92" s="462"/>
      <c r="H92" s="462"/>
      <c r="I92" s="462"/>
      <c r="J92" s="463"/>
      <c r="K92" s="464"/>
      <c r="L92" s="465" t="s">
        <v>142</v>
      </c>
      <c r="M92" s="271"/>
      <c r="N92" s="271">
        <v>1</v>
      </c>
      <c r="O92" s="406"/>
      <c r="P92" s="416">
        <f>+N92*O92</f>
        <v>0</v>
      </c>
      <c r="Q92" s="416">
        <f>+P92</f>
        <v>0</v>
      </c>
      <c r="R92" s="59"/>
      <c r="S92" s="170"/>
      <c r="T92" s="105"/>
      <c r="U92" s="182"/>
      <c r="V92" s="184"/>
      <c r="W92" s="53"/>
      <c r="X92" s="53"/>
      <c r="Y92" s="53"/>
      <c r="Z92" s="53"/>
      <c r="AA92" s="53"/>
      <c r="AB92" s="53"/>
      <c r="AC92" s="53"/>
      <c r="AD92" s="106"/>
      <c r="AE92" s="68"/>
      <c r="AF92" s="190"/>
      <c r="AG92" s="191"/>
      <c r="AH92" s="138"/>
      <c r="AI92" s="955"/>
      <c r="AJ92" s="955"/>
      <c r="AK92" s="951"/>
      <c r="AL92" s="951"/>
      <c r="AQ92" s="185"/>
      <c r="AR92" s="75"/>
      <c r="AS92" s="193"/>
      <c r="AT92" s="194"/>
      <c r="AU92" s="143"/>
      <c r="AV92" s="952"/>
      <c r="AW92" s="953"/>
      <c r="AX92" s="949"/>
      <c r="AY92" s="950"/>
    </row>
    <row r="93" spans="1:51" s="46" customFormat="1" ht="20.100000000000001" customHeight="1">
      <c r="A93" s="466" t="s">
        <v>158</v>
      </c>
      <c r="B93" s="982"/>
      <c r="C93" s="982"/>
      <c r="D93" s="982"/>
      <c r="E93" s="982"/>
      <c r="F93" s="982"/>
      <c r="G93" s="982"/>
      <c r="H93" s="982"/>
      <c r="I93" s="982"/>
      <c r="J93" s="463"/>
      <c r="K93" s="464"/>
      <c r="L93" s="465" t="s">
        <v>143</v>
      </c>
      <c r="M93" s="271"/>
      <c r="N93" s="271">
        <v>2</v>
      </c>
      <c r="O93" s="406"/>
      <c r="P93" s="416">
        <f>+N93*O93</f>
        <v>0</v>
      </c>
      <c r="Q93" s="416">
        <f>+P93</f>
        <v>0</v>
      </c>
      <c r="R93" s="59"/>
      <c r="S93" s="170"/>
      <c r="T93" s="105"/>
      <c r="U93" s="182"/>
      <c r="V93" s="184"/>
      <c r="W93" s="53"/>
      <c r="X93" s="53"/>
      <c r="Y93" s="53"/>
      <c r="Z93" s="53"/>
      <c r="AA93" s="53"/>
      <c r="AB93" s="53"/>
      <c r="AC93" s="53"/>
      <c r="AD93" s="106"/>
      <c r="AE93" s="68"/>
      <c r="AF93" s="190"/>
      <c r="AG93" s="191"/>
      <c r="AH93" s="138"/>
      <c r="AI93" s="955"/>
      <c r="AJ93" s="955"/>
      <c r="AK93" s="951"/>
      <c r="AL93" s="951"/>
      <c r="AQ93" s="197"/>
      <c r="AR93" s="75"/>
      <c r="AS93" s="193"/>
      <c r="AT93" s="194"/>
      <c r="AU93" s="143"/>
      <c r="AV93" s="952"/>
      <c r="AW93" s="953"/>
      <c r="AX93" s="949"/>
      <c r="AY93" s="950"/>
    </row>
    <row r="94" spans="1:51" s="46" customFormat="1" ht="20.100000000000001" customHeight="1">
      <c r="A94" s="625" t="s">
        <v>304</v>
      </c>
      <c r="B94" s="626"/>
      <c r="C94" s="626"/>
      <c r="D94" s="626"/>
      <c r="E94" s="626"/>
      <c r="F94" s="626"/>
      <c r="G94" s="626"/>
      <c r="H94" s="626"/>
      <c r="I94" s="626"/>
      <c r="J94" s="632"/>
      <c r="K94" s="464"/>
      <c r="L94" s="465" t="s">
        <v>144</v>
      </c>
      <c r="M94" s="271"/>
      <c r="N94" s="271">
        <v>2</v>
      </c>
      <c r="O94" s="406"/>
      <c r="P94" s="416">
        <f>+N94*O94</f>
        <v>0</v>
      </c>
      <c r="Q94" s="416">
        <f>+P94</f>
        <v>0</v>
      </c>
      <c r="R94" s="59"/>
      <c r="S94" s="170"/>
      <c r="T94" s="105"/>
      <c r="U94" s="182"/>
      <c r="V94" s="184"/>
      <c r="W94" s="53"/>
      <c r="X94" s="53"/>
      <c r="Y94" s="53"/>
      <c r="Z94" s="53"/>
      <c r="AA94" s="53"/>
      <c r="AB94" s="53"/>
      <c r="AC94" s="53"/>
      <c r="AD94" s="106"/>
      <c r="AE94" s="68"/>
      <c r="AF94" s="190"/>
      <c r="AG94" s="191"/>
      <c r="AH94" s="138"/>
      <c r="AI94" s="192"/>
      <c r="AJ94" s="192"/>
      <c r="AK94" s="100"/>
      <c r="AL94" s="100"/>
      <c r="AQ94" s="197"/>
      <c r="AR94" s="75"/>
      <c r="AS94" s="193"/>
      <c r="AT94" s="194"/>
      <c r="AU94" s="143"/>
      <c r="AV94" s="195"/>
      <c r="AW94" s="196"/>
      <c r="AX94" s="103"/>
      <c r="AY94" s="104"/>
    </row>
    <row r="95" spans="1:51" s="46" customFormat="1" ht="20.100000000000001" customHeight="1">
      <c r="A95" s="467"/>
      <c r="B95" s="468"/>
      <c r="C95" s="468"/>
      <c r="D95" s="468"/>
      <c r="E95" s="468"/>
      <c r="F95" s="468"/>
      <c r="G95" s="468"/>
      <c r="H95" s="468"/>
      <c r="I95" s="468"/>
      <c r="J95" s="469"/>
      <c r="K95" s="470"/>
      <c r="L95" s="471" t="s">
        <v>154</v>
      </c>
      <c r="M95" s="472"/>
      <c r="N95" s="472"/>
      <c r="O95" s="472"/>
      <c r="P95" s="472"/>
      <c r="Q95" s="473"/>
      <c r="R95" s="59"/>
      <c r="S95" s="170"/>
      <c r="T95" s="105"/>
      <c r="U95" s="182"/>
      <c r="V95" s="184"/>
      <c r="W95" s="53"/>
      <c r="X95" s="53"/>
      <c r="Y95" s="53"/>
      <c r="Z95" s="53"/>
      <c r="AA95" s="53"/>
      <c r="AB95" s="53"/>
      <c r="AC95" s="53"/>
      <c r="AD95" s="106"/>
      <c r="AE95" s="68"/>
      <c r="AF95" s="190"/>
      <c r="AG95" s="191"/>
      <c r="AH95" s="138"/>
      <c r="AI95" s="192"/>
      <c r="AJ95" s="192"/>
      <c r="AK95" s="100"/>
      <c r="AL95" s="100"/>
      <c r="AQ95" s="197"/>
      <c r="AR95" s="75"/>
      <c r="AS95" s="193"/>
      <c r="AT95" s="194"/>
      <c r="AU95" s="143"/>
      <c r="AV95" s="195"/>
      <c r="AW95" s="196"/>
      <c r="AX95" s="103"/>
      <c r="AY95" s="104"/>
    </row>
    <row r="96" spans="1:51" s="46" customFormat="1" ht="20.100000000000001" customHeight="1">
      <c r="A96" s="474" t="s">
        <v>159</v>
      </c>
      <c r="B96" s="475"/>
      <c r="C96" s="916" t="s">
        <v>223</v>
      </c>
      <c r="D96" s="916"/>
      <c r="E96" s="916"/>
      <c r="F96" s="916"/>
      <c r="G96" s="916"/>
      <c r="H96" s="916"/>
      <c r="I96" s="916"/>
      <c r="J96" s="463"/>
      <c r="K96" s="464"/>
      <c r="L96" s="465" t="s">
        <v>155</v>
      </c>
      <c r="M96" s="297"/>
      <c r="N96" s="297">
        <v>3</v>
      </c>
      <c r="O96" s="406">
        <v>95</v>
      </c>
      <c r="P96" s="476">
        <f>+N96*O96</f>
        <v>285</v>
      </c>
      <c r="Q96" s="477">
        <f>+P96+'D01'!Q96</f>
        <v>2280</v>
      </c>
      <c r="R96" s="59"/>
      <c r="S96" s="170"/>
      <c r="T96" s="105"/>
      <c r="U96" s="182"/>
      <c r="V96" s="55"/>
      <c r="W96" s="53"/>
      <c r="X96" s="53"/>
      <c r="Y96" s="53"/>
      <c r="Z96" s="53"/>
      <c r="AA96" s="53"/>
      <c r="AB96" s="53"/>
      <c r="AC96" s="53"/>
      <c r="AD96" s="106"/>
      <c r="AE96" s="68"/>
      <c r="AF96" s="190"/>
      <c r="AG96" s="191"/>
      <c r="AH96" s="138"/>
      <c r="AI96" s="198"/>
      <c r="AJ96" s="198"/>
      <c r="AK96" s="100"/>
      <c r="AL96" s="100"/>
      <c r="AQ96" s="197"/>
      <c r="AR96" s="75"/>
      <c r="AS96" s="193"/>
      <c r="AT96" s="194"/>
      <c r="AU96" s="143"/>
      <c r="AV96" s="952"/>
      <c r="AW96" s="953"/>
      <c r="AX96" s="949"/>
      <c r="AY96" s="950"/>
    </row>
    <row r="97" spans="1:51" s="46" customFormat="1" ht="20.100000000000001" customHeight="1">
      <c r="A97" s="616" t="s">
        <v>328</v>
      </c>
      <c r="B97" s="478"/>
      <c r="C97" s="478"/>
      <c r="D97" s="478"/>
      <c r="E97" s="478"/>
      <c r="F97" s="478"/>
      <c r="G97" s="478"/>
      <c r="H97" s="478"/>
      <c r="I97" s="478"/>
      <c r="J97" s="469"/>
      <c r="K97" s="470"/>
      <c r="L97" s="471" t="s">
        <v>57</v>
      </c>
      <c r="M97" s="472"/>
      <c r="N97" s="472"/>
      <c r="O97" s="472"/>
      <c r="P97" s="479"/>
      <c r="Q97" s="480"/>
      <c r="R97" s="59"/>
      <c r="S97" s="170"/>
      <c r="T97" s="199"/>
      <c r="U97" s="200"/>
      <c r="V97" s="184"/>
      <c r="W97" s="53"/>
      <c r="X97" s="53"/>
      <c r="Y97" s="53"/>
      <c r="Z97" s="53"/>
      <c r="AA97" s="53"/>
      <c r="AB97" s="53"/>
      <c r="AC97" s="53"/>
      <c r="AD97" s="106"/>
      <c r="AE97" s="68"/>
      <c r="AF97" s="190"/>
      <c r="AG97" s="191"/>
      <c r="AH97" s="138"/>
      <c r="AI97" s="198"/>
      <c r="AJ97" s="198"/>
      <c r="AK97" s="100"/>
      <c r="AL97" s="100"/>
      <c r="AQ97" s="197"/>
      <c r="AR97" s="75"/>
      <c r="AS97" s="193"/>
      <c r="AT97" s="194"/>
      <c r="AU97" s="143"/>
      <c r="AV97" s="186"/>
      <c r="AW97" s="187" t="s">
        <v>58</v>
      </c>
      <c r="AX97" s="103"/>
      <c r="AY97" s="104"/>
    </row>
    <row r="98" spans="1:51" s="46" customFormat="1" ht="20.100000000000001" customHeight="1">
      <c r="A98" s="481"/>
      <c r="B98" s="478"/>
      <c r="C98" s="478"/>
      <c r="D98" s="478"/>
      <c r="E98" s="478"/>
      <c r="F98" s="478"/>
      <c r="G98" s="478"/>
      <c r="H98" s="478"/>
      <c r="I98" s="478"/>
      <c r="J98" s="463"/>
      <c r="K98" s="464"/>
      <c r="L98" s="465" t="s">
        <v>156</v>
      </c>
      <c r="M98" s="297"/>
      <c r="N98" s="297">
        <v>0</v>
      </c>
      <c r="O98" s="406">
        <v>288.66000000000003</v>
      </c>
      <c r="P98" s="476">
        <f>+N98*O98</f>
        <v>0</v>
      </c>
      <c r="Q98" s="477">
        <f>+P98+'D01'!Q98</f>
        <v>0</v>
      </c>
      <c r="R98" s="59"/>
      <c r="S98" s="170"/>
      <c r="T98" s="199"/>
      <c r="U98" s="200"/>
      <c r="V98" s="184"/>
      <c r="W98" s="53"/>
      <c r="X98" s="53"/>
      <c r="Y98" s="53"/>
      <c r="Z98" s="53"/>
      <c r="AA98" s="53"/>
      <c r="AB98" s="53"/>
      <c r="AC98" s="53"/>
      <c r="AD98" s="106"/>
      <c r="AE98" s="68"/>
      <c r="AF98" s="190"/>
      <c r="AG98" s="191"/>
      <c r="AH98" s="138"/>
      <c r="AI98" s="954"/>
      <c r="AJ98" s="954"/>
      <c r="AK98" s="951"/>
      <c r="AL98" s="951"/>
      <c r="AQ98" s="197"/>
      <c r="AR98" s="75"/>
      <c r="AS98" s="193"/>
      <c r="AT98" s="194"/>
      <c r="AU98" s="143"/>
      <c r="AV98" s="186"/>
      <c r="AW98" s="187"/>
      <c r="AX98" s="103"/>
      <c r="AY98" s="104"/>
    </row>
    <row r="99" spans="1:51" s="46" customFormat="1" ht="20.100000000000001" customHeight="1">
      <c r="A99" s="481" t="s">
        <v>161</v>
      </c>
      <c r="B99" s="617" t="s">
        <v>305</v>
      </c>
      <c r="C99" s="617"/>
      <c r="D99" s="617"/>
      <c r="E99" s="617"/>
      <c r="F99" s="617"/>
      <c r="G99" s="617"/>
      <c r="H99" s="617"/>
      <c r="I99" s="617"/>
      <c r="J99" s="632"/>
      <c r="K99" s="618"/>
      <c r="L99" s="465" t="s">
        <v>163</v>
      </c>
      <c r="M99" s="297"/>
      <c r="N99" s="297">
        <v>0</v>
      </c>
      <c r="O99" s="406">
        <v>330</v>
      </c>
      <c r="P99" s="476">
        <f>+N99*O99</f>
        <v>0</v>
      </c>
      <c r="Q99" s="477">
        <f>+P99+'D01'!Q99</f>
        <v>0</v>
      </c>
      <c r="R99" s="59"/>
      <c r="S99" s="170"/>
      <c r="T99" s="199"/>
      <c r="U99" s="200"/>
      <c r="V99" s="184"/>
      <c r="W99" s="53"/>
      <c r="X99" s="53"/>
      <c r="Y99" s="53"/>
      <c r="Z99" s="53"/>
      <c r="AA99" s="53"/>
      <c r="AB99" s="53"/>
      <c r="AC99" s="53"/>
      <c r="AD99" s="106"/>
      <c r="AE99" s="68"/>
      <c r="AF99" s="190"/>
      <c r="AG99" s="191"/>
      <c r="AH99" s="138"/>
      <c r="AI99" s="198"/>
      <c r="AJ99" s="198"/>
      <c r="AK99" s="100"/>
      <c r="AL99" s="100"/>
      <c r="AQ99" s="197"/>
      <c r="AR99" s="75"/>
      <c r="AS99" s="193"/>
      <c r="AT99" s="194"/>
      <c r="AU99" s="143"/>
      <c r="AV99" s="186"/>
      <c r="AW99" s="187"/>
      <c r="AX99" s="103"/>
      <c r="AY99" s="104"/>
    </row>
    <row r="100" spans="1:51" s="46" customFormat="1" ht="20.100000000000001" customHeight="1">
      <c r="A100" s="616" t="s">
        <v>306</v>
      </c>
      <c r="B100" s="617"/>
      <c r="C100" s="617"/>
      <c r="D100" s="617"/>
      <c r="E100" s="617"/>
      <c r="F100" s="617"/>
      <c r="G100" s="617"/>
      <c r="H100" s="617"/>
      <c r="I100" s="617"/>
      <c r="J100" s="632"/>
      <c r="K100" s="618"/>
      <c r="L100" s="465" t="s">
        <v>60</v>
      </c>
      <c r="M100" s="271"/>
      <c r="N100" s="271">
        <v>1</v>
      </c>
      <c r="O100" s="406">
        <v>384.66</v>
      </c>
      <c r="P100" s="476">
        <f>+N100*O100</f>
        <v>384.66</v>
      </c>
      <c r="Q100" s="477">
        <f>+P100+'D01'!Q100</f>
        <v>1153.98</v>
      </c>
      <c r="R100" s="59"/>
      <c r="S100" s="170"/>
      <c r="T100" s="238"/>
      <c r="U100" s="200"/>
      <c r="V100" s="184"/>
      <c r="W100" s="53"/>
      <c r="X100" s="53"/>
      <c r="Y100" s="53"/>
      <c r="Z100" s="53"/>
      <c r="AA100" s="53"/>
      <c r="AB100" s="53"/>
      <c r="AC100" s="53"/>
      <c r="AD100" s="106"/>
      <c r="AE100" s="68"/>
      <c r="AF100" s="190"/>
      <c r="AG100" s="191"/>
      <c r="AH100" s="138"/>
      <c r="AI100" s="954"/>
      <c r="AJ100" s="954"/>
      <c r="AK100" s="951"/>
      <c r="AL100" s="951"/>
      <c r="AQ100" s="197"/>
      <c r="AR100" s="75"/>
      <c r="AS100" s="193"/>
      <c r="AT100" s="194"/>
      <c r="AU100" s="143"/>
      <c r="AV100" s="947"/>
      <c r="AW100" s="948"/>
      <c r="AX100" s="949"/>
      <c r="AY100" s="950"/>
    </row>
    <row r="101" spans="1:51" s="46" customFormat="1" ht="20.100000000000001" customHeight="1" thickBot="1">
      <c r="A101" s="616" t="s">
        <v>307</v>
      </c>
      <c r="B101" s="617"/>
      <c r="C101" s="617"/>
      <c r="D101" s="617"/>
      <c r="E101" s="617"/>
      <c r="F101" s="617"/>
      <c r="G101" s="617"/>
      <c r="H101" s="617"/>
      <c r="I101" s="617"/>
      <c r="J101" s="633"/>
      <c r="K101" s="634"/>
      <c r="L101" s="471" t="s">
        <v>149</v>
      </c>
      <c r="M101" s="472"/>
      <c r="N101" s="472"/>
      <c r="O101" s="472"/>
      <c r="P101" s="479"/>
      <c r="Q101" s="480"/>
      <c r="R101" s="59"/>
      <c r="S101" s="170"/>
      <c r="T101" s="238"/>
      <c r="U101" s="201"/>
      <c r="V101" s="184"/>
      <c r="W101" s="53"/>
      <c r="X101" s="53"/>
      <c r="Y101" s="53"/>
      <c r="Z101" s="53"/>
      <c r="AA101" s="53"/>
      <c r="AB101" s="53"/>
      <c r="AC101" s="53"/>
      <c r="AD101" s="972"/>
      <c r="AE101" s="972"/>
      <c r="AF101" s="972"/>
      <c r="AG101" s="972"/>
      <c r="AH101" s="972"/>
      <c r="AI101" s="972"/>
      <c r="AJ101" s="972"/>
      <c r="AK101" s="972"/>
      <c r="AL101" s="972"/>
      <c r="AQ101" s="188"/>
      <c r="AR101" s="189"/>
      <c r="AS101" s="202"/>
      <c r="AT101" s="203"/>
      <c r="AU101" s="154"/>
      <c r="AV101" s="929"/>
      <c r="AW101" s="930"/>
      <c r="AX101" s="975"/>
      <c r="AY101" s="976"/>
    </row>
    <row r="102" spans="1:51" s="46" customFormat="1" ht="20.100000000000001" customHeight="1" thickBot="1">
      <c r="A102" s="616" t="s">
        <v>308</v>
      </c>
      <c r="B102" s="617"/>
      <c r="C102" s="617"/>
      <c r="D102" s="617"/>
      <c r="E102" s="617"/>
      <c r="F102" s="617"/>
      <c r="G102" s="617"/>
      <c r="H102" s="617"/>
      <c r="I102" s="617"/>
      <c r="J102" s="632"/>
      <c r="K102" s="618"/>
      <c r="L102" s="465" t="s">
        <v>259</v>
      </c>
      <c r="M102" s="271"/>
      <c r="N102" s="271">
        <v>0</v>
      </c>
      <c r="O102" s="406"/>
      <c r="P102" s="476">
        <f>+N102*O102</f>
        <v>0</v>
      </c>
      <c r="Q102" s="477">
        <f>+P102+'D01'!Q102</f>
        <v>0</v>
      </c>
      <c r="R102" s="59"/>
      <c r="S102" s="170"/>
      <c r="T102" s="238"/>
      <c r="U102" s="200"/>
      <c r="V102" s="184"/>
      <c r="W102" s="53"/>
      <c r="X102" s="53"/>
      <c r="Y102" s="53"/>
      <c r="Z102" s="53"/>
      <c r="AA102" s="53"/>
      <c r="AB102" s="53"/>
      <c r="AC102" s="53"/>
      <c r="AD102" s="956"/>
      <c r="AE102" s="956"/>
      <c r="AF102" s="956"/>
      <c r="AG102" s="956"/>
      <c r="AH102" s="956"/>
      <c r="AI102" s="956"/>
      <c r="AJ102" s="956"/>
      <c r="AK102" s="956"/>
      <c r="AL102" s="956"/>
      <c r="AQ102" s="978" t="s">
        <v>59</v>
      </c>
      <c r="AR102" s="979"/>
      <c r="AS102" s="979"/>
      <c r="AT102" s="979"/>
      <c r="AU102" s="979"/>
      <c r="AV102" s="979"/>
      <c r="AW102" s="979"/>
      <c r="AX102" s="979"/>
      <c r="AY102" s="980"/>
    </row>
    <row r="103" spans="1:51" s="46" customFormat="1" ht="20.100000000000001" customHeight="1" thickBot="1">
      <c r="A103" s="482"/>
      <c r="B103" s="483"/>
      <c r="C103" s="483"/>
      <c r="D103" s="483"/>
      <c r="E103" s="483"/>
      <c r="F103" s="483"/>
      <c r="G103" s="483"/>
      <c r="H103" s="483"/>
      <c r="I103" s="483"/>
      <c r="J103" s="484"/>
      <c r="K103" s="485"/>
      <c r="L103" s="486" t="s">
        <v>153</v>
      </c>
      <c r="M103" s="277"/>
      <c r="N103" s="277">
        <v>1</v>
      </c>
      <c r="O103" s="406">
        <f>3677.89</f>
        <v>3677.89</v>
      </c>
      <c r="P103" s="476">
        <f>+N103*O103</f>
        <v>3677.89</v>
      </c>
      <c r="Q103" s="477">
        <f>+P103+'D01'!Q103</f>
        <v>7355.78</v>
      </c>
      <c r="R103" s="59"/>
      <c r="S103" s="170"/>
      <c r="T103" s="238"/>
      <c r="U103" s="204"/>
      <c r="V103" s="184"/>
      <c r="W103" s="53"/>
      <c r="X103" s="53"/>
      <c r="Y103" s="53"/>
      <c r="Z103" s="53"/>
      <c r="AA103" s="53"/>
      <c r="AB103" s="53"/>
      <c r="AC103" s="53"/>
      <c r="AD103" s="106"/>
      <c r="AE103" s="68"/>
      <c r="AF103" s="205"/>
      <c r="AG103" s="191"/>
      <c r="AH103" s="67"/>
      <c r="AI103" s="954"/>
      <c r="AJ103" s="954"/>
      <c r="AK103" s="951"/>
      <c r="AL103" s="951"/>
      <c r="AQ103" s="965"/>
      <c r="AR103" s="966"/>
      <c r="AS103" s="966"/>
      <c r="AT103" s="966"/>
      <c r="AU103" s="966"/>
      <c r="AV103" s="966"/>
      <c r="AW103" s="966"/>
      <c r="AX103" s="966"/>
      <c r="AY103" s="967"/>
    </row>
    <row r="104" spans="1:51" s="46" customFormat="1" ht="20.100000000000001" customHeight="1" thickBot="1">
      <c r="A104" s="846" t="s">
        <v>104</v>
      </c>
      <c r="B104" s="895"/>
      <c r="C104" s="895"/>
      <c r="D104" s="895"/>
      <c r="E104" s="895"/>
      <c r="F104" s="895"/>
      <c r="G104" s="895"/>
      <c r="H104" s="895"/>
      <c r="I104" s="895"/>
      <c r="J104" s="895"/>
      <c r="K104" s="895"/>
      <c r="L104" s="895"/>
      <c r="M104" s="895"/>
      <c r="N104" s="895"/>
      <c r="O104" s="895"/>
      <c r="P104" s="895"/>
      <c r="Q104" s="835"/>
      <c r="R104" s="240">
        <f>3597.89</f>
        <v>3597.89</v>
      </c>
      <c r="S104" s="170"/>
      <c r="T104" s="238"/>
      <c r="U104" s="200"/>
      <c r="V104" s="184"/>
      <c r="W104" s="53"/>
      <c r="X104" s="53"/>
      <c r="Y104" s="53"/>
      <c r="Z104" s="53"/>
      <c r="AA104" s="53"/>
      <c r="AB104" s="53"/>
      <c r="AC104" s="53"/>
      <c r="AD104" s="106"/>
      <c r="AE104" s="68"/>
      <c r="AF104" s="206"/>
      <c r="AG104" s="191"/>
      <c r="AH104" s="67"/>
      <c r="AI104" s="954"/>
      <c r="AJ104" s="954"/>
      <c r="AK104" s="951"/>
      <c r="AL104" s="951"/>
      <c r="AQ104" s="185" t="s">
        <v>79</v>
      </c>
      <c r="AR104" s="75"/>
      <c r="AS104" s="207"/>
      <c r="AT104" s="194"/>
      <c r="AU104" s="208"/>
      <c r="AV104" s="947"/>
      <c r="AW104" s="948"/>
      <c r="AX104" s="949">
        <v>0</v>
      </c>
      <c r="AY104" s="950"/>
    </row>
    <row r="105" spans="1:51" s="46" customFormat="1" ht="20.100000000000001" customHeight="1">
      <c r="A105" s="896" t="s">
        <v>244</v>
      </c>
      <c r="B105" s="897"/>
      <c r="C105" s="959"/>
      <c r="D105" s="960"/>
      <c r="E105" s="896" t="s">
        <v>106</v>
      </c>
      <c r="F105" s="958"/>
      <c r="G105" s="897"/>
      <c r="H105" s="488"/>
      <c r="I105" s="489" t="s">
        <v>115</v>
      </c>
      <c r="J105" s="490"/>
      <c r="K105" s="490"/>
      <c r="L105" s="490"/>
      <c r="M105" s="490"/>
      <c r="N105" s="490"/>
      <c r="O105" s="491"/>
      <c r="P105" s="873">
        <f>SUM(P96,P98,P100,P102,P103,P99)</f>
        <v>4347.55</v>
      </c>
      <c r="Q105" s="874"/>
      <c r="R105" s="59"/>
      <c r="S105" s="170"/>
      <c r="T105" s="238"/>
      <c r="U105" s="200"/>
      <c r="V105" s="184"/>
      <c r="W105" s="53"/>
      <c r="X105" s="53"/>
      <c r="Y105" s="53"/>
      <c r="Z105" s="53"/>
      <c r="AA105" s="53"/>
      <c r="AB105" s="53"/>
      <c r="AC105" s="53"/>
      <c r="AD105" s="106"/>
      <c r="AE105" s="68"/>
      <c r="AF105" s="209"/>
      <c r="AG105" s="191"/>
      <c r="AH105" s="67"/>
      <c r="AI105" s="954"/>
      <c r="AJ105" s="954"/>
      <c r="AK105" s="951"/>
      <c r="AL105" s="951"/>
      <c r="AQ105" s="183" t="s">
        <v>80</v>
      </c>
      <c r="AR105" s="75"/>
      <c r="AS105" s="210"/>
      <c r="AT105" s="194"/>
      <c r="AU105" s="208"/>
      <c r="AV105" s="947"/>
      <c r="AW105" s="948"/>
      <c r="AX105" s="949">
        <v>0</v>
      </c>
      <c r="AY105" s="950"/>
    </row>
    <row r="106" spans="1:51" s="46" customFormat="1" ht="20.100000000000001" customHeight="1">
      <c r="A106" s="898" t="s">
        <v>245</v>
      </c>
      <c r="B106" s="899"/>
      <c r="C106" s="900"/>
      <c r="D106" s="901"/>
      <c r="E106" s="898" t="s">
        <v>105</v>
      </c>
      <c r="F106" s="902"/>
      <c r="G106" s="899"/>
      <c r="H106" s="493"/>
      <c r="I106" s="251"/>
      <c r="J106" s="256"/>
      <c r="K106" s="256"/>
      <c r="L106" s="256"/>
      <c r="M106" s="256"/>
      <c r="N106" s="256"/>
      <c r="O106" s="492"/>
      <c r="P106" s="893"/>
      <c r="Q106" s="894"/>
      <c r="R106" s="211"/>
      <c r="S106" s="170"/>
      <c r="T106" s="98"/>
      <c r="U106" s="212"/>
      <c r="V106" s="87"/>
      <c r="W106" s="53"/>
      <c r="X106" s="53"/>
      <c r="Y106" s="53"/>
      <c r="Z106" s="53"/>
      <c r="AA106" s="53"/>
      <c r="AB106" s="53"/>
      <c r="AC106" s="53"/>
      <c r="AD106" s="213"/>
      <c r="AE106" s="54"/>
      <c r="AF106" s="68"/>
      <c r="AG106" s="214"/>
      <c r="AH106" s="215"/>
      <c r="AI106" s="981"/>
      <c r="AJ106" s="981"/>
      <c r="AK106" s="951"/>
      <c r="AL106" s="951"/>
      <c r="AQ106" s="185"/>
      <c r="AR106" s="216"/>
      <c r="AS106" s="165"/>
      <c r="AT106" s="71"/>
      <c r="AU106" s="217"/>
      <c r="AV106" s="947"/>
      <c r="AW106" s="948"/>
      <c r="AX106" s="949">
        <v>0</v>
      </c>
      <c r="AY106" s="950"/>
    </row>
    <row r="107" spans="1:51" s="46" customFormat="1" ht="20.100000000000001" customHeight="1">
      <c r="A107" s="898" t="s">
        <v>246</v>
      </c>
      <c r="B107" s="899"/>
      <c r="C107" s="961"/>
      <c r="D107" s="962"/>
      <c r="E107" s="898" t="s">
        <v>107</v>
      </c>
      <c r="F107" s="902"/>
      <c r="G107" s="899"/>
      <c r="H107" s="493"/>
      <c r="I107" s="494" t="s">
        <v>157</v>
      </c>
      <c r="J107" s="495"/>
      <c r="K107" s="495"/>
      <c r="L107" s="495"/>
      <c r="M107" s="495"/>
      <c r="N107" s="495"/>
      <c r="O107" s="496"/>
      <c r="P107" s="970">
        <f>+P105+'D01'!P107:Q107</f>
        <v>10789.76</v>
      </c>
      <c r="Q107" s="971"/>
      <c r="R107" s="218"/>
      <c r="S107" s="170"/>
      <c r="T107" s="105"/>
      <c r="U107" s="88"/>
      <c r="V107" s="219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Q107" s="220"/>
      <c r="AR107" s="74"/>
      <c r="AS107" s="73"/>
      <c r="AT107" s="221"/>
      <c r="AU107" s="222"/>
      <c r="AV107" s="973"/>
      <c r="AW107" s="974"/>
      <c r="AX107" s="949"/>
      <c r="AY107" s="950"/>
    </row>
    <row r="108" spans="1:51" s="46" customFormat="1" ht="20.100000000000001" customHeight="1" thickBot="1">
      <c r="A108" s="890"/>
      <c r="B108" s="891"/>
      <c r="C108" s="963"/>
      <c r="D108" s="964"/>
      <c r="E108" s="497"/>
      <c r="F108" s="498"/>
      <c r="G108" s="498"/>
      <c r="H108" s="499"/>
      <c r="I108" s="500"/>
      <c r="J108" s="498"/>
      <c r="K108" s="498"/>
      <c r="L108" s="498"/>
      <c r="M108" s="498"/>
      <c r="N108" s="498"/>
      <c r="O108" s="501"/>
      <c r="P108" s="892"/>
      <c r="Q108" s="892"/>
      <c r="R108" s="223"/>
      <c r="S108" s="50"/>
      <c r="T108" s="98"/>
      <c r="U108" s="88"/>
      <c r="V108" s="219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51" s="46" customFormat="1" ht="20.100000000000001" customHeight="1">
      <c r="A109" s="502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504"/>
      <c r="Q109" s="504"/>
      <c r="R109" s="224"/>
      <c r="S109" s="50"/>
      <c r="T109" s="105"/>
      <c r="U109" s="90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:51" s="46" customFormat="1" ht="20.100000000000001" customHeight="1">
      <c r="A110" s="502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  <c r="P110" s="504"/>
      <c r="Q110" s="504"/>
      <c r="R110" s="223"/>
      <c r="S110" s="50"/>
      <c r="T110" s="98"/>
      <c r="U110" s="225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:51" s="46" customFormat="1" ht="20.100000000000001" customHeight="1">
      <c r="A111" s="502"/>
      <c r="B111" s="503"/>
      <c r="C111" s="503"/>
      <c r="D111" s="503"/>
      <c r="E111" s="503"/>
      <c r="F111" s="503"/>
      <c r="G111" s="503"/>
      <c r="H111" s="503"/>
      <c r="I111" s="503"/>
      <c r="J111" s="478"/>
      <c r="K111" s="478"/>
      <c r="L111" s="503"/>
      <c r="M111" s="503"/>
      <c r="N111" s="503"/>
      <c r="O111" s="503"/>
      <c r="P111" s="504"/>
      <c r="Q111" s="504"/>
      <c r="R111" s="224"/>
      <c r="S111" s="226"/>
      <c r="T111" s="98"/>
      <c r="U111" s="225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51" s="46" customFormat="1" ht="20.100000000000001" customHeight="1">
      <c r="A112" s="502"/>
      <c r="B112" s="503"/>
      <c r="C112" s="503"/>
      <c r="D112" s="503"/>
      <c r="E112" s="478"/>
      <c r="F112" s="478"/>
      <c r="G112" s="478"/>
      <c r="H112" s="478"/>
      <c r="I112" s="478"/>
      <c r="J112" s="505"/>
      <c r="K112" s="505"/>
      <c r="L112" s="469"/>
      <c r="M112" s="469"/>
      <c r="N112" s="469"/>
      <c r="O112" s="503"/>
      <c r="P112" s="903"/>
      <c r="Q112" s="903"/>
      <c r="R112" s="224"/>
      <c r="S112" s="226"/>
      <c r="T112" s="98"/>
      <c r="U112" s="225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s="46" customFormat="1" ht="20.100000000000001" customHeight="1">
      <c r="A113" s="506" t="s">
        <v>150</v>
      </c>
      <c r="B113" s="507"/>
      <c r="C113" s="469"/>
      <c r="D113" s="503"/>
      <c r="E113" s="508"/>
      <c r="F113" s="889"/>
      <c r="G113" s="889"/>
      <c r="H113" s="969" t="s">
        <v>148</v>
      </c>
      <c r="I113" s="969"/>
      <c r="J113" s="889"/>
      <c r="K113" s="889"/>
      <c r="L113" s="503"/>
      <c r="M113" s="503"/>
      <c r="N113" s="503"/>
      <c r="O113" s="503"/>
      <c r="P113" s="888" t="s">
        <v>152</v>
      </c>
      <c r="Q113" s="888"/>
      <c r="R113" s="224"/>
      <c r="S113" s="226"/>
      <c r="T113" s="98"/>
      <c r="U113" s="225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:38" s="46" customFormat="1" ht="20.100000000000001" customHeight="1">
      <c r="A114" s="503"/>
      <c r="B114" s="503"/>
      <c r="C114" s="957"/>
      <c r="D114" s="957"/>
      <c r="E114" s="957"/>
      <c r="F114" s="957"/>
      <c r="G114" s="503"/>
      <c r="H114" s="503"/>
      <c r="I114" s="503"/>
      <c r="J114" s="509"/>
      <c r="K114" s="509"/>
      <c r="L114" s="503"/>
      <c r="M114" s="503"/>
      <c r="N114" s="503"/>
      <c r="O114" s="503"/>
      <c r="P114" s="503"/>
      <c r="Q114" s="503"/>
      <c r="R114" s="224"/>
      <c r="S114" s="226"/>
      <c r="T114" s="98"/>
      <c r="U114" s="225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:38" s="46" customFormat="1" ht="20.100000000000001" customHeight="1">
      <c r="A115" s="503"/>
      <c r="B115" s="503"/>
      <c r="C115" s="957"/>
      <c r="D115" s="957"/>
      <c r="E115" s="957"/>
      <c r="F115" s="957"/>
      <c r="G115" s="503"/>
      <c r="H115" s="509"/>
      <c r="I115" s="509"/>
      <c r="J115" s="503"/>
      <c r="K115" s="503"/>
      <c r="L115" s="503"/>
      <c r="M115" s="503"/>
      <c r="N115" s="503"/>
      <c r="O115" s="503"/>
      <c r="P115" s="503"/>
      <c r="Q115" s="503"/>
      <c r="R115" s="224"/>
      <c r="S115" s="226"/>
      <c r="T115" s="98"/>
      <c r="U115" s="225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:38" s="46" customFormat="1" ht="20.100000000000001" customHeight="1">
      <c r="A116" s="502"/>
      <c r="B116" s="503"/>
      <c r="C116" s="510" t="s">
        <v>146</v>
      </c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228"/>
      <c r="S116" s="50"/>
      <c r="T116" s="98"/>
      <c r="U116" s="229"/>
      <c r="V116" s="94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s="46" customFormat="1" ht="20.100000000000001" customHeight="1">
      <c r="A117" s="503"/>
      <c r="B117" s="503"/>
      <c r="C117" s="503"/>
      <c r="D117" s="511"/>
      <c r="E117" s="503"/>
      <c r="F117" s="503"/>
      <c r="G117" s="503"/>
      <c r="H117" s="503"/>
      <c r="I117" s="503"/>
      <c r="J117" s="503"/>
      <c r="K117" s="503"/>
      <c r="L117" s="503"/>
      <c r="M117" s="503"/>
      <c r="N117" s="503"/>
      <c r="O117" s="503"/>
      <c r="P117" s="512"/>
      <c r="Q117" s="503"/>
      <c r="S117" s="50"/>
      <c r="T117" s="98"/>
      <c r="U117" s="90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s="46" customFormat="1" ht="21" thickBot="1">
      <c r="A118" s="230">
        <f>SUM(Q96,U110:Y117,Q98:Q100,Q102,Q103)</f>
        <v>10789.76</v>
      </c>
      <c r="S118" s="50"/>
      <c r="T118" s="98"/>
      <c r="U118" s="90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:38" ht="15.75" thickTop="1">
      <c r="S119" s="34"/>
      <c r="T119" s="33"/>
      <c r="U119" s="9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>
      <c r="S120" s="34"/>
      <c r="T120" s="33"/>
      <c r="U120" s="9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>
      <c r="S121" s="34"/>
      <c r="T121" s="33"/>
      <c r="U121" s="9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>
      <c r="S122" s="34"/>
      <c r="T122" s="33"/>
      <c r="U122" s="9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>
      <c r="S123" s="34"/>
      <c r="T123" s="33"/>
      <c r="U123" s="9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>
      <c r="S124" s="34"/>
      <c r="T124" s="33"/>
      <c r="U124" s="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>
      <c r="S125" s="34"/>
      <c r="T125" s="33"/>
      <c r="U125" s="9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>
      <c r="S126" s="38"/>
      <c r="T126" s="33"/>
      <c r="U126" s="9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>
      <c r="S127" s="34"/>
      <c r="T127" s="33"/>
      <c r="U127" s="9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>
      <c r="S128" s="34"/>
      <c r="T128" s="33"/>
      <c r="U128" s="9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9:38">
      <c r="S129" s="34"/>
      <c r="T129" s="33"/>
      <c r="U129" s="9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9:38">
      <c r="S130" s="34"/>
      <c r="T130" s="33"/>
      <c r="U130" s="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9:38">
      <c r="S131" s="34"/>
      <c r="T131" s="33"/>
      <c r="U131" s="9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9:38">
      <c r="S132" s="34"/>
      <c r="T132" s="33"/>
      <c r="U132" s="9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9:38">
      <c r="S133" s="34"/>
      <c r="T133" s="33"/>
      <c r="U133" s="9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9:38">
      <c r="S134" s="34"/>
      <c r="T134" s="33"/>
      <c r="U134" s="9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9:38">
      <c r="S135" s="34"/>
      <c r="T135" s="33"/>
      <c r="U135" s="9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9:38">
      <c r="S136" s="34"/>
      <c r="T136" s="33"/>
      <c r="U136" s="9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</sheetData>
  <mergeCells count="347">
    <mergeCell ref="C1:M2"/>
    <mergeCell ref="N2:P2"/>
    <mergeCell ref="C3:M4"/>
    <mergeCell ref="N3:O3"/>
    <mergeCell ref="A4:B4"/>
    <mergeCell ref="N4:P4"/>
    <mergeCell ref="B9:D9"/>
    <mergeCell ref="E9:F9"/>
    <mergeCell ref="B10:D10"/>
    <mergeCell ref="E10:F10"/>
    <mergeCell ref="E11:F11"/>
    <mergeCell ref="E12:F12"/>
    <mergeCell ref="N5:Q5"/>
    <mergeCell ref="AP5:AX5"/>
    <mergeCell ref="C7:D7"/>
    <mergeCell ref="L7:M7"/>
    <mergeCell ref="A8:D8"/>
    <mergeCell ref="E8:H8"/>
    <mergeCell ref="I8:K8"/>
    <mergeCell ref="L8:Q8"/>
    <mergeCell ref="B17:C17"/>
    <mergeCell ref="D17:E17"/>
    <mergeCell ref="F17:G17"/>
    <mergeCell ref="H17:I17"/>
    <mergeCell ref="J17:L18"/>
    <mergeCell ref="M17:O18"/>
    <mergeCell ref="E13:F13"/>
    <mergeCell ref="V13:X13"/>
    <mergeCell ref="E14:F14"/>
    <mergeCell ref="A15:Q15"/>
    <mergeCell ref="A16:G16"/>
    <mergeCell ref="H16:Q16"/>
    <mergeCell ref="H21:I21"/>
    <mergeCell ref="J21:L21"/>
    <mergeCell ref="M21:O21"/>
    <mergeCell ref="H22:I22"/>
    <mergeCell ref="J22:L22"/>
    <mergeCell ref="M22:O22"/>
    <mergeCell ref="P17:Q17"/>
    <mergeCell ref="H19:I19"/>
    <mergeCell ref="J19:L19"/>
    <mergeCell ref="M19:O19"/>
    <mergeCell ref="H20:I20"/>
    <mergeCell ref="J20:L20"/>
    <mergeCell ref="M20:O20"/>
    <mergeCell ref="P23:Q23"/>
    <mergeCell ref="B24:C24"/>
    <mergeCell ref="D24:E24"/>
    <mergeCell ref="F24:G24"/>
    <mergeCell ref="H24:I24"/>
    <mergeCell ref="J24:L24"/>
    <mergeCell ref="M24:O24"/>
    <mergeCell ref="P24:Q24"/>
    <mergeCell ref="B23:C23"/>
    <mergeCell ref="D23:E23"/>
    <mergeCell ref="F23:G23"/>
    <mergeCell ref="H23:I23"/>
    <mergeCell ref="J23:L23"/>
    <mergeCell ref="M23:O23"/>
    <mergeCell ref="AD24:AL24"/>
    <mergeCell ref="B25:G25"/>
    <mergeCell ref="H25:I25"/>
    <mergeCell ref="B26:C26"/>
    <mergeCell ref="D26:E26"/>
    <mergeCell ref="F26:G26"/>
    <mergeCell ref="H26:I26"/>
    <mergeCell ref="J26:L26"/>
    <mergeCell ref="M26:O26"/>
    <mergeCell ref="P26:Q26"/>
    <mergeCell ref="P27:Q27"/>
    <mergeCell ref="B28:C28"/>
    <mergeCell ref="D28:E28"/>
    <mergeCell ref="F28:G28"/>
    <mergeCell ref="H28:I28"/>
    <mergeCell ref="J28:L28"/>
    <mergeCell ref="M28:O28"/>
    <mergeCell ref="P28:Q28"/>
    <mergeCell ref="B27:C27"/>
    <mergeCell ref="D27:E27"/>
    <mergeCell ref="F27:G27"/>
    <mergeCell ref="H27:I27"/>
    <mergeCell ref="J27:L27"/>
    <mergeCell ref="M27:O27"/>
    <mergeCell ref="P29:Q29"/>
    <mergeCell ref="B30:C30"/>
    <mergeCell ref="D30:E30"/>
    <mergeCell ref="F30:G30"/>
    <mergeCell ref="H30:I30"/>
    <mergeCell ref="J30:L30"/>
    <mergeCell ref="M30:O30"/>
    <mergeCell ref="P30:Q30"/>
    <mergeCell ref="B29:C29"/>
    <mergeCell ref="D29:E29"/>
    <mergeCell ref="F29:G29"/>
    <mergeCell ref="H29:I29"/>
    <mergeCell ref="J29:L29"/>
    <mergeCell ref="M29:O29"/>
    <mergeCell ref="A32:Q32"/>
    <mergeCell ref="A33:A34"/>
    <mergeCell ref="B33:H33"/>
    <mergeCell ref="I33:O33"/>
    <mergeCell ref="P33:P34"/>
    <mergeCell ref="Q33:Q34"/>
    <mergeCell ref="B31:C31"/>
    <mergeCell ref="D31:E31"/>
    <mergeCell ref="F31:G31"/>
    <mergeCell ref="J31:L31"/>
    <mergeCell ref="M31:O31"/>
    <mergeCell ref="P31:Q31"/>
    <mergeCell ref="B40:C40"/>
    <mergeCell ref="D40:E40"/>
    <mergeCell ref="F40:G40"/>
    <mergeCell ref="J40:M40"/>
    <mergeCell ref="N40:O40"/>
    <mergeCell ref="P40:Q40"/>
    <mergeCell ref="AP34:AX34"/>
    <mergeCell ref="AP35:AX35"/>
    <mergeCell ref="N38:O38"/>
    <mergeCell ref="A39:E39"/>
    <mergeCell ref="F39:I39"/>
    <mergeCell ref="J39:Q39"/>
    <mergeCell ref="AT42:AX42"/>
    <mergeCell ref="B43:C43"/>
    <mergeCell ref="D43:E43"/>
    <mergeCell ref="J43:M43"/>
    <mergeCell ref="N43:O43"/>
    <mergeCell ref="P43:Q43"/>
    <mergeCell ref="B41:C41"/>
    <mergeCell ref="D41:E41"/>
    <mergeCell ref="J41:M41"/>
    <mergeCell ref="N41:O41"/>
    <mergeCell ref="P41:Q41"/>
    <mergeCell ref="B42:C42"/>
    <mergeCell ref="D42:E42"/>
    <mergeCell ref="J42:M42"/>
    <mergeCell ref="N42:O42"/>
    <mergeCell ref="P42:Q42"/>
    <mergeCell ref="B44:C44"/>
    <mergeCell ref="D44:E44"/>
    <mergeCell ref="J44:M44"/>
    <mergeCell ref="N44:O44"/>
    <mergeCell ref="P44:Q44"/>
    <mergeCell ref="B45:C45"/>
    <mergeCell ref="D45:E45"/>
    <mergeCell ref="J45:M45"/>
    <mergeCell ref="N45:O45"/>
    <mergeCell ref="P45:Q45"/>
    <mergeCell ref="B49:C49"/>
    <mergeCell ref="D49:E49"/>
    <mergeCell ref="J49:M49"/>
    <mergeCell ref="N49:O49"/>
    <mergeCell ref="P49:Q49"/>
    <mergeCell ref="A50:I50"/>
    <mergeCell ref="J50:Q50"/>
    <mergeCell ref="B46:C46"/>
    <mergeCell ref="D46:E46"/>
    <mergeCell ref="J46:M46"/>
    <mergeCell ref="N46:O46"/>
    <mergeCell ref="P46:Q46"/>
    <mergeCell ref="B48:C48"/>
    <mergeCell ref="D48:E48"/>
    <mergeCell ref="J48:M48"/>
    <mergeCell ref="N48:O48"/>
    <mergeCell ref="P48:Q48"/>
    <mergeCell ref="B47:C47"/>
    <mergeCell ref="D47:E47"/>
    <mergeCell ref="J47:M47"/>
    <mergeCell ref="T51:AB51"/>
    <mergeCell ref="B52:C52"/>
    <mergeCell ref="D52:E52"/>
    <mergeCell ref="F52:G52"/>
    <mergeCell ref="H52:I52"/>
    <mergeCell ref="J52:L52"/>
    <mergeCell ref="N52:O52"/>
    <mergeCell ref="X52:AB52"/>
    <mergeCell ref="B51:C51"/>
    <mergeCell ref="D51:E51"/>
    <mergeCell ref="F51:G51"/>
    <mergeCell ref="H51:I51"/>
    <mergeCell ref="J51:L51"/>
    <mergeCell ref="N51:O51"/>
    <mergeCell ref="J55:L55"/>
    <mergeCell ref="N55:O55"/>
    <mergeCell ref="J56:L56"/>
    <mergeCell ref="N56:O56"/>
    <mergeCell ref="X53:AB53"/>
    <mergeCell ref="B54:C54"/>
    <mergeCell ref="D54:E54"/>
    <mergeCell ref="F54:G54"/>
    <mergeCell ref="H54:I54"/>
    <mergeCell ref="J54:L54"/>
    <mergeCell ref="N54:O54"/>
    <mergeCell ref="X54:AB54"/>
    <mergeCell ref="B53:C53"/>
    <mergeCell ref="D53:E53"/>
    <mergeCell ref="F53:G53"/>
    <mergeCell ref="H53:I53"/>
    <mergeCell ref="J53:L53"/>
    <mergeCell ref="N53:O53"/>
    <mergeCell ref="B58:E58"/>
    <mergeCell ref="F58:G58"/>
    <mergeCell ref="H58:I58"/>
    <mergeCell ref="J58:L58"/>
    <mergeCell ref="N58:O58"/>
    <mergeCell ref="P58:Q58"/>
    <mergeCell ref="X56:AB56"/>
    <mergeCell ref="A57:E57"/>
    <mergeCell ref="F57:I57"/>
    <mergeCell ref="J57:M57"/>
    <mergeCell ref="N57:Q57"/>
    <mergeCell ref="X57:AB57"/>
    <mergeCell ref="X59:AB59"/>
    <mergeCell ref="B60:E60"/>
    <mergeCell ref="F60:G60"/>
    <mergeCell ref="H60:I60"/>
    <mergeCell ref="J60:L60"/>
    <mergeCell ref="N60:O60"/>
    <mergeCell ref="P60:Q60"/>
    <mergeCell ref="B59:E59"/>
    <mergeCell ref="F59:G59"/>
    <mergeCell ref="H59:I59"/>
    <mergeCell ref="J59:L59"/>
    <mergeCell ref="N59:O59"/>
    <mergeCell ref="P59:Q59"/>
    <mergeCell ref="J62:L62"/>
    <mergeCell ref="N62:O62"/>
    <mergeCell ref="P62:Q62"/>
    <mergeCell ref="B61:E61"/>
    <mergeCell ref="F61:G61"/>
    <mergeCell ref="H61:I61"/>
    <mergeCell ref="J61:L61"/>
    <mergeCell ref="N61:O61"/>
    <mergeCell ref="P61:Q61"/>
    <mergeCell ref="B62:E62"/>
    <mergeCell ref="F62:G62"/>
    <mergeCell ref="H62:I62"/>
    <mergeCell ref="T67:U67"/>
    <mergeCell ref="N69:N70"/>
    <mergeCell ref="O69:O70"/>
    <mergeCell ref="P69:P70"/>
    <mergeCell ref="Q69:Q70"/>
    <mergeCell ref="N65:O65"/>
    <mergeCell ref="P65:Q65"/>
    <mergeCell ref="A66:K66"/>
    <mergeCell ref="L66:Q66"/>
    <mergeCell ref="A67:A68"/>
    <mergeCell ref="B67:B68"/>
    <mergeCell ref="C67:F67"/>
    <mergeCell ref="G67:G68"/>
    <mergeCell ref="H67:H68"/>
    <mergeCell ref="K67:K68"/>
    <mergeCell ref="B65:E65"/>
    <mergeCell ref="F65:G65"/>
    <mergeCell ref="H65:I65"/>
    <mergeCell ref="J65:L65"/>
    <mergeCell ref="V80:X80"/>
    <mergeCell ref="Y80:AB80"/>
    <mergeCell ref="L82:M82"/>
    <mergeCell ref="L83:M83"/>
    <mergeCell ref="L74:M74"/>
    <mergeCell ref="L76:M76"/>
    <mergeCell ref="N76:N77"/>
    <mergeCell ref="O76:O77"/>
    <mergeCell ref="P76:P77"/>
    <mergeCell ref="Q76:Q77"/>
    <mergeCell ref="L77:M77"/>
    <mergeCell ref="AV90:AW90"/>
    <mergeCell ref="AX90:AY90"/>
    <mergeCell ref="AD91:AL91"/>
    <mergeCell ref="AV91:AW91"/>
    <mergeCell ref="AX91:AY91"/>
    <mergeCell ref="A85:I85"/>
    <mergeCell ref="L85:M85"/>
    <mergeCell ref="B86:I86"/>
    <mergeCell ref="L87:M87"/>
    <mergeCell ref="AV89:AW89"/>
    <mergeCell ref="AX89:AY89"/>
    <mergeCell ref="AI92:AJ92"/>
    <mergeCell ref="AK92:AL92"/>
    <mergeCell ref="AV92:AW92"/>
    <mergeCell ref="AX92:AY92"/>
    <mergeCell ref="B93:I93"/>
    <mergeCell ref="AI93:AJ93"/>
    <mergeCell ref="AK93:AL93"/>
    <mergeCell ref="AV93:AW93"/>
    <mergeCell ref="AX93:AY93"/>
    <mergeCell ref="AD101:AL101"/>
    <mergeCell ref="AV101:AW101"/>
    <mergeCell ref="AX101:AY101"/>
    <mergeCell ref="AD102:AL102"/>
    <mergeCell ref="AQ102:AY102"/>
    <mergeCell ref="AI103:AJ103"/>
    <mergeCell ref="AK103:AL103"/>
    <mergeCell ref="AQ103:AY103"/>
    <mergeCell ref="C96:I96"/>
    <mergeCell ref="AV96:AW96"/>
    <mergeCell ref="AX96:AY96"/>
    <mergeCell ref="AI98:AJ98"/>
    <mergeCell ref="AK98:AL98"/>
    <mergeCell ref="AI100:AJ100"/>
    <mergeCell ref="AK100:AL100"/>
    <mergeCell ref="AV100:AW100"/>
    <mergeCell ref="AX100:AY100"/>
    <mergeCell ref="AI104:AJ104"/>
    <mergeCell ref="AK104:AL104"/>
    <mergeCell ref="AV104:AW104"/>
    <mergeCell ref="AX104:AY104"/>
    <mergeCell ref="A105:B105"/>
    <mergeCell ref="C105:D105"/>
    <mergeCell ref="E105:G105"/>
    <mergeCell ref="P105:Q105"/>
    <mergeCell ref="AI105:AJ105"/>
    <mergeCell ref="AX106:AY106"/>
    <mergeCell ref="A107:B107"/>
    <mergeCell ref="C107:D107"/>
    <mergeCell ref="E107:G107"/>
    <mergeCell ref="P107:Q107"/>
    <mergeCell ref="AV107:AW107"/>
    <mergeCell ref="AX107:AY107"/>
    <mergeCell ref="AK105:AL105"/>
    <mergeCell ref="AV105:AW105"/>
    <mergeCell ref="AX105:AY105"/>
    <mergeCell ref="A106:B106"/>
    <mergeCell ref="C106:D106"/>
    <mergeCell ref="E106:G106"/>
    <mergeCell ref="P106:Q106"/>
    <mergeCell ref="AI106:AJ106"/>
    <mergeCell ref="AK106:AL106"/>
    <mergeCell ref="AV106:AW106"/>
    <mergeCell ref="C114:F114"/>
    <mergeCell ref="C115:F115"/>
    <mergeCell ref="P63:Q63"/>
    <mergeCell ref="P64:Q64"/>
    <mergeCell ref="A108:B108"/>
    <mergeCell ref="C108:D108"/>
    <mergeCell ref="P108:Q108"/>
    <mergeCell ref="P112:Q112"/>
    <mergeCell ref="F113:G113"/>
    <mergeCell ref="H113:I113"/>
    <mergeCell ref="J113:K113"/>
    <mergeCell ref="P113:Q113"/>
    <mergeCell ref="A104:Q104"/>
    <mergeCell ref="C90:I90"/>
    <mergeCell ref="L80:M80"/>
    <mergeCell ref="L67:M67"/>
    <mergeCell ref="J63:L63"/>
    <mergeCell ref="J64:L64"/>
  </mergeCells>
  <conditionalFormatting sqref="J12:K12 I11 I9 B11:D12 B12:B13">
    <cfRule type="cellIs" dxfId="8" priority="1" stopIfTrue="1" operator="lessThan">
      <formula>0</formula>
    </cfRule>
  </conditionalFormatting>
  <hyperlinks>
    <hyperlink ref="B12" r:id="rId1"/>
  </hyperlinks>
  <printOptions horizontalCentered="1" verticalCentered="1"/>
  <pageMargins left="0" right="0.02" top="0" bottom="0" header="0" footer="0"/>
  <pageSetup paperSize="9" scale="30" orientation="portrait" horizontalDpi="4294967293" verticalDpi="4294967293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Z136"/>
  <sheetViews>
    <sheetView view="pageBreakPreview" topLeftCell="A45" zoomScale="50" zoomScaleNormal="50" zoomScaleSheetLayoutView="50" workbookViewId="0">
      <selection activeCell="A77" sqref="A77"/>
    </sheetView>
  </sheetViews>
  <sheetFormatPr defaultColWidth="9.140625" defaultRowHeight="15"/>
  <cols>
    <col min="1" max="1" width="43.7109375" style="2" customWidth="1"/>
    <col min="2" max="2" width="15.85546875" style="2" customWidth="1"/>
    <col min="3" max="3" width="14.28515625" style="2" customWidth="1"/>
    <col min="4" max="4" width="15" style="2" customWidth="1"/>
    <col min="5" max="5" width="17.42578125" style="2" customWidth="1"/>
    <col min="6" max="6" width="15.28515625" style="2" customWidth="1"/>
    <col min="7" max="7" width="24.85546875" style="2" customWidth="1"/>
    <col min="8" max="9" width="19.5703125" style="2" customWidth="1"/>
    <col min="10" max="10" width="17.85546875" style="2" customWidth="1"/>
    <col min="11" max="11" width="18.7109375" style="2" customWidth="1"/>
    <col min="12" max="12" width="19.28515625" style="2" customWidth="1"/>
    <col min="13" max="13" width="17.140625" style="2" customWidth="1"/>
    <col min="14" max="14" width="19.28515625" style="2" customWidth="1"/>
    <col min="15" max="15" width="20.140625" style="2" customWidth="1"/>
    <col min="16" max="16" width="21" style="2" customWidth="1"/>
    <col min="17" max="17" width="23.5703125" style="2" customWidth="1"/>
    <col min="18" max="18" width="3.42578125" style="2" customWidth="1"/>
    <col min="19" max="19" width="14.5703125" style="3" customWidth="1"/>
    <col min="20" max="20" width="12.85546875" style="4" customWidth="1"/>
    <col min="21" max="21" width="15" style="5" customWidth="1"/>
    <col min="22" max="22" width="20" style="2" customWidth="1"/>
    <col min="23" max="23" width="9.140625" style="2" customWidth="1"/>
    <col min="24" max="24" width="12.28515625" style="2" customWidth="1"/>
    <col min="25" max="16384" width="9.140625" style="2"/>
  </cols>
  <sheetData>
    <row r="1" spans="1:52" ht="11.25" customHeight="1">
      <c r="A1" s="39"/>
      <c r="B1" s="40"/>
      <c r="C1" s="1039" t="s">
        <v>78</v>
      </c>
      <c r="D1" s="1040"/>
      <c r="E1" s="1040"/>
      <c r="F1" s="1040"/>
      <c r="G1" s="1040"/>
      <c r="H1" s="1040"/>
      <c r="I1" s="1040"/>
      <c r="J1" s="1040"/>
      <c r="K1" s="1040"/>
      <c r="L1" s="1040"/>
      <c r="M1" s="1041"/>
      <c r="N1" s="534"/>
      <c r="O1" s="535"/>
      <c r="P1" s="535"/>
      <c r="Q1" s="40"/>
      <c r="R1" s="1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52" ht="41.25" customHeight="1" thickBot="1">
      <c r="A2" s="41"/>
      <c r="B2" s="42"/>
      <c r="C2" s="1042"/>
      <c r="D2" s="1043"/>
      <c r="E2" s="1043"/>
      <c r="F2" s="1043"/>
      <c r="G2" s="1043"/>
      <c r="H2" s="1043"/>
      <c r="I2" s="1043"/>
      <c r="J2" s="1043"/>
      <c r="K2" s="1043"/>
      <c r="L2" s="1043"/>
      <c r="M2" s="1044"/>
      <c r="N2" s="1045" t="s">
        <v>136</v>
      </c>
      <c r="O2" s="1046"/>
      <c r="P2" s="1046"/>
      <c r="Q2" s="42"/>
      <c r="R2" s="6"/>
      <c r="V2" s="45"/>
      <c r="W2" s="45"/>
      <c r="X2" s="45"/>
      <c r="Y2" s="45"/>
      <c r="Z2" s="45"/>
      <c r="AA2" s="45"/>
      <c r="AB2" s="45"/>
      <c r="AC2" s="13"/>
      <c r="AD2" s="13"/>
      <c r="AE2" s="13"/>
      <c r="AF2" s="13"/>
      <c r="AG2" s="13"/>
    </row>
    <row r="3" spans="1:52" ht="26.25" customHeight="1">
      <c r="A3" s="41"/>
      <c r="B3" s="42"/>
      <c r="C3" s="1047" t="s">
        <v>141</v>
      </c>
      <c r="D3" s="1048"/>
      <c r="E3" s="1048"/>
      <c r="F3" s="1048"/>
      <c r="G3" s="1048"/>
      <c r="H3" s="1048"/>
      <c r="I3" s="1048"/>
      <c r="J3" s="1048"/>
      <c r="K3" s="1048"/>
      <c r="L3" s="1048"/>
      <c r="M3" s="1049"/>
      <c r="N3" s="1053" t="s">
        <v>260</v>
      </c>
      <c r="O3" s="1054"/>
      <c r="P3" s="536"/>
      <c r="Q3" s="42"/>
      <c r="R3" s="6"/>
      <c r="V3" s="45"/>
      <c r="W3" s="45"/>
      <c r="X3" s="45"/>
      <c r="Y3" s="45"/>
      <c r="Z3" s="45"/>
      <c r="AA3" s="45"/>
      <c r="AB3" s="45"/>
      <c r="AC3" s="13"/>
      <c r="AD3" s="13"/>
      <c r="AE3" s="13"/>
      <c r="AF3" s="13"/>
      <c r="AG3" s="13"/>
    </row>
    <row r="4" spans="1:52" ht="24" customHeight="1" thickBot="1">
      <c r="A4" s="1058"/>
      <c r="B4" s="1059"/>
      <c r="C4" s="1050"/>
      <c r="D4" s="1051"/>
      <c r="E4" s="1051"/>
      <c r="F4" s="1051"/>
      <c r="G4" s="1051"/>
      <c r="H4" s="1051"/>
      <c r="I4" s="1051"/>
      <c r="J4" s="1051"/>
      <c r="K4" s="1051"/>
      <c r="L4" s="1051"/>
      <c r="M4" s="1052"/>
      <c r="N4" s="1060" t="s">
        <v>261</v>
      </c>
      <c r="O4" s="1061"/>
      <c r="P4" s="1061"/>
      <c r="Q4" s="43"/>
      <c r="R4" s="6"/>
      <c r="V4" s="11"/>
      <c r="W4" s="11"/>
      <c r="X4" s="11"/>
      <c r="Y4" s="11"/>
      <c r="Z4" s="11"/>
      <c r="AA4" s="11"/>
      <c r="AB4" s="11"/>
      <c r="AC4" s="13"/>
      <c r="AD4" s="13"/>
      <c r="AE4" s="13"/>
      <c r="AF4" s="13"/>
      <c r="AG4" s="13"/>
    </row>
    <row r="5" spans="1:52" ht="18" customHeight="1" thickBot="1">
      <c r="A5"/>
      <c r="B5" s="2" t="s">
        <v>0</v>
      </c>
      <c r="G5" s="7" t="s">
        <v>0</v>
      </c>
      <c r="N5" s="1062"/>
      <c r="O5" s="1062"/>
      <c r="P5" s="1062"/>
      <c r="Q5" s="1062"/>
      <c r="V5" s="11"/>
      <c r="W5" s="11"/>
      <c r="X5" s="11"/>
      <c r="Y5" s="11"/>
      <c r="Z5" s="11"/>
      <c r="AA5" s="11"/>
      <c r="AB5" s="11"/>
      <c r="AC5" s="13"/>
      <c r="AD5" s="13"/>
      <c r="AE5" s="13"/>
      <c r="AF5" s="13"/>
      <c r="AG5" s="13"/>
      <c r="AP5" s="1099" t="s">
        <v>6</v>
      </c>
      <c r="AQ5" s="1100"/>
      <c r="AR5" s="1100"/>
      <c r="AS5" s="1100"/>
      <c r="AT5" s="1100"/>
      <c r="AU5" s="1100"/>
      <c r="AV5" s="1100"/>
      <c r="AW5" s="1100"/>
      <c r="AX5" s="1101"/>
    </row>
    <row r="6" spans="1:52" s="234" customFormat="1" ht="18" customHeight="1">
      <c r="A6" s="513" t="s">
        <v>82</v>
      </c>
      <c r="B6" s="514"/>
      <c r="C6" s="513" t="s">
        <v>284</v>
      </c>
      <c r="D6" s="515"/>
      <c r="E6" s="513" t="s">
        <v>121</v>
      </c>
      <c r="F6" s="514"/>
      <c r="G6" s="516" t="s">
        <v>3</v>
      </c>
      <c r="H6" s="514"/>
      <c r="I6" s="516" t="s">
        <v>2</v>
      </c>
      <c r="J6" s="517"/>
      <c r="K6" s="514"/>
      <c r="L6" s="516" t="s">
        <v>83</v>
      </c>
      <c r="M6" s="518"/>
      <c r="N6" s="516" t="s">
        <v>84</v>
      </c>
      <c r="O6" s="519"/>
      <c r="P6" s="516" t="s">
        <v>85</v>
      </c>
      <c r="Q6" s="527"/>
      <c r="R6" s="232"/>
      <c r="S6" s="50"/>
      <c r="T6" s="98"/>
      <c r="U6" s="233"/>
      <c r="V6" s="604"/>
      <c r="W6" s="604"/>
      <c r="X6" s="604"/>
      <c r="Y6" s="604"/>
      <c r="Z6" s="604"/>
      <c r="AA6" s="604"/>
      <c r="AB6" s="604"/>
      <c r="AC6" s="87"/>
      <c r="AD6" s="87"/>
      <c r="AE6" s="87"/>
      <c r="AF6" s="87"/>
      <c r="AG6" s="87"/>
      <c r="AH6" s="87"/>
      <c r="AI6" s="87"/>
      <c r="AJ6" s="87"/>
      <c r="AK6" s="87"/>
      <c r="AL6" s="87"/>
      <c r="AO6" s="227"/>
      <c r="AP6" s="235"/>
      <c r="AQ6" s="235"/>
      <c r="AR6" s="235"/>
      <c r="AS6" s="235"/>
      <c r="AT6" s="235"/>
      <c r="AU6" s="235"/>
      <c r="AV6" s="235"/>
      <c r="AW6" s="235"/>
      <c r="AX6" s="235"/>
      <c r="AY6" s="227"/>
      <c r="AZ6" s="227"/>
    </row>
    <row r="7" spans="1:52" s="234" customFormat="1" ht="18" customHeight="1" thickBot="1">
      <c r="A7" s="605" t="s">
        <v>289</v>
      </c>
      <c r="B7" s="606"/>
      <c r="C7" s="1063">
        <v>41187</v>
      </c>
      <c r="D7" s="1064"/>
      <c r="E7" s="288">
        <v>811</v>
      </c>
      <c r="F7" s="521" t="s">
        <v>89</v>
      </c>
      <c r="G7" s="522">
        <v>16</v>
      </c>
      <c r="H7" s="523" t="s">
        <v>129</v>
      </c>
      <c r="I7" s="524" t="s">
        <v>288</v>
      </c>
      <c r="J7" s="525"/>
      <c r="K7" s="526"/>
      <c r="L7" s="1065" t="s">
        <v>268</v>
      </c>
      <c r="M7" s="1066"/>
      <c r="N7" s="524" t="s">
        <v>310</v>
      </c>
      <c r="O7" s="526"/>
      <c r="P7" s="524"/>
      <c r="Q7" s="528">
        <v>3</v>
      </c>
      <c r="R7" s="232"/>
      <c r="S7" s="50"/>
      <c r="T7" s="98"/>
      <c r="U7" s="233"/>
      <c r="V7" s="604"/>
      <c r="W7" s="604"/>
      <c r="X7" s="604"/>
      <c r="Y7" s="604"/>
      <c r="Z7" s="604"/>
      <c r="AA7" s="604"/>
      <c r="AB7" s="604"/>
      <c r="AC7" s="87"/>
      <c r="AD7" s="87"/>
      <c r="AE7" s="87"/>
      <c r="AF7" s="87"/>
      <c r="AG7" s="87"/>
      <c r="AH7" s="87"/>
      <c r="AI7" s="87"/>
      <c r="AJ7" s="87"/>
      <c r="AK7" s="87"/>
      <c r="AL7" s="87"/>
      <c r="AO7" s="227"/>
      <c r="AP7" s="55"/>
      <c r="AQ7" s="56"/>
      <c r="AR7" s="56"/>
      <c r="AS7" s="57"/>
      <c r="AT7" s="58"/>
      <c r="AU7" s="56"/>
      <c r="AV7" s="59"/>
      <c r="AW7" s="60"/>
      <c r="AX7" s="61"/>
      <c r="AY7" s="227"/>
      <c r="AZ7" s="227"/>
    </row>
    <row r="8" spans="1:52" s="46" customFormat="1" ht="20.100000000000001" customHeight="1" thickBot="1">
      <c r="A8" s="862" t="s">
        <v>86</v>
      </c>
      <c r="B8" s="863"/>
      <c r="C8" s="863"/>
      <c r="D8" s="863"/>
      <c r="E8" s="862" t="s">
        <v>91</v>
      </c>
      <c r="F8" s="863"/>
      <c r="G8" s="863"/>
      <c r="H8" s="864"/>
      <c r="I8" s="862" t="s">
        <v>90</v>
      </c>
      <c r="J8" s="863"/>
      <c r="K8" s="864"/>
      <c r="L8" s="862" t="s">
        <v>94</v>
      </c>
      <c r="M8" s="863"/>
      <c r="N8" s="863"/>
      <c r="O8" s="863"/>
      <c r="P8" s="863"/>
      <c r="Q8" s="864"/>
      <c r="R8" s="571"/>
      <c r="S8" s="50"/>
      <c r="T8" s="98"/>
      <c r="U8" s="90"/>
      <c r="V8" s="601"/>
      <c r="W8" s="601"/>
      <c r="X8" s="601"/>
      <c r="Y8" s="604"/>
      <c r="Z8" s="604"/>
      <c r="AA8" s="604"/>
      <c r="AB8" s="604"/>
      <c r="AC8" s="571"/>
      <c r="AD8" s="571"/>
      <c r="AE8" s="571"/>
      <c r="AF8" s="571"/>
      <c r="AG8" s="571"/>
      <c r="AH8" s="53"/>
      <c r="AI8" s="53"/>
      <c r="AJ8" s="53"/>
      <c r="AK8" s="53"/>
      <c r="AL8" s="53"/>
      <c r="AO8" s="55"/>
      <c r="AP8" s="55"/>
      <c r="AQ8" s="56"/>
      <c r="AR8" s="56"/>
      <c r="AS8" s="57"/>
      <c r="AT8" s="58"/>
      <c r="AU8" s="56"/>
      <c r="AV8" s="59"/>
      <c r="AW8" s="60"/>
      <c r="AX8" s="61"/>
      <c r="AY8" s="55"/>
      <c r="AZ8" s="55"/>
    </row>
    <row r="9" spans="1:52" s="46" customFormat="1" ht="20.100000000000001" customHeight="1">
      <c r="A9" s="243" t="s">
        <v>1</v>
      </c>
      <c r="B9" s="1067" t="s">
        <v>273</v>
      </c>
      <c r="C9" s="1068"/>
      <c r="D9" s="1068"/>
      <c r="E9" s="896" t="s">
        <v>4</v>
      </c>
      <c r="F9" s="1072"/>
      <c r="G9" s="244">
        <v>2.1</v>
      </c>
      <c r="H9" s="245"/>
      <c r="I9" s="246" t="s">
        <v>88</v>
      </c>
      <c r="J9" s="247"/>
      <c r="K9" s="248">
        <v>267</v>
      </c>
      <c r="L9" s="583" t="s">
        <v>263</v>
      </c>
      <c r="M9" s="592"/>
      <c r="N9" s="592"/>
      <c r="O9" s="592"/>
      <c r="P9" s="592"/>
      <c r="Q9" s="593"/>
      <c r="R9" s="49"/>
      <c r="S9" s="50"/>
      <c r="T9" s="51"/>
      <c r="U9" s="52"/>
      <c r="V9" s="53"/>
      <c r="W9" s="53"/>
      <c r="X9" s="53"/>
      <c r="Y9" s="53"/>
      <c r="Z9" s="53"/>
      <c r="AA9" s="571"/>
      <c r="AB9" s="571"/>
      <c r="AC9" s="571"/>
      <c r="AD9" s="571"/>
      <c r="AE9" s="571"/>
      <c r="AF9" s="571"/>
      <c r="AG9" s="571"/>
      <c r="AH9" s="53"/>
      <c r="AI9" s="53"/>
      <c r="AJ9" s="53"/>
      <c r="AK9" s="53"/>
      <c r="AL9" s="53"/>
      <c r="AO9" s="55"/>
      <c r="AP9" s="55"/>
      <c r="AQ9" s="56"/>
      <c r="AR9" s="56"/>
      <c r="AS9" s="57"/>
      <c r="AT9" s="58"/>
      <c r="AU9" s="56"/>
      <c r="AV9" s="59"/>
      <c r="AW9" s="60"/>
      <c r="AX9" s="61"/>
      <c r="AY9" s="55"/>
      <c r="AZ9" s="55"/>
    </row>
    <row r="10" spans="1:52" s="46" customFormat="1" ht="20.100000000000001" customHeight="1">
      <c r="A10" s="250" t="s">
        <v>126</v>
      </c>
      <c r="B10" s="1069" t="s">
        <v>290</v>
      </c>
      <c r="C10" s="1070"/>
      <c r="D10" s="1070"/>
      <c r="E10" s="898" t="s">
        <v>5</v>
      </c>
      <c r="F10" s="997"/>
      <c r="G10" s="252">
        <v>0.1</v>
      </c>
      <c r="H10" s="253"/>
      <c r="I10" s="566" t="s">
        <v>123</v>
      </c>
      <c r="J10" s="254"/>
      <c r="K10" s="573">
        <f>+E7-K9</f>
        <v>544</v>
      </c>
      <c r="L10" s="566" t="s">
        <v>264</v>
      </c>
      <c r="M10" s="609"/>
      <c r="N10" s="609"/>
      <c r="O10" s="609"/>
      <c r="P10" s="609"/>
      <c r="Q10" s="608"/>
      <c r="R10" s="64"/>
      <c r="S10" s="65"/>
      <c r="T10" s="66"/>
      <c r="U10" s="67"/>
      <c r="V10" s="53"/>
      <c r="W10" s="53"/>
      <c r="X10" s="53"/>
      <c r="Y10" s="53"/>
      <c r="Z10" s="53"/>
      <c r="AA10" s="53"/>
      <c r="AB10" s="601"/>
      <c r="AC10" s="601"/>
      <c r="AD10" s="601"/>
      <c r="AE10" s="601"/>
      <c r="AF10" s="601"/>
      <c r="AG10" s="601"/>
      <c r="AH10" s="53"/>
      <c r="AI10" s="53"/>
      <c r="AJ10" s="53"/>
      <c r="AK10" s="53"/>
      <c r="AL10" s="53"/>
      <c r="AO10" s="55"/>
      <c r="AP10" s="55"/>
      <c r="AQ10" s="56"/>
      <c r="AR10" s="69"/>
      <c r="AS10" s="57"/>
      <c r="AT10" s="58"/>
      <c r="AU10" s="56"/>
      <c r="AV10" s="59"/>
      <c r="AW10" s="60"/>
      <c r="AX10" s="61"/>
      <c r="AY10" s="55"/>
      <c r="AZ10" s="55"/>
    </row>
    <row r="11" spans="1:52" s="46" customFormat="1" ht="20.100000000000001" customHeight="1">
      <c r="A11" s="250" t="s">
        <v>125</v>
      </c>
      <c r="B11" s="257">
        <v>8.6999999999999993</v>
      </c>
      <c r="C11" s="258"/>
      <c r="D11" s="569"/>
      <c r="E11" s="898" t="s">
        <v>257</v>
      </c>
      <c r="F11" s="997"/>
      <c r="G11" s="260" t="s">
        <v>311</v>
      </c>
      <c r="H11" s="261"/>
      <c r="I11" s="262" t="s">
        <v>130</v>
      </c>
      <c r="J11" s="263"/>
      <c r="K11" s="264"/>
      <c r="L11" s="566" t="s">
        <v>265</v>
      </c>
      <c r="M11" s="609"/>
      <c r="N11" s="609"/>
      <c r="O11" s="609"/>
      <c r="P11" s="609"/>
      <c r="Q11" s="608"/>
      <c r="R11" s="64"/>
      <c r="S11" s="65"/>
      <c r="T11" s="70"/>
      <c r="U11" s="67"/>
      <c r="V11" s="53"/>
      <c r="W11" s="53"/>
      <c r="X11" s="53"/>
      <c r="Y11" s="53"/>
      <c r="Z11" s="53"/>
      <c r="AA11" s="53"/>
      <c r="AB11" s="601"/>
      <c r="AC11" s="601"/>
      <c r="AD11" s="601"/>
      <c r="AE11" s="601"/>
      <c r="AF11" s="601"/>
      <c r="AG11" s="601"/>
      <c r="AH11" s="53"/>
      <c r="AI11" s="53"/>
      <c r="AJ11" s="53"/>
      <c r="AK11" s="53"/>
      <c r="AL11" s="53"/>
      <c r="AO11" s="55"/>
      <c r="AP11" s="55"/>
      <c r="AQ11" s="56"/>
      <c r="AR11" s="69"/>
      <c r="AS11" s="57"/>
      <c r="AT11" s="58"/>
      <c r="AU11" s="56"/>
      <c r="AV11" s="59"/>
      <c r="AW11" s="60"/>
      <c r="AX11" s="61"/>
      <c r="AY11" s="55"/>
      <c r="AZ11" s="55"/>
    </row>
    <row r="12" spans="1:52" s="46" customFormat="1" ht="20.100000000000001" customHeight="1">
      <c r="A12" s="250" t="s">
        <v>127</v>
      </c>
      <c r="B12" s="631" t="s">
        <v>291</v>
      </c>
      <c r="C12" s="258"/>
      <c r="D12" s="265"/>
      <c r="E12" s="898" t="s">
        <v>87</v>
      </c>
      <c r="F12" s="997"/>
      <c r="G12" s="266"/>
      <c r="H12" s="261"/>
      <c r="I12" s="267" t="s">
        <v>131</v>
      </c>
      <c r="J12" s="268"/>
      <c r="K12" s="269">
        <v>0.2</v>
      </c>
      <c r="L12" s="566" t="s">
        <v>293</v>
      </c>
      <c r="M12" s="609"/>
      <c r="N12" s="609"/>
      <c r="O12" s="609"/>
      <c r="P12" s="609"/>
      <c r="Q12" s="608"/>
      <c r="R12" s="64"/>
      <c r="S12" s="65"/>
      <c r="T12" s="66"/>
      <c r="U12" s="67"/>
      <c r="V12" s="53"/>
      <c r="W12" s="53"/>
      <c r="X12" s="53"/>
      <c r="Y12" s="53"/>
      <c r="Z12" s="53"/>
      <c r="AA12" s="53"/>
      <c r="AB12" s="601"/>
      <c r="AC12" s="601"/>
      <c r="AD12" s="601"/>
      <c r="AE12" s="601"/>
      <c r="AF12" s="601"/>
      <c r="AG12" s="601"/>
      <c r="AH12" s="53"/>
      <c r="AI12" s="53"/>
      <c r="AJ12" s="53"/>
      <c r="AK12" s="53"/>
      <c r="AL12" s="53"/>
      <c r="AO12" s="55"/>
      <c r="AP12" s="55"/>
      <c r="AQ12" s="56"/>
      <c r="AR12" s="69"/>
      <c r="AS12" s="57"/>
      <c r="AT12" s="58"/>
      <c r="AU12" s="56"/>
      <c r="AV12" s="59"/>
      <c r="AW12" s="60"/>
      <c r="AX12" s="61"/>
      <c r="AY12" s="55"/>
      <c r="AZ12" s="55"/>
    </row>
    <row r="13" spans="1:52" s="46" customFormat="1" ht="20.100000000000001" customHeight="1">
      <c r="A13" s="270" t="s">
        <v>128</v>
      </c>
      <c r="B13" s="257">
        <v>5</v>
      </c>
      <c r="C13" s="590"/>
      <c r="D13" s="272"/>
      <c r="E13" s="1073"/>
      <c r="F13" s="1074"/>
      <c r="G13" s="252"/>
      <c r="H13" s="273"/>
      <c r="I13" s="566" t="s">
        <v>122</v>
      </c>
      <c r="J13" s="274"/>
      <c r="K13" s="586">
        <v>1</v>
      </c>
      <c r="L13" s="566" t="s">
        <v>294</v>
      </c>
      <c r="M13" s="274"/>
      <c r="N13" s="274"/>
      <c r="O13" s="609"/>
      <c r="P13" s="609"/>
      <c r="Q13" s="608"/>
      <c r="R13" s="64"/>
      <c r="S13" s="65"/>
      <c r="T13" s="66"/>
      <c r="U13" s="67"/>
      <c r="V13" s="887"/>
      <c r="W13" s="887"/>
      <c r="X13" s="887"/>
      <c r="Y13" s="53"/>
      <c r="Z13" s="53"/>
      <c r="AA13" s="53"/>
      <c r="AB13" s="601"/>
      <c r="AC13" s="601"/>
      <c r="AD13" s="601"/>
      <c r="AE13" s="601"/>
      <c r="AF13" s="601"/>
      <c r="AG13" s="601"/>
      <c r="AH13" s="53"/>
      <c r="AI13" s="53"/>
      <c r="AJ13" s="53"/>
      <c r="AK13" s="53"/>
      <c r="AL13" s="53"/>
      <c r="AO13" s="55"/>
      <c r="AP13" s="55"/>
      <c r="AQ13" s="56"/>
      <c r="AR13" s="69"/>
      <c r="AS13" s="57"/>
      <c r="AT13" s="58"/>
      <c r="AU13" s="56"/>
      <c r="AV13" s="59"/>
      <c r="AW13" s="60"/>
      <c r="AX13" s="61"/>
      <c r="AY13" s="55"/>
      <c r="AZ13" s="55"/>
    </row>
    <row r="14" spans="1:52" s="46" customFormat="1" ht="20.100000000000001" customHeight="1" thickBot="1">
      <c r="A14" s="276" t="s">
        <v>124</v>
      </c>
      <c r="B14" s="277">
        <v>789</v>
      </c>
      <c r="C14" s="277"/>
      <c r="D14" s="278"/>
      <c r="E14" s="1075"/>
      <c r="F14" s="1076"/>
      <c r="G14" s="279"/>
      <c r="H14" s="280"/>
      <c r="I14" s="281"/>
      <c r="J14" s="282"/>
      <c r="K14" s="283"/>
      <c r="L14" s="281" t="s">
        <v>295</v>
      </c>
      <c r="M14" s="282"/>
      <c r="N14" s="282"/>
      <c r="O14" s="529"/>
      <c r="P14" s="529"/>
      <c r="Q14" s="530"/>
      <c r="R14" s="49"/>
      <c r="S14" s="65"/>
      <c r="T14" s="66"/>
      <c r="U14" s="67"/>
      <c r="V14" s="571"/>
      <c r="W14" s="571"/>
      <c r="X14" s="571"/>
      <c r="Y14" s="53"/>
      <c r="Z14" s="53"/>
      <c r="AA14" s="53"/>
      <c r="AB14" s="601"/>
      <c r="AC14" s="601"/>
      <c r="AD14" s="601"/>
      <c r="AE14" s="601"/>
      <c r="AF14" s="601"/>
      <c r="AG14" s="601"/>
      <c r="AH14" s="53"/>
      <c r="AI14" s="53"/>
      <c r="AJ14" s="53"/>
      <c r="AK14" s="53"/>
      <c r="AL14" s="53"/>
      <c r="AO14" s="55"/>
      <c r="AP14" s="55"/>
      <c r="AQ14" s="56"/>
      <c r="AR14" s="69"/>
      <c r="AS14" s="57"/>
      <c r="AT14" s="58"/>
      <c r="AU14" s="56"/>
      <c r="AV14" s="59"/>
      <c r="AW14" s="60"/>
      <c r="AX14" s="61"/>
      <c r="AY14" s="55"/>
      <c r="AZ14" s="55"/>
    </row>
    <row r="15" spans="1:52" ht="28.5" customHeight="1" thickBot="1">
      <c r="A15" s="862" t="s">
        <v>137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3"/>
      <c r="N15" s="863"/>
      <c r="O15" s="863"/>
      <c r="P15" s="863"/>
      <c r="Q15" s="864"/>
      <c r="R15" s="16"/>
      <c r="S15" s="35"/>
      <c r="T15" s="36"/>
      <c r="U15" s="37"/>
      <c r="V15" s="30"/>
      <c r="W15" s="30"/>
      <c r="X15" s="30"/>
      <c r="Y15" s="10"/>
      <c r="Z15" s="10"/>
      <c r="AA15" s="26"/>
      <c r="AB15" s="17"/>
      <c r="AC15" s="17"/>
      <c r="AD15" s="17"/>
      <c r="AE15" s="17"/>
      <c r="AF15" s="17"/>
      <c r="AG15" s="21"/>
      <c r="AH15" s="10"/>
      <c r="AI15" s="10"/>
      <c r="AJ15" s="10"/>
      <c r="AK15" s="10"/>
      <c r="AL15" s="10"/>
      <c r="AO15" s="13"/>
      <c r="AP15" s="19"/>
      <c r="AQ15" s="14"/>
      <c r="AR15" s="25"/>
      <c r="AS15" s="22"/>
      <c r="AT15" s="23"/>
      <c r="AU15" s="15"/>
      <c r="AV15" s="12"/>
      <c r="AW15" s="24"/>
      <c r="AX15" s="8"/>
      <c r="AY15" s="13"/>
      <c r="AZ15" s="13"/>
    </row>
    <row r="16" spans="1:52" s="46" customFormat="1" ht="18" customHeight="1" thickBot="1">
      <c r="A16" s="921" t="s">
        <v>92</v>
      </c>
      <c r="B16" s="922"/>
      <c r="C16" s="922"/>
      <c r="D16" s="922"/>
      <c r="E16" s="922"/>
      <c r="F16" s="922"/>
      <c r="G16" s="923"/>
      <c r="H16" s="1079" t="s">
        <v>12</v>
      </c>
      <c r="I16" s="1082"/>
      <c r="J16" s="1082"/>
      <c r="K16" s="1082"/>
      <c r="L16" s="1082"/>
      <c r="M16" s="1082"/>
      <c r="N16" s="1082"/>
      <c r="O16" s="1082"/>
      <c r="P16" s="1082"/>
      <c r="Q16" s="1080"/>
      <c r="R16" s="61"/>
      <c r="S16" s="81"/>
      <c r="T16" s="66"/>
      <c r="U16" s="67"/>
      <c r="V16" s="53"/>
      <c r="W16" s="53"/>
      <c r="X16" s="82"/>
      <c r="Y16" s="53"/>
      <c r="Z16" s="53"/>
      <c r="AA16" s="53"/>
      <c r="AB16" s="601"/>
      <c r="AC16" s="601"/>
      <c r="AD16" s="601"/>
      <c r="AE16" s="601"/>
      <c r="AF16" s="601"/>
      <c r="AG16" s="601"/>
      <c r="AH16" s="53"/>
      <c r="AI16" s="53"/>
      <c r="AJ16" s="53"/>
      <c r="AK16" s="53"/>
      <c r="AL16" s="53"/>
      <c r="AO16" s="55"/>
      <c r="AP16" s="55"/>
      <c r="AQ16" s="56"/>
      <c r="AR16" s="56"/>
      <c r="AS16" s="57"/>
      <c r="AT16" s="58"/>
      <c r="AU16" s="56"/>
      <c r="AV16" s="59"/>
      <c r="AW16" s="60"/>
      <c r="AX16" s="61"/>
      <c r="AY16" s="55"/>
      <c r="AZ16" s="55"/>
    </row>
    <row r="17" spans="1:52" s="46" customFormat="1" ht="18" customHeight="1" thickBot="1">
      <c r="A17" s="567"/>
      <c r="B17" s="921" t="s">
        <v>132</v>
      </c>
      <c r="C17" s="923"/>
      <c r="D17" s="921" t="s">
        <v>133</v>
      </c>
      <c r="E17" s="923"/>
      <c r="F17" s="921" t="s">
        <v>134</v>
      </c>
      <c r="G17" s="923"/>
      <c r="H17" s="1079"/>
      <c r="I17" s="1080"/>
      <c r="J17" s="1089" t="s">
        <v>15</v>
      </c>
      <c r="K17" s="1089"/>
      <c r="L17" s="1089"/>
      <c r="M17" s="1089" t="s">
        <v>16</v>
      </c>
      <c r="N17" s="1089"/>
      <c r="O17" s="1089"/>
      <c r="P17" s="922" t="s">
        <v>135</v>
      </c>
      <c r="Q17" s="923"/>
      <c r="R17" s="83"/>
      <c r="S17" s="65"/>
      <c r="T17" s="66"/>
      <c r="U17" s="67"/>
      <c r="V17" s="53"/>
      <c r="W17" s="53"/>
      <c r="X17" s="84"/>
      <c r="Y17" s="53"/>
      <c r="Z17" s="53"/>
      <c r="AA17" s="53"/>
      <c r="AB17" s="601"/>
      <c r="AC17" s="601"/>
      <c r="AD17" s="601"/>
      <c r="AE17" s="601"/>
      <c r="AF17" s="53"/>
      <c r="AG17" s="53"/>
      <c r="AH17" s="53"/>
      <c r="AI17" s="53"/>
      <c r="AJ17" s="53"/>
      <c r="AK17" s="53"/>
      <c r="AL17" s="53"/>
      <c r="AO17" s="55"/>
      <c r="AP17" s="55"/>
      <c r="AQ17" s="56"/>
      <c r="AR17" s="56"/>
      <c r="AS17" s="57"/>
      <c r="AT17" s="58"/>
      <c r="AU17" s="56"/>
      <c r="AV17" s="59"/>
      <c r="AW17" s="60"/>
      <c r="AX17" s="61"/>
      <c r="AY17" s="55"/>
      <c r="AZ17" s="55"/>
    </row>
    <row r="18" spans="1:52" s="46" customFormat="1" ht="18" customHeight="1" thickBot="1">
      <c r="A18" s="568"/>
      <c r="B18" s="286" t="s">
        <v>199</v>
      </c>
      <c r="C18" s="287" t="s">
        <v>7</v>
      </c>
      <c r="D18" s="286" t="s">
        <v>199</v>
      </c>
      <c r="E18" s="287" t="s">
        <v>7</v>
      </c>
      <c r="F18" s="286" t="s">
        <v>199</v>
      </c>
      <c r="G18" s="287" t="s">
        <v>7</v>
      </c>
      <c r="H18" s="288"/>
      <c r="I18" s="289"/>
      <c r="J18" s="1090"/>
      <c r="K18" s="1090"/>
      <c r="L18" s="1090"/>
      <c r="M18" s="1090"/>
      <c r="N18" s="1090"/>
      <c r="O18" s="1090"/>
      <c r="P18" s="290" t="s">
        <v>199</v>
      </c>
      <c r="Q18" s="291" t="s">
        <v>7</v>
      </c>
      <c r="R18" s="571"/>
      <c r="S18" s="65"/>
      <c r="T18" s="66"/>
      <c r="U18" s="67"/>
      <c r="V18" s="53"/>
      <c r="W18" s="53"/>
      <c r="X18" s="84"/>
      <c r="Y18" s="53"/>
      <c r="Z18" s="53"/>
      <c r="AA18" s="53"/>
      <c r="AB18" s="601"/>
      <c r="AC18" s="601"/>
      <c r="AD18" s="601"/>
      <c r="AE18" s="601"/>
      <c r="AF18" s="53"/>
      <c r="AG18" s="53"/>
      <c r="AH18" s="53"/>
      <c r="AI18" s="53"/>
      <c r="AJ18" s="53"/>
      <c r="AK18" s="53"/>
      <c r="AL18" s="53"/>
      <c r="AO18" s="55"/>
      <c r="AP18" s="55"/>
      <c r="AQ18" s="56"/>
      <c r="AR18" s="56"/>
      <c r="AS18" s="57"/>
      <c r="AT18" s="58"/>
      <c r="AU18" s="56"/>
      <c r="AV18" s="59"/>
      <c r="AW18" s="60"/>
      <c r="AX18" s="61"/>
      <c r="AY18" s="55"/>
      <c r="AZ18" s="55"/>
    </row>
    <row r="19" spans="1:52" s="46" customFormat="1" ht="20.100000000000001" customHeight="1">
      <c r="A19" s="292" t="s">
        <v>200</v>
      </c>
      <c r="B19" s="555">
        <v>210</v>
      </c>
      <c r="C19" s="638">
        <v>32</v>
      </c>
      <c r="D19" s="555">
        <v>210</v>
      </c>
      <c r="E19" s="638">
        <v>32</v>
      </c>
      <c r="F19" s="555">
        <v>210</v>
      </c>
      <c r="G19" s="531">
        <v>32</v>
      </c>
      <c r="H19" s="1077" t="s">
        <v>200</v>
      </c>
      <c r="I19" s="1078"/>
      <c r="J19" s="1113"/>
      <c r="K19" s="1114"/>
      <c r="L19" s="1115"/>
      <c r="M19" s="1086"/>
      <c r="N19" s="1086"/>
      <c r="O19" s="1086"/>
      <c r="P19" s="295">
        <v>325</v>
      </c>
      <c r="Q19" s="643">
        <v>32</v>
      </c>
      <c r="R19" s="61"/>
      <c r="S19" s="65"/>
      <c r="T19" s="66"/>
      <c r="U19" s="67"/>
      <c r="V19" s="53"/>
      <c r="W19" s="53"/>
      <c r="X19" s="84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O19" s="55"/>
      <c r="AP19" s="55"/>
      <c r="AQ19" s="56"/>
      <c r="AR19" s="56"/>
      <c r="AS19" s="57"/>
      <c r="AT19" s="58"/>
      <c r="AU19" s="56"/>
      <c r="AV19" s="59"/>
      <c r="AW19" s="60"/>
      <c r="AX19" s="61"/>
      <c r="AY19" s="55"/>
      <c r="AZ19" s="55"/>
    </row>
    <row r="20" spans="1:52" s="46" customFormat="1" ht="20.100000000000001" customHeight="1">
      <c r="A20" s="296" t="s">
        <v>201</v>
      </c>
      <c r="B20" s="554">
        <v>210</v>
      </c>
      <c r="C20" s="554">
        <v>32</v>
      </c>
      <c r="D20" s="554">
        <v>210</v>
      </c>
      <c r="E20" s="554">
        <v>32</v>
      </c>
      <c r="F20" s="554">
        <v>210</v>
      </c>
      <c r="G20" s="554">
        <v>32</v>
      </c>
      <c r="H20" s="1133" t="s">
        <v>201</v>
      </c>
      <c r="I20" s="1035"/>
      <c r="J20" s="1036"/>
      <c r="K20" s="1037"/>
      <c r="L20" s="1038"/>
      <c r="M20" s="1085"/>
      <c r="N20" s="1085"/>
      <c r="O20" s="1085"/>
      <c r="P20" s="572">
        <v>325</v>
      </c>
      <c r="Q20" s="572">
        <v>32</v>
      </c>
      <c r="R20" s="61"/>
      <c r="S20" s="65"/>
      <c r="T20" s="70"/>
      <c r="U20" s="67"/>
      <c r="V20" s="53"/>
      <c r="W20" s="53"/>
      <c r="X20" s="85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O20" s="55"/>
      <c r="AP20" s="55"/>
      <c r="AQ20" s="56"/>
      <c r="AR20" s="56"/>
      <c r="AS20" s="57"/>
      <c r="AT20" s="58"/>
      <c r="AU20" s="56"/>
      <c r="AV20" s="59"/>
      <c r="AW20" s="60"/>
      <c r="AX20" s="61"/>
      <c r="AY20" s="55"/>
      <c r="AZ20" s="55"/>
    </row>
    <row r="21" spans="1:52" s="46" customFormat="1" ht="20.100000000000001" customHeight="1">
      <c r="A21" s="296" t="s">
        <v>202</v>
      </c>
      <c r="B21" s="554">
        <v>210</v>
      </c>
      <c r="C21" s="639">
        <v>32</v>
      </c>
      <c r="D21" s="554">
        <v>210</v>
      </c>
      <c r="E21" s="639">
        <v>32</v>
      </c>
      <c r="F21" s="554">
        <v>210</v>
      </c>
      <c r="G21" s="640">
        <v>32</v>
      </c>
      <c r="H21" s="1034" t="s">
        <v>202</v>
      </c>
      <c r="I21" s="1035"/>
      <c r="J21" s="1036"/>
      <c r="K21" s="1037"/>
      <c r="L21" s="1038"/>
      <c r="M21" s="1071"/>
      <c r="N21" s="1071"/>
      <c r="O21" s="1071"/>
      <c r="P21" s="572">
        <v>325</v>
      </c>
      <c r="Q21" s="572">
        <v>32</v>
      </c>
      <c r="R21" s="61"/>
      <c r="S21" s="65"/>
      <c r="T21" s="86"/>
      <c r="U21" s="67"/>
      <c r="V21" s="87"/>
      <c r="W21" s="87"/>
      <c r="X21" s="88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O21" s="55"/>
      <c r="AP21" s="55"/>
      <c r="AQ21" s="56"/>
      <c r="AR21" s="56"/>
      <c r="AS21" s="57"/>
      <c r="AT21" s="58"/>
      <c r="AU21" s="56"/>
      <c r="AV21" s="59"/>
      <c r="AW21" s="60"/>
      <c r="AX21" s="61"/>
      <c r="AY21" s="55"/>
      <c r="AZ21" s="55"/>
    </row>
    <row r="22" spans="1:52" s="46" customFormat="1" ht="20.100000000000001" customHeight="1">
      <c r="A22" s="296" t="s">
        <v>203</v>
      </c>
      <c r="B22" s="554">
        <v>175</v>
      </c>
      <c r="C22" s="554">
        <v>32</v>
      </c>
      <c r="D22" s="554">
        <v>175</v>
      </c>
      <c r="E22" s="554">
        <v>32</v>
      </c>
      <c r="F22" s="554">
        <v>175</v>
      </c>
      <c r="G22" s="554">
        <v>32</v>
      </c>
      <c r="H22" s="1133" t="s">
        <v>203</v>
      </c>
      <c r="I22" s="1035"/>
      <c r="J22" s="1036"/>
      <c r="K22" s="1037"/>
      <c r="L22" s="1038"/>
      <c r="M22" s="1071"/>
      <c r="N22" s="1071"/>
      <c r="O22" s="1071"/>
      <c r="P22" s="258">
        <v>325</v>
      </c>
      <c r="Q22" s="644">
        <v>32</v>
      </c>
      <c r="R22" s="89"/>
      <c r="S22" s="65"/>
      <c r="T22" s="86"/>
      <c r="U22" s="90"/>
      <c r="V22" s="90"/>
      <c r="W22" s="90"/>
      <c r="X22" s="91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O22" s="55"/>
      <c r="AP22" s="53"/>
      <c r="AQ22" s="56"/>
      <c r="AR22" s="56"/>
      <c r="AS22" s="57"/>
      <c r="AT22" s="58"/>
      <c r="AU22" s="56"/>
      <c r="AV22" s="59"/>
      <c r="AW22" s="60"/>
      <c r="AX22" s="61"/>
      <c r="AY22" s="55"/>
      <c r="AZ22" s="55"/>
    </row>
    <row r="23" spans="1:52" s="46" customFormat="1" ht="20.100000000000001" customHeight="1">
      <c r="A23" s="250" t="s">
        <v>108</v>
      </c>
      <c r="B23" s="983"/>
      <c r="C23" s="984"/>
      <c r="D23" s="983"/>
      <c r="E23" s="984"/>
      <c r="F23" s="983"/>
      <c r="G23" s="1103"/>
      <c r="H23" s="898" t="s">
        <v>108</v>
      </c>
      <c r="I23" s="997"/>
      <c r="J23" s="1036"/>
      <c r="K23" s="1037"/>
      <c r="L23" s="1038"/>
      <c r="M23" s="1000"/>
      <c r="N23" s="1001"/>
      <c r="O23" s="1002"/>
      <c r="P23" s="1083"/>
      <c r="Q23" s="1084"/>
      <c r="R23" s="93"/>
      <c r="S23" s="65"/>
      <c r="T23" s="66"/>
      <c r="U23" s="90"/>
      <c r="V23" s="53"/>
      <c r="W23" s="94"/>
      <c r="X23" s="95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O23" s="55"/>
      <c r="AP23" s="55"/>
      <c r="AQ23" s="56"/>
      <c r="AR23" s="56"/>
      <c r="AS23" s="57"/>
      <c r="AT23" s="601"/>
      <c r="AU23" s="56"/>
      <c r="AV23" s="59"/>
      <c r="AW23" s="60"/>
      <c r="AX23" s="60"/>
      <c r="AY23" s="55"/>
      <c r="AZ23" s="55"/>
    </row>
    <row r="24" spans="1:52" s="46" customFormat="1" ht="20.100000000000001" customHeight="1">
      <c r="A24" s="296" t="s">
        <v>204</v>
      </c>
      <c r="B24" s="840">
        <f>+B23+'D02'!B24:C24</f>
        <v>4</v>
      </c>
      <c r="C24" s="842"/>
      <c r="D24" s="840">
        <f>+D23+'D02'!D24:E24</f>
        <v>0</v>
      </c>
      <c r="E24" s="842"/>
      <c r="F24" s="840">
        <f>+F23+'D02'!F24:G24</f>
        <v>0</v>
      </c>
      <c r="G24" s="1093"/>
      <c r="H24" s="1034" t="s">
        <v>204</v>
      </c>
      <c r="I24" s="1035"/>
      <c r="J24" s="1036"/>
      <c r="K24" s="1037"/>
      <c r="L24" s="1038"/>
      <c r="M24" s="1000"/>
      <c r="N24" s="1001"/>
      <c r="O24" s="1002"/>
      <c r="P24" s="1087">
        <f>+P23+'D02'!P24:Q24</f>
        <v>0</v>
      </c>
      <c r="Q24" s="1088"/>
      <c r="R24" s="93"/>
      <c r="S24" s="65"/>
      <c r="T24" s="86"/>
      <c r="U24" s="90"/>
      <c r="V24" s="53"/>
      <c r="W24" s="53"/>
      <c r="X24" s="53"/>
      <c r="Y24" s="53"/>
      <c r="Z24" s="53"/>
      <c r="AA24" s="53"/>
      <c r="AB24" s="53"/>
      <c r="AC24" s="53"/>
      <c r="AD24" s="887"/>
      <c r="AE24" s="887"/>
      <c r="AF24" s="887"/>
      <c r="AG24" s="887"/>
      <c r="AH24" s="887"/>
      <c r="AI24" s="887"/>
      <c r="AJ24" s="887"/>
      <c r="AK24" s="887"/>
      <c r="AL24" s="887"/>
      <c r="AO24" s="55"/>
      <c r="AP24" s="601"/>
      <c r="AQ24" s="601"/>
      <c r="AR24" s="601"/>
      <c r="AS24" s="601"/>
      <c r="AT24" s="601"/>
      <c r="AU24" s="601"/>
      <c r="AV24" s="601"/>
      <c r="AW24" s="89"/>
      <c r="AX24" s="89"/>
      <c r="AY24" s="55"/>
      <c r="AZ24" s="55"/>
    </row>
    <row r="25" spans="1:52" s="46" customFormat="1" ht="20.100000000000001" customHeight="1">
      <c r="A25" s="578" t="s">
        <v>145</v>
      </c>
      <c r="B25" s="841"/>
      <c r="C25" s="841"/>
      <c r="D25" s="841"/>
      <c r="E25" s="841"/>
      <c r="F25" s="841"/>
      <c r="G25" s="1093"/>
      <c r="H25" s="1032" t="s">
        <v>145</v>
      </c>
      <c r="I25" s="1033"/>
      <c r="J25" s="306"/>
      <c r="K25" s="306"/>
      <c r="L25" s="306"/>
      <c r="M25" s="306"/>
      <c r="N25" s="306"/>
      <c r="O25" s="306"/>
      <c r="P25" s="306"/>
      <c r="Q25" s="307"/>
      <c r="R25" s="93"/>
      <c r="S25" s="65"/>
      <c r="T25" s="86"/>
      <c r="U25" s="90"/>
      <c r="V25" s="53"/>
      <c r="W25" s="53"/>
      <c r="X25" s="53"/>
      <c r="Y25" s="53"/>
      <c r="Z25" s="53"/>
      <c r="AA25" s="53"/>
      <c r="AB25" s="53"/>
      <c r="AC25" s="53"/>
      <c r="AD25" s="571"/>
      <c r="AE25" s="571"/>
      <c r="AF25" s="571"/>
      <c r="AG25" s="571"/>
      <c r="AH25" s="571"/>
      <c r="AI25" s="571"/>
      <c r="AJ25" s="571"/>
      <c r="AK25" s="571"/>
      <c r="AL25" s="571"/>
      <c r="AO25" s="55"/>
      <c r="AP25" s="601"/>
      <c r="AQ25" s="601"/>
      <c r="AR25" s="601"/>
      <c r="AS25" s="601"/>
      <c r="AT25" s="601"/>
      <c r="AU25" s="601"/>
      <c r="AV25" s="601"/>
      <c r="AW25" s="89"/>
      <c r="AX25" s="89"/>
      <c r="AY25" s="55"/>
      <c r="AZ25" s="55"/>
    </row>
    <row r="26" spans="1:52" s="46" customFormat="1" ht="20.100000000000001" customHeight="1">
      <c r="A26" s="296"/>
      <c r="B26" s="836"/>
      <c r="C26" s="837"/>
      <c r="D26" s="836" t="s">
        <v>11</v>
      </c>
      <c r="E26" s="837"/>
      <c r="F26" s="836"/>
      <c r="G26" s="845"/>
      <c r="H26" s="898" t="s">
        <v>13</v>
      </c>
      <c r="I26" s="997"/>
      <c r="J26" s="836">
        <v>35</v>
      </c>
      <c r="K26" s="844"/>
      <c r="L26" s="837"/>
      <c r="M26" s="1110">
        <v>20</v>
      </c>
      <c r="N26" s="1111"/>
      <c r="O26" s="1112"/>
      <c r="P26" s="1028"/>
      <c r="Q26" s="1029"/>
      <c r="R26" s="97"/>
      <c r="S26" s="50"/>
      <c r="T26" s="98"/>
      <c r="U26" s="90"/>
      <c r="V26" s="604"/>
      <c r="W26" s="601"/>
      <c r="X26" s="601"/>
      <c r="Y26" s="601"/>
      <c r="Z26" s="601"/>
      <c r="AA26" s="53"/>
      <c r="AB26" s="53"/>
      <c r="AC26" s="53"/>
      <c r="AD26" s="571"/>
      <c r="AE26" s="571"/>
      <c r="AF26" s="571"/>
      <c r="AG26" s="571"/>
      <c r="AH26" s="571"/>
      <c r="AI26" s="571"/>
      <c r="AJ26" s="571"/>
      <c r="AK26" s="571"/>
      <c r="AL26" s="571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s="46" customFormat="1" ht="20.100000000000001" customHeight="1">
      <c r="A27" s="296" t="s">
        <v>228</v>
      </c>
      <c r="B27" s="836">
        <v>9</v>
      </c>
      <c r="C27" s="837"/>
      <c r="D27" s="836">
        <v>9</v>
      </c>
      <c r="E27" s="837"/>
      <c r="F27" s="836">
        <v>9</v>
      </c>
      <c r="G27" s="845"/>
      <c r="H27" s="1034" t="s">
        <v>228</v>
      </c>
      <c r="I27" s="1035"/>
      <c r="J27" s="1003">
        <v>8.9</v>
      </c>
      <c r="K27" s="1004"/>
      <c r="L27" s="1005"/>
      <c r="M27" s="1003" t="s">
        <v>318</v>
      </c>
      <c r="N27" s="1004"/>
      <c r="O27" s="1005"/>
      <c r="P27" s="1095">
        <v>8.8000000000000007</v>
      </c>
      <c r="Q27" s="1096"/>
      <c r="R27" s="49"/>
      <c r="S27" s="50"/>
      <c r="T27" s="98"/>
      <c r="U27" s="90"/>
      <c r="V27" s="604"/>
      <c r="W27" s="601"/>
      <c r="X27" s="601"/>
      <c r="Y27" s="601"/>
      <c r="Z27" s="601"/>
      <c r="AA27" s="53"/>
      <c r="AB27" s="53"/>
      <c r="AC27" s="53"/>
      <c r="AD27" s="53"/>
      <c r="AE27" s="601"/>
      <c r="AF27" s="601"/>
      <c r="AG27" s="57"/>
      <c r="AH27" s="58"/>
      <c r="AI27" s="601"/>
      <c r="AJ27" s="600"/>
      <c r="AK27" s="101"/>
      <c r="AL27" s="102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s="46" customFormat="1" ht="20.100000000000001" customHeight="1">
      <c r="A28" s="250" t="s">
        <v>229</v>
      </c>
      <c r="B28" s="998">
        <v>8.9</v>
      </c>
      <c r="C28" s="999"/>
      <c r="D28" s="983">
        <v>8.9</v>
      </c>
      <c r="E28" s="984"/>
      <c r="F28" s="1008">
        <v>8.9</v>
      </c>
      <c r="G28" s="1009"/>
      <c r="H28" s="898" t="s">
        <v>229</v>
      </c>
      <c r="I28" s="997"/>
      <c r="J28" s="836" t="s">
        <v>318</v>
      </c>
      <c r="K28" s="844"/>
      <c r="L28" s="837"/>
      <c r="M28" s="836">
        <v>8.8000000000000007</v>
      </c>
      <c r="N28" s="844"/>
      <c r="O28" s="837"/>
      <c r="P28" s="1030">
        <v>8.6999999999999993</v>
      </c>
      <c r="Q28" s="1031"/>
      <c r="R28" s="49"/>
      <c r="S28" s="50"/>
      <c r="T28" s="105"/>
      <c r="U28" s="90"/>
      <c r="V28" s="604"/>
      <c r="W28" s="601"/>
      <c r="X28" s="601"/>
      <c r="Y28" s="601"/>
      <c r="Z28" s="601"/>
      <c r="AA28" s="53"/>
      <c r="AB28" s="53"/>
      <c r="AC28" s="53"/>
      <c r="AD28" s="53"/>
      <c r="AE28" s="601"/>
      <c r="AF28" s="601"/>
      <c r="AG28" s="57"/>
      <c r="AH28" s="58"/>
      <c r="AI28" s="601"/>
      <c r="AJ28" s="600"/>
      <c r="AK28" s="101"/>
      <c r="AL28" s="102"/>
    </row>
    <row r="29" spans="1:52" s="46" customFormat="1" ht="20.100000000000001" customHeight="1">
      <c r="A29" s="250" t="s">
        <v>230</v>
      </c>
      <c r="B29" s="998">
        <v>14.3</v>
      </c>
      <c r="C29" s="999"/>
      <c r="D29" s="983">
        <v>14.3</v>
      </c>
      <c r="E29" s="984"/>
      <c r="F29" s="1008">
        <v>14.3</v>
      </c>
      <c r="G29" s="1009"/>
      <c r="H29" s="898" t="s">
        <v>230</v>
      </c>
      <c r="I29" s="997"/>
      <c r="J29" s="836">
        <v>11.1</v>
      </c>
      <c r="K29" s="844"/>
      <c r="L29" s="837"/>
      <c r="M29" s="836">
        <v>11.2</v>
      </c>
      <c r="N29" s="844"/>
      <c r="O29" s="837"/>
      <c r="P29" s="1030">
        <v>12.5</v>
      </c>
      <c r="Q29" s="1031"/>
      <c r="R29" s="49"/>
      <c r="S29" s="50"/>
      <c r="T29" s="105"/>
      <c r="U29" s="90"/>
      <c r="V29" s="604"/>
      <c r="W29" s="601"/>
      <c r="X29" s="601"/>
      <c r="Y29" s="601"/>
      <c r="Z29" s="601"/>
      <c r="AA29" s="53"/>
      <c r="AB29" s="53"/>
      <c r="AC29" s="53"/>
      <c r="AD29" s="53"/>
      <c r="AE29" s="601"/>
      <c r="AF29" s="601"/>
      <c r="AG29" s="57"/>
      <c r="AH29" s="58"/>
      <c r="AI29" s="601"/>
      <c r="AJ29" s="600"/>
      <c r="AK29" s="101"/>
      <c r="AL29" s="102"/>
    </row>
    <row r="30" spans="1:52" s="46" customFormat="1" ht="20.100000000000001" customHeight="1">
      <c r="A30" s="250" t="s">
        <v>205</v>
      </c>
      <c r="B30" s="998">
        <v>16</v>
      </c>
      <c r="C30" s="999"/>
      <c r="D30" s="983">
        <v>16</v>
      </c>
      <c r="E30" s="984"/>
      <c r="F30" s="1006">
        <v>16</v>
      </c>
      <c r="G30" s="1007"/>
      <c r="H30" s="898" t="s">
        <v>205</v>
      </c>
      <c r="I30" s="997"/>
      <c r="J30" s="836">
        <v>16</v>
      </c>
      <c r="K30" s="844"/>
      <c r="L30" s="837"/>
      <c r="M30" s="836">
        <v>16</v>
      </c>
      <c r="N30" s="844"/>
      <c r="O30" s="837"/>
      <c r="P30" s="1006">
        <v>16</v>
      </c>
      <c r="Q30" s="1007"/>
      <c r="R30" s="49"/>
      <c r="S30" s="50"/>
      <c r="T30" s="105"/>
      <c r="U30" s="90"/>
      <c r="V30" s="604"/>
      <c r="W30" s="601"/>
      <c r="X30" s="601"/>
      <c r="Y30" s="601"/>
      <c r="Z30" s="601"/>
      <c r="AA30" s="53"/>
      <c r="AB30" s="53"/>
      <c r="AC30" s="53"/>
      <c r="AD30" s="53"/>
      <c r="AE30" s="601"/>
      <c r="AF30" s="601"/>
      <c r="AG30" s="57"/>
      <c r="AH30" s="58"/>
      <c r="AI30" s="601"/>
      <c r="AJ30" s="600"/>
      <c r="AK30" s="101"/>
      <c r="AL30" s="102"/>
    </row>
    <row r="31" spans="1:52" s="46" customFormat="1" ht="20.100000000000001" customHeight="1" thickBot="1">
      <c r="A31" s="250" t="s">
        <v>207</v>
      </c>
      <c r="B31" s="1016">
        <f>+B30+'D02'!B31:C31</f>
        <v>32</v>
      </c>
      <c r="C31" s="1017"/>
      <c r="D31" s="1016">
        <f>+D30+'D02'!D31:E31</f>
        <v>32</v>
      </c>
      <c r="E31" s="1017"/>
      <c r="F31" s="1016">
        <f>+F30+'D02'!F31:G31</f>
        <v>32</v>
      </c>
      <c r="G31" s="1017"/>
      <c r="H31" s="250" t="s">
        <v>206</v>
      </c>
      <c r="I31" s="315"/>
      <c r="J31" s="933">
        <f>+J30+'D02'!J31:L31</f>
        <v>32</v>
      </c>
      <c r="K31" s="934"/>
      <c r="L31" s="935"/>
      <c r="M31" s="933">
        <f>+M30+'D02'!M31:O31</f>
        <v>32</v>
      </c>
      <c r="N31" s="934"/>
      <c r="O31" s="935"/>
      <c r="P31" s="1016">
        <f>+P30+'D02'!P31:Q31</f>
        <v>32</v>
      </c>
      <c r="Q31" s="1017"/>
      <c r="R31" s="49"/>
      <c r="S31" s="50"/>
      <c r="T31" s="105"/>
      <c r="U31" s="90"/>
      <c r="V31" s="604"/>
      <c r="W31" s="601"/>
      <c r="X31" s="601"/>
      <c r="Y31" s="601"/>
      <c r="Z31" s="601"/>
      <c r="AA31" s="53"/>
      <c r="AB31" s="53"/>
      <c r="AC31" s="53"/>
      <c r="AD31" s="53"/>
      <c r="AE31" s="601"/>
      <c r="AF31" s="601"/>
      <c r="AG31" s="57"/>
      <c r="AH31" s="58"/>
      <c r="AI31" s="601"/>
      <c r="AJ31" s="600"/>
      <c r="AK31" s="101"/>
      <c r="AL31" s="102"/>
    </row>
    <row r="32" spans="1:52" ht="30" customHeight="1" thickBot="1">
      <c r="A32" s="862" t="s">
        <v>138</v>
      </c>
      <c r="B32" s="863"/>
      <c r="C32" s="863"/>
      <c r="D32" s="863"/>
      <c r="E32" s="863"/>
      <c r="F32" s="863"/>
      <c r="G32" s="863"/>
      <c r="H32" s="863"/>
      <c r="I32" s="863"/>
      <c r="J32" s="863"/>
      <c r="K32" s="863"/>
      <c r="L32" s="863"/>
      <c r="M32" s="863"/>
      <c r="N32" s="863"/>
      <c r="O32" s="863"/>
      <c r="P32" s="863"/>
      <c r="Q32" s="864"/>
      <c r="R32" s="11"/>
      <c r="S32" s="34"/>
      <c r="T32" s="32"/>
      <c r="U32" s="9"/>
      <c r="V32" s="29"/>
      <c r="W32" s="28"/>
      <c r="X32" s="28"/>
      <c r="Y32" s="28"/>
      <c r="Z32" s="28"/>
      <c r="AA32" s="10"/>
      <c r="AB32" s="10"/>
      <c r="AC32" s="10"/>
      <c r="AD32" s="10"/>
      <c r="AE32" s="20"/>
      <c r="AF32" s="20"/>
      <c r="AG32" s="22"/>
      <c r="AH32" s="23"/>
      <c r="AI32" s="17"/>
      <c r="AJ32" s="18"/>
      <c r="AK32" s="27"/>
      <c r="AL32" s="31"/>
    </row>
    <row r="33" spans="1:50" s="96" customFormat="1" ht="30" customHeight="1" thickBot="1">
      <c r="A33" s="1089" t="s">
        <v>119</v>
      </c>
      <c r="B33" s="921" t="s">
        <v>96</v>
      </c>
      <c r="C33" s="922"/>
      <c r="D33" s="922"/>
      <c r="E33" s="922"/>
      <c r="F33" s="922"/>
      <c r="G33" s="922"/>
      <c r="H33" s="923"/>
      <c r="I33" s="921" t="s">
        <v>95</v>
      </c>
      <c r="J33" s="922"/>
      <c r="K33" s="922"/>
      <c r="L33" s="922"/>
      <c r="M33" s="922"/>
      <c r="N33" s="922"/>
      <c r="O33" s="922"/>
      <c r="P33" s="1026" t="s">
        <v>120</v>
      </c>
      <c r="Q33" s="1026" t="s">
        <v>147</v>
      </c>
      <c r="R33" s="604"/>
      <c r="S33" s="50"/>
      <c r="T33" s="105"/>
      <c r="U33" s="90"/>
      <c r="V33" s="604"/>
      <c r="W33" s="601"/>
      <c r="X33" s="601"/>
      <c r="Y33" s="601"/>
      <c r="Z33" s="601"/>
      <c r="AA33" s="53"/>
      <c r="AB33" s="53"/>
      <c r="AC33" s="53"/>
      <c r="AD33" s="53"/>
      <c r="AE33" s="601"/>
      <c r="AF33" s="601"/>
      <c r="AG33" s="57"/>
      <c r="AH33" s="58"/>
      <c r="AI33" s="601"/>
      <c r="AJ33" s="600"/>
      <c r="AK33" s="101"/>
      <c r="AL33" s="102"/>
    </row>
    <row r="34" spans="1:50" s="96" customFormat="1" ht="70.5" thickBot="1">
      <c r="A34" s="1090"/>
      <c r="B34" s="319" t="s">
        <v>7</v>
      </c>
      <c r="C34" s="568" t="s">
        <v>17</v>
      </c>
      <c r="D34" s="320" t="s">
        <v>14</v>
      </c>
      <c r="E34" s="321" t="s">
        <v>116</v>
      </c>
      <c r="F34" s="322" t="s">
        <v>117</v>
      </c>
      <c r="G34" s="575" t="s">
        <v>118</v>
      </c>
      <c r="H34" s="324" t="s">
        <v>110</v>
      </c>
      <c r="I34" s="319" t="s">
        <v>7</v>
      </c>
      <c r="J34" s="568" t="s">
        <v>17</v>
      </c>
      <c r="K34" s="320" t="s">
        <v>14</v>
      </c>
      <c r="L34" s="321" t="s">
        <v>116</v>
      </c>
      <c r="M34" s="322" t="s">
        <v>117</v>
      </c>
      <c r="N34" s="575" t="s">
        <v>118</v>
      </c>
      <c r="O34" s="325" t="s">
        <v>110</v>
      </c>
      <c r="P34" s="1027"/>
      <c r="Q34" s="1027"/>
      <c r="R34" s="604"/>
      <c r="S34" s="50"/>
      <c r="T34" s="98"/>
      <c r="U34" s="90"/>
      <c r="V34" s="53"/>
      <c r="W34" s="601"/>
      <c r="X34" s="601"/>
      <c r="Y34" s="601"/>
      <c r="Z34" s="53"/>
      <c r="AA34" s="53"/>
      <c r="AB34" s="53"/>
      <c r="AC34" s="53"/>
      <c r="AD34" s="53"/>
      <c r="AE34" s="601"/>
      <c r="AF34" s="601"/>
      <c r="AG34" s="57"/>
      <c r="AH34" s="58"/>
      <c r="AI34" s="601"/>
      <c r="AJ34" s="600"/>
      <c r="AK34" s="101"/>
      <c r="AL34" s="102"/>
      <c r="AP34" s="1023" t="s">
        <v>18</v>
      </c>
      <c r="AQ34" s="1024"/>
      <c r="AR34" s="1024"/>
      <c r="AS34" s="1024"/>
      <c r="AT34" s="1024"/>
      <c r="AU34" s="1024"/>
      <c r="AV34" s="1024"/>
      <c r="AW34" s="1024"/>
      <c r="AX34" s="1025"/>
    </row>
    <row r="35" spans="1:50" s="46" customFormat="1" ht="20.100000000000001" customHeight="1" thickBot="1">
      <c r="A35" s="326" t="s">
        <v>166</v>
      </c>
      <c r="B35" s="327"/>
      <c r="C35" s="590"/>
      <c r="D35" s="590"/>
      <c r="E35" s="328"/>
      <c r="F35" s="590"/>
      <c r="G35" s="563"/>
      <c r="H35" s="265">
        <f>ROUND(B35*D35*60/42,0)</f>
        <v>0</v>
      </c>
      <c r="I35" s="561"/>
      <c r="J35" s="298"/>
      <c r="K35" s="298"/>
      <c r="L35" s="298"/>
      <c r="M35" s="298"/>
      <c r="N35" s="298"/>
      <c r="O35" s="265">
        <f>ROUND(I35*K35*60/42,0)</f>
        <v>0</v>
      </c>
      <c r="P35" s="330">
        <f>SUM(H35,O35)</f>
        <v>0</v>
      </c>
      <c r="Q35" s="330">
        <f>+P35+'D02'!Q35</f>
        <v>0</v>
      </c>
      <c r="R35" s="49"/>
      <c r="S35" s="50"/>
      <c r="T35" s="98"/>
      <c r="U35" s="90"/>
      <c r="V35" s="53"/>
      <c r="W35" s="601"/>
      <c r="X35" s="601"/>
      <c r="Y35" s="601"/>
      <c r="Z35" s="53"/>
      <c r="AA35" s="53"/>
      <c r="AB35" s="53"/>
      <c r="AC35" s="53"/>
      <c r="AD35" s="53"/>
      <c r="AE35" s="601"/>
      <c r="AF35" s="571"/>
      <c r="AG35" s="57"/>
      <c r="AH35" s="58"/>
      <c r="AI35" s="601"/>
      <c r="AJ35" s="600"/>
      <c r="AK35" s="101"/>
      <c r="AL35" s="102"/>
      <c r="AP35" s="1018" t="s">
        <v>19</v>
      </c>
      <c r="AQ35" s="1019"/>
      <c r="AR35" s="1019"/>
      <c r="AS35" s="1019"/>
      <c r="AT35" s="1019"/>
      <c r="AU35" s="1019"/>
      <c r="AV35" s="1019"/>
      <c r="AW35" s="1019"/>
      <c r="AX35" s="1020"/>
    </row>
    <row r="36" spans="1:50" s="46" customFormat="1" ht="20.100000000000001" customHeight="1">
      <c r="A36" s="326" t="s">
        <v>165</v>
      </c>
      <c r="B36" s="589">
        <v>11</v>
      </c>
      <c r="C36" s="590">
        <v>2000</v>
      </c>
      <c r="D36" s="590">
        <v>60</v>
      </c>
      <c r="E36" s="328">
        <v>8.6999999999999993</v>
      </c>
      <c r="F36" s="590">
        <v>8.4</v>
      </c>
      <c r="G36" s="563">
        <v>12.5</v>
      </c>
      <c r="H36" s="265">
        <f>ROUND(B36*D36*60/42,0)</f>
        <v>943</v>
      </c>
      <c r="I36" s="561">
        <v>11</v>
      </c>
      <c r="J36" s="554">
        <v>2000</v>
      </c>
      <c r="K36" s="554">
        <v>60</v>
      </c>
      <c r="L36" s="554">
        <v>8.6999999999999993</v>
      </c>
      <c r="M36" s="554">
        <v>8.4</v>
      </c>
      <c r="N36" s="554">
        <v>12.4</v>
      </c>
      <c r="O36" s="265">
        <f>ROUND(I36*K36*60/42,0)</f>
        <v>943</v>
      </c>
      <c r="P36" s="330">
        <f>SUM(H36,O36)</f>
        <v>1886</v>
      </c>
      <c r="Q36" s="330">
        <f>+P36+'D02'!Q36</f>
        <v>1886</v>
      </c>
      <c r="R36" s="49"/>
      <c r="S36" s="50"/>
      <c r="T36" s="98"/>
      <c r="U36" s="90"/>
      <c r="V36" s="53"/>
      <c r="W36" s="601"/>
      <c r="X36" s="601"/>
      <c r="Y36" s="601"/>
      <c r="Z36" s="53"/>
      <c r="AA36" s="53"/>
      <c r="AB36" s="53"/>
      <c r="AC36" s="53"/>
      <c r="AD36" s="53"/>
      <c r="AE36" s="601"/>
      <c r="AF36" s="571"/>
      <c r="AG36" s="57"/>
      <c r="AH36" s="58"/>
      <c r="AI36" s="601"/>
      <c r="AJ36" s="600"/>
      <c r="AK36" s="101"/>
      <c r="AL36" s="102"/>
    </row>
    <row r="37" spans="1:50" s="46" customFormat="1" ht="20.100000000000001" customHeight="1" thickBot="1">
      <c r="A37" s="326" t="s">
        <v>172</v>
      </c>
      <c r="B37" s="332"/>
      <c r="C37" s="333"/>
      <c r="D37" s="334"/>
      <c r="E37" s="335"/>
      <c r="F37" s="333"/>
      <c r="G37" s="336"/>
      <c r="H37" s="265">
        <f>ROUND(B37*D37*60/42,0)</f>
        <v>0</v>
      </c>
      <c r="I37" s="561"/>
      <c r="J37" s="298"/>
      <c r="K37" s="298"/>
      <c r="L37" s="298"/>
      <c r="M37" s="298"/>
      <c r="N37" s="641"/>
      <c r="O37" s="642">
        <f>ROUND(I37*K37*60/42,0)</f>
        <v>0</v>
      </c>
      <c r="P37" s="636">
        <f>SUM(H37,O37)</f>
        <v>0</v>
      </c>
      <c r="Q37" s="636">
        <f>+P37+'D02'!Q37</f>
        <v>0</v>
      </c>
      <c r="R37" s="49"/>
      <c r="S37" s="50"/>
      <c r="T37" s="98"/>
      <c r="U37" s="90"/>
      <c r="V37" s="53"/>
      <c r="W37" s="601"/>
      <c r="X37" s="601"/>
      <c r="Y37" s="601"/>
      <c r="Z37" s="53"/>
      <c r="AA37" s="53"/>
      <c r="AB37" s="53"/>
      <c r="AC37" s="53"/>
      <c r="AD37" s="53"/>
      <c r="AE37" s="601"/>
      <c r="AF37" s="571"/>
      <c r="AG37" s="57"/>
      <c r="AH37" s="58"/>
      <c r="AI37" s="601"/>
      <c r="AJ37" s="600"/>
      <c r="AK37" s="101"/>
      <c r="AL37" s="102"/>
    </row>
    <row r="38" spans="1:50" s="46" customFormat="1" ht="20.100000000000001" customHeight="1" thickBot="1">
      <c r="A38" s="326" t="s">
        <v>207</v>
      </c>
      <c r="B38" s="332">
        <f>SUM(B35:B37)+'D02'!B38</f>
        <v>11</v>
      </c>
      <c r="C38" s="337"/>
      <c r="D38" s="338"/>
      <c r="E38" s="339"/>
      <c r="F38" s="338"/>
      <c r="G38" s="338"/>
      <c r="H38" s="340"/>
      <c r="I38" s="332">
        <f>SUM(I35:I37)+'D02'!I38</f>
        <v>11</v>
      </c>
      <c r="J38" s="581"/>
      <c r="K38" s="582"/>
      <c r="L38" s="582"/>
      <c r="M38" s="582"/>
      <c r="N38" s="921" t="s">
        <v>312</v>
      </c>
      <c r="O38" s="923"/>
      <c r="P38" s="637">
        <f>SUM(P35:P37)</f>
        <v>1886</v>
      </c>
      <c r="Q38" s="637">
        <f>SUM(Q35:Q37)</f>
        <v>1886</v>
      </c>
      <c r="R38" s="49"/>
      <c r="S38" s="50"/>
      <c r="T38" s="98"/>
      <c r="U38" s="90"/>
      <c r="V38" s="53"/>
      <c r="W38" s="53"/>
      <c r="X38" s="53"/>
      <c r="Y38" s="53"/>
      <c r="Z38" s="53"/>
      <c r="AA38" s="53"/>
      <c r="AB38" s="53"/>
      <c r="AC38" s="53"/>
      <c r="AD38" s="53"/>
      <c r="AE38" s="601"/>
      <c r="AF38" s="571"/>
      <c r="AG38" s="57"/>
      <c r="AH38" s="58"/>
      <c r="AI38" s="601"/>
      <c r="AJ38" s="600"/>
      <c r="AK38" s="101"/>
      <c r="AL38" s="102"/>
      <c r="AP38" s="46" t="s">
        <v>81</v>
      </c>
      <c r="AQ38" s="46" t="s">
        <v>20</v>
      </c>
      <c r="AR38" s="46" t="s">
        <v>21</v>
      </c>
      <c r="AS38" s="46" t="s">
        <v>22</v>
      </c>
      <c r="AT38" s="46" t="s">
        <v>47</v>
      </c>
    </row>
    <row r="39" spans="1:50" s="46" customFormat="1" ht="30" customHeight="1" thickBot="1">
      <c r="A39" s="910" t="s">
        <v>173</v>
      </c>
      <c r="B39" s="1108"/>
      <c r="C39" s="1108"/>
      <c r="D39" s="1108"/>
      <c r="E39" s="1109"/>
      <c r="F39" s="863" t="s">
        <v>182</v>
      </c>
      <c r="G39" s="863"/>
      <c r="H39" s="863"/>
      <c r="I39" s="864"/>
      <c r="J39" s="862" t="s">
        <v>192</v>
      </c>
      <c r="K39" s="863"/>
      <c r="L39" s="863"/>
      <c r="M39" s="863"/>
      <c r="N39" s="863"/>
      <c r="O39" s="863"/>
      <c r="P39" s="863"/>
      <c r="Q39" s="864"/>
      <c r="R39" s="49"/>
      <c r="S39" s="50"/>
      <c r="T39" s="105"/>
      <c r="U39" s="90"/>
      <c r="V39" s="604"/>
      <c r="W39" s="601"/>
      <c r="X39" s="601"/>
      <c r="Y39" s="601"/>
      <c r="Z39" s="601"/>
      <c r="AA39" s="53"/>
      <c r="AB39" s="53"/>
      <c r="AC39" s="53"/>
      <c r="AD39" s="53"/>
      <c r="AE39" s="601"/>
      <c r="AF39" s="601"/>
      <c r="AG39" s="57"/>
      <c r="AH39" s="58"/>
      <c r="AI39" s="601"/>
      <c r="AJ39" s="600"/>
      <c r="AK39" s="101"/>
      <c r="AL39" s="102"/>
    </row>
    <row r="40" spans="1:50" s="46" customFormat="1" ht="24" customHeight="1" thickBot="1">
      <c r="A40" s="343" t="s">
        <v>175</v>
      </c>
      <c r="B40" s="1022" t="s">
        <v>176</v>
      </c>
      <c r="C40" s="1022"/>
      <c r="D40" s="1104" t="s">
        <v>47</v>
      </c>
      <c r="E40" s="1104"/>
      <c r="F40" s="1107" t="s">
        <v>178</v>
      </c>
      <c r="G40" s="839"/>
      <c r="H40" s="558" t="s">
        <v>176</v>
      </c>
      <c r="I40" s="565" t="s">
        <v>47</v>
      </c>
      <c r="J40" s="846" t="s">
        <v>183</v>
      </c>
      <c r="K40" s="895"/>
      <c r="L40" s="895"/>
      <c r="M40" s="835"/>
      <c r="N40" s="846" t="s">
        <v>208</v>
      </c>
      <c r="O40" s="835"/>
      <c r="P40" s="846" t="s">
        <v>97</v>
      </c>
      <c r="Q40" s="835"/>
      <c r="R40" s="49"/>
      <c r="S40" s="50"/>
      <c r="T40" s="98"/>
      <c r="U40" s="90"/>
      <c r="V40" s="53"/>
      <c r="W40" s="53"/>
      <c r="X40" s="53"/>
      <c r="Y40" s="53"/>
      <c r="Z40" s="53"/>
      <c r="AA40" s="53"/>
      <c r="AB40" s="53"/>
      <c r="AC40" s="53"/>
      <c r="AD40" s="53"/>
      <c r="AE40" s="601"/>
      <c r="AF40" s="601"/>
      <c r="AG40" s="57"/>
      <c r="AH40" s="58"/>
      <c r="AI40" s="601"/>
      <c r="AJ40" s="600"/>
      <c r="AK40" s="101"/>
      <c r="AL40" s="102"/>
      <c r="AP40" s="46" t="s">
        <v>44</v>
      </c>
    </row>
    <row r="41" spans="1:50" s="46" customFormat="1" ht="20.100000000000001" customHeight="1" thickBot="1">
      <c r="A41" s="346" t="s">
        <v>168</v>
      </c>
      <c r="B41" s="1105">
        <v>1886</v>
      </c>
      <c r="C41" s="1106"/>
      <c r="D41" s="850">
        <f>+B41+'D02'!D41:E41</f>
        <v>1886</v>
      </c>
      <c r="E41" s="851"/>
      <c r="F41" s="347" t="s">
        <v>296</v>
      </c>
      <c r="G41" s="348"/>
      <c r="H41" s="560">
        <v>60</v>
      </c>
      <c r="I41" s="531">
        <f>+H41+'D02'!I41</f>
        <v>60</v>
      </c>
      <c r="J41" s="1097" t="s">
        <v>184</v>
      </c>
      <c r="K41" s="859"/>
      <c r="L41" s="1098"/>
      <c r="M41" s="1098"/>
      <c r="N41" s="1098"/>
      <c r="O41" s="1098"/>
      <c r="P41" s="859"/>
      <c r="Q41" s="1081"/>
      <c r="R41" s="604"/>
      <c r="S41" s="50"/>
      <c r="T41" s="98"/>
      <c r="U41" s="90"/>
      <c r="V41" s="53"/>
      <c r="W41" s="53"/>
      <c r="X41" s="53"/>
      <c r="Y41" s="53"/>
      <c r="Z41" s="53"/>
      <c r="AA41" s="53"/>
      <c r="AB41" s="53"/>
      <c r="AC41" s="53"/>
      <c r="AD41" s="53"/>
      <c r="AE41" s="601"/>
      <c r="AF41" s="601"/>
      <c r="AG41" s="57"/>
      <c r="AH41" s="58"/>
      <c r="AI41" s="601"/>
      <c r="AJ41" s="600"/>
      <c r="AK41" s="101"/>
      <c r="AL41" s="102"/>
    </row>
    <row r="42" spans="1:50" s="46" customFormat="1" ht="20.100000000000001" customHeight="1" thickBot="1">
      <c r="A42" s="570" t="s">
        <v>169</v>
      </c>
      <c r="B42" s="836"/>
      <c r="C42" s="837"/>
      <c r="D42" s="850">
        <f>+B42+'D02'!D42:E42</f>
        <v>0</v>
      </c>
      <c r="E42" s="851"/>
      <c r="F42" s="350" t="s">
        <v>297</v>
      </c>
      <c r="G42" s="351"/>
      <c r="H42" s="556">
        <v>848</v>
      </c>
      <c r="I42" s="585">
        <f>+H42+'D02'!I42</f>
        <v>848</v>
      </c>
      <c r="J42" s="1021" t="s">
        <v>185</v>
      </c>
      <c r="K42" s="837"/>
      <c r="L42" s="833"/>
      <c r="M42" s="833"/>
      <c r="N42" s="833"/>
      <c r="O42" s="833"/>
      <c r="P42" s="837"/>
      <c r="Q42" s="866"/>
      <c r="R42" s="607"/>
      <c r="S42" s="607"/>
      <c r="T42" s="98"/>
      <c r="U42" s="90"/>
      <c r="V42" s="53"/>
      <c r="W42" s="53"/>
      <c r="X42" s="53"/>
      <c r="Y42" s="53"/>
      <c r="Z42" s="53"/>
      <c r="AA42" s="53"/>
      <c r="AB42" s="53"/>
      <c r="AC42" s="53"/>
      <c r="AD42" s="53"/>
      <c r="AE42" s="601"/>
      <c r="AF42" s="601"/>
      <c r="AG42" s="57"/>
      <c r="AH42" s="58"/>
      <c r="AI42" s="601"/>
      <c r="AJ42" s="600"/>
      <c r="AK42" s="101"/>
      <c r="AL42" s="102"/>
      <c r="AP42" s="107" t="s">
        <v>77</v>
      </c>
      <c r="AQ42" s="107" t="s">
        <v>20</v>
      </c>
      <c r="AR42" s="108" t="s">
        <v>21</v>
      </c>
      <c r="AS42" s="109" t="s">
        <v>22</v>
      </c>
      <c r="AT42" s="1010" t="s">
        <v>23</v>
      </c>
      <c r="AU42" s="1011"/>
      <c r="AV42" s="1011"/>
      <c r="AW42" s="1011"/>
      <c r="AX42" s="1012"/>
    </row>
    <row r="43" spans="1:50" s="46" customFormat="1" ht="20.100000000000001" customHeight="1">
      <c r="A43" s="352" t="s">
        <v>174</v>
      </c>
      <c r="B43" s="836"/>
      <c r="C43" s="837"/>
      <c r="D43" s="850">
        <f>+B43+'D02'!D43:E43</f>
        <v>0</v>
      </c>
      <c r="E43" s="851"/>
      <c r="F43" s="350" t="s">
        <v>298</v>
      </c>
      <c r="G43" s="351"/>
      <c r="H43" s="556">
        <v>566</v>
      </c>
      <c r="I43" s="585">
        <f>+H43+'D02'!I43</f>
        <v>566</v>
      </c>
      <c r="J43" s="1021" t="s">
        <v>186</v>
      </c>
      <c r="K43" s="837"/>
      <c r="L43" s="833"/>
      <c r="M43" s="833"/>
      <c r="N43" s="833"/>
      <c r="O43" s="833"/>
      <c r="P43" s="837"/>
      <c r="Q43" s="866"/>
      <c r="R43" s="607"/>
      <c r="S43" s="607"/>
      <c r="T43" s="98"/>
      <c r="U43" s="90"/>
      <c r="V43" s="53"/>
      <c r="W43" s="53"/>
      <c r="X43" s="53"/>
      <c r="Y43" s="53"/>
      <c r="Z43" s="53"/>
      <c r="AA43" s="53"/>
      <c r="AB43" s="53"/>
      <c r="AC43" s="53"/>
      <c r="AD43" s="53"/>
      <c r="AE43" s="601"/>
      <c r="AF43" s="601"/>
      <c r="AG43" s="57"/>
      <c r="AH43" s="58"/>
      <c r="AI43" s="601"/>
      <c r="AJ43" s="600"/>
      <c r="AK43" s="101"/>
      <c r="AL43" s="102"/>
      <c r="AP43" s="110" t="s">
        <v>24</v>
      </c>
      <c r="AQ43" s="111"/>
      <c r="AR43" s="112"/>
      <c r="AS43" s="112"/>
      <c r="AT43" s="111" t="s">
        <v>25</v>
      </c>
      <c r="AU43" s="113"/>
      <c r="AV43" s="113"/>
      <c r="AW43" s="113"/>
      <c r="AX43" s="114"/>
    </row>
    <row r="44" spans="1:50" s="46" customFormat="1" ht="20.100000000000001" customHeight="1">
      <c r="A44" s="352" t="s">
        <v>44</v>
      </c>
      <c r="B44" s="983"/>
      <c r="C44" s="984"/>
      <c r="D44" s="850">
        <f>+B44+'D02'!D44:E44</f>
        <v>0</v>
      </c>
      <c r="E44" s="851"/>
      <c r="F44" s="350" t="s">
        <v>209</v>
      </c>
      <c r="G44" s="351"/>
      <c r="H44" s="563"/>
      <c r="I44" s="585">
        <f>+H44+'D02'!I44</f>
        <v>0</v>
      </c>
      <c r="J44" s="992" t="s">
        <v>187</v>
      </c>
      <c r="K44" s="984"/>
      <c r="L44" s="993"/>
      <c r="M44" s="993"/>
      <c r="N44" s="993" t="s">
        <v>300</v>
      </c>
      <c r="O44" s="993"/>
      <c r="P44" s="984">
        <v>450</v>
      </c>
      <c r="Q44" s="1013"/>
      <c r="R44" s="607"/>
      <c r="S44" s="607"/>
      <c r="T44" s="98"/>
      <c r="U44" s="90"/>
      <c r="V44" s="53"/>
      <c r="W44" s="53"/>
      <c r="X44" s="53"/>
      <c r="Y44" s="53"/>
      <c r="Z44" s="53"/>
      <c r="AA44" s="53"/>
      <c r="AB44" s="53"/>
      <c r="AC44" s="53"/>
      <c r="AD44" s="53"/>
      <c r="AE44" s="601"/>
      <c r="AF44" s="601"/>
      <c r="AG44" s="57"/>
      <c r="AH44" s="58"/>
      <c r="AI44" s="601"/>
      <c r="AJ44" s="600"/>
      <c r="AK44" s="101"/>
      <c r="AL44" s="102"/>
      <c r="AP44" s="72" t="s">
        <v>26</v>
      </c>
      <c r="AQ44" s="237" t="s">
        <v>27</v>
      </c>
      <c r="AR44" s="115"/>
      <c r="AS44" s="115"/>
      <c r="AT44" s="237" t="s">
        <v>28</v>
      </c>
      <c r="AU44" s="116"/>
      <c r="AV44" s="116"/>
      <c r="AW44" s="116"/>
      <c r="AX44" s="117"/>
    </row>
    <row r="45" spans="1:50" s="46" customFormat="1" ht="20.100000000000001" customHeight="1">
      <c r="A45" s="352" t="s">
        <v>170</v>
      </c>
      <c r="B45" s="983"/>
      <c r="C45" s="984"/>
      <c r="D45" s="850">
        <f>+B45+'D02'!D45:E45</f>
        <v>0</v>
      </c>
      <c r="E45" s="851"/>
      <c r="F45" s="353"/>
      <c r="G45" s="564"/>
      <c r="H45" s="563"/>
      <c r="I45" s="586"/>
      <c r="J45" s="992" t="s">
        <v>188</v>
      </c>
      <c r="K45" s="984"/>
      <c r="L45" s="993"/>
      <c r="M45" s="993"/>
      <c r="N45" s="993"/>
      <c r="O45" s="993"/>
      <c r="P45" s="984"/>
      <c r="Q45" s="1013"/>
      <c r="R45" s="607"/>
      <c r="S45" s="607"/>
      <c r="T45" s="98"/>
      <c r="U45" s="90"/>
      <c r="V45" s="53"/>
      <c r="W45" s="53"/>
      <c r="X45" s="53"/>
      <c r="Y45" s="53"/>
      <c r="Z45" s="53"/>
      <c r="AA45" s="53"/>
      <c r="AB45" s="53"/>
      <c r="AC45" s="53"/>
      <c r="AD45" s="53"/>
      <c r="AE45" s="601"/>
      <c r="AF45" s="601"/>
      <c r="AG45" s="57"/>
      <c r="AH45" s="58"/>
      <c r="AI45" s="601"/>
      <c r="AJ45" s="600"/>
      <c r="AK45" s="101"/>
      <c r="AL45" s="102"/>
      <c r="AP45" s="72"/>
      <c r="AQ45" s="237"/>
      <c r="AR45" s="115"/>
      <c r="AS45" s="115"/>
      <c r="AT45" s="237"/>
      <c r="AU45" s="116"/>
      <c r="AV45" s="116"/>
      <c r="AW45" s="116"/>
      <c r="AX45" s="117"/>
    </row>
    <row r="46" spans="1:50" s="46" customFormat="1" ht="20.100000000000001" customHeight="1">
      <c r="A46" s="352" t="s">
        <v>171</v>
      </c>
      <c r="B46" s="983"/>
      <c r="C46" s="984"/>
      <c r="D46" s="850">
        <f>+B46+'D02'!D46:E46</f>
        <v>0</v>
      </c>
      <c r="E46" s="851"/>
      <c r="F46" s="353"/>
      <c r="G46" s="564"/>
      <c r="H46" s="590"/>
      <c r="I46" s="586"/>
      <c r="J46" s="992" t="s">
        <v>189</v>
      </c>
      <c r="K46" s="984"/>
      <c r="L46" s="993"/>
      <c r="M46" s="993"/>
      <c r="N46" s="882"/>
      <c r="O46" s="882"/>
      <c r="P46" s="1014"/>
      <c r="Q46" s="1015"/>
      <c r="R46" s="607"/>
      <c r="S46" s="607"/>
      <c r="T46" s="98"/>
      <c r="U46" s="90"/>
      <c r="V46" s="53"/>
      <c r="W46" s="53"/>
      <c r="X46" s="53"/>
      <c r="Y46" s="53"/>
      <c r="Z46" s="53"/>
      <c r="AA46" s="53"/>
      <c r="AB46" s="53"/>
      <c r="AC46" s="53"/>
      <c r="AD46" s="53"/>
      <c r="AE46" s="601"/>
      <c r="AF46" s="601"/>
      <c r="AG46" s="57"/>
      <c r="AH46" s="58"/>
      <c r="AI46" s="601"/>
      <c r="AJ46" s="600"/>
      <c r="AK46" s="101"/>
      <c r="AL46" s="102"/>
      <c r="AP46" s="72"/>
      <c r="AQ46" s="237"/>
      <c r="AR46" s="115"/>
      <c r="AS46" s="115"/>
      <c r="AT46" s="237"/>
      <c r="AU46" s="116"/>
      <c r="AV46" s="116"/>
      <c r="AW46" s="116"/>
      <c r="AX46" s="117"/>
    </row>
    <row r="47" spans="1:50" s="46" customFormat="1" ht="20.100000000000001" customHeight="1">
      <c r="A47" s="350" t="s">
        <v>177</v>
      </c>
      <c r="B47" s="836"/>
      <c r="C47" s="837"/>
      <c r="D47" s="850">
        <f>+B47+'D02'!D47:E47</f>
        <v>0</v>
      </c>
      <c r="E47" s="851"/>
      <c r="F47" s="355"/>
      <c r="G47" s="356"/>
      <c r="H47" s="357"/>
      <c r="I47" s="358"/>
      <c r="J47" s="1120" t="s">
        <v>190</v>
      </c>
      <c r="K47" s="1121"/>
      <c r="L47" s="1121"/>
      <c r="M47" s="1122"/>
      <c r="N47" s="537"/>
      <c r="O47" s="587"/>
      <c r="P47" s="539"/>
      <c r="Q47" s="539"/>
      <c r="R47" s="607"/>
      <c r="S47" s="607"/>
      <c r="T47" s="98"/>
      <c r="U47" s="90"/>
      <c r="V47" s="53"/>
      <c r="W47" s="53"/>
      <c r="X47" s="53"/>
      <c r="Y47" s="53"/>
      <c r="Z47" s="53"/>
      <c r="AA47" s="53"/>
      <c r="AB47" s="53"/>
      <c r="AC47" s="53"/>
      <c r="AD47" s="53"/>
      <c r="AE47" s="601"/>
      <c r="AF47" s="601"/>
      <c r="AG47" s="57"/>
      <c r="AH47" s="58"/>
      <c r="AI47" s="601"/>
      <c r="AJ47" s="600"/>
      <c r="AK47" s="101"/>
      <c r="AL47" s="102"/>
      <c r="AP47" s="72"/>
      <c r="AQ47" s="237"/>
      <c r="AR47" s="115"/>
      <c r="AS47" s="115"/>
      <c r="AT47" s="237"/>
      <c r="AU47" s="116"/>
      <c r="AV47" s="116"/>
      <c r="AW47" s="116"/>
      <c r="AX47" s="117"/>
    </row>
    <row r="48" spans="1:50" s="46" customFormat="1" ht="20.100000000000001" customHeight="1">
      <c r="A48" s="350" t="s">
        <v>250</v>
      </c>
      <c r="B48" s="836"/>
      <c r="C48" s="837"/>
      <c r="D48" s="850">
        <f>+B48+'D02'!D48:E48</f>
        <v>0</v>
      </c>
      <c r="E48" s="851"/>
      <c r="F48" s="355"/>
      <c r="G48" s="356"/>
      <c r="H48" s="357"/>
      <c r="I48" s="358"/>
      <c r="J48" s="1120" t="s">
        <v>191</v>
      </c>
      <c r="K48" s="1121"/>
      <c r="L48" s="1121"/>
      <c r="M48" s="1122"/>
      <c r="N48" s="988"/>
      <c r="O48" s="989"/>
      <c r="P48" s="988"/>
      <c r="Q48" s="989"/>
      <c r="R48" s="607"/>
      <c r="S48" s="607"/>
      <c r="T48" s="98"/>
      <c r="U48" s="90"/>
      <c r="V48" s="53"/>
      <c r="W48" s="53"/>
      <c r="X48" s="53"/>
      <c r="Y48" s="53"/>
      <c r="Z48" s="53"/>
      <c r="AA48" s="53"/>
      <c r="AB48" s="53"/>
      <c r="AC48" s="53"/>
      <c r="AD48" s="53"/>
      <c r="AE48" s="601"/>
      <c r="AF48" s="601"/>
      <c r="AG48" s="57"/>
      <c r="AH48" s="601"/>
      <c r="AI48" s="601"/>
      <c r="AJ48" s="600"/>
      <c r="AK48" s="101"/>
      <c r="AL48" s="101"/>
      <c r="AP48" s="72" t="s">
        <v>29</v>
      </c>
      <c r="AQ48" s="237" t="s">
        <v>30</v>
      </c>
      <c r="AR48" s="115"/>
      <c r="AS48" s="115"/>
      <c r="AT48" s="237" t="s">
        <v>31</v>
      </c>
      <c r="AU48" s="116"/>
      <c r="AV48" s="116"/>
      <c r="AW48" s="116"/>
      <c r="AX48" s="117"/>
    </row>
    <row r="49" spans="1:51" s="46" customFormat="1" ht="20.100000000000001" customHeight="1" thickBot="1">
      <c r="A49" s="359" t="s">
        <v>231</v>
      </c>
      <c r="B49" s="933">
        <f>SUM(B41:C48)</f>
        <v>1886</v>
      </c>
      <c r="C49" s="935"/>
      <c r="D49" s="1132">
        <f>+B49+'D02'!D49:E49</f>
        <v>1886</v>
      </c>
      <c r="E49" s="1123"/>
      <c r="F49" s="360" t="s">
        <v>231</v>
      </c>
      <c r="G49" s="361"/>
      <c r="H49" s="362">
        <f>SUM(H41:H48)</f>
        <v>1474</v>
      </c>
      <c r="I49" s="363">
        <f>+H49+'D02'!I49</f>
        <v>1474</v>
      </c>
      <c r="J49" s="985"/>
      <c r="K49" s="986"/>
      <c r="L49" s="986"/>
      <c r="M49" s="987"/>
      <c r="N49" s="990"/>
      <c r="O49" s="991"/>
      <c r="P49" s="990"/>
      <c r="Q49" s="1123"/>
      <c r="R49" s="607"/>
      <c r="S49" s="607"/>
      <c r="T49" s="98"/>
      <c r="U49" s="90"/>
      <c r="V49" s="53"/>
      <c r="W49" s="53"/>
      <c r="X49" s="53"/>
      <c r="Y49" s="53"/>
      <c r="Z49" s="53"/>
      <c r="AA49" s="53"/>
      <c r="AB49" s="53"/>
      <c r="AC49" s="53"/>
      <c r="AD49" s="601"/>
      <c r="AE49" s="601"/>
      <c r="AF49" s="601"/>
      <c r="AG49" s="601"/>
      <c r="AH49" s="601"/>
      <c r="AI49" s="601"/>
      <c r="AJ49" s="601"/>
      <c r="AK49" s="119"/>
      <c r="AL49" s="119"/>
      <c r="AP49" s="72" t="s">
        <v>32</v>
      </c>
      <c r="AQ49" s="237" t="s">
        <v>33</v>
      </c>
      <c r="AR49" s="115"/>
      <c r="AS49" s="115"/>
      <c r="AT49" s="237" t="s">
        <v>34</v>
      </c>
      <c r="AU49" s="116"/>
      <c r="AV49" s="116"/>
      <c r="AW49" s="116"/>
      <c r="AX49" s="117"/>
    </row>
    <row r="50" spans="1:51" s="46" customFormat="1" ht="19.5" customHeight="1" thickBot="1">
      <c r="A50" s="862" t="s">
        <v>210</v>
      </c>
      <c r="B50" s="863"/>
      <c r="C50" s="863"/>
      <c r="D50" s="863"/>
      <c r="E50" s="863"/>
      <c r="F50" s="863"/>
      <c r="G50" s="863"/>
      <c r="H50" s="863"/>
      <c r="I50" s="864"/>
      <c r="J50" s="1119" t="s">
        <v>211</v>
      </c>
      <c r="K50" s="1119"/>
      <c r="L50" s="1119"/>
      <c r="M50" s="1119"/>
      <c r="N50" s="1119"/>
      <c r="O50" s="1119"/>
      <c r="P50" s="1119"/>
      <c r="Q50" s="1119"/>
      <c r="R50" s="607"/>
      <c r="S50" s="607"/>
      <c r="T50" s="98"/>
      <c r="U50" s="90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P50" s="72" t="s">
        <v>35</v>
      </c>
      <c r="AQ50" s="237" t="s">
        <v>33</v>
      </c>
      <c r="AR50" s="115"/>
      <c r="AS50" s="115"/>
      <c r="AT50" s="237" t="s">
        <v>36</v>
      </c>
      <c r="AU50" s="116"/>
      <c r="AV50" s="116"/>
      <c r="AW50" s="116"/>
      <c r="AX50" s="117"/>
    </row>
    <row r="51" spans="1:51" s="46" customFormat="1" ht="20.100000000000001" customHeight="1" thickBot="1">
      <c r="A51" s="364" t="s">
        <v>93</v>
      </c>
      <c r="B51" s="834" t="s">
        <v>139</v>
      </c>
      <c r="C51" s="865"/>
      <c r="D51" s="834" t="s">
        <v>140</v>
      </c>
      <c r="E51" s="835"/>
      <c r="F51" s="838" t="s">
        <v>254</v>
      </c>
      <c r="G51" s="839"/>
      <c r="H51" s="846" t="s">
        <v>252</v>
      </c>
      <c r="I51" s="835"/>
      <c r="J51" s="994" t="s">
        <v>93</v>
      </c>
      <c r="K51" s="995"/>
      <c r="L51" s="996"/>
      <c r="M51" s="584" t="s">
        <v>253</v>
      </c>
      <c r="N51" s="1124" t="s">
        <v>111</v>
      </c>
      <c r="O51" s="1124"/>
      <c r="P51" s="584" t="s">
        <v>251</v>
      </c>
      <c r="Q51" s="584" t="s">
        <v>255</v>
      </c>
      <c r="R51" s="607"/>
      <c r="S51" s="607"/>
      <c r="T51" s="887"/>
      <c r="U51" s="887"/>
      <c r="V51" s="887"/>
      <c r="W51" s="887"/>
      <c r="X51" s="887"/>
      <c r="Y51" s="887"/>
      <c r="Z51" s="887"/>
      <c r="AA51" s="887"/>
      <c r="AB51" s="887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P51" s="72" t="s">
        <v>37</v>
      </c>
      <c r="AQ51" s="237" t="s">
        <v>33</v>
      </c>
      <c r="AR51" s="120"/>
      <c r="AS51" s="120"/>
      <c r="AT51" s="237" t="s">
        <v>38</v>
      </c>
      <c r="AU51" s="116"/>
      <c r="AV51" s="116"/>
      <c r="AW51" s="116"/>
      <c r="AX51" s="117"/>
    </row>
    <row r="52" spans="1:51" s="46" customFormat="1" ht="20.100000000000001" customHeight="1">
      <c r="A52" s="366" t="s">
        <v>239</v>
      </c>
      <c r="B52" s="860"/>
      <c r="C52" s="860"/>
      <c r="D52" s="860"/>
      <c r="E52" s="860"/>
      <c r="F52" s="858">
        <f>SUM(B52:E52)</f>
        <v>0</v>
      </c>
      <c r="G52" s="859"/>
      <c r="H52" s="860">
        <f>+F52+'D02'!H52:I52</f>
        <v>0</v>
      </c>
      <c r="I52" s="861"/>
      <c r="J52" s="847" t="s">
        <v>194</v>
      </c>
      <c r="K52" s="848"/>
      <c r="L52" s="849"/>
      <c r="M52" s="367">
        <f>ROUND(((G7*G7/1029.4*K10*(1-K11))+(G7*G7/1029.4*K10*(1-K11)*K12))*K13,0)</f>
        <v>162</v>
      </c>
      <c r="N52" s="1125">
        <f>+M52+'D02'!N52:O52</f>
        <v>372</v>
      </c>
      <c r="O52" s="1126"/>
      <c r="P52" s="543">
        <v>1</v>
      </c>
      <c r="Q52" s="540">
        <v>13586</v>
      </c>
      <c r="R52" s="607"/>
      <c r="S52" s="607"/>
      <c r="T52" s="571"/>
      <c r="U52" s="571"/>
      <c r="V52" s="571"/>
      <c r="W52" s="571"/>
      <c r="X52" s="887"/>
      <c r="Y52" s="887"/>
      <c r="Z52" s="887"/>
      <c r="AA52" s="887"/>
      <c r="AB52" s="887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P52" s="72" t="s">
        <v>39</v>
      </c>
      <c r="AQ52" s="237" t="s">
        <v>33</v>
      </c>
      <c r="AR52" s="121"/>
      <c r="AS52" s="121"/>
      <c r="AT52" s="237" t="s">
        <v>40</v>
      </c>
      <c r="AU52" s="116"/>
      <c r="AV52" s="116"/>
      <c r="AW52" s="116"/>
      <c r="AX52" s="117"/>
    </row>
    <row r="53" spans="1:51" s="46" customFormat="1" ht="20.100000000000001" customHeight="1">
      <c r="A53" s="368" t="s">
        <v>167</v>
      </c>
      <c r="B53" s="856"/>
      <c r="C53" s="857"/>
      <c r="D53" s="836"/>
      <c r="E53" s="837"/>
      <c r="F53" s="833">
        <f>SUM(B53:E53)</f>
        <v>0</v>
      </c>
      <c r="G53" s="833"/>
      <c r="H53" s="860">
        <f>+F53+'D02'!H53:I53</f>
        <v>0</v>
      </c>
      <c r="I53" s="861"/>
      <c r="J53" s="1116" t="s">
        <v>198</v>
      </c>
      <c r="K53" s="1117"/>
      <c r="L53" s="1118"/>
      <c r="M53" s="572">
        <f>ROUND(P38*0.25,0)</f>
        <v>472</v>
      </c>
      <c r="N53" s="1125">
        <f>+M53+'D02'!N53:O53</f>
        <v>472</v>
      </c>
      <c r="O53" s="1126"/>
      <c r="P53" s="544">
        <v>1</v>
      </c>
      <c r="Q53" s="541">
        <v>13586</v>
      </c>
      <c r="R53" s="607"/>
      <c r="S53" s="607"/>
      <c r="T53" s="604"/>
      <c r="U53" s="601"/>
      <c r="V53" s="122"/>
      <c r="W53" s="122"/>
      <c r="X53" s="917"/>
      <c r="Y53" s="918"/>
      <c r="Z53" s="918"/>
      <c r="AA53" s="918"/>
      <c r="AB53" s="918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P53" s="72" t="s">
        <v>41</v>
      </c>
      <c r="AQ53" s="237" t="s">
        <v>33</v>
      </c>
      <c r="AR53" s="121"/>
      <c r="AS53" s="121"/>
      <c r="AT53" s="237" t="s">
        <v>40</v>
      </c>
      <c r="AU53" s="116"/>
      <c r="AV53" s="116"/>
      <c r="AW53" s="116"/>
      <c r="AX53" s="117"/>
    </row>
    <row r="54" spans="1:51" s="46" customFormat="1" ht="20.100000000000001" customHeight="1">
      <c r="A54" s="250" t="s">
        <v>44</v>
      </c>
      <c r="B54" s="833"/>
      <c r="C54" s="833"/>
      <c r="D54" s="833"/>
      <c r="E54" s="833"/>
      <c r="F54" s="833">
        <f>SUM(B54:E54)</f>
        <v>0</v>
      </c>
      <c r="G54" s="833"/>
      <c r="H54" s="860">
        <f>+F54+'D02'!H54:I54</f>
        <v>0</v>
      </c>
      <c r="I54" s="861"/>
      <c r="J54" s="1116" t="s">
        <v>48</v>
      </c>
      <c r="K54" s="1117"/>
      <c r="L54" s="1118"/>
      <c r="M54" s="590"/>
      <c r="N54" s="1125">
        <f>+M54+'D02'!N54:O54</f>
        <v>0</v>
      </c>
      <c r="O54" s="1126"/>
      <c r="P54" s="544">
        <v>1</v>
      </c>
      <c r="Q54" s="541">
        <v>13586</v>
      </c>
      <c r="R54" s="607"/>
      <c r="S54" s="607"/>
      <c r="T54" s="604"/>
      <c r="U54" s="601"/>
      <c r="V54" s="123"/>
      <c r="W54" s="123"/>
      <c r="X54" s="917"/>
      <c r="Y54" s="918"/>
      <c r="Z54" s="918"/>
      <c r="AA54" s="918"/>
      <c r="AB54" s="918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P54" s="72" t="s">
        <v>42</v>
      </c>
      <c r="AQ54" s="237" t="s">
        <v>33</v>
      </c>
      <c r="AR54" s="115"/>
      <c r="AS54" s="115"/>
      <c r="AT54" s="237" t="s">
        <v>43</v>
      </c>
      <c r="AU54" s="116"/>
      <c r="AV54" s="116"/>
      <c r="AW54" s="116"/>
      <c r="AX54" s="117"/>
    </row>
    <row r="55" spans="1:51" s="46" customFormat="1" ht="20.100000000000001" customHeight="1">
      <c r="A55" s="352"/>
      <c r="B55" s="556"/>
      <c r="C55" s="557"/>
      <c r="D55" s="577"/>
      <c r="E55" s="577"/>
      <c r="F55" s="556"/>
      <c r="G55" s="557"/>
      <c r="H55" s="577"/>
      <c r="I55" s="576"/>
      <c r="J55" s="924" t="s">
        <v>195</v>
      </c>
      <c r="K55" s="925"/>
      <c r="L55" s="926"/>
      <c r="M55" s="369">
        <v>467</v>
      </c>
      <c r="N55" s="1125">
        <f>+M55+'D02'!N55:O55</f>
        <v>467</v>
      </c>
      <c r="O55" s="1126"/>
      <c r="P55" s="544">
        <v>2</v>
      </c>
      <c r="Q55" s="541">
        <v>2466</v>
      </c>
      <c r="R55" s="607"/>
      <c r="S55" s="607"/>
      <c r="T55" s="604"/>
      <c r="U55" s="601"/>
      <c r="V55" s="123"/>
      <c r="W55" s="123"/>
      <c r="X55" s="601"/>
      <c r="Y55" s="607"/>
      <c r="Z55" s="607"/>
      <c r="AA55" s="607"/>
      <c r="AB55" s="607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P55" s="124"/>
      <c r="AQ55" s="118"/>
      <c r="AR55" s="125"/>
      <c r="AS55" s="125"/>
      <c r="AT55" s="118"/>
      <c r="AU55" s="126"/>
      <c r="AV55" s="126"/>
      <c r="AW55" s="126"/>
      <c r="AX55" s="127"/>
    </row>
    <row r="56" spans="1:51" s="46" customFormat="1" ht="20.100000000000001" customHeight="1" thickBot="1">
      <c r="A56" s="370"/>
      <c r="B56" s="371"/>
      <c r="C56" s="372"/>
      <c r="D56" s="373"/>
      <c r="E56" s="373"/>
      <c r="F56" s="556"/>
      <c r="G56" s="557"/>
      <c r="H56" s="577"/>
      <c r="I56" s="576"/>
      <c r="J56" s="924" t="s">
        <v>197</v>
      </c>
      <c r="K56" s="925"/>
      <c r="L56" s="926"/>
      <c r="M56" s="572">
        <f>ROUND(N65*7*6.2897,0)</f>
        <v>1101</v>
      </c>
      <c r="N56" s="1125">
        <f>+M56+'D02'!N56:O56</f>
        <v>1277</v>
      </c>
      <c r="O56" s="1126"/>
      <c r="P56" s="547"/>
      <c r="Q56" s="548"/>
      <c r="R56" s="607"/>
      <c r="S56" s="607"/>
      <c r="T56" s="604"/>
      <c r="U56" s="601"/>
      <c r="V56" s="123"/>
      <c r="W56" s="123"/>
      <c r="X56" s="917"/>
      <c r="Y56" s="918"/>
      <c r="Z56" s="918"/>
      <c r="AA56" s="918"/>
      <c r="AB56" s="918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P56" s="76" t="s">
        <v>45</v>
      </c>
      <c r="AQ56" s="77" t="s">
        <v>33</v>
      </c>
      <c r="AR56" s="128"/>
      <c r="AS56" s="128"/>
      <c r="AT56" s="77" t="s">
        <v>46</v>
      </c>
      <c r="AU56" s="129"/>
      <c r="AV56" s="129"/>
      <c r="AW56" s="129"/>
      <c r="AX56" s="130"/>
    </row>
    <row r="57" spans="1:51" s="46" customFormat="1" ht="18" customHeight="1" thickBot="1">
      <c r="A57" s="862" t="s">
        <v>226</v>
      </c>
      <c r="B57" s="863"/>
      <c r="C57" s="863"/>
      <c r="D57" s="863"/>
      <c r="E57" s="863"/>
      <c r="F57" s="862" t="s">
        <v>196</v>
      </c>
      <c r="G57" s="863"/>
      <c r="H57" s="863"/>
      <c r="I57" s="864"/>
      <c r="J57" s="862" t="s">
        <v>227</v>
      </c>
      <c r="K57" s="863"/>
      <c r="L57" s="863"/>
      <c r="M57" s="863"/>
      <c r="N57" s="862" t="s">
        <v>196</v>
      </c>
      <c r="O57" s="863"/>
      <c r="P57" s="863"/>
      <c r="Q57" s="864"/>
      <c r="R57" s="571"/>
      <c r="S57" s="571"/>
      <c r="T57" s="604"/>
      <c r="U57" s="601"/>
      <c r="V57" s="122"/>
      <c r="W57" s="122"/>
      <c r="X57" s="917"/>
      <c r="Y57" s="918"/>
      <c r="Z57" s="918"/>
      <c r="AA57" s="918"/>
      <c r="AB57" s="918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51" s="46" customFormat="1" ht="21" customHeight="1" thickBot="1">
      <c r="A58" s="559" t="s">
        <v>193</v>
      </c>
      <c r="B58" s="867" t="s">
        <v>240</v>
      </c>
      <c r="C58" s="867"/>
      <c r="D58" s="867"/>
      <c r="E58" s="867"/>
      <c r="F58" s="867" t="s">
        <v>176</v>
      </c>
      <c r="G58" s="867"/>
      <c r="H58" s="867" t="s">
        <v>47</v>
      </c>
      <c r="I58" s="867"/>
      <c r="J58" s="921" t="s">
        <v>98</v>
      </c>
      <c r="K58" s="922"/>
      <c r="L58" s="923"/>
      <c r="M58" s="553" t="s">
        <v>256</v>
      </c>
      <c r="N58" s="938" t="s">
        <v>176</v>
      </c>
      <c r="O58" s="938"/>
      <c r="P58" s="931" t="s">
        <v>47</v>
      </c>
      <c r="Q58" s="932"/>
      <c r="R58" s="571"/>
      <c r="S58" s="571"/>
      <c r="T58" s="604"/>
      <c r="U58" s="601"/>
      <c r="V58" s="122"/>
      <c r="W58" s="122"/>
      <c r="X58" s="601"/>
      <c r="Y58" s="607"/>
      <c r="Z58" s="607"/>
      <c r="AA58" s="607"/>
      <c r="AB58" s="607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51" s="46" customFormat="1" ht="20.100000000000001" customHeight="1" thickBot="1">
      <c r="A59" s="377" t="s">
        <v>361</v>
      </c>
      <c r="B59" s="868"/>
      <c r="C59" s="869"/>
      <c r="D59" s="869"/>
      <c r="E59" s="870"/>
      <c r="F59" s="858"/>
      <c r="G59" s="859"/>
      <c r="H59" s="852">
        <f>+F59+'D02'!H59:I59</f>
        <v>0</v>
      </c>
      <c r="I59" s="853"/>
      <c r="J59" s="884" t="s">
        <v>354</v>
      </c>
      <c r="K59" s="885"/>
      <c r="L59" s="886"/>
      <c r="M59" s="555">
        <v>12</v>
      </c>
      <c r="N59" s="858">
        <v>13</v>
      </c>
      <c r="O59" s="859"/>
      <c r="P59" s="836">
        <f>+N59+'D02'!P59:Q59</f>
        <v>17</v>
      </c>
      <c r="Q59" s="845"/>
      <c r="R59" s="607"/>
      <c r="S59" s="607"/>
      <c r="T59" s="604"/>
      <c r="U59" s="601"/>
      <c r="V59" s="122"/>
      <c r="W59" s="122"/>
      <c r="X59" s="917"/>
      <c r="Y59" s="918"/>
      <c r="Z59" s="918"/>
      <c r="AA59" s="918"/>
      <c r="AB59" s="918"/>
      <c r="AC59" s="53"/>
      <c r="AD59" s="87"/>
      <c r="AE59" s="131"/>
      <c r="AF59" s="131"/>
      <c r="AG59" s="131"/>
      <c r="AH59" s="131"/>
      <c r="AI59" s="131"/>
      <c r="AJ59" s="131"/>
      <c r="AK59" s="131"/>
      <c r="AL59" s="131"/>
      <c r="AQ59" s="132"/>
      <c r="AR59" s="588"/>
      <c r="AS59" s="588"/>
      <c r="AT59" s="588"/>
      <c r="AU59" s="588"/>
      <c r="AV59" s="588"/>
      <c r="AW59" s="588"/>
      <c r="AX59" s="134"/>
      <c r="AY59" s="134"/>
    </row>
    <row r="60" spans="1:51" s="46" customFormat="1" ht="20.100000000000001" customHeight="1" thickBot="1">
      <c r="A60" s="378"/>
      <c r="B60" s="840"/>
      <c r="C60" s="841"/>
      <c r="D60" s="841"/>
      <c r="E60" s="842"/>
      <c r="F60" s="836"/>
      <c r="G60" s="837"/>
      <c r="H60" s="836">
        <f>+F60+'D02'!H60:I60</f>
        <v>0</v>
      </c>
      <c r="I60" s="845"/>
      <c r="J60" s="843" t="s">
        <v>355</v>
      </c>
      <c r="K60" s="844"/>
      <c r="L60" s="837"/>
      <c r="M60" s="554">
        <v>12</v>
      </c>
      <c r="N60" s="836">
        <v>12</v>
      </c>
      <c r="O60" s="837"/>
      <c r="P60" s="836">
        <f>+N60+'D02'!P60:Q60</f>
        <v>12</v>
      </c>
      <c r="Q60" s="845"/>
      <c r="R60" s="607"/>
      <c r="S60" s="607"/>
      <c r="T60" s="604"/>
      <c r="U60" s="601"/>
      <c r="V60" s="122"/>
      <c r="W60" s="122"/>
      <c r="X60" s="601"/>
      <c r="Y60" s="607"/>
      <c r="Z60" s="607"/>
      <c r="AA60" s="607"/>
      <c r="AB60" s="607"/>
      <c r="AC60" s="53"/>
      <c r="AD60" s="87"/>
      <c r="AE60" s="131"/>
      <c r="AF60" s="131"/>
      <c r="AG60" s="131"/>
      <c r="AH60" s="131"/>
      <c r="AI60" s="131"/>
      <c r="AJ60" s="131"/>
      <c r="AK60" s="131"/>
      <c r="AL60" s="131"/>
      <c r="AQ60" s="135"/>
      <c r="AR60" s="136"/>
      <c r="AS60" s="136"/>
      <c r="AT60" s="136"/>
      <c r="AU60" s="136"/>
      <c r="AV60" s="136"/>
      <c r="AW60" s="136"/>
      <c r="AX60" s="55"/>
      <c r="AY60" s="55"/>
    </row>
    <row r="61" spans="1:51" s="46" customFormat="1" ht="20.100000000000001" customHeight="1" thickBot="1">
      <c r="A61" s="378"/>
      <c r="B61" s="840"/>
      <c r="C61" s="841"/>
      <c r="D61" s="841"/>
      <c r="E61" s="842"/>
      <c r="F61" s="836"/>
      <c r="G61" s="837"/>
      <c r="H61" s="1105">
        <f>+F61+'D02'!H61:I61</f>
        <v>0</v>
      </c>
      <c r="I61" s="851"/>
      <c r="J61" s="843"/>
      <c r="K61" s="844"/>
      <c r="L61" s="837"/>
      <c r="M61" s="554"/>
      <c r="N61" s="836"/>
      <c r="O61" s="837"/>
      <c r="P61" s="836">
        <f>+N61+'D02'!P61:Q61</f>
        <v>0</v>
      </c>
      <c r="Q61" s="845"/>
      <c r="R61" s="607"/>
      <c r="S61" s="607"/>
      <c r="T61" s="604"/>
      <c r="U61" s="601"/>
      <c r="V61" s="122"/>
      <c r="W61" s="122"/>
      <c r="X61" s="601"/>
      <c r="Y61" s="607"/>
      <c r="Z61" s="607"/>
      <c r="AA61" s="607"/>
      <c r="AB61" s="607"/>
      <c r="AC61" s="53"/>
      <c r="AD61" s="87"/>
      <c r="AE61" s="131"/>
      <c r="AF61" s="131"/>
      <c r="AG61" s="131"/>
      <c r="AH61" s="131"/>
      <c r="AI61" s="131"/>
      <c r="AJ61" s="131"/>
      <c r="AK61" s="131"/>
      <c r="AL61" s="131"/>
      <c r="AQ61" s="135"/>
      <c r="AR61" s="136"/>
      <c r="AS61" s="136"/>
      <c r="AT61" s="136"/>
      <c r="AU61" s="136"/>
      <c r="AV61" s="136"/>
      <c r="AW61" s="136"/>
      <c r="AX61" s="55"/>
      <c r="AY61" s="55"/>
    </row>
    <row r="62" spans="1:51" s="46" customFormat="1" ht="20.100000000000001" customHeight="1" thickBot="1">
      <c r="A62" s="378"/>
      <c r="B62" s="840"/>
      <c r="C62" s="841"/>
      <c r="D62" s="841"/>
      <c r="E62" s="842"/>
      <c r="F62" s="836"/>
      <c r="G62" s="837"/>
      <c r="H62" s="836"/>
      <c r="I62" s="845"/>
      <c r="J62" s="843"/>
      <c r="K62" s="844"/>
      <c r="L62" s="837"/>
      <c r="M62" s="554"/>
      <c r="N62" s="836"/>
      <c r="O62" s="837"/>
      <c r="P62" s="836">
        <f>+N62+'D02'!P62:Q62</f>
        <v>0</v>
      </c>
      <c r="Q62" s="845"/>
      <c r="R62" s="607"/>
      <c r="S62" s="607"/>
      <c r="T62" s="604"/>
      <c r="U62" s="601"/>
      <c r="V62" s="122"/>
      <c r="W62" s="122"/>
      <c r="X62" s="601"/>
      <c r="Y62" s="607"/>
      <c r="Z62" s="607"/>
      <c r="AA62" s="607"/>
      <c r="AB62" s="607"/>
      <c r="AC62" s="53"/>
      <c r="AD62" s="87"/>
      <c r="AE62" s="131"/>
      <c r="AF62" s="131"/>
      <c r="AG62" s="131"/>
      <c r="AH62" s="131"/>
      <c r="AI62" s="131"/>
      <c r="AJ62" s="131"/>
      <c r="AK62" s="131"/>
      <c r="AL62" s="131"/>
      <c r="AQ62" s="135"/>
      <c r="AR62" s="136"/>
      <c r="AS62" s="136"/>
      <c r="AT62" s="136"/>
      <c r="AU62" s="136"/>
      <c r="AV62" s="136"/>
      <c r="AW62" s="136"/>
      <c r="AX62" s="55"/>
      <c r="AY62" s="55"/>
    </row>
    <row r="63" spans="1:51" s="46" customFormat="1" ht="20.100000000000001" customHeight="1" thickBot="1">
      <c r="A63" s="378"/>
      <c r="B63" s="379"/>
      <c r="C63" s="380"/>
      <c r="D63" s="380"/>
      <c r="E63" s="381"/>
      <c r="F63" s="579"/>
      <c r="G63" s="580"/>
      <c r="H63" s="579"/>
      <c r="I63" s="532"/>
      <c r="J63" s="843"/>
      <c r="K63" s="844"/>
      <c r="L63" s="837"/>
      <c r="M63" s="382"/>
      <c r="N63" s="579"/>
      <c r="O63" s="580"/>
      <c r="P63" s="836"/>
      <c r="Q63" s="845"/>
      <c r="R63" s="607"/>
      <c r="S63" s="607"/>
      <c r="T63" s="604"/>
      <c r="U63" s="601"/>
      <c r="V63" s="122"/>
      <c r="W63" s="122"/>
      <c r="X63" s="601"/>
      <c r="Y63" s="607"/>
      <c r="Z63" s="607"/>
      <c r="AA63" s="607"/>
      <c r="AB63" s="607"/>
      <c r="AC63" s="53"/>
      <c r="AD63" s="87"/>
      <c r="AE63" s="131"/>
      <c r="AF63" s="131"/>
      <c r="AG63" s="131"/>
      <c r="AH63" s="131"/>
      <c r="AI63" s="131"/>
      <c r="AJ63" s="131"/>
      <c r="AK63" s="131"/>
      <c r="AL63" s="131"/>
      <c r="AQ63" s="135"/>
      <c r="AR63" s="136"/>
      <c r="AS63" s="136"/>
      <c r="AT63" s="136"/>
      <c r="AU63" s="136"/>
      <c r="AV63" s="136"/>
      <c r="AW63" s="136"/>
      <c r="AX63" s="55"/>
      <c r="AY63" s="55"/>
    </row>
    <row r="64" spans="1:51" s="46" customFormat="1" ht="20.100000000000001" customHeight="1" thickBot="1">
      <c r="A64" s="378"/>
      <c r="B64" s="379"/>
      <c r="C64" s="380"/>
      <c r="D64" s="380"/>
      <c r="E64" s="381"/>
      <c r="F64" s="579"/>
      <c r="G64" s="580"/>
      <c r="H64" s="579"/>
      <c r="I64" s="532"/>
      <c r="J64" s="843"/>
      <c r="K64" s="844"/>
      <c r="L64" s="837"/>
      <c r="M64" s="382"/>
      <c r="N64" s="579"/>
      <c r="O64" s="580"/>
      <c r="P64" s="836"/>
      <c r="Q64" s="845"/>
      <c r="R64" s="607"/>
      <c r="S64" s="607"/>
      <c r="T64" s="604"/>
      <c r="U64" s="601"/>
      <c r="V64" s="122"/>
      <c r="W64" s="122"/>
      <c r="X64" s="601"/>
      <c r="Y64" s="607"/>
      <c r="Z64" s="607"/>
      <c r="AA64" s="607"/>
      <c r="AB64" s="607"/>
      <c r="AC64" s="53"/>
      <c r="AD64" s="87"/>
      <c r="AE64" s="131"/>
      <c r="AF64" s="131"/>
      <c r="AG64" s="131"/>
      <c r="AH64" s="131"/>
      <c r="AI64" s="131"/>
      <c r="AJ64" s="131"/>
      <c r="AK64" s="131"/>
      <c r="AL64" s="131"/>
      <c r="AQ64" s="135"/>
      <c r="AR64" s="136"/>
      <c r="AS64" s="136"/>
      <c r="AT64" s="136"/>
      <c r="AU64" s="136"/>
      <c r="AV64" s="136"/>
      <c r="AW64" s="136"/>
      <c r="AX64" s="55"/>
      <c r="AY64" s="55"/>
    </row>
    <row r="65" spans="1:51" s="46" customFormat="1" ht="20.100000000000001" customHeight="1" thickBot="1">
      <c r="A65" s="383"/>
      <c r="B65" s="933"/>
      <c r="C65" s="934"/>
      <c r="D65" s="934"/>
      <c r="E65" s="935"/>
      <c r="F65" s="854"/>
      <c r="G65" s="855"/>
      <c r="H65" s="854"/>
      <c r="I65" s="936"/>
      <c r="J65" s="878" t="s">
        <v>299</v>
      </c>
      <c r="K65" s="879"/>
      <c r="L65" s="855"/>
      <c r="M65" s="384"/>
      <c r="N65" s="854">
        <f>SUM(N59:O62)</f>
        <v>25</v>
      </c>
      <c r="O65" s="936"/>
      <c r="P65" s="854">
        <f>SUM(P59:Q62)</f>
        <v>29</v>
      </c>
      <c r="Q65" s="936"/>
      <c r="R65" s="607"/>
      <c r="S65" s="607"/>
      <c r="T65" s="604"/>
      <c r="U65" s="601"/>
      <c r="V65" s="122"/>
      <c r="W65" s="122"/>
      <c r="X65" s="601"/>
      <c r="Y65" s="607"/>
      <c r="Z65" s="607"/>
      <c r="AA65" s="607"/>
      <c r="AB65" s="607"/>
      <c r="AC65" s="53"/>
      <c r="AD65" s="87"/>
      <c r="AE65" s="131"/>
      <c r="AF65" s="131"/>
      <c r="AG65" s="131"/>
      <c r="AH65" s="131"/>
      <c r="AI65" s="131"/>
      <c r="AJ65" s="131"/>
      <c r="AK65" s="131"/>
      <c r="AL65" s="131"/>
      <c r="AQ65" s="135"/>
      <c r="AR65" s="136"/>
      <c r="AS65" s="136"/>
      <c r="AT65" s="136"/>
      <c r="AU65" s="136"/>
      <c r="AV65" s="136"/>
      <c r="AW65" s="136"/>
      <c r="AX65" s="55"/>
      <c r="AY65" s="55"/>
    </row>
    <row r="66" spans="1:51" s="46" customFormat="1" ht="25.5" customHeight="1" thickBot="1">
      <c r="A66" s="862" t="s">
        <v>112</v>
      </c>
      <c r="B66" s="863"/>
      <c r="C66" s="863"/>
      <c r="D66" s="863"/>
      <c r="E66" s="863"/>
      <c r="F66" s="863"/>
      <c r="G66" s="863"/>
      <c r="H66" s="863"/>
      <c r="I66" s="863"/>
      <c r="J66" s="863"/>
      <c r="K66" s="864"/>
      <c r="L66" s="862" t="s">
        <v>49</v>
      </c>
      <c r="M66" s="863"/>
      <c r="N66" s="863"/>
      <c r="O66" s="863"/>
      <c r="P66" s="863"/>
      <c r="Q66" s="864"/>
      <c r="R66" s="59"/>
      <c r="S66" s="87"/>
      <c r="T66" s="137"/>
      <c r="U66" s="137"/>
      <c r="V66" s="87"/>
      <c r="W66" s="87"/>
      <c r="X66" s="87"/>
      <c r="Y66" s="87"/>
      <c r="Z66" s="53"/>
      <c r="AA66" s="53"/>
      <c r="AB66" s="53"/>
      <c r="AC66" s="53"/>
      <c r="AD66" s="131"/>
      <c r="AE66" s="131"/>
      <c r="AF66" s="601"/>
      <c r="AG66" s="600"/>
      <c r="AH66" s="138"/>
      <c r="AI66" s="139"/>
      <c r="AJ66" s="139"/>
      <c r="AK66" s="94"/>
      <c r="AL66" s="94"/>
      <c r="AQ66" s="140" t="s">
        <v>52</v>
      </c>
      <c r="AR66" s="141"/>
      <c r="AS66" s="237">
        <v>1</v>
      </c>
      <c r="AT66" s="142"/>
      <c r="AU66" s="143"/>
      <c r="AV66" s="144"/>
      <c r="AW66" s="145"/>
      <c r="AX66" s="146"/>
      <c r="AY66" s="147"/>
    </row>
    <row r="67" spans="1:51" s="46" customFormat="1" ht="20.100000000000001" customHeight="1" thickBot="1">
      <c r="A67" s="1128" t="s">
        <v>241</v>
      </c>
      <c r="B67" s="1130" t="s">
        <v>100</v>
      </c>
      <c r="C67" s="862" t="s">
        <v>8</v>
      </c>
      <c r="D67" s="863"/>
      <c r="E67" s="863"/>
      <c r="F67" s="864"/>
      <c r="G67" s="910" t="s">
        <v>9</v>
      </c>
      <c r="H67" s="912" t="s">
        <v>99</v>
      </c>
      <c r="I67" s="611" t="s">
        <v>216</v>
      </c>
      <c r="J67" s="611" t="s">
        <v>216</v>
      </c>
      <c r="K67" s="945" t="s">
        <v>10</v>
      </c>
      <c r="L67" s="943"/>
      <c r="M67" s="944"/>
      <c r="N67" s="386" t="s">
        <v>50</v>
      </c>
      <c r="O67" s="387" t="s">
        <v>109</v>
      </c>
      <c r="P67" s="388" t="s">
        <v>221</v>
      </c>
      <c r="Q67" s="389" t="s">
        <v>222</v>
      </c>
      <c r="R67" s="59"/>
      <c r="S67" s="53"/>
      <c r="T67" s="937"/>
      <c r="U67" s="937"/>
      <c r="V67" s="53"/>
      <c r="W67" s="53"/>
      <c r="X67" s="53"/>
      <c r="Y67" s="53"/>
      <c r="Z67" s="53"/>
      <c r="AA67" s="53"/>
      <c r="AB67" s="53"/>
      <c r="AC67" s="53"/>
      <c r="AD67" s="131"/>
      <c r="AE67" s="131"/>
      <c r="AF67" s="601"/>
      <c r="AG67" s="101"/>
      <c r="AH67" s="138"/>
      <c r="AI67" s="139"/>
      <c r="AJ67" s="139"/>
      <c r="AK67" s="94"/>
      <c r="AL67" s="94"/>
      <c r="AQ67" s="148"/>
      <c r="AR67" s="149"/>
      <c r="AS67" s="237"/>
      <c r="AT67" s="142"/>
      <c r="AU67" s="143"/>
      <c r="AV67" s="144"/>
      <c r="AW67" s="145"/>
      <c r="AX67" s="146"/>
      <c r="AY67" s="147"/>
    </row>
    <row r="68" spans="1:51" s="46" customFormat="1" ht="20.100000000000001" customHeight="1" thickBot="1">
      <c r="A68" s="1129"/>
      <c r="B68" s="1131"/>
      <c r="C68" s="390" t="s">
        <v>215</v>
      </c>
      <c r="D68" s="391" t="s">
        <v>212</v>
      </c>
      <c r="E68" s="391" t="s">
        <v>213</v>
      </c>
      <c r="F68" s="392" t="s">
        <v>214</v>
      </c>
      <c r="G68" s="911"/>
      <c r="H68" s="913"/>
      <c r="I68" s="612" t="s">
        <v>238</v>
      </c>
      <c r="J68" s="394" t="s">
        <v>176</v>
      </c>
      <c r="K68" s="946"/>
      <c r="L68" s="395" t="s">
        <v>113</v>
      </c>
      <c r="M68" s="396"/>
      <c r="N68" s="396"/>
      <c r="O68" s="396"/>
      <c r="P68" s="396"/>
      <c r="Q68" s="397"/>
      <c r="R68" s="59"/>
      <c r="S68" s="53"/>
      <c r="T68" s="55"/>
      <c r="U68" s="55"/>
      <c r="V68" s="53"/>
      <c r="W68" s="53"/>
      <c r="X68" s="53"/>
      <c r="Y68" s="53"/>
      <c r="Z68" s="53"/>
      <c r="AA68" s="53"/>
      <c r="AB68" s="53"/>
      <c r="AC68" s="53"/>
      <c r="AD68" s="150"/>
      <c r="AE68" s="150"/>
      <c r="AF68" s="150"/>
      <c r="AG68" s="150"/>
      <c r="AH68" s="150"/>
      <c r="AI68" s="150"/>
      <c r="AJ68" s="150"/>
      <c r="AK68" s="150"/>
      <c r="AL68" s="150"/>
      <c r="AQ68" s="151"/>
      <c r="AR68" s="152"/>
      <c r="AS68" s="118"/>
      <c r="AT68" s="153"/>
      <c r="AU68" s="154"/>
      <c r="AV68" s="155"/>
      <c r="AW68" s="156"/>
      <c r="AX68" s="157"/>
      <c r="AY68" s="158"/>
    </row>
    <row r="69" spans="1:51" s="46" customFormat="1" ht="20.100000000000001" customHeight="1" thickBot="1">
      <c r="A69" s="250" t="s">
        <v>232</v>
      </c>
      <c r="B69" s="562">
        <v>1600</v>
      </c>
      <c r="C69" s="398"/>
      <c r="D69" s="258"/>
      <c r="E69" s="399"/>
      <c r="F69" s="572"/>
      <c r="G69" s="562"/>
      <c r="H69" s="562">
        <f>+B69-C69-D69-E69-F69+G69</f>
        <v>1600</v>
      </c>
      <c r="I69" s="400"/>
      <c r="J69" s="401">
        <f>SUM(C69:F69)*I69</f>
        <v>0</v>
      </c>
      <c r="K69" s="533">
        <f>+J69+'D02'!K69</f>
        <v>0</v>
      </c>
      <c r="L69" s="403" t="s">
        <v>102</v>
      </c>
      <c r="M69" s="404"/>
      <c r="N69" s="882">
        <v>1</v>
      </c>
      <c r="O69" s="939"/>
      <c r="P69" s="880">
        <f>+N69*O69</f>
        <v>0</v>
      </c>
      <c r="Q69" s="914">
        <f>P69</f>
        <v>0</v>
      </c>
      <c r="R69" s="59"/>
      <c r="S69" s="53"/>
      <c r="T69" s="55"/>
      <c r="U69" s="55"/>
      <c r="V69" s="53"/>
      <c r="W69" s="53"/>
      <c r="X69" s="53"/>
      <c r="Y69" s="53"/>
      <c r="Z69" s="53"/>
      <c r="AA69" s="53"/>
      <c r="AB69" s="53"/>
      <c r="AC69" s="53"/>
      <c r="AD69" s="131"/>
      <c r="AE69" s="131"/>
      <c r="AF69" s="601"/>
      <c r="AG69" s="159"/>
      <c r="AH69" s="138"/>
      <c r="AI69" s="139"/>
      <c r="AJ69" s="139"/>
      <c r="AK69" s="94"/>
      <c r="AL69" s="94"/>
      <c r="AQ69" s="160" t="s">
        <v>53</v>
      </c>
      <c r="AR69" s="161"/>
      <c r="AS69" s="161"/>
      <c r="AT69" s="161"/>
      <c r="AU69" s="161"/>
      <c r="AV69" s="161"/>
      <c r="AW69" s="161"/>
      <c r="AX69" s="161"/>
      <c r="AY69" s="162"/>
    </row>
    <row r="70" spans="1:51" s="46" customFormat="1" ht="20.100000000000001" customHeight="1">
      <c r="A70" s="250" t="s">
        <v>233</v>
      </c>
      <c r="B70" s="562">
        <v>500</v>
      </c>
      <c r="C70" s="398"/>
      <c r="D70" s="405">
        <v>75</v>
      </c>
      <c r="E70" s="399"/>
      <c r="F70" s="398"/>
      <c r="G70" s="562"/>
      <c r="H70" s="562">
        <f t="shared" ref="H70:H79" si="0">+B70-C70-D70-E70-F70+G70</f>
        <v>425</v>
      </c>
      <c r="I70" s="406"/>
      <c r="J70" s="407">
        <f t="shared" ref="J70:J79" si="1">SUM(C70:F70)*I70</f>
        <v>0</v>
      </c>
      <c r="K70" s="408">
        <f>+J70+'D02'!K70</f>
        <v>0</v>
      </c>
      <c r="L70" s="409" t="s">
        <v>101</v>
      </c>
      <c r="M70" s="410"/>
      <c r="N70" s="883"/>
      <c r="O70" s="940"/>
      <c r="P70" s="881"/>
      <c r="Q70" s="915"/>
      <c r="R70" s="59"/>
      <c r="S70" s="53"/>
      <c r="T70" s="55"/>
      <c r="U70" s="55"/>
      <c r="V70" s="53"/>
      <c r="W70" s="53"/>
      <c r="X70" s="53"/>
      <c r="Y70" s="53"/>
      <c r="Z70" s="53"/>
      <c r="AA70" s="53"/>
      <c r="AB70" s="53"/>
      <c r="AC70" s="53"/>
      <c r="AD70" s="131"/>
      <c r="AE70" s="131"/>
      <c r="AF70" s="601"/>
      <c r="AG70" s="159"/>
      <c r="AH70" s="138"/>
      <c r="AI70" s="139"/>
      <c r="AJ70" s="139"/>
      <c r="AK70" s="94"/>
      <c r="AL70" s="94"/>
      <c r="AQ70" s="163" t="s">
        <v>61</v>
      </c>
      <c r="AR70" s="164"/>
      <c r="AS70" s="92">
        <v>1</v>
      </c>
      <c r="AT70" s="165"/>
      <c r="AU70" s="143"/>
      <c r="AV70" s="166"/>
      <c r="AW70" s="167"/>
      <c r="AX70" s="168"/>
      <c r="AY70" s="169"/>
    </row>
    <row r="71" spans="1:51" s="46" customFormat="1" ht="20.100000000000001" customHeight="1">
      <c r="A71" s="250" t="s">
        <v>302</v>
      </c>
      <c r="B71" s="562">
        <v>8750</v>
      </c>
      <c r="C71" s="398"/>
      <c r="D71" s="398"/>
      <c r="E71" s="411"/>
      <c r="F71" s="572">
        <v>325</v>
      </c>
      <c r="G71" s="562"/>
      <c r="H71" s="562">
        <f t="shared" si="0"/>
        <v>8425</v>
      </c>
      <c r="I71" s="406"/>
      <c r="J71" s="407">
        <f t="shared" si="1"/>
        <v>0</v>
      </c>
      <c r="K71" s="408">
        <f>+J71+'D02'!K71</f>
        <v>0</v>
      </c>
      <c r="L71" s="412" t="s">
        <v>68</v>
      </c>
      <c r="M71" s="413"/>
      <c r="N71" s="413"/>
      <c r="O71" s="413"/>
      <c r="P71" s="413"/>
      <c r="Q71" s="414"/>
      <c r="R71" s="59"/>
      <c r="S71" s="53"/>
      <c r="T71" s="242"/>
      <c r="U71" s="55"/>
      <c r="V71" s="53"/>
      <c r="W71" s="53"/>
      <c r="X71" s="53"/>
      <c r="Y71" s="53"/>
      <c r="Z71" s="53"/>
      <c r="AA71" s="53"/>
      <c r="AB71" s="53"/>
      <c r="AC71" s="53"/>
      <c r="AD71" s="131"/>
      <c r="AE71" s="131"/>
      <c r="AF71" s="601"/>
      <c r="AG71" s="159"/>
      <c r="AH71" s="138"/>
      <c r="AI71" s="139"/>
      <c r="AJ71" s="139"/>
      <c r="AK71" s="94"/>
      <c r="AL71" s="94"/>
      <c r="AQ71" s="148" t="s">
        <v>69</v>
      </c>
      <c r="AR71" s="149"/>
      <c r="AS71" s="92">
        <v>1</v>
      </c>
      <c r="AT71" s="165"/>
      <c r="AU71" s="143"/>
      <c r="AV71" s="144"/>
      <c r="AW71" s="145"/>
      <c r="AX71" s="146"/>
      <c r="AY71" s="147"/>
    </row>
    <row r="72" spans="1:51" s="46" customFormat="1" ht="20.100000000000001" customHeight="1">
      <c r="A72" s="250" t="s">
        <v>258</v>
      </c>
      <c r="B72" s="562">
        <v>10</v>
      </c>
      <c r="C72" s="398"/>
      <c r="D72" s="398"/>
      <c r="E72" s="398"/>
      <c r="F72" s="572"/>
      <c r="G72" s="562"/>
      <c r="H72" s="562">
        <f t="shared" si="0"/>
        <v>10</v>
      </c>
      <c r="I72" s="406"/>
      <c r="J72" s="407">
        <f t="shared" si="1"/>
        <v>0</v>
      </c>
      <c r="K72" s="408">
        <f>+J72+'D02'!K72</f>
        <v>0</v>
      </c>
      <c r="L72" s="415" t="s">
        <v>51</v>
      </c>
      <c r="M72" s="590"/>
      <c r="N72" s="590">
        <v>1</v>
      </c>
      <c r="O72" s="406"/>
      <c r="P72" s="416">
        <f>+N72*O72</f>
        <v>0</v>
      </c>
      <c r="Q72" s="416">
        <f>+P72</f>
        <v>0</v>
      </c>
      <c r="R72" s="59"/>
      <c r="S72" s="170"/>
      <c r="T72" s="238"/>
      <c r="U72" s="55"/>
      <c r="V72" s="53"/>
      <c r="W72" s="53"/>
      <c r="X72" s="53"/>
      <c r="Y72" s="53"/>
      <c r="Z72" s="53"/>
      <c r="AA72" s="53"/>
      <c r="AB72" s="53"/>
      <c r="AC72" s="53"/>
      <c r="AD72" s="171"/>
      <c r="AE72" s="171"/>
      <c r="AF72" s="601"/>
      <c r="AG72" s="159"/>
      <c r="AH72" s="138"/>
      <c r="AI72" s="139"/>
      <c r="AJ72" s="139"/>
      <c r="AK72" s="94"/>
      <c r="AL72" s="94"/>
      <c r="AQ72" s="148" t="s">
        <v>70</v>
      </c>
      <c r="AR72" s="149"/>
      <c r="AS72" s="92">
        <v>4</v>
      </c>
      <c r="AT72" s="165"/>
      <c r="AU72" s="143"/>
      <c r="AV72" s="144"/>
      <c r="AW72" s="145"/>
      <c r="AX72" s="146"/>
      <c r="AY72" s="147"/>
    </row>
    <row r="73" spans="1:51" s="46" customFormat="1" ht="20.100000000000001" customHeight="1">
      <c r="A73" s="417" t="s">
        <v>235</v>
      </c>
      <c r="B73" s="562">
        <v>2025</v>
      </c>
      <c r="C73" s="398"/>
      <c r="D73" s="398"/>
      <c r="E73" s="399"/>
      <c r="F73" s="572"/>
      <c r="G73" s="562"/>
      <c r="H73" s="562">
        <f t="shared" si="0"/>
        <v>2025</v>
      </c>
      <c r="I73" s="406"/>
      <c r="J73" s="407">
        <f t="shared" si="1"/>
        <v>0</v>
      </c>
      <c r="K73" s="408">
        <f>+J73+'D02'!K73</f>
        <v>0</v>
      </c>
      <c r="L73" s="613" t="s">
        <v>52</v>
      </c>
      <c r="M73" s="590"/>
      <c r="N73" s="590">
        <v>1</v>
      </c>
      <c r="O73" s="406"/>
      <c r="P73" s="416">
        <f>+N73*O73</f>
        <v>0</v>
      </c>
      <c r="Q73" s="416">
        <f>+P73</f>
        <v>0</v>
      </c>
      <c r="R73" s="59"/>
      <c r="S73" s="170"/>
      <c r="T73" s="238"/>
      <c r="U73" s="55"/>
      <c r="V73" s="571"/>
      <c r="W73" s="571"/>
      <c r="X73" s="571"/>
      <c r="Y73" s="571"/>
      <c r="Z73" s="571"/>
      <c r="AA73" s="571"/>
      <c r="AB73" s="571"/>
      <c r="AC73" s="53"/>
      <c r="AD73" s="171"/>
      <c r="AE73" s="171"/>
      <c r="AF73" s="601"/>
      <c r="AG73" s="159"/>
      <c r="AH73" s="138"/>
      <c r="AI73" s="139"/>
      <c r="AJ73" s="139"/>
      <c r="AK73" s="94"/>
      <c r="AL73" s="94"/>
      <c r="AQ73" s="140" t="s">
        <v>54</v>
      </c>
      <c r="AR73" s="141"/>
      <c r="AS73" s="92">
        <v>1</v>
      </c>
      <c r="AT73" s="165"/>
      <c r="AU73" s="143"/>
      <c r="AV73" s="144"/>
      <c r="AW73" s="145"/>
      <c r="AX73" s="146"/>
      <c r="AY73" s="147"/>
    </row>
    <row r="74" spans="1:51" s="46" customFormat="1" ht="20.100000000000001" customHeight="1">
      <c r="A74" s="250" t="s">
        <v>236</v>
      </c>
      <c r="B74" s="562">
        <v>0</v>
      </c>
      <c r="C74" s="590"/>
      <c r="D74" s="398"/>
      <c r="E74" s="398"/>
      <c r="F74" s="398"/>
      <c r="G74" s="562"/>
      <c r="H74" s="562">
        <f t="shared" si="0"/>
        <v>0</v>
      </c>
      <c r="I74" s="406"/>
      <c r="J74" s="407">
        <f t="shared" si="1"/>
        <v>0</v>
      </c>
      <c r="K74" s="408">
        <f>+J74+'D02'!K74</f>
        <v>0</v>
      </c>
      <c r="L74" s="906"/>
      <c r="M74" s="907"/>
      <c r="N74" s="590"/>
      <c r="O74" s="419"/>
      <c r="P74" s="420"/>
      <c r="Q74" s="421"/>
      <c r="R74" s="59"/>
      <c r="S74" s="170"/>
      <c r="T74" s="238"/>
      <c r="U74" s="55"/>
      <c r="V74" s="53"/>
      <c r="W74" s="601"/>
      <c r="X74" s="601"/>
      <c r="Y74" s="53"/>
      <c r="Z74" s="601"/>
      <c r="AA74" s="601"/>
      <c r="AB74" s="601"/>
      <c r="AC74" s="53"/>
      <c r="AD74" s="171"/>
      <c r="AE74" s="171"/>
      <c r="AF74" s="601"/>
      <c r="AG74" s="159"/>
      <c r="AH74" s="138"/>
      <c r="AI74" s="139"/>
      <c r="AJ74" s="139"/>
      <c r="AK74" s="94"/>
      <c r="AL74" s="94"/>
      <c r="AQ74" s="140" t="s">
        <v>67</v>
      </c>
      <c r="AR74" s="141"/>
      <c r="AS74" s="92">
        <v>1</v>
      </c>
      <c r="AT74" s="165"/>
      <c r="AU74" s="143"/>
      <c r="AV74" s="144"/>
      <c r="AW74" s="145"/>
      <c r="AX74" s="146"/>
      <c r="AY74" s="147"/>
    </row>
    <row r="75" spans="1:51" s="46" customFormat="1" ht="20.100000000000001" customHeight="1">
      <c r="A75" s="417" t="s">
        <v>270</v>
      </c>
      <c r="B75" s="562">
        <v>4</v>
      </c>
      <c r="C75" s="590"/>
      <c r="D75" s="398"/>
      <c r="E75" s="398"/>
      <c r="F75" s="398"/>
      <c r="G75" s="562"/>
      <c r="H75" s="562">
        <f t="shared" si="0"/>
        <v>4</v>
      </c>
      <c r="I75" s="406"/>
      <c r="J75" s="407">
        <f t="shared" si="1"/>
        <v>0</v>
      </c>
      <c r="K75" s="408">
        <f>+J75+'D02'!K75</f>
        <v>0</v>
      </c>
      <c r="L75" s="412" t="s">
        <v>53</v>
      </c>
      <c r="M75" s="413"/>
      <c r="N75" s="413"/>
      <c r="O75" s="413"/>
      <c r="P75" s="422"/>
      <c r="Q75" s="414"/>
      <c r="R75" s="59"/>
      <c r="S75" s="170"/>
      <c r="T75" s="238"/>
      <c r="U75" s="55"/>
      <c r="V75" s="53"/>
      <c r="W75" s="601"/>
      <c r="X75" s="601"/>
      <c r="Y75" s="53"/>
      <c r="Z75" s="53"/>
      <c r="AA75" s="600"/>
      <c r="AB75" s="601"/>
      <c r="AC75" s="53"/>
      <c r="AD75" s="171"/>
      <c r="AE75" s="171"/>
      <c r="AF75" s="601"/>
      <c r="AG75" s="172"/>
      <c r="AH75" s="138"/>
      <c r="AI75" s="139"/>
      <c r="AJ75" s="139"/>
      <c r="AK75" s="94"/>
      <c r="AL75" s="94"/>
      <c r="AQ75" s="140" t="s">
        <v>71</v>
      </c>
      <c r="AR75" s="141"/>
      <c r="AS75" s="92">
        <v>1</v>
      </c>
      <c r="AT75" s="165"/>
      <c r="AU75" s="143"/>
      <c r="AV75" s="144"/>
      <c r="AW75" s="145"/>
      <c r="AX75" s="146"/>
      <c r="AY75" s="147"/>
    </row>
    <row r="76" spans="1:51" s="46" customFormat="1" ht="20.100000000000001" customHeight="1" thickBot="1">
      <c r="A76" s="417" t="s">
        <v>303</v>
      </c>
      <c r="B76" s="562">
        <v>3</v>
      </c>
      <c r="C76" s="590"/>
      <c r="D76" s="398"/>
      <c r="E76" s="398"/>
      <c r="F76" s="398"/>
      <c r="G76" s="572"/>
      <c r="H76" s="562">
        <f t="shared" si="0"/>
        <v>3</v>
      </c>
      <c r="I76" s="406"/>
      <c r="J76" s="407">
        <f t="shared" si="1"/>
        <v>0</v>
      </c>
      <c r="K76" s="408">
        <f>+J76+'D02'!K76</f>
        <v>0</v>
      </c>
      <c r="L76" s="941" t="s">
        <v>220</v>
      </c>
      <c r="M76" s="942"/>
      <c r="N76" s="882">
        <v>1</v>
      </c>
      <c r="O76" s="939"/>
      <c r="P76" s="908">
        <v>0</v>
      </c>
      <c r="Q76" s="908">
        <f>+P76</f>
        <v>0</v>
      </c>
      <c r="R76" s="59"/>
      <c r="S76" s="170"/>
      <c r="T76" s="238"/>
      <c r="U76" s="55"/>
      <c r="V76" s="53"/>
      <c r="W76" s="601"/>
      <c r="X76" s="601"/>
      <c r="Y76" s="53"/>
      <c r="Z76" s="53"/>
      <c r="AA76" s="88"/>
      <c r="AB76" s="173"/>
      <c r="AC76" s="53"/>
      <c r="AD76" s="150"/>
      <c r="AE76" s="150"/>
      <c r="AF76" s="150"/>
      <c r="AG76" s="150"/>
      <c r="AH76" s="150"/>
      <c r="AI76" s="150"/>
      <c r="AJ76" s="150"/>
      <c r="AK76" s="150"/>
      <c r="AL76" s="150"/>
      <c r="AQ76" s="140" t="s">
        <v>72</v>
      </c>
      <c r="AR76" s="141"/>
      <c r="AS76" s="237">
        <v>1</v>
      </c>
      <c r="AT76" s="174"/>
      <c r="AU76" s="154"/>
      <c r="AV76" s="155"/>
      <c r="AW76" s="156"/>
      <c r="AX76" s="157"/>
      <c r="AY76" s="158"/>
    </row>
    <row r="77" spans="1:51" s="46" customFormat="1" ht="20.100000000000001" customHeight="1" thickBot="1">
      <c r="A77" s="417" t="s">
        <v>376</v>
      </c>
      <c r="B77" s="562">
        <v>2025</v>
      </c>
      <c r="C77" s="398"/>
      <c r="D77" s="398"/>
      <c r="E77" s="398"/>
      <c r="F77" s="258"/>
      <c r="G77" s="572"/>
      <c r="H77" s="562">
        <f t="shared" si="0"/>
        <v>2025</v>
      </c>
      <c r="I77" s="406"/>
      <c r="J77" s="407">
        <f t="shared" si="1"/>
        <v>0</v>
      </c>
      <c r="K77" s="408">
        <f>+J77+'D02'!K77</f>
        <v>0</v>
      </c>
      <c r="L77" s="904" t="s">
        <v>219</v>
      </c>
      <c r="M77" s="905"/>
      <c r="N77" s="883"/>
      <c r="O77" s="940"/>
      <c r="P77" s="909"/>
      <c r="Q77" s="909"/>
      <c r="R77" s="59"/>
      <c r="S77" s="170"/>
      <c r="T77" s="238"/>
      <c r="U77" s="55"/>
      <c r="V77" s="53"/>
      <c r="W77" s="601"/>
      <c r="X77" s="601"/>
      <c r="Y77" s="571"/>
      <c r="Z77" s="53"/>
      <c r="AA77" s="601"/>
      <c r="AB77" s="601"/>
      <c r="AC77" s="53"/>
      <c r="AD77" s="131"/>
      <c r="AE77" s="131"/>
      <c r="AF77" s="601"/>
      <c r="AG77" s="159"/>
      <c r="AH77" s="138"/>
      <c r="AI77" s="139"/>
      <c r="AJ77" s="139"/>
      <c r="AK77" s="94"/>
      <c r="AL77" s="94"/>
      <c r="AQ77" s="160" t="s">
        <v>55</v>
      </c>
      <c r="AR77" s="161"/>
      <c r="AS77" s="161"/>
      <c r="AT77" s="161"/>
      <c r="AU77" s="161"/>
      <c r="AV77" s="161"/>
      <c r="AW77" s="161"/>
      <c r="AX77" s="161"/>
      <c r="AY77" s="162"/>
    </row>
    <row r="78" spans="1:51" s="46" customFormat="1" ht="20.100000000000001" customHeight="1" thickBot="1">
      <c r="A78" s="417" t="s">
        <v>248</v>
      </c>
      <c r="B78" s="562">
        <v>75</v>
      </c>
      <c r="C78" s="398"/>
      <c r="D78" s="398"/>
      <c r="E78" s="398"/>
      <c r="F78" s="423"/>
      <c r="G78" s="572"/>
      <c r="H78" s="562">
        <f t="shared" si="0"/>
        <v>75</v>
      </c>
      <c r="I78" s="406"/>
      <c r="J78" s="407">
        <f t="shared" si="1"/>
        <v>0</v>
      </c>
      <c r="K78" s="408">
        <f>+J78+'D02'!K78</f>
        <v>0</v>
      </c>
      <c r="L78" s="415" t="s">
        <v>218</v>
      </c>
      <c r="M78" s="563"/>
      <c r="N78" s="563">
        <v>1</v>
      </c>
      <c r="O78" s="406"/>
      <c r="P78" s="416">
        <f t="shared" ref="P78:P83" si="2">+N78*O78</f>
        <v>0</v>
      </c>
      <c r="Q78" s="416">
        <f t="shared" ref="Q78:Q83" si="3">+P78</f>
        <v>0</v>
      </c>
      <c r="R78" s="59"/>
      <c r="S78" s="170"/>
      <c r="T78" s="238"/>
      <c r="U78" s="55"/>
      <c r="V78" s="53"/>
      <c r="W78" s="601"/>
      <c r="X78" s="601"/>
      <c r="Y78" s="571"/>
      <c r="Z78" s="53"/>
      <c r="AA78" s="601"/>
      <c r="AB78" s="601"/>
      <c r="AC78" s="53"/>
      <c r="AD78" s="131"/>
      <c r="AE78" s="131"/>
      <c r="AF78" s="601"/>
      <c r="AG78" s="159"/>
      <c r="AH78" s="138"/>
      <c r="AI78" s="139"/>
      <c r="AJ78" s="139"/>
      <c r="AK78" s="94"/>
      <c r="AL78" s="94"/>
      <c r="AQ78" s="175"/>
      <c r="AR78" s="175"/>
      <c r="AS78" s="176"/>
      <c r="AT78" s="176"/>
      <c r="AU78" s="176"/>
      <c r="AV78" s="175"/>
      <c r="AW78" s="175"/>
      <c r="AX78" s="175"/>
      <c r="AY78" s="177"/>
    </row>
    <row r="79" spans="1:51" s="46" customFormat="1" ht="20.100000000000001" customHeight="1">
      <c r="A79" s="417" t="s">
        <v>237</v>
      </c>
      <c r="B79" s="562">
        <v>50</v>
      </c>
      <c r="C79" s="419"/>
      <c r="D79" s="419"/>
      <c r="E79" s="419"/>
      <c r="F79" s="423"/>
      <c r="G79" s="424"/>
      <c r="H79" s="562">
        <f t="shared" si="0"/>
        <v>50</v>
      </c>
      <c r="I79" s="426"/>
      <c r="J79" s="407">
        <f t="shared" si="1"/>
        <v>0</v>
      </c>
      <c r="K79" s="408">
        <f>+J79+'D02'!K79</f>
        <v>0</v>
      </c>
      <c r="L79" s="415" t="s">
        <v>114</v>
      </c>
      <c r="M79" s="563"/>
      <c r="N79" s="563">
        <v>4</v>
      </c>
      <c r="O79" s="406"/>
      <c r="P79" s="416">
        <f t="shared" si="2"/>
        <v>0</v>
      </c>
      <c r="Q79" s="416">
        <f t="shared" si="3"/>
        <v>0</v>
      </c>
      <c r="R79" s="59"/>
      <c r="S79" s="170"/>
      <c r="T79" s="238"/>
      <c r="U79" s="55"/>
      <c r="V79" s="53"/>
      <c r="W79" s="601"/>
      <c r="X79" s="601"/>
      <c r="Y79" s="571"/>
      <c r="Z79" s="53"/>
      <c r="AA79" s="601"/>
      <c r="AB79" s="601"/>
      <c r="AC79" s="53"/>
      <c r="AD79" s="131"/>
      <c r="AE79" s="131"/>
      <c r="AF79" s="601"/>
      <c r="AG79" s="600"/>
      <c r="AH79" s="138"/>
      <c r="AI79" s="139"/>
      <c r="AJ79" s="139"/>
      <c r="AK79" s="94"/>
      <c r="AL79" s="94"/>
      <c r="AQ79" s="178" t="s">
        <v>62</v>
      </c>
      <c r="AR79" s="164"/>
      <c r="AS79" s="237">
        <v>2</v>
      </c>
      <c r="AT79" s="165"/>
      <c r="AU79" s="143"/>
      <c r="AV79" s="166"/>
      <c r="AW79" s="167"/>
      <c r="AX79" s="168"/>
      <c r="AY79" s="169"/>
    </row>
    <row r="80" spans="1:51" s="46" customFormat="1" ht="20.100000000000001" customHeight="1">
      <c r="A80" s="429"/>
      <c r="B80" s="258"/>
      <c r="C80" s="554"/>
      <c r="D80" s="419"/>
      <c r="E80" s="399"/>
      <c r="F80" s="405"/>
      <c r="G80" s="430"/>
      <c r="H80" s="431"/>
      <c r="I80" s="432"/>
      <c r="J80" s="433"/>
      <c r="K80" s="434"/>
      <c r="L80" s="875" t="s">
        <v>217</v>
      </c>
      <c r="M80" s="876"/>
      <c r="N80" s="563">
        <v>1</v>
      </c>
      <c r="O80" s="406"/>
      <c r="P80" s="416">
        <f t="shared" si="2"/>
        <v>0</v>
      </c>
      <c r="Q80" s="416">
        <f t="shared" si="3"/>
        <v>0</v>
      </c>
      <c r="R80" s="59"/>
      <c r="S80" s="170"/>
      <c r="T80" s="238"/>
      <c r="U80" s="55"/>
      <c r="V80" s="917"/>
      <c r="W80" s="917"/>
      <c r="X80" s="917"/>
      <c r="Y80" s="968"/>
      <c r="Z80" s="968"/>
      <c r="AA80" s="968"/>
      <c r="AB80" s="968"/>
      <c r="AC80" s="53"/>
      <c r="AD80" s="131"/>
      <c r="AE80" s="131"/>
      <c r="AF80" s="601"/>
      <c r="AG80" s="600"/>
      <c r="AH80" s="138"/>
      <c r="AI80" s="139"/>
      <c r="AJ80" s="139"/>
      <c r="AK80" s="94"/>
      <c r="AL80" s="94"/>
      <c r="AQ80" s="148" t="s">
        <v>63</v>
      </c>
      <c r="AR80" s="149"/>
      <c r="AS80" s="237">
        <v>1</v>
      </c>
      <c r="AT80" s="142"/>
      <c r="AU80" s="143"/>
      <c r="AV80" s="144"/>
      <c r="AW80" s="145"/>
      <c r="AX80" s="146"/>
      <c r="AY80" s="147"/>
    </row>
    <row r="81" spans="1:51" s="46" customFormat="1" ht="20.100000000000001" customHeight="1">
      <c r="A81" s="296"/>
      <c r="B81" s="435"/>
      <c r="C81" s="436"/>
      <c r="D81" s="574"/>
      <c r="E81" s="437"/>
      <c r="F81" s="438"/>
      <c r="G81" s="424"/>
      <c r="H81" s="425"/>
      <c r="I81" s="426"/>
      <c r="J81" s="439"/>
      <c r="K81" s="434"/>
      <c r="L81" s="613" t="s">
        <v>67</v>
      </c>
      <c r="M81" s="563"/>
      <c r="N81" s="563">
        <v>1</v>
      </c>
      <c r="O81" s="406"/>
      <c r="P81" s="416">
        <f t="shared" si="2"/>
        <v>0</v>
      </c>
      <c r="Q81" s="416">
        <f t="shared" si="3"/>
        <v>0</v>
      </c>
      <c r="R81" s="59"/>
      <c r="S81" s="170"/>
      <c r="T81" s="238"/>
      <c r="U81" s="55"/>
      <c r="V81" s="53"/>
      <c r="W81" s="53"/>
      <c r="X81" s="53"/>
      <c r="Y81" s="53"/>
      <c r="Z81" s="53"/>
      <c r="AA81" s="53"/>
      <c r="AB81" s="53"/>
      <c r="AC81" s="53"/>
      <c r="AD81" s="131"/>
      <c r="AE81" s="131"/>
      <c r="AF81" s="601"/>
      <c r="AG81" s="600"/>
      <c r="AH81" s="138"/>
      <c r="AI81" s="139"/>
      <c r="AJ81" s="139"/>
      <c r="AK81" s="94"/>
      <c r="AL81" s="94"/>
      <c r="AQ81" s="148" t="s">
        <v>64</v>
      </c>
      <c r="AR81" s="149"/>
      <c r="AS81" s="237">
        <v>1</v>
      </c>
      <c r="AT81" s="142"/>
      <c r="AU81" s="143"/>
      <c r="AV81" s="144"/>
      <c r="AW81" s="145"/>
      <c r="AX81" s="146"/>
      <c r="AY81" s="147"/>
    </row>
    <row r="82" spans="1:51" s="46" customFormat="1" ht="20.100000000000001" customHeight="1">
      <c r="A82" s="440" t="s">
        <v>103</v>
      </c>
      <c r="B82" s="441"/>
      <c r="C82" s="441"/>
      <c r="D82" s="441"/>
      <c r="E82" s="441"/>
      <c r="F82" s="441"/>
      <c r="G82" s="441"/>
      <c r="H82" s="441"/>
      <c r="I82" s="442"/>
      <c r="J82" s="443">
        <f>SUM(J69:J81)</f>
        <v>0</v>
      </c>
      <c r="K82" s="444">
        <f>SUM(K69:K81)+'D02'!K82</f>
        <v>0</v>
      </c>
      <c r="L82" s="875" t="s">
        <v>71</v>
      </c>
      <c r="M82" s="876"/>
      <c r="N82" s="563">
        <v>1</v>
      </c>
      <c r="O82" s="406"/>
      <c r="P82" s="416">
        <f t="shared" si="2"/>
        <v>0</v>
      </c>
      <c r="Q82" s="416">
        <f t="shared" si="3"/>
        <v>0</v>
      </c>
      <c r="R82" s="59"/>
      <c r="S82" s="170"/>
      <c r="T82" s="238"/>
      <c r="U82" s="55"/>
      <c r="V82" s="53"/>
      <c r="W82" s="53"/>
      <c r="X82" s="53"/>
      <c r="Y82" s="53"/>
      <c r="Z82" s="53"/>
      <c r="AA82" s="53"/>
      <c r="AB82" s="53"/>
      <c r="AC82" s="53"/>
      <c r="AD82" s="131"/>
      <c r="AE82" s="131"/>
      <c r="AF82" s="601"/>
      <c r="AG82" s="600"/>
      <c r="AH82" s="138"/>
      <c r="AI82" s="139"/>
      <c r="AJ82" s="139"/>
      <c r="AK82" s="94"/>
      <c r="AL82" s="94"/>
      <c r="AQ82" s="148" t="s">
        <v>65</v>
      </c>
      <c r="AR82" s="149"/>
      <c r="AS82" s="237">
        <v>1</v>
      </c>
      <c r="AT82" s="142"/>
      <c r="AU82" s="143"/>
      <c r="AV82" s="144"/>
      <c r="AW82" s="145"/>
      <c r="AX82" s="146"/>
      <c r="AY82" s="147"/>
    </row>
    <row r="83" spans="1:51" s="46" customFormat="1" ht="20.100000000000001" customHeight="1" thickBot="1">
      <c r="A83" s="445" t="s">
        <v>224</v>
      </c>
      <c r="B83" s="445"/>
      <c r="C83" s="446">
        <f>IF(M54=0,0,(+C74*I74+C75*I75+C76*I76)/M54)</f>
        <v>0</v>
      </c>
      <c r="D83" s="446">
        <f>IF(P36=0,0,(+D69*I69+D70*I70)/P36)</f>
        <v>0</v>
      </c>
      <c r="E83" s="446">
        <f>IF(P37=0,0,(+E69*I69+E70*I70+E71*I71+E73*I73)/P37)</f>
        <v>0</v>
      </c>
      <c r="F83" s="446">
        <f>IF(F52=0,0,(+F69*I69+F71*I71+F72*I72+F73*I73+F78*I78+F77*I77)/F52)</f>
        <v>0</v>
      </c>
      <c r="G83" s="398"/>
      <c r="H83" s="398"/>
      <c r="I83" s="398"/>
      <c r="J83" s="447"/>
      <c r="K83" s="447"/>
      <c r="L83" s="875" t="s">
        <v>72</v>
      </c>
      <c r="M83" s="876"/>
      <c r="N83" s="590">
        <v>1</v>
      </c>
      <c r="O83" s="406"/>
      <c r="P83" s="416">
        <f t="shared" si="2"/>
        <v>0</v>
      </c>
      <c r="Q83" s="416">
        <f t="shared" si="3"/>
        <v>0</v>
      </c>
      <c r="R83" s="59"/>
      <c r="S83" s="170"/>
      <c r="T83" s="238"/>
      <c r="U83" s="55"/>
      <c r="V83" s="53"/>
      <c r="W83" s="53"/>
      <c r="X83" s="53"/>
      <c r="Y83" s="53"/>
      <c r="Z83" s="53"/>
      <c r="AA83" s="53"/>
      <c r="AB83" s="53"/>
      <c r="AC83" s="53"/>
      <c r="AD83" s="150"/>
      <c r="AE83" s="150"/>
      <c r="AF83" s="150"/>
      <c r="AG83" s="150"/>
      <c r="AH83" s="150"/>
      <c r="AI83" s="150"/>
      <c r="AJ83" s="150"/>
      <c r="AK83" s="150"/>
      <c r="AL83" s="150"/>
      <c r="AQ83" s="180" t="s">
        <v>66</v>
      </c>
      <c r="AR83" s="152"/>
      <c r="AS83" s="118">
        <v>1</v>
      </c>
      <c r="AT83" s="181"/>
      <c r="AU83" s="154"/>
      <c r="AV83" s="155"/>
      <c r="AW83" s="156"/>
      <c r="AX83" s="157"/>
      <c r="AY83" s="158"/>
    </row>
    <row r="84" spans="1:51" s="46" customFormat="1" ht="20.100000000000001" customHeight="1" thickBot="1">
      <c r="A84" s="445" t="s">
        <v>225</v>
      </c>
      <c r="B84" s="445"/>
      <c r="C84" s="448">
        <f>+C83</f>
        <v>0</v>
      </c>
      <c r="D84" s="446">
        <f>+D83</f>
        <v>0</v>
      </c>
      <c r="E84" s="446">
        <f>+E83</f>
        <v>0</v>
      </c>
      <c r="F84" s="446">
        <f>+F83</f>
        <v>0</v>
      </c>
      <c r="G84" s="398"/>
      <c r="H84" s="398"/>
      <c r="I84" s="398"/>
      <c r="J84" s="447"/>
      <c r="K84" s="449"/>
      <c r="L84" s="412" t="s">
        <v>55</v>
      </c>
      <c r="M84" s="413"/>
      <c r="N84" s="413"/>
      <c r="O84" s="413"/>
      <c r="P84" s="422"/>
      <c r="Q84" s="414"/>
      <c r="R84" s="59"/>
      <c r="S84" s="170"/>
      <c r="T84" s="105"/>
      <c r="U84" s="182"/>
      <c r="V84" s="53"/>
      <c r="W84" s="53"/>
      <c r="X84" s="53"/>
      <c r="Y84" s="53"/>
      <c r="Z84" s="53"/>
      <c r="AA84" s="53"/>
      <c r="AB84" s="53"/>
      <c r="AC84" s="53"/>
      <c r="AD84" s="607"/>
      <c r="AE84" s="601"/>
      <c r="AF84" s="601"/>
      <c r="AG84" s="159"/>
      <c r="AH84" s="138"/>
      <c r="AI84" s="139"/>
      <c r="AJ84" s="139"/>
      <c r="AK84" s="94"/>
      <c r="AL84" s="94"/>
      <c r="AQ84" s="160" t="s">
        <v>56</v>
      </c>
      <c r="AR84" s="161"/>
      <c r="AS84" s="161"/>
      <c r="AT84" s="161"/>
      <c r="AU84" s="161"/>
      <c r="AV84" s="161"/>
      <c r="AW84" s="161"/>
      <c r="AX84" s="161"/>
      <c r="AY84" s="162"/>
    </row>
    <row r="85" spans="1:51" s="46" customFormat="1" ht="20.100000000000001" customHeight="1">
      <c r="A85" s="871" t="s">
        <v>151</v>
      </c>
      <c r="B85" s="872"/>
      <c r="C85" s="872"/>
      <c r="D85" s="872"/>
      <c r="E85" s="872"/>
      <c r="F85" s="872"/>
      <c r="G85" s="872"/>
      <c r="H85" s="872"/>
      <c r="I85" s="872"/>
      <c r="J85" s="450"/>
      <c r="K85" s="451"/>
      <c r="L85" s="875" t="s">
        <v>62</v>
      </c>
      <c r="M85" s="876"/>
      <c r="N85" s="590">
        <v>2</v>
      </c>
      <c r="O85" s="406"/>
      <c r="P85" s="416">
        <f>+N85*O85</f>
        <v>0</v>
      </c>
      <c r="Q85" s="416">
        <f>+P85</f>
        <v>0</v>
      </c>
      <c r="R85" s="59"/>
      <c r="S85" s="170"/>
      <c r="T85" s="105"/>
      <c r="U85" s="182"/>
      <c r="V85" s="53"/>
      <c r="W85" s="53"/>
      <c r="X85" s="53"/>
      <c r="Y85" s="53"/>
      <c r="Z85" s="53"/>
      <c r="AA85" s="53"/>
      <c r="AB85" s="53"/>
      <c r="AC85" s="53"/>
      <c r="AD85" s="607"/>
      <c r="AE85" s="601"/>
      <c r="AF85" s="601"/>
      <c r="AG85" s="159"/>
      <c r="AH85" s="138"/>
      <c r="AI85" s="139"/>
      <c r="AJ85" s="139"/>
      <c r="AK85" s="94"/>
      <c r="AL85" s="94"/>
      <c r="AQ85" s="183" t="s">
        <v>73</v>
      </c>
      <c r="AR85" s="75"/>
      <c r="AS85" s="237">
        <v>1</v>
      </c>
      <c r="AT85" s="165"/>
      <c r="AU85" s="143"/>
      <c r="AV85" s="166"/>
      <c r="AW85" s="167"/>
      <c r="AX85" s="168"/>
      <c r="AY85" s="169"/>
    </row>
    <row r="86" spans="1:51" s="46" customFormat="1" ht="20.100000000000001" customHeight="1">
      <c r="A86" s="452" t="s">
        <v>160</v>
      </c>
      <c r="B86" s="1127" t="s">
        <v>164</v>
      </c>
      <c r="C86" s="1127"/>
      <c r="D86" s="1127"/>
      <c r="E86" s="1127"/>
      <c r="F86" s="1127"/>
      <c r="G86" s="1127"/>
      <c r="H86" s="1127"/>
      <c r="I86" s="1127"/>
      <c r="J86" s="453"/>
      <c r="K86" s="454"/>
      <c r="L86" s="415" t="s">
        <v>63</v>
      </c>
      <c r="M86" s="590"/>
      <c r="N86" s="590">
        <v>1</v>
      </c>
      <c r="O86" s="406"/>
      <c r="P86" s="416">
        <f>+N86*O86</f>
        <v>0</v>
      </c>
      <c r="Q86" s="416">
        <f>+P86</f>
        <v>0</v>
      </c>
      <c r="R86" s="59"/>
      <c r="S86" s="170"/>
      <c r="T86" s="105"/>
      <c r="U86" s="182"/>
      <c r="V86" s="53"/>
      <c r="W86" s="53"/>
      <c r="X86" s="53"/>
      <c r="Y86" s="53"/>
      <c r="Z86" s="53"/>
      <c r="AA86" s="53"/>
      <c r="AB86" s="53"/>
      <c r="AC86" s="53"/>
      <c r="AD86" s="607"/>
      <c r="AE86" s="601"/>
      <c r="AF86" s="601"/>
      <c r="AG86" s="159"/>
      <c r="AH86" s="138"/>
      <c r="AI86" s="139"/>
      <c r="AJ86" s="139"/>
      <c r="AK86" s="94"/>
      <c r="AL86" s="94"/>
      <c r="AQ86" s="183" t="s">
        <v>74</v>
      </c>
      <c r="AR86" s="75"/>
      <c r="AS86" s="237">
        <v>1</v>
      </c>
      <c r="AT86" s="165"/>
      <c r="AU86" s="143"/>
      <c r="AV86" s="144"/>
      <c r="AW86" s="145"/>
      <c r="AX86" s="146"/>
      <c r="AY86" s="147"/>
    </row>
    <row r="87" spans="1:51" s="46" customFormat="1" ht="20.100000000000001" customHeight="1">
      <c r="A87" s="623" t="s">
        <v>326</v>
      </c>
      <c r="B87" s="624"/>
      <c r="C87" s="624"/>
      <c r="D87" s="624"/>
      <c r="E87" s="624"/>
      <c r="F87" s="624"/>
      <c r="G87" s="624"/>
      <c r="H87" s="624"/>
      <c r="I87" s="624"/>
      <c r="J87" s="645"/>
      <c r="K87" s="646"/>
      <c r="L87" s="875" t="s">
        <v>64</v>
      </c>
      <c r="M87" s="876"/>
      <c r="N87" s="590">
        <v>1</v>
      </c>
      <c r="O87" s="406"/>
      <c r="P87" s="416">
        <f>+N87*O87</f>
        <v>0</v>
      </c>
      <c r="Q87" s="416">
        <f>+P87</f>
        <v>0</v>
      </c>
      <c r="R87" s="59"/>
      <c r="S87" s="170"/>
      <c r="T87" s="105"/>
      <c r="U87" s="182"/>
      <c r="V87" s="53"/>
      <c r="W87" s="53"/>
      <c r="X87" s="53"/>
      <c r="Y87" s="53"/>
      <c r="Z87" s="53"/>
      <c r="AA87" s="53"/>
      <c r="AB87" s="53"/>
      <c r="AC87" s="53"/>
      <c r="AD87" s="607"/>
      <c r="AE87" s="601"/>
      <c r="AF87" s="601"/>
      <c r="AG87" s="172"/>
      <c r="AH87" s="138"/>
      <c r="AI87" s="139"/>
      <c r="AJ87" s="131"/>
      <c r="AK87" s="94"/>
      <c r="AL87" s="94"/>
      <c r="AQ87" s="183" t="s">
        <v>75</v>
      </c>
      <c r="AR87" s="75"/>
      <c r="AS87" s="237">
        <v>2</v>
      </c>
      <c r="AT87" s="165"/>
      <c r="AU87" s="143"/>
      <c r="AV87" s="144"/>
      <c r="AW87" s="145"/>
      <c r="AX87" s="146"/>
      <c r="AY87" s="147"/>
    </row>
    <row r="88" spans="1:51" s="46" customFormat="1" ht="20.100000000000001" customHeight="1">
      <c r="A88" s="623"/>
      <c r="B88" s="624"/>
      <c r="C88" s="624"/>
      <c r="D88" s="624"/>
      <c r="E88" s="624"/>
      <c r="F88" s="624"/>
      <c r="G88" s="624"/>
      <c r="H88" s="624"/>
      <c r="I88" s="624"/>
      <c r="J88" s="645"/>
      <c r="K88" s="646"/>
      <c r="L88" s="415" t="s">
        <v>65</v>
      </c>
      <c r="M88" s="590"/>
      <c r="N88" s="590">
        <v>1</v>
      </c>
      <c r="O88" s="406"/>
      <c r="P88" s="416">
        <f>+N88*O88</f>
        <v>0</v>
      </c>
      <c r="Q88" s="416">
        <f>+P88</f>
        <v>0</v>
      </c>
      <c r="R88" s="59"/>
      <c r="S88" s="170"/>
      <c r="T88" s="105"/>
      <c r="U88" s="182"/>
      <c r="V88" s="184"/>
      <c r="W88" s="53"/>
      <c r="X88" s="53"/>
      <c r="Y88" s="53"/>
      <c r="Z88" s="53"/>
      <c r="AA88" s="53"/>
      <c r="AB88" s="53"/>
      <c r="AC88" s="53"/>
      <c r="AD88" s="607"/>
      <c r="AE88" s="601"/>
      <c r="AF88" s="601"/>
      <c r="AG88" s="172"/>
      <c r="AH88" s="138"/>
      <c r="AI88" s="139"/>
      <c r="AJ88" s="139"/>
      <c r="AK88" s="94"/>
      <c r="AL88" s="94"/>
      <c r="AQ88" s="183" t="s">
        <v>76</v>
      </c>
      <c r="AR88" s="75"/>
      <c r="AS88" s="237">
        <v>2</v>
      </c>
      <c r="AT88" s="179"/>
      <c r="AU88" s="143"/>
      <c r="AV88" s="144"/>
      <c r="AW88" s="149"/>
      <c r="AX88" s="146"/>
      <c r="AY88" s="147"/>
    </row>
    <row r="89" spans="1:51" s="46" customFormat="1" ht="20.100000000000001" customHeight="1">
      <c r="A89" s="455"/>
      <c r="B89" s="456"/>
      <c r="C89" s="456"/>
      <c r="D89" s="456"/>
      <c r="E89" s="456"/>
      <c r="F89" s="456"/>
      <c r="G89" s="456"/>
      <c r="H89" s="456"/>
      <c r="I89" s="456"/>
      <c r="J89" s="453"/>
      <c r="K89" s="454"/>
      <c r="L89" s="415" t="s">
        <v>66</v>
      </c>
      <c r="M89" s="590"/>
      <c r="N89" s="590">
        <v>1</v>
      </c>
      <c r="O89" s="406"/>
      <c r="P89" s="416">
        <f>+N89*O89</f>
        <v>0</v>
      </c>
      <c r="Q89" s="416">
        <f>+P89</f>
        <v>0</v>
      </c>
      <c r="R89" s="59"/>
      <c r="S89" s="170"/>
      <c r="T89" s="105"/>
      <c r="U89" s="182"/>
      <c r="V89" s="184"/>
      <c r="W89" s="53"/>
      <c r="X89" s="53"/>
      <c r="Y89" s="53"/>
      <c r="Z89" s="53"/>
      <c r="AA89" s="53"/>
      <c r="AB89" s="53"/>
      <c r="AC89" s="53"/>
      <c r="AD89" s="607"/>
      <c r="AE89" s="601"/>
      <c r="AF89" s="601"/>
      <c r="AG89" s="172"/>
      <c r="AH89" s="138"/>
      <c r="AI89" s="139"/>
      <c r="AJ89" s="139"/>
      <c r="AK89" s="94"/>
      <c r="AL89" s="94"/>
      <c r="AQ89" s="185"/>
      <c r="AR89" s="75"/>
      <c r="AS89" s="237"/>
      <c r="AT89" s="179"/>
      <c r="AU89" s="143"/>
      <c r="AV89" s="947"/>
      <c r="AW89" s="948"/>
      <c r="AX89" s="949"/>
      <c r="AY89" s="950"/>
    </row>
    <row r="90" spans="1:51" s="46" customFormat="1" ht="20.100000000000001" customHeight="1">
      <c r="A90" s="457" t="s">
        <v>247</v>
      </c>
      <c r="B90" s="458"/>
      <c r="C90" s="928"/>
      <c r="D90" s="928"/>
      <c r="E90" s="928"/>
      <c r="F90" s="928"/>
      <c r="G90" s="928"/>
      <c r="H90" s="928"/>
      <c r="I90" s="928"/>
      <c r="J90" s="459"/>
      <c r="K90" s="460"/>
      <c r="L90" s="412" t="s">
        <v>56</v>
      </c>
      <c r="M90" s="413"/>
      <c r="N90" s="413"/>
      <c r="O90" s="413"/>
      <c r="P90" s="422"/>
      <c r="Q90" s="414"/>
      <c r="R90" s="59"/>
      <c r="S90" s="170"/>
      <c r="T90" s="105"/>
      <c r="U90" s="182"/>
      <c r="V90" s="184"/>
      <c r="W90" s="53"/>
      <c r="X90" s="53"/>
      <c r="Y90" s="53"/>
      <c r="Z90" s="53"/>
      <c r="AA90" s="53"/>
      <c r="AB90" s="53"/>
      <c r="AC90" s="53"/>
      <c r="AD90" s="607"/>
      <c r="AE90" s="601"/>
      <c r="AF90" s="601"/>
      <c r="AG90" s="172"/>
      <c r="AH90" s="138"/>
      <c r="AI90" s="139"/>
      <c r="AJ90" s="139"/>
      <c r="AK90" s="94"/>
      <c r="AL90" s="94"/>
      <c r="AQ90" s="185"/>
      <c r="AR90" s="75"/>
      <c r="AS90" s="237"/>
      <c r="AT90" s="179"/>
      <c r="AU90" s="143"/>
      <c r="AV90" s="947"/>
      <c r="AW90" s="948"/>
      <c r="AX90" s="949"/>
      <c r="AY90" s="950"/>
    </row>
    <row r="91" spans="1:51" s="46" customFormat="1" ht="20.100000000000001" customHeight="1">
      <c r="A91" s="625" t="s">
        <v>280</v>
      </c>
      <c r="B91" s="626"/>
      <c r="C91" s="626"/>
      <c r="D91" s="626"/>
      <c r="E91" s="626"/>
      <c r="F91" s="626"/>
      <c r="G91" s="626"/>
      <c r="H91" s="626"/>
      <c r="I91" s="626"/>
      <c r="J91" s="632"/>
      <c r="K91" s="618"/>
      <c r="L91" s="465" t="s">
        <v>73</v>
      </c>
      <c r="M91" s="590"/>
      <c r="N91" s="590">
        <v>1</v>
      </c>
      <c r="O91" s="406"/>
      <c r="P91" s="416">
        <f>+N91*O91</f>
        <v>0</v>
      </c>
      <c r="Q91" s="416">
        <f>+P91</f>
        <v>0</v>
      </c>
      <c r="R91" s="59"/>
      <c r="S91" s="170"/>
      <c r="T91" s="105"/>
      <c r="U91" s="182"/>
      <c r="V91" s="184"/>
      <c r="W91" s="53"/>
      <c r="X91" s="53"/>
      <c r="Y91" s="53"/>
      <c r="Z91" s="53"/>
      <c r="AA91" s="53"/>
      <c r="AB91" s="53"/>
      <c r="AC91" s="53"/>
      <c r="AD91" s="977"/>
      <c r="AE91" s="977"/>
      <c r="AF91" s="977"/>
      <c r="AG91" s="977"/>
      <c r="AH91" s="977"/>
      <c r="AI91" s="977"/>
      <c r="AJ91" s="977"/>
      <c r="AK91" s="977"/>
      <c r="AL91" s="977"/>
      <c r="AQ91" s="188"/>
      <c r="AR91" s="189"/>
      <c r="AS91" s="118"/>
      <c r="AT91" s="174"/>
      <c r="AU91" s="154"/>
      <c r="AV91" s="929"/>
      <c r="AW91" s="930"/>
      <c r="AX91" s="949"/>
      <c r="AY91" s="950"/>
    </row>
    <row r="92" spans="1:51" s="46" customFormat="1" ht="20.100000000000001" customHeight="1">
      <c r="A92" s="461"/>
      <c r="B92" s="462"/>
      <c r="C92" s="462"/>
      <c r="D92" s="462"/>
      <c r="E92" s="462"/>
      <c r="F92" s="462"/>
      <c r="G92" s="462"/>
      <c r="H92" s="462"/>
      <c r="I92" s="462"/>
      <c r="J92" s="463"/>
      <c r="K92" s="464"/>
      <c r="L92" s="465" t="s">
        <v>142</v>
      </c>
      <c r="M92" s="590"/>
      <c r="N92" s="590">
        <v>1</v>
      </c>
      <c r="O92" s="406"/>
      <c r="P92" s="416">
        <f>+N92*O92</f>
        <v>0</v>
      </c>
      <c r="Q92" s="416">
        <f>+P92</f>
        <v>0</v>
      </c>
      <c r="R92" s="59"/>
      <c r="S92" s="170"/>
      <c r="T92" s="105"/>
      <c r="U92" s="182"/>
      <c r="V92" s="184"/>
      <c r="W92" s="53"/>
      <c r="X92" s="53"/>
      <c r="Y92" s="53"/>
      <c r="Z92" s="53"/>
      <c r="AA92" s="53"/>
      <c r="AB92" s="53"/>
      <c r="AC92" s="53"/>
      <c r="AD92" s="607"/>
      <c r="AE92" s="601"/>
      <c r="AF92" s="190"/>
      <c r="AG92" s="191"/>
      <c r="AH92" s="138"/>
      <c r="AI92" s="955"/>
      <c r="AJ92" s="955"/>
      <c r="AK92" s="951"/>
      <c r="AL92" s="951"/>
      <c r="AQ92" s="185"/>
      <c r="AR92" s="75"/>
      <c r="AS92" s="193"/>
      <c r="AT92" s="194"/>
      <c r="AU92" s="143"/>
      <c r="AV92" s="952"/>
      <c r="AW92" s="953"/>
      <c r="AX92" s="949"/>
      <c r="AY92" s="950"/>
    </row>
    <row r="93" spans="1:51" s="46" customFormat="1" ht="20.100000000000001" customHeight="1">
      <c r="A93" s="466" t="s">
        <v>158</v>
      </c>
      <c r="B93" s="982"/>
      <c r="C93" s="982"/>
      <c r="D93" s="982"/>
      <c r="E93" s="982"/>
      <c r="F93" s="982"/>
      <c r="G93" s="982"/>
      <c r="H93" s="982"/>
      <c r="I93" s="982"/>
      <c r="J93" s="463"/>
      <c r="K93" s="464"/>
      <c r="L93" s="465" t="s">
        <v>143</v>
      </c>
      <c r="M93" s="590"/>
      <c r="N93" s="590">
        <v>2</v>
      </c>
      <c r="O93" s="406"/>
      <c r="P93" s="416">
        <f>+N93*O93</f>
        <v>0</v>
      </c>
      <c r="Q93" s="416">
        <f>+P93</f>
        <v>0</v>
      </c>
      <c r="R93" s="59"/>
      <c r="S93" s="170"/>
      <c r="T93" s="105"/>
      <c r="U93" s="182"/>
      <c r="V93" s="184"/>
      <c r="W93" s="53"/>
      <c r="X93" s="53"/>
      <c r="Y93" s="53"/>
      <c r="Z93" s="53"/>
      <c r="AA93" s="53"/>
      <c r="AB93" s="53"/>
      <c r="AC93" s="53"/>
      <c r="AD93" s="607"/>
      <c r="AE93" s="601"/>
      <c r="AF93" s="190"/>
      <c r="AG93" s="191"/>
      <c r="AH93" s="138"/>
      <c r="AI93" s="955"/>
      <c r="AJ93" s="955"/>
      <c r="AK93" s="951"/>
      <c r="AL93" s="951"/>
      <c r="AQ93" s="197"/>
      <c r="AR93" s="75"/>
      <c r="AS93" s="193"/>
      <c r="AT93" s="194"/>
      <c r="AU93" s="143"/>
      <c r="AV93" s="952"/>
      <c r="AW93" s="953"/>
      <c r="AX93" s="949"/>
      <c r="AY93" s="950"/>
    </row>
    <row r="94" spans="1:51" s="46" customFormat="1" ht="20.100000000000001" customHeight="1">
      <c r="A94" s="625" t="s">
        <v>304</v>
      </c>
      <c r="B94" s="626"/>
      <c r="C94" s="626"/>
      <c r="D94" s="626"/>
      <c r="E94" s="626"/>
      <c r="F94" s="626"/>
      <c r="G94" s="626"/>
      <c r="H94" s="626"/>
      <c r="I94" s="626"/>
      <c r="J94" s="632"/>
      <c r="K94" s="464"/>
      <c r="L94" s="465" t="s">
        <v>144</v>
      </c>
      <c r="M94" s="590"/>
      <c r="N94" s="590">
        <v>2</v>
      </c>
      <c r="O94" s="406"/>
      <c r="P94" s="416">
        <f>+N94*O94</f>
        <v>0</v>
      </c>
      <c r="Q94" s="416">
        <f>+P94</f>
        <v>0</v>
      </c>
      <c r="R94" s="59"/>
      <c r="S94" s="170"/>
      <c r="T94" s="105"/>
      <c r="U94" s="182"/>
      <c r="V94" s="184"/>
      <c r="W94" s="53"/>
      <c r="X94" s="53"/>
      <c r="Y94" s="53"/>
      <c r="Z94" s="53"/>
      <c r="AA94" s="53"/>
      <c r="AB94" s="53"/>
      <c r="AC94" s="53"/>
      <c r="AD94" s="607"/>
      <c r="AE94" s="601"/>
      <c r="AF94" s="190"/>
      <c r="AG94" s="191"/>
      <c r="AH94" s="138"/>
      <c r="AI94" s="599"/>
      <c r="AJ94" s="599"/>
      <c r="AK94" s="600"/>
      <c r="AL94" s="600"/>
      <c r="AQ94" s="197"/>
      <c r="AR94" s="75"/>
      <c r="AS94" s="193"/>
      <c r="AT94" s="194"/>
      <c r="AU94" s="143"/>
      <c r="AV94" s="602"/>
      <c r="AW94" s="603"/>
      <c r="AX94" s="596"/>
      <c r="AY94" s="597"/>
    </row>
    <row r="95" spans="1:51" s="46" customFormat="1" ht="20.100000000000001" customHeight="1">
      <c r="A95" s="467"/>
      <c r="B95" s="468"/>
      <c r="C95" s="468"/>
      <c r="D95" s="468"/>
      <c r="E95" s="468"/>
      <c r="F95" s="468"/>
      <c r="G95" s="468"/>
      <c r="H95" s="468"/>
      <c r="I95" s="468"/>
      <c r="J95" s="469"/>
      <c r="K95" s="470"/>
      <c r="L95" s="471" t="s">
        <v>154</v>
      </c>
      <c r="M95" s="472"/>
      <c r="N95" s="472"/>
      <c r="O95" s="472"/>
      <c r="P95" s="472"/>
      <c r="Q95" s="473"/>
      <c r="R95" s="59"/>
      <c r="S95" s="170"/>
      <c r="T95" s="105"/>
      <c r="U95" s="182"/>
      <c r="V95" s="184"/>
      <c r="W95" s="53"/>
      <c r="X95" s="53"/>
      <c r="Y95" s="53"/>
      <c r="Z95" s="53"/>
      <c r="AA95" s="53"/>
      <c r="AB95" s="53"/>
      <c r="AC95" s="53"/>
      <c r="AD95" s="607"/>
      <c r="AE95" s="601"/>
      <c r="AF95" s="190"/>
      <c r="AG95" s="191"/>
      <c r="AH95" s="138"/>
      <c r="AI95" s="599"/>
      <c r="AJ95" s="599"/>
      <c r="AK95" s="600"/>
      <c r="AL95" s="600"/>
      <c r="AQ95" s="197"/>
      <c r="AR95" s="75"/>
      <c r="AS95" s="193"/>
      <c r="AT95" s="194"/>
      <c r="AU95" s="143"/>
      <c r="AV95" s="602"/>
      <c r="AW95" s="603"/>
      <c r="AX95" s="596"/>
      <c r="AY95" s="597"/>
    </row>
    <row r="96" spans="1:51" s="46" customFormat="1" ht="20.100000000000001" customHeight="1">
      <c r="A96" s="474" t="s">
        <v>159</v>
      </c>
      <c r="B96" s="475"/>
      <c r="C96" s="916" t="s">
        <v>223</v>
      </c>
      <c r="D96" s="916"/>
      <c r="E96" s="916"/>
      <c r="F96" s="916"/>
      <c r="G96" s="916"/>
      <c r="H96" s="916"/>
      <c r="I96" s="916"/>
      <c r="J96" s="463"/>
      <c r="K96" s="464"/>
      <c r="L96" s="465" t="s">
        <v>155</v>
      </c>
      <c r="M96" s="554"/>
      <c r="N96" s="554">
        <v>3</v>
      </c>
      <c r="O96" s="406">
        <v>95</v>
      </c>
      <c r="P96" s="476">
        <f>+N96*O96</f>
        <v>285</v>
      </c>
      <c r="Q96" s="477">
        <f>+P96+'D02'!Q96</f>
        <v>2565</v>
      </c>
      <c r="R96" s="59"/>
      <c r="S96" s="170"/>
      <c r="T96" s="105"/>
      <c r="U96" s="182"/>
      <c r="V96" s="55"/>
      <c r="W96" s="53"/>
      <c r="X96" s="53"/>
      <c r="Y96" s="53"/>
      <c r="Z96" s="53"/>
      <c r="AA96" s="53"/>
      <c r="AB96" s="53"/>
      <c r="AC96" s="53"/>
      <c r="AD96" s="607"/>
      <c r="AE96" s="601"/>
      <c r="AF96" s="190"/>
      <c r="AG96" s="191"/>
      <c r="AH96" s="138"/>
      <c r="AI96" s="598"/>
      <c r="AJ96" s="598"/>
      <c r="AK96" s="600"/>
      <c r="AL96" s="600"/>
      <c r="AQ96" s="197"/>
      <c r="AR96" s="75"/>
      <c r="AS96" s="193"/>
      <c r="AT96" s="194"/>
      <c r="AU96" s="143"/>
      <c r="AV96" s="952"/>
      <c r="AW96" s="953"/>
      <c r="AX96" s="949"/>
      <c r="AY96" s="950"/>
    </row>
    <row r="97" spans="1:51" s="46" customFormat="1" ht="20.100000000000001" customHeight="1">
      <c r="A97" s="616" t="s">
        <v>358</v>
      </c>
      <c r="B97" s="478"/>
      <c r="C97" s="478"/>
      <c r="D97" s="478"/>
      <c r="E97" s="478"/>
      <c r="F97" s="478"/>
      <c r="G97" s="478"/>
      <c r="H97" s="478"/>
      <c r="I97" s="478"/>
      <c r="J97" s="469"/>
      <c r="K97" s="470"/>
      <c r="L97" s="471" t="s">
        <v>57</v>
      </c>
      <c r="M97" s="472"/>
      <c r="N97" s="472"/>
      <c r="O97" s="472"/>
      <c r="P97" s="479"/>
      <c r="Q97" s="480"/>
      <c r="R97" s="59"/>
      <c r="S97" s="170"/>
      <c r="T97" s="199"/>
      <c r="U97" s="200"/>
      <c r="V97" s="184"/>
      <c r="W97" s="53"/>
      <c r="X97" s="53"/>
      <c r="Y97" s="53"/>
      <c r="Z97" s="53"/>
      <c r="AA97" s="53"/>
      <c r="AB97" s="53"/>
      <c r="AC97" s="53"/>
      <c r="AD97" s="607"/>
      <c r="AE97" s="601"/>
      <c r="AF97" s="190"/>
      <c r="AG97" s="191"/>
      <c r="AH97" s="138"/>
      <c r="AI97" s="598"/>
      <c r="AJ97" s="598"/>
      <c r="AK97" s="600"/>
      <c r="AL97" s="600"/>
      <c r="AQ97" s="197"/>
      <c r="AR97" s="75"/>
      <c r="AS97" s="193"/>
      <c r="AT97" s="194"/>
      <c r="AU97" s="143"/>
      <c r="AV97" s="594"/>
      <c r="AW97" s="595" t="s">
        <v>58</v>
      </c>
      <c r="AX97" s="596"/>
      <c r="AY97" s="597"/>
    </row>
    <row r="98" spans="1:51" s="46" customFormat="1" ht="20.100000000000001" customHeight="1">
      <c r="A98" s="481"/>
      <c r="B98" s="478"/>
      <c r="C98" s="478"/>
      <c r="D98" s="478"/>
      <c r="E98" s="478"/>
      <c r="F98" s="478"/>
      <c r="G98" s="478"/>
      <c r="H98" s="478"/>
      <c r="I98" s="478"/>
      <c r="J98" s="463"/>
      <c r="K98" s="464"/>
      <c r="L98" s="465" t="s">
        <v>156</v>
      </c>
      <c r="M98" s="554"/>
      <c r="N98" s="554">
        <v>0</v>
      </c>
      <c r="O98" s="406">
        <v>288.66000000000003</v>
      </c>
      <c r="P98" s="476">
        <f>+N98*O98</f>
        <v>0</v>
      </c>
      <c r="Q98" s="477">
        <f>+P98+'D02'!Q98</f>
        <v>0</v>
      </c>
      <c r="R98" s="59"/>
      <c r="S98" s="170"/>
      <c r="T98" s="199"/>
      <c r="U98" s="200"/>
      <c r="V98" s="184"/>
      <c r="W98" s="53"/>
      <c r="X98" s="53"/>
      <c r="Y98" s="53"/>
      <c r="Z98" s="53"/>
      <c r="AA98" s="53"/>
      <c r="AB98" s="53"/>
      <c r="AC98" s="53"/>
      <c r="AD98" s="607"/>
      <c r="AE98" s="601"/>
      <c r="AF98" s="190"/>
      <c r="AG98" s="191"/>
      <c r="AH98" s="138"/>
      <c r="AI98" s="954"/>
      <c r="AJ98" s="954"/>
      <c r="AK98" s="951"/>
      <c r="AL98" s="951"/>
      <c r="AQ98" s="197"/>
      <c r="AR98" s="75"/>
      <c r="AS98" s="193"/>
      <c r="AT98" s="194"/>
      <c r="AU98" s="143"/>
      <c r="AV98" s="594"/>
      <c r="AW98" s="595"/>
      <c r="AX98" s="596"/>
      <c r="AY98" s="597"/>
    </row>
    <row r="99" spans="1:51" s="46" customFormat="1" ht="20.100000000000001" customHeight="1">
      <c r="A99" s="481" t="s">
        <v>161</v>
      </c>
      <c r="B99" s="617" t="s">
        <v>0</v>
      </c>
      <c r="C99" s="617"/>
      <c r="D99" s="617"/>
      <c r="E99" s="617"/>
      <c r="F99" s="617"/>
      <c r="G99" s="617"/>
      <c r="H99" s="617"/>
      <c r="I99" s="617"/>
      <c r="J99" s="632"/>
      <c r="K99" s="618"/>
      <c r="L99" s="465" t="s">
        <v>163</v>
      </c>
      <c r="M99" s="554"/>
      <c r="N99" s="554">
        <v>1</v>
      </c>
      <c r="O99" s="406">
        <v>330</v>
      </c>
      <c r="P99" s="476">
        <f>+N99*O99</f>
        <v>330</v>
      </c>
      <c r="Q99" s="477">
        <f>+P99+'D02'!Q99</f>
        <v>330</v>
      </c>
      <c r="R99" s="59"/>
      <c r="S99" s="170"/>
      <c r="T99" s="199"/>
      <c r="U99" s="200"/>
      <c r="V99" s="184"/>
      <c r="W99" s="53"/>
      <c r="X99" s="53"/>
      <c r="Y99" s="53"/>
      <c r="Z99" s="53"/>
      <c r="AA99" s="53"/>
      <c r="AB99" s="53"/>
      <c r="AC99" s="53"/>
      <c r="AD99" s="607"/>
      <c r="AE99" s="601"/>
      <c r="AF99" s="190"/>
      <c r="AG99" s="191"/>
      <c r="AH99" s="138"/>
      <c r="AI99" s="598"/>
      <c r="AJ99" s="598"/>
      <c r="AK99" s="600"/>
      <c r="AL99" s="600"/>
      <c r="AQ99" s="197"/>
      <c r="AR99" s="75"/>
      <c r="AS99" s="193"/>
      <c r="AT99" s="194"/>
      <c r="AU99" s="143"/>
      <c r="AV99" s="594"/>
      <c r="AW99" s="595"/>
      <c r="AX99" s="596"/>
      <c r="AY99" s="597"/>
    </row>
    <row r="100" spans="1:51" s="46" customFormat="1" ht="20.100000000000001" customHeight="1">
      <c r="A100" s="616" t="s">
        <v>313</v>
      </c>
      <c r="B100" s="617"/>
      <c r="C100" s="617"/>
      <c r="D100" s="617"/>
      <c r="E100" s="617"/>
      <c r="F100" s="617"/>
      <c r="G100" s="617"/>
      <c r="H100" s="617"/>
      <c r="I100" s="617"/>
      <c r="J100" s="632"/>
      <c r="K100" s="618"/>
      <c r="L100" s="465" t="s">
        <v>60</v>
      </c>
      <c r="M100" s="590"/>
      <c r="N100" s="590">
        <v>1</v>
      </c>
      <c r="O100" s="406">
        <v>384.66</v>
      </c>
      <c r="P100" s="476">
        <f>+N100*O100</f>
        <v>384.66</v>
      </c>
      <c r="Q100" s="477">
        <f>+P100+'D02'!Q100</f>
        <v>1538.64</v>
      </c>
      <c r="R100" s="59"/>
      <c r="S100" s="170"/>
      <c r="T100" s="238"/>
      <c r="U100" s="200"/>
      <c r="V100" s="184"/>
      <c r="W100" s="53"/>
      <c r="X100" s="53"/>
      <c r="Y100" s="53"/>
      <c r="Z100" s="53"/>
      <c r="AA100" s="53"/>
      <c r="AB100" s="53"/>
      <c r="AC100" s="53"/>
      <c r="AD100" s="607"/>
      <c r="AE100" s="601"/>
      <c r="AF100" s="190"/>
      <c r="AG100" s="191"/>
      <c r="AH100" s="138"/>
      <c r="AI100" s="954"/>
      <c r="AJ100" s="954"/>
      <c r="AK100" s="951"/>
      <c r="AL100" s="951"/>
      <c r="AQ100" s="197"/>
      <c r="AR100" s="75"/>
      <c r="AS100" s="193"/>
      <c r="AT100" s="194"/>
      <c r="AU100" s="143"/>
      <c r="AV100" s="947"/>
      <c r="AW100" s="948"/>
      <c r="AX100" s="949"/>
      <c r="AY100" s="950"/>
    </row>
    <row r="101" spans="1:51" s="46" customFormat="1" ht="20.100000000000001" customHeight="1" thickBot="1">
      <c r="A101" s="616" t="s">
        <v>314</v>
      </c>
      <c r="B101" s="617"/>
      <c r="C101" s="617"/>
      <c r="D101" s="617"/>
      <c r="E101" s="617"/>
      <c r="F101" s="617"/>
      <c r="G101" s="617"/>
      <c r="H101" s="617"/>
      <c r="I101" s="617"/>
      <c r="J101" s="633"/>
      <c r="K101" s="634"/>
      <c r="L101" s="471" t="s">
        <v>149</v>
      </c>
      <c r="M101" s="472"/>
      <c r="N101" s="472"/>
      <c r="O101" s="472"/>
      <c r="P101" s="479"/>
      <c r="Q101" s="480"/>
      <c r="R101" s="59"/>
      <c r="S101" s="170"/>
      <c r="T101" s="238"/>
      <c r="U101" s="201"/>
      <c r="V101" s="184"/>
      <c r="W101" s="53"/>
      <c r="X101" s="53"/>
      <c r="Y101" s="53"/>
      <c r="Z101" s="53"/>
      <c r="AA101" s="53"/>
      <c r="AB101" s="53"/>
      <c r="AC101" s="53"/>
      <c r="AD101" s="972"/>
      <c r="AE101" s="972"/>
      <c r="AF101" s="972"/>
      <c r="AG101" s="972"/>
      <c r="AH101" s="972"/>
      <c r="AI101" s="972"/>
      <c r="AJ101" s="972"/>
      <c r="AK101" s="972"/>
      <c r="AL101" s="972"/>
      <c r="AQ101" s="188"/>
      <c r="AR101" s="189"/>
      <c r="AS101" s="202"/>
      <c r="AT101" s="203"/>
      <c r="AU101" s="154"/>
      <c r="AV101" s="929"/>
      <c r="AW101" s="930"/>
      <c r="AX101" s="975"/>
      <c r="AY101" s="976"/>
    </row>
    <row r="102" spans="1:51" s="46" customFormat="1" ht="20.100000000000001" customHeight="1" thickBot="1">
      <c r="A102" s="616" t="s">
        <v>315</v>
      </c>
      <c r="B102" s="617"/>
      <c r="C102" s="617"/>
      <c r="D102" s="617"/>
      <c r="E102" s="617"/>
      <c r="F102" s="617"/>
      <c r="G102" s="617"/>
      <c r="H102" s="617"/>
      <c r="I102" s="617"/>
      <c r="J102" s="632"/>
      <c r="K102" s="618"/>
      <c r="L102" s="465" t="s">
        <v>259</v>
      </c>
      <c r="M102" s="590"/>
      <c r="N102" s="590">
        <v>0</v>
      </c>
      <c r="O102" s="406"/>
      <c r="P102" s="476">
        <f>+N102*O102</f>
        <v>0</v>
      </c>
      <c r="Q102" s="477">
        <f>+P102+'D02'!Q102</f>
        <v>0</v>
      </c>
      <c r="R102" s="59"/>
      <c r="S102" s="170"/>
      <c r="T102" s="238"/>
      <c r="U102" s="200"/>
      <c r="V102" s="184"/>
      <c r="W102" s="53"/>
      <c r="X102" s="53"/>
      <c r="Y102" s="53"/>
      <c r="Z102" s="53"/>
      <c r="AA102" s="53"/>
      <c r="AB102" s="53"/>
      <c r="AC102" s="53"/>
      <c r="AD102" s="956"/>
      <c r="AE102" s="956"/>
      <c r="AF102" s="956"/>
      <c r="AG102" s="956"/>
      <c r="AH102" s="956"/>
      <c r="AI102" s="956"/>
      <c r="AJ102" s="956"/>
      <c r="AK102" s="956"/>
      <c r="AL102" s="956"/>
      <c r="AQ102" s="978" t="s">
        <v>59</v>
      </c>
      <c r="AR102" s="979"/>
      <c r="AS102" s="979"/>
      <c r="AT102" s="979"/>
      <c r="AU102" s="979"/>
      <c r="AV102" s="979"/>
      <c r="AW102" s="979"/>
      <c r="AX102" s="979"/>
      <c r="AY102" s="980"/>
    </row>
    <row r="103" spans="1:51" s="46" customFormat="1" ht="20.100000000000001" customHeight="1" thickBot="1">
      <c r="A103" s="482"/>
      <c r="B103" s="483"/>
      <c r="C103" s="483"/>
      <c r="D103" s="483"/>
      <c r="E103" s="483"/>
      <c r="F103" s="483"/>
      <c r="G103" s="483"/>
      <c r="H103" s="483"/>
      <c r="I103" s="483"/>
      <c r="J103" s="484"/>
      <c r="K103" s="485"/>
      <c r="L103" s="486" t="s">
        <v>153</v>
      </c>
      <c r="M103" s="277"/>
      <c r="N103" s="277">
        <v>1</v>
      </c>
      <c r="O103" s="406">
        <f>3677.89</f>
        <v>3677.89</v>
      </c>
      <c r="P103" s="476">
        <f>+N103*O103</f>
        <v>3677.89</v>
      </c>
      <c r="Q103" s="477">
        <f>+P103+'D02'!Q103</f>
        <v>11033.67</v>
      </c>
      <c r="R103" s="59"/>
      <c r="S103" s="170"/>
      <c r="T103" s="238"/>
      <c r="U103" s="204"/>
      <c r="V103" s="184"/>
      <c r="W103" s="53"/>
      <c r="X103" s="53"/>
      <c r="Y103" s="53"/>
      <c r="Z103" s="53"/>
      <c r="AA103" s="53"/>
      <c r="AB103" s="53"/>
      <c r="AC103" s="53"/>
      <c r="AD103" s="607"/>
      <c r="AE103" s="601"/>
      <c r="AF103" s="205"/>
      <c r="AG103" s="191"/>
      <c r="AH103" s="67"/>
      <c r="AI103" s="954"/>
      <c r="AJ103" s="954"/>
      <c r="AK103" s="951"/>
      <c r="AL103" s="951"/>
      <c r="AQ103" s="965"/>
      <c r="AR103" s="966"/>
      <c r="AS103" s="966"/>
      <c r="AT103" s="966"/>
      <c r="AU103" s="966"/>
      <c r="AV103" s="966"/>
      <c r="AW103" s="966"/>
      <c r="AX103" s="966"/>
      <c r="AY103" s="967"/>
    </row>
    <row r="104" spans="1:51" s="46" customFormat="1" ht="20.100000000000001" customHeight="1" thickBot="1">
      <c r="A104" s="846" t="s">
        <v>104</v>
      </c>
      <c r="B104" s="895"/>
      <c r="C104" s="895"/>
      <c r="D104" s="895"/>
      <c r="E104" s="895"/>
      <c r="F104" s="895"/>
      <c r="G104" s="895"/>
      <c r="H104" s="895"/>
      <c r="I104" s="895"/>
      <c r="J104" s="895"/>
      <c r="K104" s="895"/>
      <c r="L104" s="895"/>
      <c r="M104" s="895"/>
      <c r="N104" s="895"/>
      <c r="O104" s="895"/>
      <c r="P104" s="895"/>
      <c r="Q104" s="835"/>
      <c r="R104" s="240">
        <f>3597.89</f>
        <v>3597.89</v>
      </c>
      <c r="S104" s="170"/>
      <c r="T104" s="238"/>
      <c r="U104" s="200"/>
      <c r="V104" s="184"/>
      <c r="W104" s="53"/>
      <c r="X104" s="53"/>
      <c r="Y104" s="53"/>
      <c r="Z104" s="53"/>
      <c r="AA104" s="53"/>
      <c r="AB104" s="53"/>
      <c r="AC104" s="53"/>
      <c r="AD104" s="607"/>
      <c r="AE104" s="601"/>
      <c r="AF104" s="206"/>
      <c r="AG104" s="191"/>
      <c r="AH104" s="67"/>
      <c r="AI104" s="954"/>
      <c r="AJ104" s="954"/>
      <c r="AK104" s="951"/>
      <c r="AL104" s="951"/>
      <c r="AQ104" s="185" t="s">
        <v>79</v>
      </c>
      <c r="AR104" s="75"/>
      <c r="AS104" s="207"/>
      <c r="AT104" s="194"/>
      <c r="AU104" s="208"/>
      <c r="AV104" s="947"/>
      <c r="AW104" s="948"/>
      <c r="AX104" s="949">
        <v>0</v>
      </c>
      <c r="AY104" s="950"/>
    </row>
    <row r="105" spans="1:51" s="46" customFormat="1" ht="20.100000000000001" customHeight="1">
      <c r="A105" s="896" t="s">
        <v>244</v>
      </c>
      <c r="B105" s="897"/>
      <c r="C105" s="959"/>
      <c r="D105" s="960"/>
      <c r="E105" s="896" t="s">
        <v>106</v>
      </c>
      <c r="F105" s="958"/>
      <c r="G105" s="897"/>
      <c r="H105" s="488"/>
      <c r="I105" s="489" t="s">
        <v>115</v>
      </c>
      <c r="J105" s="490"/>
      <c r="K105" s="490"/>
      <c r="L105" s="490"/>
      <c r="M105" s="490"/>
      <c r="N105" s="490"/>
      <c r="O105" s="491"/>
      <c r="P105" s="873">
        <f>SUM(P96,P98,P100,P102,P103,P99)</f>
        <v>4677.55</v>
      </c>
      <c r="Q105" s="874"/>
      <c r="R105" s="59"/>
      <c r="S105" s="170"/>
      <c r="T105" s="238"/>
      <c r="U105" s="200"/>
      <c r="V105" s="184"/>
      <c r="W105" s="53"/>
      <c r="X105" s="53"/>
      <c r="Y105" s="53"/>
      <c r="Z105" s="53"/>
      <c r="AA105" s="53"/>
      <c r="AB105" s="53"/>
      <c r="AC105" s="53"/>
      <c r="AD105" s="607"/>
      <c r="AE105" s="601"/>
      <c r="AF105" s="209"/>
      <c r="AG105" s="191"/>
      <c r="AH105" s="67"/>
      <c r="AI105" s="954"/>
      <c r="AJ105" s="954"/>
      <c r="AK105" s="951"/>
      <c r="AL105" s="951"/>
      <c r="AQ105" s="183" t="s">
        <v>80</v>
      </c>
      <c r="AR105" s="75"/>
      <c r="AS105" s="210"/>
      <c r="AT105" s="194"/>
      <c r="AU105" s="208"/>
      <c r="AV105" s="947"/>
      <c r="AW105" s="948"/>
      <c r="AX105" s="949">
        <v>0</v>
      </c>
      <c r="AY105" s="950"/>
    </row>
    <row r="106" spans="1:51" s="46" customFormat="1" ht="20.100000000000001" customHeight="1">
      <c r="A106" s="898" t="s">
        <v>245</v>
      </c>
      <c r="B106" s="899"/>
      <c r="C106" s="900"/>
      <c r="D106" s="901"/>
      <c r="E106" s="898" t="s">
        <v>105</v>
      </c>
      <c r="F106" s="902"/>
      <c r="G106" s="899"/>
      <c r="H106" s="493"/>
      <c r="I106" s="566"/>
      <c r="J106" s="609"/>
      <c r="K106" s="609"/>
      <c r="L106" s="609"/>
      <c r="M106" s="609"/>
      <c r="N106" s="609"/>
      <c r="O106" s="608"/>
      <c r="P106" s="893"/>
      <c r="Q106" s="894"/>
      <c r="R106" s="211"/>
      <c r="S106" s="170"/>
      <c r="T106" s="98"/>
      <c r="U106" s="212"/>
      <c r="V106" s="87"/>
      <c r="W106" s="53"/>
      <c r="X106" s="53"/>
      <c r="Y106" s="53"/>
      <c r="Z106" s="53"/>
      <c r="AA106" s="53"/>
      <c r="AB106" s="53"/>
      <c r="AC106" s="53"/>
      <c r="AD106" s="213"/>
      <c r="AE106" s="571"/>
      <c r="AF106" s="601"/>
      <c r="AG106" s="214"/>
      <c r="AH106" s="215"/>
      <c r="AI106" s="981"/>
      <c r="AJ106" s="981"/>
      <c r="AK106" s="951"/>
      <c r="AL106" s="951"/>
      <c r="AQ106" s="185"/>
      <c r="AR106" s="216"/>
      <c r="AS106" s="165"/>
      <c r="AT106" s="71"/>
      <c r="AU106" s="217"/>
      <c r="AV106" s="947"/>
      <c r="AW106" s="948"/>
      <c r="AX106" s="949">
        <v>0</v>
      </c>
      <c r="AY106" s="950"/>
    </row>
    <row r="107" spans="1:51" s="46" customFormat="1" ht="20.100000000000001" customHeight="1">
      <c r="A107" s="898" t="s">
        <v>246</v>
      </c>
      <c r="B107" s="899"/>
      <c r="C107" s="961"/>
      <c r="D107" s="962"/>
      <c r="E107" s="898" t="s">
        <v>107</v>
      </c>
      <c r="F107" s="902"/>
      <c r="G107" s="899"/>
      <c r="H107" s="493"/>
      <c r="I107" s="494" t="s">
        <v>157</v>
      </c>
      <c r="J107" s="495"/>
      <c r="K107" s="495"/>
      <c r="L107" s="495"/>
      <c r="M107" s="495"/>
      <c r="N107" s="495"/>
      <c r="O107" s="496"/>
      <c r="P107" s="970">
        <f>+P105+'D02'!P107:Q107</f>
        <v>15467.310000000001</v>
      </c>
      <c r="Q107" s="971"/>
      <c r="R107" s="218"/>
      <c r="S107" s="170"/>
      <c r="T107" s="105"/>
      <c r="U107" s="88"/>
      <c r="V107" s="219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Q107" s="220"/>
      <c r="AR107" s="74"/>
      <c r="AS107" s="237"/>
      <c r="AT107" s="221"/>
      <c r="AU107" s="222"/>
      <c r="AV107" s="973"/>
      <c r="AW107" s="974"/>
      <c r="AX107" s="949"/>
      <c r="AY107" s="950"/>
    </row>
    <row r="108" spans="1:51" s="46" customFormat="1" ht="20.100000000000001" customHeight="1" thickBot="1">
      <c r="A108" s="890"/>
      <c r="B108" s="891"/>
      <c r="C108" s="963"/>
      <c r="D108" s="964"/>
      <c r="E108" s="497"/>
      <c r="F108" s="498"/>
      <c r="G108" s="498"/>
      <c r="H108" s="499"/>
      <c r="I108" s="500"/>
      <c r="J108" s="498"/>
      <c r="K108" s="498"/>
      <c r="L108" s="498"/>
      <c r="M108" s="498"/>
      <c r="N108" s="498"/>
      <c r="O108" s="501"/>
      <c r="P108" s="892"/>
      <c r="Q108" s="892"/>
      <c r="R108" s="223"/>
      <c r="S108" s="50"/>
      <c r="T108" s="98"/>
      <c r="U108" s="88"/>
      <c r="V108" s="219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51" s="46" customFormat="1" ht="20.100000000000001" customHeight="1">
      <c r="A109" s="502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610"/>
      <c r="Q109" s="610"/>
      <c r="R109" s="224"/>
      <c r="S109" s="50"/>
      <c r="T109" s="105"/>
      <c r="U109" s="90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:51" s="46" customFormat="1" ht="20.100000000000001" customHeight="1">
      <c r="A110" s="502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  <c r="P110" s="610"/>
      <c r="Q110" s="610"/>
      <c r="R110" s="223"/>
      <c r="S110" s="50"/>
      <c r="T110" s="98"/>
      <c r="U110" s="225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:51" s="46" customFormat="1" ht="20.100000000000001" customHeight="1">
      <c r="A111" s="502"/>
      <c r="B111" s="503"/>
      <c r="C111" s="503"/>
      <c r="D111" s="503"/>
      <c r="E111" s="503"/>
      <c r="F111" s="503"/>
      <c r="G111" s="503"/>
      <c r="H111" s="503"/>
      <c r="I111" s="503"/>
      <c r="J111" s="478"/>
      <c r="K111" s="478"/>
      <c r="L111" s="503"/>
      <c r="M111" s="503"/>
      <c r="N111" s="503"/>
      <c r="O111" s="503"/>
      <c r="P111" s="610"/>
      <c r="Q111" s="610"/>
      <c r="R111" s="224"/>
      <c r="S111" s="226"/>
      <c r="T111" s="98"/>
      <c r="U111" s="225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51" s="46" customFormat="1" ht="20.100000000000001" customHeight="1">
      <c r="A112" s="502"/>
      <c r="B112" s="503"/>
      <c r="C112" s="503"/>
      <c r="D112" s="503"/>
      <c r="E112" s="478"/>
      <c r="F112" s="478"/>
      <c r="G112" s="478"/>
      <c r="H112" s="478"/>
      <c r="I112" s="478"/>
      <c r="J112" s="505"/>
      <c r="K112" s="505"/>
      <c r="L112" s="469"/>
      <c r="M112" s="469"/>
      <c r="N112" s="469"/>
      <c r="O112" s="503"/>
      <c r="P112" s="903"/>
      <c r="Q112" s="903"/>
      <c r="R112" s="224"/>
      <c r="S112" s="226"/>
      <c r="T112" s="98"/>
      <c r="U112" s="225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s="46" customFormat="1" ht="20.100000000000001" customHeight="1">
      <c r="A113" s="506" t="s">
        <v>150</v>
      </c>
      <c r="B113" s="507"/>
      <c r="C113" s="469"/>
      <c r="D113" s="503"/>
      <c r="E113" s="508"/>
      <c r="F113" s="889"/>
      <c r="G113" s="889"/>
      <c r="H113" s="969" t="s">
        <v>148</v>
      </c>
      <c r="I113" s="969"/>
      <c r="J113" s="889"/>
      <c r="K113" s="889"/>
      <c r="L113" s="503"/>
      <c r="M113" s="503"/>
      <c r="N113" s="503"/>
      <c r="O113" s="503"/>
      <c r="P113" s="888" t="s">
        <v>152</v>
      </c>
      <c r="Q113" s="888"/>
      <c r="R113" s="224"/>
      <c r="S113" s="226"/>
      <c r="T113" s="98"/>
      <c r="U113" s="225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:38" s="46" customFormat="1" ht="20.100000000000001" customHeight="1">
      <c r="A114" s="503"/>
      <c r="B114" s="503"/>
      <c r="C114" s="957"/>
      <c r="D114" s="957"/>
      <c r="E114" s="957"/>
      <c r="F114" s="957"/>
      <c r="G114" s="503"/>
      <c r="H114" s="503"/>
      <c r="I114" s="503"/>
      <c r="J114" s="591"/>
      <c r="K114" s="591"/>
      <c r="L114" s="503"/>
      <c r="M114" s="503"/>
      <c r="N114" s="503"/>
      <c r="O114" s="503"/>
      <c r="P114" s="503"/>
      <c r="Q114" s="503"/>
      <c r="R114" s="224"/>
      <c r="S114" s="226"/>
      <c r="T114" s="98"/>
      <c r="U114" s="225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:38" s="46" customFormat="1" ht="20.100000000000001" customHeight="1">
      <c r="A115" s="503"/>
      <c r="B115" s="503"/>
      <c r="C115" s="957"/>
      <c r="D115" s="957"/>
      <c r="E115" s="957"/>
      <c r="F115" s="957"/>
      <c r="G115" s="503"/>
      <c r="H115" s="591"/>
      <c r="I115" s="591"/>
      <c r="J115" s="503"/>
      <c r="K115" s="503"/>
      <c r="L115" s="503"/>
      <c r="M115" s="503"/>
      <c r="N115" s="503"/>
      <c r="O115" s="503"/>
      <c r="P115" s="503"/>
      <c r="Q115" s="503"/>
      <c r="R115" s="224"/>
      <c r="S115" s="226"/>
      <c r="T115" s="98"/>
      <c r="U115" s="225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:38" s="46" customFormat="1" ht="20.100000000000001" customHeight="1">
      <c r="A116" s="502"/>
      <c r="B116" s="503"/>
      <c r="C116" s="510" t="s">
        <v>146</v>
      </c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228"/>
      <c r="S116" s="50"/>
      <c r="T116" s="98"/>
      <c r="U116" s="229"/>
      <c r="V116" s="94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s="46" customFormat="1" ht="20.100000000000001" customHeight="1">
      <c r="A117" s="503"/>
      <c r="B117" s="503"/>
      <c r="C117" s="503"/>
      <c r="D117" s="511"/>
      <c r="E117" s="503"/>
      <c r="F117" s="503"/>
      <c r="G117" s="503"/>
      <c r="H117" s="503"/>
      <c r="I117" s="503"/>
      <c r="J117" s="503"/>
      <c r="K117" s="503"/>
      <c r="L117" s="503"/>
      <c r="M117" s="503"/>
      <c r="N117" s="503"/>
      <c r="O117" s="503"/>
      <c r="P117" s="512"/>
      <c r="Q117" s="503"/>
      <c r="S117" s="50"/>
      <c r="T117" s="98"/>
      <c r="U117" s="90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s="46" customFormat="1" ht="21" thickBot="1">
      <c r="A118" s="230">
        <f>SUM(Q96,U110:Y117,Q98:Q100,Q102,Q103)</f>
        <v>15467.310000000001</v>
      </c>
      <c r="S118" s="50"/>
      <c r="T118" s="98"/>
      <c r="U118" s="90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:38" ht="15.75" thickTop="1">
      <c r="S119" s="34"/>
      <c r="T119" s="33"/>
      <c r="U119" s="9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>
      <c r="S120" s="34"/>
      <c r="T120" s="33"/>
      <c r="U120" s="9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>
      <c r="S121" s="34"/>
      <c r="T121" s="33"/>
      <c r="U121" s="9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>
      <c r="S122" s="34"/>
      <c r="T122" s="33"/>
      <c r="U122" s="9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>
      <c r="S123" s="34"/>
      <c r="T123" s="33"/>
      <c r="U123" s="9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>
      <c r="S124" s="34"/>
      <c r="T124" s="33"/>
      <c r="U124" s="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>
      <c r="S125" s="34"/>
      <c r="T125" s="33"/>
      <c r="U125" s="9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>
      <c r="S126" s="38"/>
      <c r="T126" s="33"/>
      <c r="U126" s="9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>
      <c r="S127" s="34"/>
      <c r="T127" s="33"/>
      <c r="U127" s="9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>
      <c r="S128" s="34"/>
      <c r="T128" s="33"/>
      <c r="U128" s="9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9:38">
      <c r="S129" s="34"/>
      <c r="T129" s="33"/>
      <c r="U129" s="9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9:38">
      <c r="S130" s="34"/>
      <c r="T130" s="33"/>
      <c r="U130" s="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9:38">
      <c r="S131" s="34"/>
      <c r="T131" s="33"/>
      <c r="U131" s="9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9:38">
      <c r="S132" s="34"/>
      <c r="T132" s="33"/>
      <c r="U132" s="9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9:38">
      <c r="S133" s="34"/>
      <c r="T133" s="33"/>
      <c r="U133" s="9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9:38">
      <c r="S134" s="34"/>
      <c r="T134" s="33"/>
      <c r="U134" s="9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9:38">
      <c r="S135" s="34"/>
      <c r="T135" s="33"/>
      <c r="U135" s="9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9:38">
      <c r="S136" s="34"/>
      <c r="T136" s="33"/>
      <c r="U136" s="9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</sheetData>
  <mergeCells count="347">
    <mergeCell ref="C114:F114"/>
    <mergeCell ref="C115:F115"/>
    <mergeCell ref="A108:B108"/>
    <mergeCell ref="C108:D108"/>
    <mergeCell ref="P108:Q108"/>
    <mergeCell ref="P112:Q112"/>
    <mergeCell ref="F113:G113"/>
    <mergeCell ref="H113:I113"/>
    <mergeCell ref="J113:K113"/>
    <mergeCell ref="P113:Q113"/>
    <mergeCell ref="AX106:AY106"/>
    <mergeCell ref="A107:B107"/>
    <mergeCell ref="C107:D107"/>
    <mergeCell ref="E107:G107"/>
    <mergeCell ref="P107:Q107"/>
    <mergeCell ref="AV107:AW107"/>
    <mergeCell ref="AX107:AY107"/>
    <mergeCell ref="AK105:AL105"/>
    <mergeCell ref="AV105:AW105"/>
    <mergeCell ref="AX105:AY105"/>
    <mergeCell ref="A106:B106"/>
    <mergeCell ref="C106:D106"/>
    <mergeCell ref="E106:G106"/>
    <mergeCell ref="P106:Q106"/>
    <mergeCell ref="AI106:AJ106"/>
    <mergeCell ref="AK106:AL106"/>
    <mergeCell ref="AV106:AW106"/>
    <mergeCell ref="A104:Q104"/>
    <mergeCell ref="AI104:AJ104"/>
    <mergeCell ref="AK104:AL104"/>
    <mergeCell ref="AV104:AW104"/>
    <mergeCell ref="AX104:AY104"/>
    <mergeCell ref="A105:B105"/>
    <mergeCell ref="C105:D105"/>
    <mergeCell ref="E105:G105"/>
    <mergeCell ref="P105:Q105"/>
    <mergeCell ref="AI105:AJ105"/>
    <mergeCell ref="AD101:AL101"/>
    <mergeCell ref="AV101:AW101"/>
    <mergeCell ref="AX101:AY101"/>
    <mergeCell ref="AD102:AL102"/>
    <mergeCell ref="AQ102:AY102"/>
    <mergeCell ref="AI103:AJ103"/>
    <mergeCell ref="AK103:AL103"/>
    <mergeCell ref="AQ103:AY103"/>
    <mergeCell ref="AI98:AJ98"/>
    <mergeCell ref="AK98:AL98"/>
    <mergeCell ref="AI100:AJ100"/>
    <mergeCell ref="AK100:AL100"/>
    <mergeCell ref="AV100:AW100"/>
    <mergeCell ref="AX100:AY100"/>
    <mergeCell ref="B93:I93"/>
    <mergeCell ref="AI93:AJ93"/>
    <mergeCell ref="AK93:AL93"/>
    <mergeCell ref="AV93:AW93"/>
    <mergeCell ref="AX93:AY93"/>
    <mergeCell ref="C96:I96"/>
    <mergeCell ref="AV96:AW96"/>
    <mergeCell ref="AX96:AY96"/>
    <mergeCell ref="AD91:AL91"/>
    <mergeCell ref="AV91:AW91"/>
    <mergeCell ref="AX91:AY91"/>
    <mergeCell ref="AI92:AJ92"/>
    <mergeCell ref="AK92:AL92"/>
    <mergeCell ref="AV92:AW92"/>
    <mergeCell ref="AX92:AY92"/>
    <mergeCell ref="B86:I86"/>
    <mergeCell ref="L87:M87"/>
    <mergeCell ref="AV89:AW89"/>
    <mergeCell ref="AX89:AY89"/>
    <mergeCell ref="C90:I90"/>
    <mergeCell ref="AV90:AW90"/>
    <mergeCell ref="AX90:AY90"/>
    <mergeCell ref="L80:M80"/>
    <mergeCell ref="V80:X80"/>
    <mergeCell ref="Y80:AB80"/>
    <mergeCell ref="L82:M82"/>
    <mergeCell ref="L83:M83"/>
    <mergeCell ref="A85:I85"/>
    <mergeCell ref="L85:M85"/>
    <mergeCell ref="L76:M76"/>
    <mergeCell ref="N76:N77"/>
    <mergeCell ref="O76:O77"/>
    <mergeCell ref="P76:P77"/>
    <mergeCell ref="Q76:Q77"/>
    <mergeCell ref="L77:M77"/>
    <mergeCell ref="T67:U67"/>
    <mergeCell ref="N69:N70"/>
    <mergeCell ref="O69:O70"/>
    <mergeCell ref="P69:P70"/>
    <mergeCell ref="Q69:Q70"/>
    <mergeCell ref="L74:M74"/>
    <mergeCell ref="A66:K66"/>
    <mergeCell ref="L66:Q66"/>
    <mergeCell ref="A67:A68"/>
    <mergeCell ref="B67:B68"/>
    <mergeCell ref="C67:F67"/>
    <mergeCell ref="G67:G68"/>
    <mergeCell ref="H67:H68"/>
    <mergeCell ref="K67:K68"/>
    <mergeCell ref="L67:M67"/>
    <mergeCell ref="J63:L63"/>
    <mergeCell ref="P63:Q63"/>
    <mergeCell ref="J64:L64"/>
    <mergeCell ref="P64:Q64"/>
    <mergeCell ref="B65:E65"/>
    <mergeCell ref="F65:G65"/>
    <mergeCell ref="H65:I65"/>
    <mergeCell ref="J65:L65"/>
    <mergeCell ref="N65:O65"/>
    <mergeCell ref="P65:Q65"/>
    <mergeCell ref="B62:E62"/>
    <mergeCell ref="F62:G62"/>
    <mergeCell ref="H62:I62"/>
    <mergeCell ref="J62:L62"/>
    <mergeCell ref="N62:O62"/>
    <mergeCell ref="P62:Q62"/>
    <mergeCell ref="B61:E61"/>
    <mergeCell ref="F61:G61"/>
    <mergeCell ref="H61:I61"/>
    <mergeCell ref="J61:L61"/>
    <mergeCell ref="N61:O61"/>
    <mergeCell ref="P61:Q61"/>
    <mergeCell ref="X59:AB59"/>
    <mergeCell ref="B60:E60"/>
    <mergeCell ref="F60:G60"/>
    <mergeCell ref="H60:I60"/>
    <mergeCell ref="J60:L60"/>
    <mergeCell ref="N60:O60"/>
    <mergeCell ref="P60:Q60"/>
    <mergeCell ref="B59:E59"/>
    <mergeCell ref="F59:G59"/>
    <mergeCell ref="H59:I59"/>
    <mergeCell ref="J59:L59"/>
    <mergeCell ref="N59:O59"/>
    <mergeCell ref="P59:Q59"/>
    <mergeCell ref="B58:E58"/>
    <mergeCell ref="F58:G58"/>
    <mergeCell ref="H58:I58"/>
    <mergeCell ref="J58:L58"/>
    <mergeCell ref="N58:O58"/>
    <mergeCell ref="P58:Q58"/>
    <mergeCell ref="J55:L55"/>
    <mergeCell ref="N55:O55"/>
    <mergeCell ref="J56:L56"/>
    <mergeCell ref="N56:O56"/>
    <mergeCell ref="X56:AB56"/>
    <mergeCell ref="A57:E57"/>
    <mergeCell ref="F57:I57"/>
    <mergeCell ref="J57:M57"/>
    <mergeCell ref="N57:Q57"/>
    <mergeCell ref="X57:AB57"/>
    <mergeCell ref="X53:AB53"/>
    <mergeCell ref="B54:C54"/>
    <mergeCell ref="D54:E54"/>
    <mergeCell ref="F54:G54"/>
    <mergeCell ref="H54:I54"/>
    <mergeCell ref="J54:L54"/>
    <mergeCell ref="N54:O54"/>
    <mergeCell ref="X54:AB54"/>
    <mergeCell ref="B53:C53"/>
    <mergeCell ref="D53:E53"/>
    <mergeCell ref="F53:G53"/>
    <mergeCell ref="H53:I53"/>
    <mergeCell ref="J53:L53"/>
    <mergeCell ref="N53:O53"/>
    <mergeCell ref="T51:AB51"/>
    <mergeCell ref="B52:C52"/>
    <mergeCell ref="D52:E52"/>
    <mergeCell ref="F52:G52"/>
    <mergeCell ref="H52:I52"/>
    <mergeCell ref="J52:L52"/>
    <mergeCell ref="N52:O52"/>
    <mergeCell ref="X52:AB52"/>
    <mergeCell ref="A50:I50"/>
    <mergeCell ref="J50:Q50"/>
    <mergeCell ref="B51:C51"/>
    <mergeCell ref="D51:E51"/>
    <mergeCell ref="F51:G51"/>
    <mergeCell ref="H51:I51"/>
    <mergeCell ref="J51:L51"/>
    <mergeCell ref="N51:O51"/>
    <mergeCell ref="B48:C48"/>
    <mergeCell ref="D48:E48"/>
    <mergeCell ref="J48:M48"/>
    <mergeCell ref="N48:O48"/>
    <mergeCell ref="P48:Q48"/>
    <mergeCell ref="B49:C49"/>
    <mergeCell ref="D49:E49"/>
    <mergeCell ref="J49:M49"/>
    <mergeCell ref="N49:O49"/>
    <mergeCell ref="P49:Q49"/>
    <mergeCell ref="B46:C46"/>
    <mergeCell ref="D46:E46"/>
    <mergeCell ref="J46:M46"/>
    <mergeCell ref="N46:O46"/>
    <mergeCell ref="P46:Q46"/>
    <mergeCell ref="B47:C47"/>
    <mergeCell ref="D47:E47"/>
    <mergeCell ref="J47:M47"/>
    <mergeCell ref="B44:C44"/>
    <mergeCell ref="D44:E44"/>
    <mergeCell ref="J44:M44"/>
    <mergeCell ref="N44:O44"/>
    <mergeCell ref="P44:Q44"/>
    <mergeCell ref="B45:C45"/>
    <mergeCell ref="D45:E45"/>
    <mergeCell ref="J45:M45"/>
    <mergeCell ref="N45:O45"/>
    <mergeCell ref="P45:Q45"/>
    <mergeCell ref="AT42:AX42"/>
    <mergeCell ref="B43:C43"/>
    <mergeCell ref="D43:E43"/>
    <mergeCell ref="J43:M43"/>
    <mergeCell ref="N43:O43"/>
    <mergeCell ref="P43:Q43"/>
    <mergeCell ref="B41:C41"/>
    <mergeCell ref="D41:E41"/>
    <mergeCell ref="J41:M41"/>
    <mergeCell ref="N41:O41"/>
    <mergeCell ref="P41:Q41"/>
    <mergeCell ref="B42:C42"/>
    <mergeCell ref="D42:E42"/>
    <mergeCell ref="J42:M42"/>
    <mergeCell ref="N42:O42"/>
    <mergeCell ref="P42:Q42"/>
    <mergeCell ref="B40:C40"/>
    <mergeCell ref="D40:E40"/>
    <mergeCell ref="F40:G40"/>
    <mergeCell ref="J40:M40"/>
    <mergeCell ref="N40:O40"/>
    <mergeCell ref="P40:Q40"/>
    <mergeCell ref="AP34:AX34"/>
    <mergeCell ref="AP35:AX35"/>
    <mergeCell ref="N38:O38"/>
    <mergeCell ref="A39:E39"/>
    <mergeCell ref="F39:I39"/>
    <mergeCell ref="J39:Q39"/>
    <mergeCell ref="A32:Q32"/>
    <mergeCell ref="A33:A34"/>
    <mergeCell ref="B33:H33"/>
    <mergeCell ref="I33:O33"/>
    <mergeCell ref="P33:P34"/>
    <mergeCell ref="Q33:Q34"/>
    <mergeCell ref="B31:C31"/>
    <mergeCell ref="D31:E31"/>
    <mergeCell ref="F31:G31"/>
    <mergeCell ref="J31:L31"/>
    <mergeCell ref="M31:O31"/>
    <mergeCell ref="P31:Q31"/>
    <mergeCell ref="P29:Q29"/>
    <mergeCell ref="B30:C30"/>
    <mergeCell ref="D30:E30"/>
    <mergeCell ref="F30:G30"/>
    <mergeCell ref="H30:I30"/>
    <mergeCell ref="J30:L30"/>
    <mergeCell ref="M30:O30"/>
    <mergeCell ref="P30:Q30"/>
    <mergeCell ref="B29:C29"/>
    <mergeCell ref="D29:E29"/>
    <mergeCell ref="F29:G29"/>
    <mergeCell ref="H29:I29"/>
    <mergeCell ref="J29:L29"/>
    <mergeCell ref="M29:O29"/>
    <mergeCell ref="P27:Q27"/>
    <mergeCell ref="B28:C28"/>
    <mergeCell ref="D28:E28"/>
    <mergeCell ref="F28:G28"/>
    <mergeCell ref="H28:I28"/>
    <mergeCell ref="J28:L28"/>
    <mergeCell ref="M28:O28"/>
    <mergeCell ref="P28:Q28"/>
    <mergeCell ref="B27:C27"/>
    <mergeCell ref="D27:E27"/>
    <mergeCell ref="F27:G27"/>
    <mergeCell ref="H27:I27"/>
    <mergeCell ref="J27:L27"/>
    <mergeCell ref="M27:O27"/>
    <mergeCell ref="AD24:AL24"/>
    <mergeCell ref="B25:G25"/>
    <mergeCell ref="H25:I25"/>
    <mergeCell ref="B26:C26"/>
    <mergeCell ref="D26:E26"/>
    <mergeCell ref="F26:G26"/>
    <mergeCell ref="H26:I26"/>
    <mergeCell ref="J26:L26"/>
    <mergeCell ref="M26:O26"/>
    <mergeCell ref="P26:Q26"/>
    <mergeCell ref="P23:Q23"/>
    <mergeCell ref="B24:C24"/>
    <mergeCell ref="D24:E24"/>
    <mergeCell ref="F24:G24"/>
    <mergeCell ref="H24:I24"/>
    <mergeCell ref="J24:L24"/>
    <mergeCell ref="M24:O24"/>
    <mergeCell ref="P24:Q24"/>
    <mergeCell ref="B23:C23"/>
    <mergeCell ref="D23:E23"/>
    <mergeCell ref="F23:G23"/>
    <mergeCell ref="H23:I23"/>
    <mergeCell ref="J23:L23"/>
    <mergeCell ref="M23:O23"/>
    <mergeCell ref="H21:I21"/>
    <mergeCell ref="J21:L21"/>
    <mergeCell ref="M21:O21"/>
    <mergeCell ref="H22:I22"/>
    <mergeCell ref="J22:L22"/>
    <mergeCell ref="M22:O22"/>
    <mergeCell ref="P17:Q17"/>
    <mergeCell ref="H19:I19"/>
    <mergeCell ref="J19:L19"/>
    <mergeCell ref="M19:O19"/>
    <mergeCell ref="H20:I20"/>
    <mergeCell ref="J20:L20"/>
    <mergeCell ref="M20:O20"/>
    <mergeCell ref="B17:C17"/>
    <mergeCell ref="D17:E17"/>
    <mergeCell ref="F17:G17"/>
    <mergeCell ref="H17:I17"/>
    <mergeCell ref="J17:L18"/>
    <mergeCell ref="M17:O18"/>
    <mergeCell ref="E13:F13"/>
    <mergeCell ref="V13:X13"/>
    <mergeCell ref="E14:F14"/>
    <mergeCell ref="A15:Q15"/>
    <mergeCell ref="A16:G16"/>
    <mergeCell ref="H16:Q16"/>
    <mergeCell ref="E11:F11"/>
    <mergeCell ref="E12:F12"/>
    <mergeCell ref="N5:Q5"/>
    <mergeCell ref="AP5:AX5"/>
    <mergeCell ref="C7:D7"/>
    <mergeCell ref="L7:M7"/>
    <mergeCell ref="A8:D8"/>
    <mergeCell ref="E8:H8"/>
    <mergeCell ref="I8:K8"/>
    <mergeCell ref="L8:Q8"/>
    <mergeCell ref="C1:M2"/>
    <mergeCell ref="N2:P2"/>
    <mergeCell ref="C3:M4"/>
    <mergeCell ref="N3:O3"/>
    <mergeCell ref="A4:B4"/>
    <mergeCell ref="N4:P4"/>
    <mergeCell ref="B9:D9"/>
    <mergeCell ref="E9:F9"/>
    <mergeCell ref="B10:D10"/>
    <mergeCell ref="E10:F10"/>
  </mergeCells>
  <conditionalFormatting sqref="J12:K12 I11 I9 B11:D12 B13">
    <cfRule type="cellIs" dxfId="7" priority="1" stopIfTrue="1" operator="lessThan">
      <formula>0</formula>
    </cfRule>
  </conditionalFormatting>
  <hyperlinks>
    <hyperlink ref="B12" r:id="rId1"/>
  </hyperlinks>
  <printOptions horizontalCentered="1" verticalCentered="1"/>
  <pageMargins left="0" right="0.02" top="0" bottom="0" header="0" footer="0"/>
  <pageSetup paperSize="9" scale="30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Z136"/>
  <sheetViews>
    <sheetView view="pageBreakPreview" topLeftCell="A43" zoomScale="50" zoomScaleNormal="50" zoomScaleSheetLayoutView="50" workbookViewId="0">
      <selection activeCell="C76" sqref="C76"/>
    </sheetView>
  </sheetViews>
  <sheetFormatPr defaultColWidth="9.140625" defaultRowHeight="15"/>
  <cols>
    <col min="1" max="1" width="43.7109375" style="2" customWidth="1"/>
    <col min="2" max="2" width="15.85546875" style="2" customWidth="1"/>
    <col min="3" max="3" width="14.28515625" style="2" customWidth="1"/>
    <col min="4" max="4" width="15" style="2" customWidth="1"/>
    <col min="5" max="5" width="17.42578125" style="2" customWidth="1"/>
    <col min="6" max="6" width="15.28515625" style="2" customWidth="1"/>
    <col min="7" max="7" width="24.85546875" style="2" customWidth="1"/>
    <col min="8" max="9" width="19.5703125" style="2" customWidth="1"/>
    <col min="10" max="10" width="17.85546875" style="2" customWidth="1"/>
    <col min="11" max="11" width="18.7109375" style="2" customWidth="1"/>
    <col min="12" max="12" width="19.28515625" style="2" customWidth="1"/>
    <col min="13" max="13" width="17.140625" style="2" customWidth="1"/>
    <col min="14" max="14" width="19.28515625" style="2" customWidth="1"/>
    <col min="15" max="15" width="20.140625" style="2" customWidth="1"/>
    <col min="16" max="16" width="21" style="2" customWidth="1"/>
    <col min="17" max="17" width="23.5703125" style="2" customWidth="1"/>
    <col min="18" max="18" width="3.42578125" style="2" customWidth="1"/>
    <col min="19" max="19" width="14.5703125" style="3" customWidth="1"/>
    <col min="20" max="20" width="12.85546875" style="4" customWidth="1"/>
    <col min="21" max="21" width="15" style="5" customWidth="1"/>
    <col min="22" max="22" width="20" style="2" customWidth="1"/>
    <col min="23" max="23" width="9.140625" style="2" customWidth="1"/>
    <col min="24" max="24" width="12.28515625" style="2" customWidth="1"/>
    <col min="25" max="16384" width="9.140625" style="2"/>
  </cols>
  <sheetData>
    <row r="1" spans="1:52" ht="11.25" customHeight="1">
      <c r="A1" s="39"/>
      <c r="B1" s="40"/>
      <c r="C1" s="1039" t="s">
        <v>78</v>
      </c>
      <c r="D1" s="1040"/>
      <c r="E1" s="1040"/>
      <c r="F1" s="1040"/>
      <c r="G1" s="1040"/>
      <c r="H1" s="1040"/>
      <c r="I1" s="1040"/>
      <c r="J1" s="1040"/>
      <c r="K1" s="1040"/>
      <c r="L1" s="1040"/>
      <c r="M1" s="1041"/>
      <c r="N1" s="534"/>
      <c r="O1" s="535"/>
      <c r="P1" s="535"/>
      <c r="Q1" s="40"/>
      <c r="R1" s="1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52" ht="41.25" customHeight="1" thickBot="1">
      <c r="A2" s="41"/>
      <c r="B2" s="42"/>
      <c r="C2" s="1042"/>
      <c r="D2" s="1043"/>
      <c r="E2" s="1043"/>
      <c r="F2" s="1043"/>
      <c r="G2" s="1043"/>
      <c r="H2" s="1043"/>
      <c r="I2" s="1043"/>
      <c r="J2" s="1043"/>
      <c r="K2" s="1043"/>
      <c r="L2" s="1043"/>
      <c r="M2" s="1044"/>
      <c r="N2" s="1045" t="s">
        <v>136</v>
      </c>
      <c r="O2" s="1046"/>
      <c r="P2" s="1046"/>
      <c r="Q2" s="42"/>
      <c r="R2" s="6"/>
      <c r="V2" s="45"/>
      <c r="W2" s="45"/>
      <c r="X2" s="45"/>
      <c r="Y2" s="45"/>
      <c r="Z2" s="45"/>
      <c r="AA2" s="45"/>
      <c r="AB2" s="45"/>
      <c r="AC2" s="13"/>
      <c r="AD2" s="13"/>
      <c r="AE2" s="13"/>
      <c r="AF2" s="13"/>
      <c r="AG2" s="13"/>
    </row>
    <row r="3" spans="1:52" ht="26.25" customHeight="1">
      <c r="A3" s="41"/>
      <c r="B3" s="42"/>
      <c r="C3" s="1047" t="s">
        <v>141</v>
      </c>
      <c r="D3" s="1048"/>
      <c r="E3" s="1048"/>
      <c r="F3" s="1048"/>
      <c r="G3" s="1048"/>
      <c r="H3" s="1048"/>
      <c r="I3" s="1048"/>
      <c r="J3" s="1048"/>
      <c r="K3" s="1048"/>
      <c r="L3" s="1048"/>
      <c r="M3" s="1049"/>
      <c r="N3" s="1053" t="s">
        <v>260</v>
      </c>
      <c r="O3" s="1054"/>
      <c r="P3" s="536"/>
      <c r="Q3" s="42"/>
      <c r="R3" s="6"/>
      <c r="V3" s="45"/>
      <c r="W3" s="45"/>
      <c r="X3" s="45"/>
      <c r="Y3" s="45"/>
      <c r="Z3" s="45"/>
      <c r="AA3" s="45"/>
      <c r="AB3" s="45"/>
      <c r="AC3" s="13"/>
      <c r="AD3" s="13"/>
      <c r="AE3" s="13"/>
      <c r="AF3" s="13"/>
      <c r="AG3" s="13"/>
    </row>
    <row r="4" spans="1:52" ht="24" customHeight="1" thickBot="1">
      <c r="A4" s="1058"/>
      <c r="B4" s="1059"/>
      <c r="C4" s="1050"/>
      <c r="D4" s="1051"/>
      <c r="E4" s="1051"/>
      <c r="F4" s="1051"/>
      <c r="G4" s="1051"/>
      <c r="H4" s="1051"/>
      <c r="I4" s="1051"/>
      <c r="J4" s="1051"/>
      <c r="K4" s="1051"/>
      <c r="L4" s="1051"/>
      <c r="M4" s="1052"/>
      <c r="N4" s="1060" t="s">
        <v>261</v>
      </c>
      <c r="O4" s="1061"/>
      <c r="P4" s="1061"/>
      <c r="Q4" s="43"/>
      <c r="R4" s="6"/>
      <c r="V4" s="11"/>
      <c r="W4" s="11"/>
      <c r="X4" s="11"/>
      <c r="Y4" s="11"/>
      <c r="Z4" s="11"/>
      <c r="AA4" s="11"/>
      <c r="AB4" s="11"/>
      <c r="AC4" s="13"/>
      <c r="AD4" s="13"/>
      <c r="AE4" s="13"/>
      <c r="AF4" s="13"/>
      <c r="AG4" s="13"/>
    </row>
    <row r="5" spans="1:52" ht="18" customHeight="1" thickBot="1">
      <c r="A5"/>
      <c r="B5" s="2" t="s">
        <v>0</v>
      </c>
      <c r="G5" s="7" t="s">
        <v>0</v>
      </c>
      <c r="N5" s="1062"/>
      <c r="O5" s="1062"/>
      <c r="P5" s="1062"/>
      <c r="Q5" s="1062"/>
      <c r="V5" s="11"/>
      <c r="W5" s="11"/>
      <c r="X5" s="11"/>
      <c r="Y5" s="11"/>
      <c r="Z5" s="11"/>
      <c r="AA5" s="11"/>
      <c r="AB5" s="11"/>
      <c r="AC5" s="13"/>
      <c r="AD5" s="13"/>
      <c r="AE5" s="13"/>
      <c r="AF5" s="13"/>
      <c r="AG5" s="13"/>
      <c r="AP5" s="1099" t="s">
        <v>6</v>
      </c>
      <c r="AQ5" s="1100"/>
      <c r="AR5" s="1100"/>
      <c r="AS5" s="1100"/>
      <c r="AT5" s="1100"/>
      <c r="AU5" s="1100"/>
      <c r="AV5" s="1100"/>
      <c r="AW5" s="1100"/>
      <c r="AX5" s="1101"/>
    </row>
    <row r="6" spans="1:52" s="234" customFormat="1" ht="18" customHeight="1">
      <c r="A6" s="513" t="s">
        <v>82</v>
      </c>
      <c r="B6" s="514"/>
      <c r="C6" s="513" t="s">
        <v>284</v>
      </c>
      <c r="D6" s="515"/>
      <c r="E6" s="513" t="s">
        <v>121</v>
      </c>
      <c r="F6" s="514"/>
      <c r="G6" s="516" t="s">
        <v>3</v>
      </c>
      <c r="H6" s="514"/>
      <c r="I6" s="516" t="s">
        <v>2</v>
      </c>
      <c r="J6" s="517"/>
      <c r="K6" s="514"/>
      <c r="L6" s="516" t="s">
        <v>83</v>
      </c>
      <c r="M6" s="518"/>
      <c r="N6" s="516" t="s">
        <v>84</v>
      </c>
      <c r="O6" s="519"/>
      <c r="P6" s="516" t="s">
        <v>85</v>
      </c>
      <c r="Q6" s="527"/>
      <c r="R6" s="232"/>
      <c r="S6" s="50"/>
      <c r="T6" s="98"/>
      <c r="U6" s="233"/>
      <c r="V6" s="604"/>
      <c r="W6" s="604"/>
      <c r="X6" s="604"/>
      <c r="Y6" s="604"/>
      <c r="Z6" s="604"/>
      <c r="AA6" s="604"/>
      <c r="AB6" s="604"/>
      <c r="AC6" s="87"/>
      <c r="AD6" s="87"/>
      <c r="AE6" s="87"/>
      <c r="AF6" s="87"/>
      <c r="AG6" s="87"/>
      <c r="AH6" s="87"/>
      <c r="AI6" s="87"/>
      <c r="AJ6" s="87"/>
      <c r="AK6" s="87"/>
      <c r="AL6" s="87"/>
      <c r="AO6" s="227"/>
      <c r="AP6" s="235"/>
      <c r="AQ6" s="235"/>
      <c r="AR6" s="235"/>
      <c r="AS6" s="235"/>
      <c r="AT6" s="235"/>
      <c r="AU6" s="235"/>
      <c r="AV6" s="235"/>
      <c r="AW6" s="235"/>
      <c r="AX6" s="235"/>
      <c r="AY6" s="227"/>
      <c r="AZ6" s="227"/>
    </row>
    <row r="7" spans="1:52" s="234" customFormat="1" ht="18" customHeight="1" thickBot="1">
      <c r="A7" s="605" t="s">
        <v>289</v>
      </c>
      <c r="B7" s="606"/>
      <c r="C7" s="1063">
        <v>41188</v>
      </c>
      <c r="D7" s="1064"/>
      <c r="E7" s="288">
        <v>2808</v>
      </c>
      <c r="F7" s="521" t="s">
        <v>89</v>
      </c>
      <c r="G7" s="522">
        <v>16</v>
      </c>
      <c r="H7" s="523" t="s">
        <v>129</v>
      </c>
      <c r="I7" s="524" t="s">
        <v>288</v>
      </c>
      <c r="J7" s="525"/>
      <c r="K7" s="526"/>
      <c r="L7" s="1065" t="s">
        <v>268</v>
      </c>
      <c r="M7" s="1066"/>
      <c r="N7" s="524" t="s">
        <v>310</v>
      </c>
      <c r="O7" s="526"/>
      <c r="P7" s="524"/>
      <c r="Q7" s="528">
        <v>4</v>
      </c>
      <c r="R7" s="232"/>
      <c r="S7" s="50"/>
      <c r="T7" s="98"/>
      <c r="U7" s="233"/>
      <c r="V7" s="604"/>
      <c r="W7" s="604"/>
      <c r="X7" s="604"/>
      <c r="Y7" s="604"/>
      <c r="Z7" s="604"/>
      <c r="AA7" s="604"/>
      <c r="AB7" s="604"/>
      <c r="AC7" s="87"/>
      <c r="AD7" s="87"/>
      <c r="AE7" s="87"/>
      <c r="AF7" s="87"/>
      <c r="AG7" s="87"/>
      <c r="AH7" s="87"/>
      <c r="AI7" s="87"/>
      <c r="AJ7" s="87"/>
      <c r="AK7" s="87"/>
      <c r="AL7" s="87"/>
      <c r="AO7" s="227"/>
      <c r="AP7" s="55"/>
      <c r="AQ7" s="56"/>
      <c r="AR7" s="56"/>
      <c r="AS7" s="57"/>
      <c r="AT7" s="58"/>
      <c r="AU7" s="56"/>
      <c r="AV7" s="59"/>
      <c r="AW7" s="60"/>
      <c r="AX7" s="61"/>
      <c r="AY7" s="227"/>
      <c r="AZ7" s="227"/>
    </row>
    <row r="8" spans="1:52" s="46" customFormat="1" ht="20.100000000000001" customHeight="1" thickBot="1">
      <c r="A8" s="862" t="s">
        <v>86</v>
      </c>
      <c r="B8" s="863"/>
      <c r="C8" s="863"/>
      <c r="D8" s="863"/>
      <c r="E8" s="862" t="s">
        <v>91</v>
      </c>
      <c r="F8" s="863"/>
      <c r="G8" s="863"/>
      <c r="H8" s="864"/>
      <c r="I8" s="862" t="s">
        <v>90</v>
      </c>
      <c r="J8" s="863"/>
      <c r="K8" s="864"/>
      <c r="L8" s="862" t="s">
        <v>94</v>
      </c>
      <c r="M8" s="863"/>
      <c r="N8" s="863"/>
      <c r="O8" s="863"/>
      <c r="P8" s="863"/>
      <c r="Q8" s="864"/>
      <c r="R8" s="571"/>
      <c r="S8" s="50"/>
      <c r="T8" s="98"/>
      <c r="U8" s="90"/>
      <c r="V8" s="601"/>
      <c r="W8" s="601"/>
      <c r="X8" s="601"/>
      <c r="Y8" s="604"/>
      <c r="Z8" s="604"/>
      <c r="AA8" s="604"/>
      <c r="AB8" s="604"/>
      <c r="AC8" s="571"/>
      <c r="AD8" s="571"/>
      <c r="AE8" s="571"/>
      <c r="AF8" s="571"/>
      <c r="AG8" s="571"/>
      <c r="AH8" s="53"/>
      <c r="AI8" s="53"/>
      <c r="AJ8" s="53"/>
      <c r="AK8" s="53"/>
      <c r="AL8" s="53"/>
      <c r="AO8" s="55"/>
      <c r="AP8" s="55"/>
      <c r="AQ8" s="56"/>
      <c r="AR8" s="56"/>
      <c r="AS8" s="57"/>
      <c r="AT8" s="58"/>
      <c r="AU8" s="56"/>
      <c r="AV8" s="59"/>
      <c r="AW8" s="60"/>
      <c r="AX8" s="61"/>
      <c r="AY8" s="55"/>
      <c r="AZ8" s="55"/>
    </row>
    <row r="9" spans="1:52" s="46" customFormat="1" ht="20.100000000000001" customHeight="1">
      <c r="A9" s="243" t="s">
        <v>1</v>
      </c>
      <c r="B9" s="1067" t="s">
        <v>273</v>
      </c>
      <c r="C9" s="1068"/>
      <c r="D9" s="1068"/>
      <c r="E9" s="896" t="s">
        <v>4</v>
      </c>
      <c r="F9" s="1072"/>
      <c r="G9" s="244">
        <v>4.8</v>
      </c>
      <c r="H9" s="245"/>
      <c r="I9" s="246" t="s">
        <v>88</v>
      </c>
      <c r="J9" s="247"/>
      <c r="K9" s="248">
        <v>811</v>
      </c>
      <c r="L9" s="583" t="s">
        <v>263</v>
      </c>
      <c r="M9" s="592"/>
      <c r="N9" s="592"/>
      <c r="O9" s="592"/>
      <c r="P9" s="592"/>
      <c r="Q9" s="593"/>
      <c r="R9" s="49"/>
      <c r="S9" s="50"/>
      <c r="T9" s="51"/>
      <c r="U9" s="52"/>
      <c r="V9" s="53"/>
      <c r="W9" s="53"/>
      <c r="X9" s="53"/>
      <c r="Y9" s="53"/>
      <c r="Z9" s="53"/>
      <c r="AA9" s="571"/>
      <c r="AB9" s="571"/>
      <c r="AC9" s="571"/>
      <c r="AD9" s="571"/>
      <c r="AE9" s="571"/>
      <c r="AF9" s="571"/>
      <c r="AG9" s="571"/>
      <c r="AH9" s="53"/>
      <c r="AI9" s="53"/>
      <c r="AJ9" s="53"/>
      <c r="AK9" s="53"/>
      <c r="AL9" s="53"/>
      <c r="AO9" s="55"/>
      <c r="AP9" s="55"/>
      <c r="AQ9" s="56"/>
      <c r="AR9" s="56"/>
      <c r="AS9" s="57"/>
      <c r="AT9" s="58"/>
      <c r="AU9" s="56"/>
      <c r="AV9" s="59"/>
      <c r="AW9" s="60"/>
      <c r="AX9" s="61"/>
      <c r="AY9" s="55"/>
      <c r="AZ9" s="55"/>
    </row>
    <row r="10" spans="1:52" s="46" customFormat="1" ht="20.100000000000001" customHeight="1">
      <c r="A10" s="250" t="s">
        <v>126</v>
      </c>
      <c r="B10" s="1069" t="s">
        <v>290</v>
      </c>
      <c r="C10" s="1070"/>
      <c r="D10" s="1070"/>
      <c r="E10" s="898" t="s">
        <v>5</v>
      </c>
      <c r="F10" s="997"/>
      <c r="G10" s="252">
        <v>0.1</v>
      </c>
      <c r="H10" s="253"/>
      <c r="I10" s="566" t="s">
        <v>123</v>
      </c>
      <c r="J10" s="254"/>
      <c r="K10" s="573">
        <f>+E7-K9</f>
        <v>1997</v>
      </c>
      <c r="L10" s="566" t="s">
        <v>264</v>
      </c>
      <c r="M10" s="609"/>
      <c r="N10" s="609"/>
      <c r="O10" s="609"/>
      <c r="P10" s="609"/>
      <c r="Q10" s="608"/>
      <c r="R10" s="64"/>
      <c r="S10" s="65"/>
      <c r="T10" s="66"/>
      <c r="U10" s="67"/>
      <c r="V10" s="53"/>
      <c r="W10" s="53"/>
      <c r="X10" s="53"/>
      <c r="Y10" s="53"/>
      <c r="Z10" s="53"/>
      <c r="AA10" s="53"/>
      <c r="AB10" s="601"/>
      <c r="AC10" s="601"/>
      <c r="AD10" s="601"/>
      <c r="AE10" s="601"/>
      <c r="AF10" s="601"/>
      <c r="AG10" s="601"/>
      <c r="AH10" s="53"/>
      <c r="AI10" s="53"/>
      <c r="AJ10" s="53"/>
      <c r="AK10" s="53"/>
      <c r="AL10" s="53"/>
      <c r="AO10" s="55"/>
      <c r="AP10" s="55"/>
      <c r="AQ10" s="56"/>
      <c r="AR10" s="69"/>
      <c r="AS10" s="57"/>
      <c r="AT10" s="58"/>
      <c r="AU10" s="56"/>
      <c r="AV10" s="59"/>
      <c r="AW10" s="60"/>
      <c r="AX10" s="61"/>
      <c r="AY10" s="55"/>
      <c r="AZ10" s="55"/>
    </row>
    <row r="11" spans="1:52" s="46" customFormat="1" ht="20.100000000000001" customHeight="1">
      <c r="A11" s="250" t="s">
        <v>125</v>
      </c>
      <c r="B11" s="257">
        <v>9.5</v>
      </c>
      <c r="C11" s="258"/>
      <c r="D11" s="569"/>
      <c r="E11" s="898" t="s">
        <v>257</v>
      </c>
      <c r="F11" s="997"/>
      <c r="G11" s="260" t="s">
        <v>322</v>
      </c>
      <c r="H11" s="261"/>
      <c r="I11" s="262" t="s">
        <v>130</v>
      </c>
      <c r="J11" s="263"/>
      <c r="K11" s="264"/>
      <c r="L11" s="566" t="s">
        <v>265</v>
      </c>
      <c r="M11" s="609"/>
      <c r="N11" s="609"/>
      <c r="O11" s="609"/>
      <c r="P11" s="609"/>
      <c r="Q11" s="608"/>
      <c r="R11" s="64"/>
      <c r="S11" s="65"/>
      <c r="T11" s="70"/>
      <c r="U11" s="67"/>
      <c r="V11" s="53"/>
      <c r="W11" s="53"/>
      <c r="X11" s="53"/>
      <c r="Y11" s="53"/>
      <c r="Z11" s="53"/>
      <c r="AA11" s="53"/>
      <c r="AB11" s="601"/>
      <c r="AC11" s="601"/>
      <c r="AD11" s="601"/>
      <c r="AE11" s="601"/>
      <c r="AF11" s="601"/>
      <c r="AG11" s="601"/>
      <c r="AH11" s="53"/>
      <c r="AI11" s="53"/>
      <c r="AJ11" s="53"/>
      <c r="AK11" s="53"/>
      <c r="AL11" s="53"/>
      <c r="AO11" s="55"/>
      <c r="AP11" s="55"/>
      <c r="AQ11" s="56"/>
      <c r="AR11" s="69"/>
      <c r="AS11" s="57"/>
      <c r="AT11" s="58"/>
      <c r="AU11" s="56"/>
      <c r="AV11" s="59"/>
      <c r="AW11" s="60"/>
      <c r="AX11" s="61"/>
      <c r="AY11" s="55"/>
      <c r="AZ11" s="55"/>
    </row>
    <row r="12" spans="1:52" s="46" customFormat="1" ht="20.100000000000001" customHeight="1">
      <c r="A12" s="250" t="s">
        <v>127</v>
      </c>
      <c r="B12" s="635" t="s">
        <v>321</v>
      </c>
      <c r="C12" s="258"/>
      <c r="D12" s="265"/>
      <c r="E12" s="898" t="s">
        <v>87</v>
      </c>
      <c r="F12" s="997"/>
      <c r="G12" s="266"/>
      <c r="H12" s="261"/>
      <c r="I12" s="267" t="s">
        <v>131</v>
      </c>
      <c r="J12" s="268"/>
      <c r="K12" s="269">
        <v>0.2</v>
      </c>
      <c r="L12" s="566" t="s">
        <v>293</v>
      </c>
      <c r="M12" s="609"/>
      <c r="N12" s="609"/>
      <c r="O12" s="609"/>
      <c r="P12" s="609"/>
      <c r="Q12" s="608"/>
      <c r="R12" s="64"/>
      <c r="S12" s="65"/>
      <c r="T12" s="66"/>
      <c r="U12" s="67"/>
      <c r="V12" s="53"/>
      <c r="W12" s="53"/>
      <c r="X12" s="53"/>
      <c r="Y12" s="53"/>
      <c r="Z12" s="53"/>
      <c r="AA12" s="53"/>
      <c r="AB12" s="601"/>
      <c r="AC12" s="601"/>
      <c r="AD12" s="601"/>
      <c r="AE12" s="601"/>
      <c r="AF12" s="601"/>
      <c r="AG12" s="601"/>
      <c r="AH12" s="53"/>
      <c r="AI12" s="53"/>
      <c r="AJ12" s="53"/>
      <c r="AK12" s="53"/>
      <c r="AL12" s="53"/>
      <c r="AO12" s="55"/>
      <c r="AP12" s="55"/>
      <c r="AQ12" s="56"/>
      <c r="AR12" s="69"/>
      <c r="AS12" s="57"/>
      <c r="AT12" s="58"/>
      <c r="AU12" s="56"/>
      <c r="AV12" s="59"/>
      <c r="AW12" s="60"/>
      <c r="AX12" s="61"/>
      <c r="AY12" s="55"/>
      <c r="AZ12" s="55"/>
    </row>
    <row r="13" spans="1:52" s="46" customFormat="1" ht="20.100000000000001" customHeight="1">
      <c r="A13" s="270" t="s">
        <v>128</v>
      </c>
      <c r="B13" s="257">
        <v>6</v>
      </c>
      <c r="C13" s="590"/>
      <c r="D13" s="272"/>
      <c r="E13" s="1073"/>
      <c r="F13" s="1074"/>
      <c r="G13" s="252"/>
      <c r="H13" s="273"/>
      <c r="I13" s="566" t="s">
        <v>122</v>
      </c>
      <c r="J13" s="274"/>
      <c r="K13" s="586">
        <v>1</v>
      </c>
      <c r="L13" s="566" t="s">
        <v>294</v>
      </c>
      <c r="M13" s="274"/>
      <c r="N13" s="274"/>
      <c r="O13" s="609"/>
      <c r="P13" s="609"/>
      <c r="Q13" s="608"/>
      <c r="R13" s="64"/>
      <c r="S13" s="65"/>
      <c r="T13" s="66"/>
      <c r="U13" s="67"/>
      <c r="V13" s="887"/>
      <c r="W13" s="887"/>
      <c r="X13" s="887"/>
      <c r="Y13" s="53"/>
      <c r="Z13" s="53"/>
      <c r="AA13" s="53"/>
      <c r="AB13" s="601"/>
      <c r="AC13" s="601"/>
      <c r="AD13" s="601"/>
      <c r="AE13" s="601"/>
      <c r="AF13" s="601"/>
      <c r="AG13" s="601"/>
      <c r="AH13" s="53"/>
      <c r="AI13" s="53"/>
      <c r="AJ13" s="53"/>
      <c r="AK13" s="53"/>
      <c r="AL13" s="53"/>
      <c r="AO13" s="55"/>
      <c r="AP13" s="55"/>
      <c r="AQ13" s="56"/>
      <c r="AR13" s="69"/>
      <c r="AS13" s="57"/>
      <c r="AT13" s="58"/>
      <c r="AU13" s="56"/>
      <c r="AV13" s="59"/>
      <c r="AW13" s="60"/>
      <c r="AX13" s="61"/>
      <c r="AY13" s="55"/>
      <c r="AZ13" s="55"/>
    </row>
    <row r="14" spans="1:52" s="46" customFormat="1" ht="20.100000000000001" customHeight="1" thickBot="1">
      <c r="A14" s="276" t="s">
        <v>124</v>
      </c>
      <c r="B14" s="277">
        <v>1234</v>
      </c>
      <c r="C14" s="277"/>
      <c r="D14" s="278"/>
      <c r="E14" s="1075"/>
      <c r="F14" s="1076"/>
      <c r="G14" s="279"/>
      <c r="H14" s="280"/>
      <c r="I14" s="281"/>
      <c r="J14" s="282"/>
      <c r="K14" s="283"/>
      <c r="L14" s="281" t="s">
        <v>295</v>
      </c>
      <c r="M14" s="282"/>
      <c r="N14" s="282"/>
      <c r="O14" s="529"/>
      <c r="P14" s="529"/>
      <c r="Q14" s="530"/>
      <c r="R14" s="49"/>
      <c r="S14" s="65"/>
      <c r="T14" s="66"/>
      <c r="U14" s="67"/>
      <c r="V14" s="571"/>
      <c r="W14" s="571"/>
      <c r="X14" s="571"/>
      <c r="Y14" s="53"/>
      <c r="Z14" s="53"/>
      <c r="AA14" s="53"/>
      <c r="AB14" s="601"/>
      <c r="AC14" s="601"/>
      <c r="AD14" s="601"/>
      <c r="AE14" s="601"/>
      <c r="AF14" s="601"/>
      <c r="AG14" s="601"/>
      <c r="AH14" s="53"/>
      <c r="AI14" s="53"/>
      <c r="AJ14" s="53"/>
      <c r="AK14" s="53"/>
      <c r="AL14" s="53"/>
      <c r="AO14" s="55"/>
      <c r="AP14" s="55"/>
      <c r="AQ14" s="56"/>
      <c r="AR14" s="69"/>
      <c r="AS14" s="57"/>
      <c r="AT14" s="58"/>
      <c r="AU14" s="56"/>
      <c r="AV14" s="59"/>
      <c r="AW14" s="60"/>
      <c r="AX14" s="61"/>
      <c r="AY14" s="55"/>
      <c r="AZ14" s="55"/>
    </row>
    <row r="15" spans="1:52" ht="28.5" customHeight="1" thickBot="1">
      <c r="A15" s="862" t="s">
        <v>137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3"/>
      <c r="N15" s="863"/>
      <c r="O15" s="863"/>
      <c r="P15" s="863"/>
      <c r="Q15" s="864"/>
      <c r="R15" s="16"/>
      <c r="S15" s="35"/>
      <c r="T15" s="36"/>
      <c r="U15" s="37"/>
      <c r="V15" s="30"/>
      <c r="W15" s="30"/>
      <c r="X15" s="30"/>
      <c r="Y15" s="10"/>
      <c r="Z15" s="10"/>
      <c r="AA15" s="26"/>
      <c r="AB15" s="17"/>
      <c r="AC15" s="17"/>
      <c r="AD15" s="17"/>
      <c r="AE15" s="17"/>
      <c r="AF15" s="17"/>
      <c r="AG15" s="21"/>
      <c r="AH15" s="10"/>
      <c r="AI15" s="10"/>
      <c r="AJ15" s="10"/>
      <c r="AK15" s="10"/>
      <c r="AL15" s="10"/>
      <c r="AO15" s="13"/>
      <c r="AP15" s="19"/>
      <c r="AQ15" s="14"/>
      <c r="AR15" s="25"/>
      <c r="AS15" s="22"/>
      <c r="AT15" s="23"/>
      <c r="AU15" s="15"/>
      <c r="AV15" s="12"/>
      <c r="AW15" s="24"/>
      <c r="AX15" s="8"/>
      <c r="AY15" s="13"/>
      <c r="AZ15" s="13"/>
    </row>
    <row r="16" spans="1:52" s="46" customFormat="1" ht="18" customHeight="1" thickBot="1">
      <c r="A16" s="921" t="s">
        <v>92</v>
      </c>
      <c r="B16" s="922"/>
      <c r="C16" s="922"/>
      <c r="D16" s="922"/>
      <c r="E16" s="922"/>
      <c r="F16" s="922"/>
      <c r="G16" s="923"/>
      <c r="H16" s="1079" t="s">
        <v>12</v>
      </c>
      <c r="I16" s="1082"/>
      <c r="J16" s="1082"/>
      <c r="K16" s="1082"/>
      <c r="L16" s="1082"/>
      <c r="M16" s="1082"/>
      <c r="N16" s="1082"/>
      <c r="O16" s="1082"/>
      <c r="P16" s="1082"/>
      <c r="Q16" s="1080"/>
      <c r="R16" s="61"/>
      <c r="S16" s="81"/>
      <c r="T16" s="66"/>
      <c r="U16" s="67"/>
      <c r="V16" s="53"/>
      <c r="W16" s="53"/>
      <c r="X16" s="82"/>
      <c r="Y16" s="53"/>
      <c r="Z16" s="53"/>
      <c r="AA16" s="53"/>
      <c r="AB16" s="601"/>
      <c r="AC16" s="601"/>
      <c r="AD16" s="601"/>
      <c r="AE16" s="601"/>
      <c r="AF16" s="601"/>
      <c r="AG16" s="601"/>
      <c r="AH16" s="53"/>
      <c r="AI16" s="53"/>
      <c r="AJ16" s="53"/>
      <c r="AK16" s="53"/>
      <c r="AL16" s="53"/>
      <c r="AO16" s="55"/>
      <c r="AP16" s="55"/>
      <c r="AQ16" s="56"/>
      <c r="AR16" s="56"/>
      <c r="AS16" s="57"/>
      <c r="AT16" s="58"/>
      <c r="AU16" s="56"/>
      <c r="AV16" s="59"/>
      <c r="AW16" s="60"/>
      <c r="AX16" s="61"/>
      <c r="AY16" s="55"/>
      <c r="AZ16" s="55"/>
    </row>
    <row r="17" spans="1:52" s="46" customFormat="1" ht="18" customHeight="1" thickBot="1">
      <c r="A17" s="567"/>
      <c r="B17" s="921" t="s">
        <v>132</v>
      </c>
      <c r="C17" s="923"/>
      <c r="D17" s="921" t="s">
        <v>133</v>
      </c>
      <c r="E17" s="923"/>
      <c r="F17" s="921" t="s">
        <v>134</v>
      </c>
      <c r="G17" s="923"/>
      <c r="H17" s="1079"/>
      <c r="I17" s="1080"/>
      <c r="J17" s="1089" t="s">
        <v>15</v>
      </c>
      <c r="K17" s="1089"/>
      <c r="L17" s="1089"/>
      <c r="M17" s="1089" t="s">
        <v>16</v>
      </c>
      <c r="N17" s="1089"/>
      <c r="O17" s="1089"/>
      <c r="P17" s="922" t="s">
        <v>135</v>
      </c>
      <c r="Q17" s="923"/>
      <c r="R17" s="83"/>
      <c r="S17" s="65"/>
      <c r="T17" s="66"/>
      <c r="U17" s="67"/>
      <c r="V17" s="53"/>
      <c r="W17" s="53"/>
      <c r="X17" s="84"/>
      <c r="Y17" s="53"/>
      <c r="Z17" s="53"/>
      <c r="AA17" s="53"/>
      <c r="AB17" s="601"/>
      <c r="AC17" s="601"/>
      <c r="AD17" s="601"/>
      <c r="AE17" s="601"/>
      <c r="AF17" s="53"/>
      <c r="AG17" s="53"/>
      <c r="AH17" s="53"/>
      <c r="AI17" s="53"/>
      <c r="AJ17" s="53"/>
      <c r="AK17" s="53"/>
      <c r="AL17" s="53"/>
      <c r="AO17" s="55"/>
      <c r="AP17" s="55"/>
      <c r="AQ17" s="56"/>
      <c r="AR17" s="56"/>
      <c r="AS17" s="57"/>
      <c r="AT17" s="58"/>
      <c r="AU17" s="56"/>
      <c r="AV17" s="59"/>
      <c r="AW17" s="60"/>
      <c r="AX17" s="61"/>
      <c r="AY17" s="55"/>
      <c r="AZ17" s="55"/>
    </row>
    <row r="18" spans="1:52" s="46" customFormat="1" ht="18" customHeight="1" thickBot="1">
      <c r="A18" s="568"/>
      <c r="B18" s="286" t="s">
        <v>199</v>
      </c>
      <c r="C18" s="287" t="s">
        <v>7</v>
      </c>
      <c r="D18" s="286" t="s">
        <v>199</v>
      </c>
      <c r="E18" s="287" t="s">
        <v>7</v>
      </c>
      <c r="F18" s="286" t="s">
        <v>199</v>
      </c>
      <c r="G18" s="287" t="s">
        <v>7</v>
      </c>
      <c r="H18" s="288"/>
      <c r="I18" s="289"/>
      <c r="J18" s="1090"/>
      <c r="K18" s="1090"/>
      <c r="L18" s="1090"/>
      <c r="M18" s="1090"/>
      <c r="N18" s="1090"/>
      <c r="O18" s="1090"/>
      <c r="P18" s="290" t="s">
        <v>199</v>
      </c>
      <c r="Q18" s="291" t="s">
        <v>7</v>
      </c>
      <c r="R18" s="571"/>
      <c r="S18" s="65"/>
      <c r="T18" s="66"/>
      <c r="U18" s="67"/>
      <c r="V18" s="53"/>
      <c r="W18" s="53"/>
      <c r="X18" s="84"/>
      <c r="Y18" s="53"/>
      <c r="Z18" s="53"/>
      <c r="AA18" s="53"/>
      <c r="AB18" s="601"/>
      <c r="AC18" s="601"/>
      <c r="AD18" s="601"/>
      <c r="AE18" s="601"/>
      <c r="AF18" s="53"/>
      <c r="AG18" s="53"/>
      <c r="AH18" s="53"/>
      <c r="AI18" s="53"/>
      <c r="AJ18" s="53"/>
      <c r="AK18" s="53"/>
      <c r="AL18" s="53"/>
      <c r="AO18" s="55"/>
      <c r="AP18" s="55"/>
      <c r="AQ18" s="56"/>
      <c r="AR18" s="56"/>
      <c r="AS18" s="57"/>
      <c r="AT18" s="58"/>
      <c r="AU18" s="56"/>
      <c r="AV18" s="59"/>
      <c r="AW18" s="60"/>
      <c r="AX18" s="61"/>
      <c r="AY18" s="55"/>
      <c r="AZ18" s="55"/>
    </row>
    <row r="19" spans="1:52" s="46" customFormat="1" ht="20.100000000000001" customHeight="1">
      <c r="A19" s="292" t="s">
        <v>200</v>
      </c>
      <c r="B19" s="555">
        <v>210</v>
      </c>
      <c r="C19" s="638">
        <v>56</v>
      </c>
      <c r="D19" s="555">
        <v>210</v>
      </c>
      <c r="E19" s="638">
        <v>56</v>
      </c>
      <c r="F19" s="555">
        <v>210</v>
      </c>
      <c r="G19" s="531">
        <v>56</v>
      </c>
      <c r="H19" s="1077" t="s">
        <v>200</v>
      </c>
      <c r="I19" s="1078"/>
      <c r="J19" s="1113"/>
      <c r="K19" s="1114"/>
      <c r="L19" s="1115"/>
      <c r="M19" s="1086"/>
      <c r="N19" s="1086"/>
      <c r="O19" s="1086"/>
      <c r="P19" s="295">
        <v>325</v>
      </c>
      <c r="Q19" s="643">
        <v>56</v>
      </c>
      <c r="R19" s="61"/>
      <c r="S19" s="65"/>
      <c r="T19" s="66"/>
      <c r="U19" s="67"/>
      <c r="V19" s="53"/>
      <c r="W19" s="53"/>
      <c r="X19" s="84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O19" s="55"/>
      <c r="AP19" s="55"/>
      <c r="AQ19" s="56"/>
      <c r="AR19" s="56"/>
      <c r="AS19" s="57"/>
      <c r="AT19" s="58"/>
      <c r="AU19" s="56"/>
      <c r="AV19" s="59"/>
      <c r="AW19" s="60"/>
      <c r="AX19" s="61"/>
      <c r="AY19" s="55"/>
      <c r="AZ19" s="55"/>
    </row>
    <row r="20" spans="1:52" s="46" customFormat="1" ht="20.100000000000001" customHeight="1">
      <c r="A20" s="296" t="s">
        <v>201</v>
      </c>
      <c r="B20" s="554">
        <v>210</v>
      </c>
      <c r="C20" s="554">
        <v>56</v>
      </c>
      <c r="D20" s="554">
        <v>210</v>
      </c>
      <c r="E20" s="554">
        <v>56</v>
      </c>
      <c r="F20" s="554">
        <v>210</v>
      </c>
      <c r="G20" s="554">
        <v>56</v>
      </c>
      <c r="H20" s="1133" t="s">
        <v>201</v>
      </c>
      <c r="I20" s="1035"/>
      <c r="J20" s="1036"/>
      <c r="K20" s="1037"/>
      <c r="L20" s="1038"/>
      <c r="M20" s="1085"/>
      <c r="N20" s="1085"/>
      <c r="O20" s="1085"/>
      <c r="P20" s="435">
        <v>325</v>
      </c>
      <c r="Q20" s="572">
        <v>15</v>
      </c>
      <c r="R20" s="61"/>
      <c r="S20" s="65"/>
      <c r="T20" s="70"/>
      <c r="U20" s="67"/>
      <c r="V20" s="53"/>
      <c r="W20" s="53"/>
      <c r="X20" s="85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O20" s="55"/>
      <c r="AP20" s="55"/>
      <c r="AQ20" s="56"/>
      <c r="AR20" s="56"/>
      <c r="AS20" s="57"/>
      <c r="AT20" s="58"/>
      <c r="AU20" s="56"/>
      <c r="AV20" s="59"/>
      <c r="AW20" s="60"/>
      <c r="AX20" s="61"/>
      <c r="AY20" s="55"/>
      <c r="AZ20" s="55"/>
    </row>
    <row r="21" spans="1:52" s="46" customFormat="1" ht="20.100000000000001" customHeight="1">
      <c r="A21" s="296" t="s">
        <v>202</v>
      </c>
      <c r="B21" s="554">
        <v>210</v>
      </c>
      <c r="C21" s="554">
        <v>56</v>
      </c>
      <c r="D21" s="554">
        <v>210</v>
      </c>
      <c r="E21" s="554">
        <v>56</v>
      </c>
      <c r="F21" s="298">
        <v>210</v>
      </c>
      <c r="G21" s="640">
        <v>15</v>
      </c>
      <c r="H21" s="1034" t="s">
        <v>202</v>
      </c>
      <c r="I21" s="1035"/>
      <c r="J21" s="1036"/>
      <c r="K21" s="1037"/>
      <c r="L21" s="1038"/>
      <c r="M21" s="1071"/>
      <c r="N21" s="1071"/>
      <c r="O21" s="1071"/>
      <c r="P21" s="572">
        <v>325</v>
      </c>
      <c r="Q21" s="572">
        <v>56</v>
      </c>
      <c r="R21" s="61"/>
      <c r="S21" s="65"/>
      <c r="T21" s="86"/>
      <c r="U21" s="67"/>
      <c r="V21" s="87"/>
      <c r="W21" s="87"/>
      <c r="X21" s="88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O21" s="55"/>
      <c r="AP21" s="55"/>
      <c r="AQ21" s="56"/>
      <c r="AR21" s="56"/>
      <c r="AS21" s="57"/>
      <c r="AT21" s="58"/>
      <c r="AU21" s="56"/>
      <c r="AV21" s="59"/>
      <c r="AW21" s="60"/>
      <c r="AX21" s="61"/>
      <c r="AY21" s="55"/>
      <c r="AZ21" s="55"/>
    </row>
    <row r="22" spans="1:52" s="46" customFormat="1" ht="20.100000000000001" customHeight="1">
      <c r="A22" s="296" t="s">
        <v>203</v>
      </c>
      <c r="B22" s="554">
        <v>175</v>
      </c>
      <c r="C22" s="639">
        <v>56</v>
      </c>
      <c r="D22" s="554">
        <v>175</v>
      </c>
      <c r="E22" s="639">
        <v>56</v>
      </c>
      <c r="F22" s="554">
        <v>175</v>
      </c>
      <c r="G22" s="554">
        <v>56</v>
      </c>
      <c r="H22" s="1133" t="s">
        <v>203</v>
      </c>
      <c r="I22" s="1035"/>
      <c r="J22" s="1036"/>
      <c r="K22" s="1037"/>
      <c r="L22" s="1038"/>
      <c r="M22" s="1071"/>
      <c r="N22" s="1071"/>
      <c r="O22" s="1071"/>
      <c r="P22" s="258">
        <v>325</v>
      </c>
      <c r="Q22" s="644">
        <v>56</v>
      </c>
      <c r="R22" s="89"/>
      <c r="S22" s="65"/>
      <c r="T22" s="86"/>
      <c r="U22" s="90"/>
      <c r="V22" s="90"/>
      <c r="W22" s="90"/>
      <c r="X22" s="91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O22" s="55"/>
      <c r="AP22" s="53"/>
      <c r="AQ22" s="56"/>
      <c r="AR22" s="56"/>
      <c r="AS22" s="57"/>
      <c r="AT22" s="58"/>
      <c r="AU22" s="56"/>
      <c r="AV22" s="59"/>
      <c r="AW22" s="60"/>
      <c r="AX22" s="61"/>
      <c r="AY22" s="55"/>
      <c r="AZ22" s="55"/>
    </row>
    <row r="23" spans="1:52" s="46" customFormat="1" ht="20.100000000000001" customHeight="1">
      <c r="A23" s="250" t="s">
        <v>108</v>
      </c>
      <c r="B23" s="983"/>
      <c r="C23" s="984"/>
      <c r="D23" s="983"/>
      <c r="E23" s="984"/>
      <c r="F23" s="983">
        <v>1</v>
      </c>
      <c r="G23" s="1103"/>
      <c r="H23" s="898" t="s">
        <v>108</v>
      </c>
      <c r="I23" s="997"/>
      <c r="J23" s="1036"/>
      <c r="K23" s="1037"/>
      <c r="L23" s="1038"/>
      <c r="M23" s="1000"/>
      <c r="N23" s="1001"/>
      <c r="O23" s="1002"/>
      <c r="P23" s="1083">
        <v>1</v>
      </c>
      <c r="Q23" s="1084"/>
      <c r="R23" s="93"/>
      <c r="S23" s="65"/>
      <c r="T23" s="66"/>
      <c r="U23" s="90"/>
      <c r="V23" s="53"/>
      <c r="W23" s="94"/>
      <c r="X23" s="95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O23" s="55"/>
      <c r="AP23" s="55"/>
      <c r="AQ23" s="56"/>
      <c r="AR23" s="56"/>
      <c r="AS23" s="57"/>
      <c r="AT23" s="601"/>
      <c r="AU23" s="56"/>
      <c r="AV23" s="59"/>
      <c r="AW23" s="60"/>
      <c r="AX23" s="60"/>
      <c r="AY23" s="55"/>
      <c r="AZ23" s="55"/>
    </row>
    <row r="24" spans="1:52" s="46" customFormat="1" ht="20.100000000000001" customHeight="1">
      <c r="A24" s="296" t="s">
        <v>204</v>
      </c>
      <c r="B24" s="840">
        <f>+B23+'D03'!B24:C24</f>
        <v>4</v>
      </c>
      <c r="C24" s="842"/>
      <c r="D24" s="840">
        <f>+D23+'D03'!D24:E24</f>
        <v>0</v>
      </c>
      <c r="E24" s="842"/>
      <c r="F24" s="840">
        <f>+F23+'D03'!F24:G24</f>
        <v>1</v>
      </c>
      <c r="G24" s="1093"/>
      <c r="H24" s="1034" t="s">
        <v>204</v>
      </c>
      <c r="I24" s="1035"/>
      <c r="J24" s="1036"/>
      <c r="K24" s="1037"/>
      <c r="L24" s="1038"/>
      <c r="M24" s="1000"/>
      <c r="N24" s="1001"/>
      <c r="O24" s="1002"/>
      <c r="P24" s="1087">
        <f>+P23+'D03'!P24:Q24</f>
        <v>1</v>
      </c>
      <c r="Q24" s="1088"/>
      <c r="R24" s="93"/>
      <c r="S24" s="65"/>
      <c r="T24" s="86"/>
      <c r="U24" s="90"/>
      <c r="V24" s="53"/>
      <c r="W24" s="53"/>
      <c r="X24" s="53"/>
      <c r="Y24" s="53"/>
      <c r="Z24" s="53"/>
      <c r="AA24" s="53"/>
      <c r="AB24" s="53"/>
      <c r="AC24" s="53"/>
      <c r="AD24" s="887"/>
      <c r="AE24" s="887"/>
      <c r="AF24" s="887"/>
      <c r="AG24" s="887"/>
      <c r="AH24" s="887"/>
      <c r="AI24" s="887"/>
      <c r="AJ24" s="887"/>
      <c r="AK24" s="887"/>
      <c r="AL24" s="887"/>
      <c r="AO24" s="55"/>
      <c r="AP24" s="601"/>
      <c r="AQ24" s="601"/>
      <c r="AR24" s="601"/>
      <c r="AS24" s="601"/>
      <c r="AT24" s="601"/>
      <c r="AU24" s="601"/>
      <c r="AV24" s="601"/>
      <c r="AW24" s="89"/>
      <c r="AX24" s="89"/>
      <c r="AY24" s="55"/>
      <c r="AZ24" s="55"/>
    </row>
    <row r="25" spans="1:52" s="46" customFormat="1" ht="20.100000000000001" customHeight="1">
      <c r="A25" s="578" t="s">
        <v>145</v>
      </c>
      <c r="B25" s="841"/>
      <c r="C25" s="841"/>
      <c r="D25" s="841"/>
      <c r="E25" s="841"/>
      <c r="F25" s="841"/>
      <c r="G25" s="1093"/>
      <c r="H25" s="1032" t="s">
        <v>145</v>
      </c>
      <c r="I25" s="1033"/>
      <c r="J25" s="306"/>
      <c r="K25" s="306"/>
      <c r="L25" s="306"/>
      <c r="M25" s="306"/>
      <c r="N25" s="306"/>
      <c r="O25" s="306"/>
      <c r="P25" s="306"/>
      <c r="Q25" s="307"/>
      <c r="R25" s="93"/>
      <c r="S25" s="65"/>
      <c r="T25" s="86"/>
      <c r="U25" s="90"/>
      <c r="V25" s="53"/>
      <c r="W25" s="53"/>
      <c r="X25" s="53"/>
      <c r="Y25" s="53"/>
      <c r="Z25" s="53"/>
      <c r="AA25" s="53"/>
      <c r="AB25" s="53"/>
      <c r="AC25" s="53"/>
      <c r="AD25" s="571"/>
      <c r="AE25" s="571"/>
      <c r="AF25" s="571"/>
      <c r="AG25" s="571"/>
      <c r="AH25" s="571"/>
      <c r="AI25" s="571"/>
      <c r="AJ25" s="571"/>
      <c r="AK25" s="571"/>
      <c r="AL25" s="571"/>
      <c r="AO25" s="55"/>
      <c r="AP25" s="601"/>
      <c r="AQ25" s="601"/>
      <c r="AR25" s="601"/>
      <c r="AS25" s="601"/>
      <c r="AT25" s="601"/>
      <c r="AU25" s="601"/>
      <c r="AV25" s="601"/>
      <c r="AW25" s="89"/>
      <c r="AX25" s="89"/>
      <c r="AY25" s="55"/>
      <c r="AZ25" s="55"/>
    </row>
    <row r="26" spans="1:52" s="46" customFormat="1" ht="20.100000000000001" customHeight="1">
      <c r="A26" s="296"/>
      <c r="B26" s="836"/>
      <c r="C26" s="837"/>
      <c r="D26" s="836" t="s">
        <v>11</v>
      </c>
      <c r="E26" s="837"/>
      <c r="F26" s="836"/>
      <c r="G26" s="845"/>
      <c r="H26" s="898" t="s">
        <v>13</v>
      </c>
      <c r="I26" s="997"/>
      <c r="J26" s="836">
        <v>35</v>
      </c>
      <c r="K26" s="844"/>
      <c r="L26" s="837"/>
      <c r="M26" s="1110">
        <v>20</v>
      </c>
      <c r="N26" s="1111"/>
      <c r="O26" s="1112"/>
      <c r="P26" s="1028"/>
      <c r="Q26" s="1029"/>
      <c r="R26" s="97"/>
      <c r="S26" s="50"/>
      <c r="T26" s="98"/>
      <c r="U26" s="90"/>
      <c r="V26" s="604"/>
      <c r="W26" s="601"/>
      <c r="X26" s="601"/>
      <c r="Y26" s="601"/>
      <c r="Z26" s="601"/>
      <c r="AA26" s="53"/>
      <c r="AB26" s="53"/>
      <c r="AC26" s="53"/>
      <c r="AD26" s="571"/>
      <c r="AE26" s="571"/>
      <c r="AF26" s="571"/>
      <c r="AG26" s="571"/>
      <c r="AH26" s="571"/>
      <c r="AI26" s="571"/>
      <c r="AJ26" s="571"/>
      <c r="AK26" s="571"/>
      <c r="AL26" s="571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s="46" customFormat="1" ht="20.100000000000001" customHeight="1">
      <c r="A27" s="296" t="s">
        <v>228</v>
      </c>
      <c r="B27" s="836">
        <v>9.8000000000000007</v>
      </c>
      <c r="C27" s="837"/>
      <c r="D27" s="836">
        <v>9.8000000000000007</v>
      </c>
      <c r="E27" s="837"/>
      <c r="F27" s="836">
        <v>9.8000000000000007</v>
      </c>
      <c r="G27" s="845"/>
      <c r="H27" s="1034" t="s">
        <v>228</v>
      </c>
      <c r="I27" s="1035"/>
      <c r="J27" s="1003">
        <v>9.6999999999999993</v>
      </c>
      <c r="K27" s="1004"/>
      <c r="L27" s="1005"/>
      <c r="M27" s="1003" t="s">
        <v>323</v>
      </c>
      <c r="N27" s="1004"/>
      <c r="O27" s="1005"/>
      <c r="P27" s="1095">
        <v>9.6</v>
      </c>
      <c r="Q27" s="1096"/>
      <c r="R27" s="49"/>
      <c r="S27" s="50"/>
      <c r="T27" s="98"/>
      <c r="U27" s="90"/>
      <c r="V27" s="604"/>
      <c r="W27" s="601"/>
      <c r="X27" s="601"/>
      <c r="Y27" s="601"/>
      <c r="Z27" s="601"/>
      <c r="AA27" s="53"/>
      <c r="AB27" s="53"/>
      <c r="AC27" s="53"/>
      <c r="AD27" s="53"/>
      <c r="AE27" s="601"/>
      <c r="AF27" s="601"/>
      <c r="AG27" s="57"/>
      <c r="AH27" s="58"/>
      <c r="AI27" s="601"/>
      <c r="AJ27" s="600"/>
      <c r="AK27" s="101"/>
      <c r="AL27" s="102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s="46" customFormat="1" ht="20.100000000000001" customHeight="1">
      <c r="A28" s="250" t="s">
        <v>229</v>
      </c>
      <c r="B28" s="998">
        <v>9.6999999999999993</v>
      </c>
      <c r="C28" s="999"/>
      <c r="D28" s="983">
        <v>9.6999999999999993</v>
      </c>
      <c r="E28" s="984"/>
      <c r="F28" s="1008">
        <v>9.6999999999999993</v>
      </c>
      <c r="G28" s="1009"/>
      <c r="H28" s="898" t="s">
        <v>229</v>
      </c>
      <c r="I28" s="997"/>
      <c r="J28" s="836" t="s">
        <v>323</v>
      </c>
      <c r="K28" s="844"/>
      <c r="L28" s="837"/>
      <c r="M28" s="836">
        <v>9.6</v>
      </c>
      <c r="N28" s="844"/>
      <c r="O28" s="837"/>
      <c r="P28" s="1030">
        <v>9.5</v>
      </c>
      <c r="Q28" s="1031"/>
      <c r="R28" s="49"/>
      <c r="S28" s="50"/>
      <c r="T28" s="105"/>
      <c r="U28" s="90"/>
      <c r="V28" s="604"/>
      <c r="W28" s="601"/>
      <c r="X28" s="601"/>
      <c r="Y28" s="601"/>
      <c r="Z28" s="601"/>
      <c r="AA28" s="53"/>
      <c r="AB28" s="53"/>
      <c r="AC28" s="53"/>
      <c r="AD28" s="53"/>
      <c r="AE28" s="601"/>
      <c r="AF28" s="601"/>
      <c r="AG28" s="57"/>
      <c r="AH28" s="58"/>
      <c r="AI28" s="601"/>
      <c r="AJ28" s="600"/>
      <c r="AK28" s="101"/>
      <c r="AL28" s="102"/>
    </row>
    <row r="29" spans="1:52" s="46" customFormat="1" ht="20.100000000000001" customHeight="1">
      <c r="A29" s="250" t="s">
        <v>230</v>
      </c>
      <c r="B29" s="998">
        <v>14.5</v>
      </c>
      <c r="C29" s="999"/>
      <c r="D29" s="983">
        <v>14.5</v>
      </c>
      <c r="E29" s="984"/>
      <c r="F29" s="1008">
        <v>14.5</v>
      </c>
      <c r="G29" s="1009"/>
      <c r="H29" s="898" t="s">
        <v>230</v>
      </c>
      <c r="I29" s="997"/>
      <c r="J29" s="836">
        <v>11.2</v>
      </c>
      <c r="K29" s="844"/>
      <c r="L29" s="837"/>
      <c r="M29" s="836">
        <v>11.2</v>
      </c>
      <c r="N29" s="844"/>
      <c r="O29" s="837"/>
      <c r="P29" s="1030">
        <v>12.5</v>
      </c>
      <c r="Q29" s="1031"/>
      <c r="R29" s="49"/>
      <c r="S29" s="50"/>
      <c r="T29" s="105"/>
      <c r="U29" s="90"/>
      <c r="V29" s="604"/>
      <c r="W29" s="601"/>
      <c r="X29" s="601"/>
      <c r="Y29" s="601"/>
      <c r="Z29" s="601"/>
      <c r="AA29" s="53"/>
      <c r="AB29" s="53"/>
      <c r="AC29" s="53"/>
      <c r="AD29" s="53"/>
      <c r="AE29" s="601"/>
      <c r="AF29" s="601"/>
      <c r="AG29" s="57"/>
      <c r="AH29" s="58"/>
      <c r="AI29" s="601"/>
      <c r="AJ29" s="600"/>
      <c r="AK29" s="101"/>
      <c r="AL29" s="102"/>
    </row>
    <row r="30" spans="1:52" s="46" customFormat="1" ht="20.100000000000001" customHeight="1">
      <c r="A30" s="250" t="s">
        <v>205</v>
      </c>
      <c r="B30" s="998">
        <v>24</v>
      </c>
      <c r="C30" s="999"/>
      <c r="D30" s="983">
        <v>24</v>
      </c>
      <c r="E30" s="984"/>
      <c r="F30" s="1006">
        <v>24</v>
      </c>
      <c r="G30" s="1007"/>
      <c r="H30" s="898" t="s">
        <v>205</v>
      </c>
      <c r="I30" s="997"/>
      <c r="J30" s="836">
        <v>24</v>
      </c>
      <c r="K30" s="844"/>
      <c r="L30" s="837"/>
      <c r="M30" s="836">
        <v>24</v>
      </c>
      <c r="N30" s="844"/>
      <c r="O30" s="837"/>
      <c r="P30" s="1006">
        <v>24</v>
      </c>
      <c r="Q30" s="1007"/>
      <c r="R30" s="49"/>
      <c r="S30" s="50"/>
      <c r="T30" s="105"/>
      <c r="U30" s="90"/>
      <c r="V30" s="604"/>
      <c r="W30" s="601"/>
      <c r="X30" s="601"/>
      <c r="Y30" s="601"/>
      <c r="Z30" s="601"/>
      <c r="AA30" s="53"/>
      <c r="AB30" s="53"/>
      <c r="AC30" s="53"/>
      <c r="AD30" s="53"/>
      <c r="AE30" s="601"/>
      <c r="AF30" s="601"/>
      <c r="AG30" s="57"/>
      <c r="AH30" s="58"/>
      <c r="AI30" s="601"/>
      <c r="AJ30" s="600"/>
      <c r="AK30" s="101"/>
      <c r="AL30" s="102"/>
    </row>
    <row r="31" spans="1:52" s="46" customFormat="1" ht="20.100000000000001" customHeight="1" thickBot="1">
      <c r="A31" s="250" t="s">
        <v>207</v>
      </c>
      <c r="B31" s="1016">
        <f>+B30+'D03'!B31:C31</f>
        <v>56</v>
      </c>
      <c r="C31" s="1017"/>
      <c r="D31" s="1016">
        <f>+D30+'D03'!D31:E31</f>
        <v>56</v>
      </c>
      <c r="E31" s="1017"/>
      <c r="F31" s="1016">
        <f>+F30+'D03'!F31:G31</f>
        <v>56</v>
      </c>
      <c r="G31" s="1017"/>
      <c r="H31" s="250" t="s">
        <v>206</v>
      </c>
      <c r="I31" s="315"/>
      <c r="J31" s="933">
        <f>+J30+'D03'!J31:L31</f>
        <v>56</v>
      </c>
      <c r="K31" s="934"/>
      <c r="L31" s="935"/>
      <c r="M31" s="933">
        <f>+M30+'D03'!M31:O31</f>
        <v>56</v>
      </c>
      <c r="N31" s="934"/>
      <c r="O31" s="935"/>
      <c r="P31" s="1016">
        <f>+P30+'D03'!P31:Q31</f>
        <v>56</v>
      </c>
      <c r="Q31" s="1017"/>
      <c r="R31" s="49"/>
      <c r="S31" s="50"/>
      <c r="T31" s="105"/>
      <c r="U31" s="90"/>
      <c r="V31" s="604"/>
      <c r="W31" s="601"/>
      <c r="X31" s="601"/>
      <c r="Y31" s="601"/>
      <c r="Z31" s="601"/>
      <c r="AA31" s="53"/>
      <c r="AB31" s="53"/>
      <c r="AC31" s="53"/>
      <c r="AD31" s="53"/>
      <c r="AE31" s="601"/>
      <c r="AF31" s="601"/>
      <c r="AG31" s="57"/>
      <c r="AH31" s="58"/>
      <c r="AI31" s="601"/>
      <c r="AJ31" s="600"/>
      <c r="AK31" s="101"/>
      <c r="AL31" s="102"/>
    </row>
    <row r="32" spans="1:52" ht="30" customHeight="1" thickBot="1">
      <c r="A32" s="862" t="s">
        <v>138</v>
      </c>
      <c r="B32" s="863"/>
      <c r="C32" s="863"/>
      <c r="D32" s="863"/>
      <c r="E32" s="863"/>
      <c r="F32" s="863"/>
      <c r="G32" s="863"/>
      <c r="H32" s="863"/>
      <c r="I32" s="863"/>
      <c r="J32" s="863"/>
      <c r="K32" s="863"/>
      <c r="L32" s="863"/>
      <c r="M32" s="863"/>
      <c r="N32" s="863"/>
      <c r="O32" s="863"/>
      <c r="P32" s="863"/>
      <c r="Q32" s="864"/>
      <c r="R32" s="11"/>
      <c r="S32" s="34"/>
      <c r="T32" s="32"/>
      <c r="U32" s="9"/>
      <c r="V32" s="29"/>
      <c r="W32" s="28"/>
      <c r="X32" s="28"/>
      <c r="Y32" s="28"/>
      <c r="Z32" s="28"/>
      <c r="AA32" s="10"/>
      <c r="AB32" s="10"/>
      <c r="AC32" s="10"/>
      <c r="AD32" s="10"/>
      <c r="AE32" s="20"/>
      <c r="AF32" s="20"/>
      <c r="AG32" s="22"/>
      <c r="AH32" s="23"/>
      <c r="AI32" s="17"/>
      <c r="AJ32" s="18"/>
      <c r="AK32" s="27"/>
      <c r="AL32" s="31"/>
    </row>
    <row r="33" spans="1:50" s="96" customFormat="1" ht="30" customHeight="1" thickBot="1">
      <c r="A33" s="1089" t="s">
        <v>119</v>
      </c>
      <c r="B33" s="921" t="s">
        <v>96</v>
      </c>
      <c r="C33" s="922"/>
      <c r="D33" s="922"/>
      <c r="E33" s="922"/>
      <c r="F33" s="922"/>
      <c r="G33" s="922"/>
      <c r="H33" s="923"/>
      <c r="I33" s="921" t="s">
        <v>95</v>
      </c>
      <c r="J33" s="922"/>
      <c r="K33" s="922"/>
      <c r="L33" s="922"/>
      <c r="M33" s="922"/>
      <c r="N33" s="922"/>
      <c r="O33" s="922"/>
      <c r="P33" s="1026" t="s">
        <v>120</v>
      </c>
      <c r="Q33" s="1026" t="s">
        <v>147</v>
      </c>
      <c r="R33" s="604"/>
      <c r="S33" s="50"/>
      <c r="T33" s="105"/>
      <c r="U33" s="90"/>
      <c r="V33" s="604"/>
      <c r="W33" s="601"/>
      <c r="X33" s="601"/>
      <c r="Y33" s="601"/>
      <c r="Z33" s="601"/>
      <c r="AA33" s="53"/>
      <c r="AB33" s="53"/>
      <c r="AC33" s="53"/>
      <c r="AD33" s="53"/>
      <c r="AE33" s="601"/>
      <c r="AF33" s="601"/>
      <c r="AG33" s="57"/>
      <c r="AH33" s="58"/>
      <c r="AI33" s="601"/>
      <c r="AJ33" s="600"/>
      <c r="AK33" s="101"/>
      <c r="AL33" s="102"/>
    </row>
    <row r="34" spans="1:50" s="96" customFormat="1" ht="70.5" thickBot="1">
      <c r="A34" s="1090"/>
      <c r="B34" s="319" t="s">
        <v>7</v>
      </c>
      <c r="C34" s="568" t="s">
        <v>17</v>
      </c>
      <c r="D34" s="320" t="s">
        <v>14</v>
      </c>
      <c r="E34" s="321" t="s">
        <v>116</v>
      </c>
      <c r="F34" s="322" t="s">
        <v>117</v>
      </c>
      <c r="G34" s="575" t="s">
        <v>118</v>
      </c>
      <c r="H34" s="324" t="s">
        <v>110</v>
      </c>
      <c r="I34" s="319" t="s">
        <v>7</v>
      </c>
      <c r="J34" s="568" t="s">
        <v>17</v>
      </c>
      <c r="K34" s="320" t="s">
        <v>14</v>
      </c>
      <c r="L34" s="321" t="s">
        <v>116</v>
      </c>
      <c r="M34" s="322" t="s">
        <v>117</v>
      </c>
      <c r="N34" s="575" t="s">
        <v>118</v>
      </c>
      <c r="O34" s="325" t="s">
        <v>110</v>
      </c>
      <c r="P34" s="1027"/>
      <c r="Q34" s="1027"/>
      <c r="R34" s="604"/>
      <c r="S34" s="50"/>
      <c r="T34" s="98"/>
      <c r="U34" s="90"/>
      <c r="V34" s="53"/>
      <c r="W34" s="601"/>
      <c r="X34" s="601"/>
      <c r="Y34" s="601"/>
      <c r="Z34" s="53"/>
      <c r="AA34" s="53"/>
      <c r="AB34" s="53"/>
      <c r="AC34" s="53"/>
      <c r="AD34" s="53"/>
      <c r="AE34" s="601"/>
      <c r="AF34" s="601"/>
      <c r="AG34" s="57"/>
      <c r="AH34" s="58"/>
      <c r="AI34" s="601"/>
      <c r="AJ34" s="600"/>
      <c r="AK34" s="101"/>
      <c r="AL34" s="102"/>
      <c r="AP34" s="1023" t="s">
        <v>18</v>
      </c>
      <c r="AQ34" s="1024"/>
      <c r="AR34" s="1024"/>
      <c r="AS34" s="1024"/>
      <c r="AT34" s="1024"/>
      <c r="AU34" s="1024"/>
      <c r="AV34" s="1024"/>
      <c r="AW34" s="1024"/>
      <c r="AX34" s="1025"/>
    </row>
    <row r="35" spans="1:50" s="46" customFormat="1" ht="20.100000000000001" customHeight="1" thickBot="1">
      <c r="A35" s="326" t="s">
        <v>166</v>
      </c>
      <c r="B35" s="327"/>
      <c r="C35" s="590"/>
      <c r="D35" s="590"/>
      <c r="E35" s="328"/>
      <c r="F35" s="590"/>
      <c r="G35" s="563"/>
      <c r="H35" s="265">
        <f>ROUND(B35*D35*60/42,0)</f>
        <v>0</v>
      </c>
      <c r="I35" s="561"/>
      <c r="J35" s="298"/>
      <c r="K35" s="298"/>
      <c r="L35" s="298"/>
      <c r="M35" s="298"/>
      <c r="N35" s="298"/>
      <c r="O35" s="265">
        <f>ROUND(I35*K35*60/42,0)</f>
        <v>0</v>
      </c>
      <c r="P35" s="330">
        <f>SUM(H35,O35)</f>
        <v>0</v>
      </c>
      <c r="Q35" s="330">
        <f>+P35+'D03'!Q35</f>
        <v>0</v>
      </c>
      <c r="R35" s="49"/>
      <c r="S35" s="50"/>
      <c r="T35" s="98"/>
      <c r="U35" s="90"/>
      <c r="V35" s="53"/>
      <c r="W35" s="601"/>
      <c r="X35" s="601"/>
      <c r="Y35" s="601"/>
      <c r="Z35" s="53"/>
      <c r="AA35" s="53"/>
      <c r="AB35" s="53"/>
      <c r="AC35" s="53"/>
      <c r="AD35" s="53"/>
      <c r="AE35" s="601"/>
      <c r="AF35" s="571"/>
      <c r="AG35" s="57"/>
      <c r="AH35" s="58"/>
      <c r="AI35" s="601"/>
      <c r="AJ35" s="600"/>
      <c r="AK35" s="101"/>
      <c r="AL35" s="102"/>
      <c r="AP35" s="1018" t="s">
        <v>19</v>
      </c>
      <c r="AQ35" s="1019"/>
      <c r="AR35" s="1019"/>
      <c r="AS35" s="1019"/>
      <c r="AT35" s="1019"/>
      <c r="AU35" s="1019"/>
      <c r="AV35" s="1019"/>
      <c r="AW35" s="1019"/>
      <c r="AX35" s="1020"/>
    </row>
    <row r="36" spans="1:50" s="46" customFormat="1" ht="20.100000000000001" customHeight="1">
      <c r="A36" s="326" t="s">
        <v>165</v>
      </c>
      <c r="B36" s="589">
        <v>24</v>
      </c>
      <c r="C36" s="590">
        <v>2000</v>
      </c>
      <c r="D36" s="590">
        <v>60</v>
      </c>
      <c r="E36" s="328">
        <v>9.5</v>
      </c>
      <c r="F36" s="590">
        <v>8.4</v>
      </c>
      <c r="G36" s="563">
        <v>12.5</v>
      </c>
      <c r="H36" s="265">
        <f>ROUND(B36*D36*60/42,0)</f>
        <v>2057</v>
      </c>
      <c r="I36" s="561">
        <v>24</v>
      </c>
      <c r="J36" s="554">
        <v>2000</v>
      </c>
      <c r="K36" s="554">
        <v>60</v>
      </c>
      <c r="L36" s="554">
        <v>9.5</v>
      </c>
      <c r="M36" s="554">
        <v>8.4</v>
      </c>
      <c r="N36" s="554">
        <v>12.4</v>
      </c>
      <c r="O36" s="265">
        <f>ROUND(I36*K36*60/42,0)</f>
        <v>2057</v>
      </c>
      <c r="P36" s="330">
        <f>SUM(H36,O36)</f>
        <v>4114</v>
      </c>
      <c r="Q36" s="330">
        <f>+P36+'D03'!Q36</f>
        <v>6000</v>
      </c>
      <c r="R36" s="49"/>
      <c r="S36" s="50"/>
      <c r="T36" s="98"/>
      <c r="U36" s="90"/>
      <c r="V36" s="53"/>
      <c r="W36" s="601"/>
      <c r="X36" s="601"/>
      <c r="Y36" s="601"/>
      <c r="Z36" s="53"/>
      <c r="AA36" s="53"/>
      <c r="AB36" s="53"/>
      <c r="AC36" s="53"/>
      <c r="AD36" s="53"/>
      <c r="AE36" s="601"/>
      <c r="AF36" s="571"/>
      <c r="AG36" s="57"/>
      <c r="AH36" s="58"/>
      <c r="AI36" s="601"/>
      <c r="AJ36" s="600"/>
      <c r="AK36" s="101"/>
      <c r="AL36" s="102"/>
    </row>
    <row r="37" spans="1:50" s="46" customFormat="1" ht="20.100000000000001" customHeight="1" thickBot="1">
      <c r="A37" s="326" t="s">
        <v>172</v>
      </c>
      <c r="B37" s="332"/>
      <c r="C37" s="333"/>
      <c r="D37" s="334"/>
      <c r="E37" s="335"/>
      <c r="F37" s="333"/>
      <c r="G37" s="336"/>
      <c r="H37" s="265">
        <f>ROUND(B37*D37*60/42,0)</f>
        <v>0</v>
      </c>
      <c r="I37" s="561"/>
      <c r="J37" s="298"/>
      <c r="K37" s="298"/>
      <c r="L37" s="298"/>
      <c r="M37" s="298"/>
      <c r="N37" s="641"/>
      <c r="O37" s="642">
        <f>ROUND(I37*K37*60/42,0)</f>
        <v>0</v>
      </c>
      <c r="P37" s="636">
        <f>SUM(H37,O37)</f>
        <v>0</v>
      </c>
      <c r="Q37" s="636">
        <f>+P37+'D03'!Q37</f>
        <v>0</v>
      </c>
      <c r="R37" s="49"/>
      <c r="S37" s="50"/>
      <c r="T37" s="98"/>
      <c r="U37" s="90"/>
      <c r="V37" s="53"/>
      <c r="W37" s="601"/>
      <c r="X37" s="601"/>
      <c r="Y37" s="601"/>
      <c r="Z37" s="53"/>
      <c r="AA37" s="53"/>
      <c r="AB37" s="53"/>
      <c r="AC37" s="53"/>
      <c r="AD37" s="53"/>
      <c r="AE37" s="601"/>
      <c r="AF37" s="571"/>
      <c r="AG37" s="57"/>
      <c r="AH37" s="58"/>
      <c r="AI37" s="601"/>
      <c r="AJ37" s="600"/>
      <c r="AK37" s="101"/>
      <c r="AL37" s="102"/>
    </row>
    <row r="38" spans="1:50" s="46" customFormat="1" ht="20.100000000000001" customHeight="1" thickBot="1">
      <c r="A38" s="326" t="s">
        <v>207</v>
      </c>
      <c r="B38" s="332">
        <f>SUM(B35:B37)+'D03'!B38</f>
        <v>35</v>
      </c>
      <c r="C38" s="337"/>
      <c r="D38" s="338"/>
      <c r="E38" s="339"/>
      <c r="F38" s="338"/>
      <c r="G38" s="338"/>
      <c r="H38" s="340"/>
      <c r="I38" s="332">
        <f>SUM(I35:I37)+'D03'!I38</f>
        <v>35</v>
      </c>
      <c r="J38" s="581"/>
      <c r="K38" s="582"/>
      <c r="L38" s="582"/>
      <c r="M38" s="582"/>
      <c r="N38" s="921" t="s">
        <v>312</v>
      </c>
      <c r="O38" s="923"/>
      <c r="P38" s="637">
        <f>SUM(P35:P37)</f>
        <v>4114</v>
      </c>
      <c r="Q38" s="637">
        <f>SUM(Q35:Q37)</f>
        <v>6000</v>
      </c>
      <c r="R38" s="49"/>
      <c r="S38" s="50"/>
      <c r="T38" s="98"/>
      <c r="U38" s="90"/>
      <c r="V38" s="53"/>
      <c r="W38" s="53"/>
      <c r="X38" s="53"/>
      <c r="Y38" s="53"/>
      <c r="Z38" s="53"/>
      <c r="AA38" s="53"/>
      <c r="AB38" s="53"/>
      <c r="AC38" s="53"/>
      <c r="AD38" s="53"/>
      <c r="AE38" s="601"/>
      <c r="AF38" s="571"/>
      <c r="AG38" s="57"/>
      <c r="AH38" s="58"/>
      <c r="AI38" s="601"/>
      <c r="AJ38" s="600"/>
      <c r="AK38" s="101"/>
      <c r="AL38" s="102"/>
      <c r="AP38" s="46" t="s">
        <v>81</v>
      </c>
      <c r="AQ38" s="46" t="s">
        <v>20</v>
      </c>
      <c r="AR38" s="46" t="s">
        <v>21</v>
      </c>
      <c r="AS38" s="46" t="s">
        <v>22</v>
      </c>
      <c r="AT38" s="46" t="s">
        <v>47</v>
      </c>
    </row>
    <row r="39" spans="1:50" s="46" customFormat="1" ht="30" customHeight="1" thickBot="1">
      <c r="A39" s="910" t="s">
        <v>173</v>
      </c>
      <c r="B39" s="1108"/>
      <c r="C39" s="1108"/>
      <c r="D39" s="1108"/>
      <c r="E39" s="1109"/>
      <c r="F39" s="863" t="s">
        <v>182</v>
      </c>
      <c r="G39" s="863"/>
      <c r="H39" s="863"/>
      <c r="I39" s="864"/>
      <c r="J39" s="862" t="s">
        <v>192</v>
      </c>
      <c r="K39" s="863"/>
      <c r="L39" s="863"/>
      <c r="M39" s="863"/>
      <c r="N39" s="863"/>
      <c r="O39" s="863"/>
      <c r="P39" s="863"/>
      <c r="Q39" s="864"/>
      <c r="R39" s="49"/>
      <c r="S39" s="50"/>
      <c r="T39" s="105"/>
      <c r="U39" s="90"/>
      <c r="V39" s="604"/>
      <c r="W39" s="601"/>
      <c r="X39" s="601"/>
      <c r="Y39" s="601"/>
      <c r="Z39" s="601"/>
      <c r="AA39" s="53"/>
      <c r="AB39" s="53"/>
      <c r="AC39" s="53"/>
      <c r="AD39" s="53"/>
      <c r="AE39" s="601"/>
      <c r="AF39" s="601"/>
      <c r="AG39" s="57"/>
      <c r="AH39" s="58"/>
      <c r="AI39" s="601"/>
      <c r="AJ39" s="600"/>
      <c r="AK39" s="101"/>
      <c r="AL39" s="102"/>
    </row>
    <row r="40" spans="1:50" s="46" customFormat="1" ht="24" customHeight="1" thickBot="1">
      <c r="A40" s="343" t="s">
        <v>175</v>
      </c>
      <c r="B40" s="1022" t="s">
        <v>176</v>
      </c>
      <c r="C40" s="1022"/>
      <c r="D40" s="1104" t="s">
        <v>47</v>
      </c>
      <c r="E40" s="1104"/>
      <c r="F40" s="1107" t="s">
        <v>178</v>
      </c>
      <c r="G40" s="839"/>
      <c r="H40" s="558" t="s">
        <v>176</v>
      </c>
      <c r="I40" s="565" t="s">
        <v>47</v>
      </c>
      <c r="J40" s="846" t="s">
        <v>183</v>
      </c>
      <c r="K40" s="895"/>
      <c r="L40" s="895"/>
      <c r="M40" s="835"/>
      <c r="N40" s="846" t="s">
        <v>208</v>
      </c>
      <c r="O40" s="835"/>
      <c r="P40" s="846" t="s">
        <v>97</v>
      </c>
      <c r="Q40" s="835"/>
      <c r="R40" s="49"/>
      <c r="S40" s="50"/>
      <c r="T40" s="98"/>
      <c r="U40" s="90"/>
      <c r="V40" s="53"/>
      <c r="W40" s="53"/>
      <c r="X40" s="53"/>
      <c r="Y40" s="53"/>
      <c r="Z40" s="53"/>
      <c r="AA40" s="53"/>
      <c r="AB40" s="53"/>
      <c r="AC40" s="53"/>
      <c r="AD40" s="53"/>
      <c r="AE40" s="601"/>
      <c r="AF40" s="601"/>
      <c r="AG40" s="57"/>
      <c r="AH40" s="58"/>
      <c r="AI40" s="601"/>
      <c r="AJ40" s="600"/>
      <c r="AK40" s="101"/>
      <c r="AL40" s="102"/>
      <c r="AP40" s="46" t="s">
        <v>44</v>
      </c>
    </row>
    <row r="41" spans="1:50" s="46" customFormat="1" ht="20.100000000000001" customHeight="1" thickBot="1">
      <c r="A41" s="346" t="s">
        <v>168</v>
      </c>
      <c r="B41" s="1105">
        <v>4114</v>
      </c>
      <c r="C41" s="1106"/>
      <c r="D41" s="850">
        <f>+B41+'D03'!D41:E41</f>
        <v>6000</v>
      </c>
      <c r="E41" s="851"/>
      <c r="F41" s="347" t="s">
        <v>296</v>
      </c>
      <c r="G41" s="348"/>
      <c r="H41" s="560"/>
      <c r="I41" s="531">
        <f>+H41+'D03'!I41</f>
        <v>60</v>
      </c>
      <c r="J41" s="1097" t="s">
        <v>184</v>
      </c>
      <c r="K41" s="859"/>
      <c r="L41" s="1098"/>
      <c r="M41" s="1098"/>
      <c r="N41" s="1098" t="s">
        <v>319</v>
      </c>
      <c r="O41" s="1098"/>
      <c r="P41" s="859">
        <v>37</v>
      </c>
      <c r="Q41" s="1081"/>
      <c r="R41" s="604"/>
      <c r="S41" s="50"/>
      <c r="T41" s="98"/>
      <c r="U41" s="90"/>
      <c r="V41" s="53"/>
      <c r="W41" s="53"/>
      <c r="X41" s="53"/>
      <c r="Y41" s="53"/>
      <c r="Z41" s="53"/>
      <c r="AA41" s="53"/>
      <c r="AB41" s="53"/>
      <c r="AC41" s="53"/>
      <c r="AD41" s="53"/>
      <c r="AE41" s="601"/>
      <c r="AF41" s="601"/>
      <c r="AG41" s="57"/>
      <c r="AH41" s="58"/>
      <c r="AI41" s="601"/>
      <c r="AJ41" s="600"/>
      <c r="AK41" s="101"/>
      <c r="AL41" s="102"/>
    </row>
    <row r="42" spans="1:50" s="46" customFormat="1" ht="20.100000000000001" customHeight="1" thickBot="1">
      <c r="A42" s="570" t="s">
        <v>169</v>
      </c>
      <c r="B42" s="836"/>
      <c r="C42" s="837"/>
      <c r="D42" s="850">
        <f>+B42+'D03'!D42:E42</f>
        <v>0</v>
      </c>
      <c r="E42" s="851"/>
      <c r="F42" s="350" t="s">
        <v>297</v>
      </c>
      <c r="G42" s="351"/>
      <c r="H42" s="556">
        <v>1234</v>
      </c>
      <c r="I42" s="585">
        <f>+H42+'D03'!I42</f>
        <v>2082</v>
      </c>
      <c r="J42" s="1021" t="s">
        <v>185</v>
      </c>
      <c r="K42" s="837"/>
      <c r="L42" s="833"/>
      <c r="M42" s="833"/>
      <c r="N42" s="833" t="s">
        <v>320</v>
      </c>
      <c r="O42" s="833"/>
      <c r="P42" s="837">
        <v>60</v>
      </c>
      <c r="Q42" s="866"/>
      <c r="R42" s="607"/>
      <c r="S42" s="607"/>
      <c r="T42" s="98"/>
      <c r="U42" s="90"/>
      <c r="V42" s="53"/>
      <c r="W42" s="53"/>
      <c r="X42" s="53"/>
      <c r="Y42" s="53"/>
      <c r="Z42" s="53"/>
      <c r="AA42" s="53"/>
      <c r="AB42" s="53"/>
      <c r="AC42" s="53"/>
      <c r="AD42" s="53"/>
      <c r="AE42" s="601"/>
      <c r="AF42" s="601"/>
      <c r="AG42" s="57"/>
      <c r="AH42" s="58"/>
      <c r="AI42" s="601"/>
      <c r="AJ42" s="600"/>
      <c r="AK42" s="101"/>
      <c r="AL42" s="102"/>
      <c r="AP42" s="107" t="s">
        <v>77</v>
      </c>
      <c r="AQ42" s="107" t="s">
        <v>20</v>
      </c>
      <c r="AR42" s="108" t="s">
        <v>21</v>
      </c>
      <c r="AS42" s="109" t="s">
        <v>22</v>
      </c>
      <c r="AT42" s="1010" t="s">
        <v>23</v>
      </c>
      <c r="AU42" s="1011"/>
      <c r="AV42" s="1011"/>
      <c r="AW42" s="1011"/>
      <c r="AX42" s="1012"/>
    </row>
    <row r="43" spans="1:50" s="46" customFormat="1" ht="20.100000000000001" customHeight="1">
      <c r="A43" s="352" t="s">
        <v>174</v>
      </c>
      <c r="B43" s="836"/>
      <c r="C43" s="837"/>
      <c r="D43" s="850">
        <f>+B43+'D03'!D43:E43</f>
        <v>0</v>
      </c>
      <c r="E43" s="851"/>
      <c r="F43" s="350" t="s">
        <v>298</v>
      </c>
      <c r="G43" s="351"/>
      <c r="H43" s="556">
        <v>1851</v>
      </c>
      <c r="I43" s="585">
        <f>+H43+'D03'!I43</f>
        <v>2417</v>
      </c>
      <c r="J43" s="1021" t="s">
        <v>186</v>
      </c>
      <c r="K43" s="837"/>
      <c r="L43" s="833"/>
      <c r="M43" s="833"/>
      <c r="N43" s="833"/>
      <c r="O43" s="833"/>
      <c r="P43" s="837"/>
      <c r="Q43" s="866"/>
      <c r="R43" s="607"/>
      <c r="S43" s="607"/>
      <c r="T43" s="98"/>
      <c r="U43" s="90"/>
      <c r="V43" s="53"/>
      <c r="W43" s="53"/>
      <c r="X43" s="53"/>
      <c r="Y43" s="53"/>
      <c r="Z43" s="53"/>
      <c r="AA43" s="53"/>
      <c r="AB43" s="53"/>
      <c r="AC43" s="53"/>
      <c r="AD43" s="53"/>
      <c r="AE43" s="601"/>
      <c r="AF43" s="601"/>
      <c r="AG43" s="57"/>
      <c r="AH43" s="58"/>
      <c r="AI43" s="601"/>
      <c r="AJ43" s="600"/>
      <c r="AK43" s="101"/>
      <c r="AL43" s="102"/>
      <c r="AP43" s="110" t="s">
        <v>24</v>
      </c>
      <c r="AQ43" s="111"/>
      <c r="AR43" s="112"/>
      <c r="AS43" s="112"/>
      <c r="AT43" s="111" t="s">
        <v>25</v>
      </c>
      <c r="AU43" s="113"/>
      <c r="AV43" s="113"/>
      <c r="AW43" s="113"/>
      <c r="AX43" s="114"/>
    </row>
    <row r="44" spans="1:50" s="46" customFormat="1" ht="20.100000000000001" customHeight="1">
      <c r="A44" s="352" t="s">
        <v>44</v>
      </c>
      <c r="B44" s="983"/>
      <c r="C44" s="984"/>
      <c r="D44" s="850">
        <f>+B44+'D03'!D44:E44</f>
        <v>0</v>
      </c>
      <c r="E44" s="851"/>
      <c r="F44" s="350" t="s">
        <v>209</v>
      </c>
      <c r="G44" s="351"/>
      <c r="H44" s="563"/>
      <c r="I44" s="585">
        <f>+H44+'D03'!I44</f>
        <v>0</v>
      </c>
      <c r="J44" s="992" t="s">
        <v>187</v>
      </c>
      <c r="K44" s="984"/>
      <c r="L44" s="993"/>
      <c r="M44" s="993"/>
      <c r="N44" s="993" t="s">
        <v>300</v>
      </c>
      <c r="O44" s="993"/>
      <c r="P44" s="984">
        <v>450</v>
      </c>
      <c r="Q44" s="1013"/>
      <c r="R44" s="607"/>
      <c r="S44" s="607"/>
      <c r="T44" s="98"/>
      <c r="U44" s="90"/>
      <c r="V44" s="53"/>
      <c r="W44" s="53"/>
      <c r="X44" s="53"/>
      <c r="Y44" s="53"/>
      <c r="Z44" s="53"/>
      <c r="AA44" s="53"/>
      <c r="AB44" s="53"/>
      <c r="AC44" s="53"/>
      <c r="AD44" s="53"/>
      <c r="AE44" s="601"/>
      <c r="AF44" s="601"/>
      <c r="AG44" s="57"/>
      <c r="AH44" s="58"/>
      <c r="AI44" s="601"/>
      <c r="AJ44" s="600"/>
      <c r="AK44" s="101"/>
      <c r="AL44" s="102"/>
      <c r="AP44" s="72" t="s">
        <v>26</v>
      </c>
      <c r="AQ44" s="237" t="s">
        <v>27</v>
      </c>
      <c r="AR44" s="115"/>
      <c r="AS44" s="115"/>
      <c r="AT44" s="237" t="s">
        <v>28</v>
      </c>
      <c r="AU44" s="116"/>
      <c r="AV44" s="116"/>
      <c r="AW44" s="116"/>
      <c r="AX44" s="117"/>
    </row>
    <row r="45" spans="1:50" s="46" customFormat="1" ht="20.100000000000001" customHeight="1">
      <c r="A45" s="352" t="s">
        <v>170</v>
      </c>
      <c r="B45" s="983"/>
      <c r="C45" s="984"/>
      <c r="D45" s="850">
        <f>+B45+'D03'!D45:E45</f>
        <v>0</v>
      </c>
      <c r="E45" s="851"/>
      <c r="F45" s="353"/>
      <c r="G45" s="564"/>
      <c r="H45" s="563"/>
      <c r="I45" s="586"/>
      <c r="J45" s="992" t="s">
        <v>188</v>
      </c>
      <c r="K45" s="984"/>
      <c r="L45" s="993"/>
      <c r="M45" s="993"/>
      <c r="N45" s="993"/>
      <c r="O45" s="993"/>
      <c r="P45" s="984"/>
      <c r="Q45" s="1013"/>
      <c r="R45" s="607"/>
      <c r="S45" s="607"/>
      <c r="T45" s="98"/>
      <c r="U45" s="90"/>
      <c r="V45" s="53"/>
      <c r="W45" s="53"/>
      <c r="X45" s="53"/>
      <c r="Y45" s="53"/>
      <c r="Z45" s="53"/>
      <c r="AA45" s="53"/>
      <c r="AB45" s="53"/>
      <c r="AC45" s="53"/>
      <c r="AD45" s="53"/>
      <c r="AE45" s="601"/>
      <c r="AF45" s="601"/>
      <c r="AG45" s="57"/>
      <c r="AH45" s="58"/>
      <c r="AI45" s="601"/>
      <c r="AJ45" s="600"/>
      <c r="AK45" s="101"/>
      <c r="AL45" s="102"/>
      <c r="AP45" s="72"/>
      <c r="AQ45" s="237"/>
      <c r="AR45" s="115"/>
      <c r="AS45" s="115"/>
      <c r="AT45" s="237"/>
      <c r="AU45" s="116"/>
      <c r="AV45" s="116"/>
      <c r="AW45" s="116"/>
      <c r="AX45" s="117"/>
    </row>
    <row r="46" spans="1:50" s="46" customFormat="1" ht="20.100000000000001" customHeight="1">
      <c r="A46" s="352" t="s">
        <v>171</v>
      </c>
      <c r="B46" s="983"/>
      <c r="C46" s="984"/>
      <c r="D46" s="850">
        <f>+B46+'D03'!D46:E46</f>
        <v>0</v>
      </c>
      <c r="E46" s="851"/>
      <c r="F46" s="353"/>
      <c r="G46" s="564"/>
      <c r="H46" s="590"/>
      <c r="I46" s="586"/>
      <c r="J46" s="992" t="s">
        <v>189</v>
      </c>
      <c r="K46" s="984"/>
      <c r="L46" s="993"/>
      <c r="M46" s="993"/>
      <c r="N46" s="882"/>
      <c r="O46" s="882"/>
      <c r="P46" s="1014"/>
      <c r="Q46" s="1015"/>
      <c r="R46" s="607"/>
      <c r="S46" s="607"/>
      <c r="T46" s="98"/>
      <c r="U46" s="90"/>
      <c r="V46" s="53"/>
      <c r="W46" s="53"/>
      <c r="X46" s="53"/>
      <c r="Y46" s="53"/>
      <c r="Z46" s="53"/>
      <c r="AA46" s="53"/>
      <c r="AB46" s="53"/>
      <c r="AC46" s="53"/>
      <c r="AD46" s="53"/>
      <c r="AE46" s="601"/>
      <c r="AF46" s="601"/>
      <c r="AG46" s="57"/>
      <c r="AH46" s="58"/>
      <c r="AI46" s="601"/>
      <c r="AJ46" s="600"/>
      <c r="AK46" s="101"/>
      <c r="AL46" s="102"/>
      <c r="AP46" s="72"/>
      <c r="AQ46" s="237"/>
      <c r="AR46" s="115"/>
      <c r="AS46" s="115"/>
      <c r="AT46" s="237"/>
      <c r="AU46" s="116"/>
      <c r="AV46" s="116"/>
      <c r="AW46" s="116"/>
      <c r="AX46" s="117"/>
    </row>
    <row r="47" spans="1:50" s="46" customFormat="1" ht="20.100000000000001" customHeight="1">
      <c r="A47" s="350" t="s">
        <v>177</v>
      </c>
      <c r="B47" s="836"/>
      <c r="C47" s="837"/>
      <c r="D47" s="850">
        <f>+B47+'D03'!D47:E47</f>
        <v>0</v>
      </c>
      <c r="E47" s="851"/>
      <c r="F47" s="355"/>
      <c r="G47" s="356"/>
      <c r="H47" s="357"/>
      <c r="I47" s="358"/>
      <c r="J47" s="1120" t="s">
        <v>190</v>
      </c>
      <c r="K47" s="1121"/>
      <c r="L47" s="1121"/>
      <c r="M47" s="1122"/>
      <c r="N47" s="537"/>
      <c r="O47" s="587"/>
      <c r="P47" s="539"/>
      <c r="Q47" s="539"/>
      <c r="R47" s="607"/>
      <c r="S47" s="607"/>
      <c r="T47" s="98"/>
      <c r="U47" s="90"/>
      <c r="V47" s="53"/>
      <c r="W47" s="53"/>
      <c r="X47" s="53"/>
      <c r="Y47" s="53"/>
      <c r="Z47" s="53"/>
      <c r="AA47" s="53"/>
      <c r="AB47" s="53"/>
      <c r="AC47" s="53"/>
      <c r="AD47" s="53"/>
      <c r="AE47" s="601"/>
      <c r="AF47" s="601"/>
      <c r="AG47" s="57"/>
      <c r="AH47" s="58"/>
      <c r="AI47" s="601"/>
      <c r="AJ47" s="600"/>
      <c r="AK47" s="101"/>
      <c r="AL47" s="102"/>
      <c r="AP47" s="72"/>
      <c r="AQ47" s="237"/>
      <c r="AR47" s="115"/>
      <c r="AS47" s="115"/>
      <c r="AT47" s="237"/>
      <c r="AU47" s="116"/>
      <c r="AV47" s="116"/>
      <c r="AW47" s="116"/>
      <c r="AX47" s="117"/>
    </row>
    <row r="48" spans="1:50" s="46" customFormat="1" ht="20.100000000000001" customHeight="1">
      <c r="A48" s="350" t="s">
        <v>250</v>
      </c>
      <c r="B48" s="836"/>
      <c r="C48" s="837"/>
      <c r="D48" s="850">
        <f>+B48+'D03'!D48:E48</f>
        <v>0</v>
      </c>
      <c r="E48" s="851"/>
      <c r="F48" s="355"/>
      <c r="G48" s="356"/>
      <c r="H48" s="357"/>
      <c r="I48" s="358"/>
      <c r="J48" s="1120" t="s">
        <v>191</v>
      </c>
      <c r="K48" s="1121"/>
      <c r="L48" s="1121"/>
      <c r="M48" s="1122"/>
      <c r="N48" s="988"/>
      <c r="O48" s="989"/>
      <c r="P48" s="988"/>
      <c r="Q48" s="989"/>
      <c r="R48" s="607"/>
      <c r="S48" s="607"/>
      <c r="T48" s="98"/>
      <c r="U48" s="90"/>
      <c r="V48" s="53"/>
      <c r="W48" s="53"/>
      <c r="X48" s="53"/>
      <c r="Y48" s="53"/>
      <c r="Z48" s="53"/>
      <c r="AA48" s="53"/>
      <c r="AB48" s="53"/>
      <c r="AC48" s="53"/>
      <c r="AD48" s="53"/>
      <c r="AE48" s="601"/>
      <c r="AF48" s="601"/>
      <c r="AG48" s="57"/>
      <c r="AH48" s="601"/>
      <c r="AI48" s="601"/>
      <c r="AJ48" s="600"/>
      <c r="AK48" s="101"/>
      <c r="AL48" s="101"/>
      <c r="AP48" s="72" t="s">
        <v>29</v>
      </c>
      <c r="AQ48" s="237" t="s">
        <v>30</v>
      </c>
      <c r="AR48" s="115"/>
      <c r="AS48" s="115"/>
      <c r="AT48" s="237" t="s">
        <v>31</v>
      </c>
      <c r="AU48" s="116"/>
      <c r="AV48" s="116"/>
      <c r="AW48" s="116"/>
      <c r="AX48" s="117"/>
    </row>
    <row r="49" spans="1:51" s="46" customFormat="1" ht="20.100000000000001" customHeight="1" thickBot="1">
      <c r="A49" s="359" t="s">
        <v>231</v>
      </c>
      <c r="B49" s="933">
        <f>SUM(B41:C48)</f>
        <v>4114</v>
      </c>
      <c r="C49" s="935"/>
      <c r="D49" s="1132">
        <f>+B49+'D03'!D49:E49</f>
        <v>6000</v>
      </c>
      <c r="E49" s="1123"/>
      <c r="F49" s="360" t="s">
        <v>231</v>
      </c>
      <c r="G49" s="361"/>
      <c r="H49" s="362">
        <f>SUM(H41:H48)</f>
        <v>3085</v>
      </c>
      <c r="I49" s="363">
        <f>+H49+'D03'!I49</f>
        <v>4559</v>
      </c>
      <c r="J49" s="985"/>
      <c r="K49" s="986"/>
      <c r="L49" s="986"/>
      <c r="M49" s="987"/>
      <c r="N49" s="990"/>
      <c r="O49" s="991"/>
      <c r="P49" s="990"/>
      <c r="Q49" s="1123"/>
      <c r="R49" s="607"/>
      <c r="S49" s="607"/>
      <c r="T49" s="98"/>
      <c r="U49" s="90"/>
      <c r="V49" s="53"/>
      <c r="W49" s="53"/>
      <c r="X49" s="53"/>
      <c r="Y49" s="53"/>
      <c r="Z49" s="53"/>
      <c r="AA49" s="53"/>
      <c r="AB49" s="53"/>
      <c r="AC49" s="53"/>
      <c r="AD49" s="601"/>
      <c r="AE49" s="601"/>
      <c r="AF49" s="601"/>
      <c r="AG49" s="601"/>
      <c r="AH49" s="601"/>
      <c r="AI49" s="601"/>
      <c r="AJ49" s="601"/>
      <c r="AK49" s="119"/>
      <c r="AL49" s="119"/>
      <c r="AP49" s="72" t="s">
        <v>32</v>
      </c>
      <c r="AQ49" s="237" t="s">
        <v>33</v>
      </c>
      <c r="AR49" s="115"/>
      <c r="AS49" s="115"/>
      <c r="AT49" s="237" t="s">
        <v>34</v>
      </c>
      <c r="AU49" s="116"/>
      <c r="AV49" s="116"/>
      <c r="AW49" s="116"/>
      <c r="AX49" s="117"/>
    </row>
    <row r="50" spans="1:51" s="46" customFormat="1" ht="19.5" customHeight="1" thickBot="1">
      <c r="A50" s="862" t="s">
        <v>210</v>
      </c>
      <c r="B50" s="863"/>
      <c r="C50" s="863"/>
      <c r="D50" s="863"/>
      <c r="E50" s="863"/>
      <c r="F50" s="863"/>
      <c r="G50" s="863"/>
      <c r="H50" s="863"/>
      <c r="I50" s="864"/>
      <c r="J50" s="1119" t="s">
        <v>211</v>
      </c>
      <c r="K50" s="1119"/>
      <c r="L50" s="1119"/>
      <c r="M50" s="1119"/>
      <c r="N50" s="1119"/>
      <c r="O50" s="1119"/>
      <c r="P50" s="1119"/>
      <c r="Q50" s="1119"/>
      <c r="R50" s="607"/>
      <c r="S50" s="607"/>
      <c r="T50" s="98"/>
      <c r="U50" s="90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P50" s="72" t="s">
        <v>35</v>
      </c>
      <c r="AQ50" s="237" t="s">
        <v>33</v>
      </c>
      <c r="AR50" s="115"/>
      <c r="AS50" s="115"/>
      <c r="AT50" s="237" t="s">
        <v>36</v>
      </c>
      <c r="AU50" s="116"/>
      <c r="AV50" s="116"/>
      <c r="AW50" s="116"/>
      <c r="AX50" s="117"/>
    </row>
    <row r="51" spans="1:51" s="46" customFormat="1" ht="20.100000000000001" customHeight="1" thickBot="1">
      <c r="A51" s="364" t="s">
        <v>93</v>
      </c>
      <c r="B51" s="834" t="s">
        <v>139</v>
      </c>
      <c r="C51" s="865"/>
      <c r="D51" s="834" t="s">
        <v>140</v>
      </c>
      <c r="E51" s="835"/>
      <c r="F51" s="838" t="s">
        <v>254</v>
      </c>
      <c r="G51" s="839"/>
      <c r="H51" s="846" t="s">
        <v>252</v>
      </c>
      <c r="I51" s="835"/>
      <c r="J51" s="994" t="s">
        <v>93</v>
      </c>
      <c r="K51" s="995"/>
      <c r="L51" s="996"/>
      <c r="M51" s="584" t="s">
        <v>253</v>
      </c>
      <c r="N51" s="1124" t="s">
        <v>111</v>
      </c>
      <c r="O51" s="1124"/>
      <c r="P51" s="584" t="s">
        <v>251</v>
      </c>
      <c r="Q51" s="584" t="s">
        <v>255</v>
      </c>
      <c r="R51" s="607"/>
      <c r="S51" s="607"/>
      <c r="T51" s="887"/>
      <c r="U51" s="887"/>
      <c r="V51" s="887"/>
      <c r="W51" s="887"/>
      <c r="X51" s="887"/>
      <c r="Y51" s="887"/>
      <c r="Z51" s="887"/>
      <c r="AA51" s="887"/>
      <c r="AB51" s="887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P51" s="72" t="s">
        <v>37</v>
      </c>
      <c r="AQ51" s="237" t="s">
        <v>33</v>
      </c>
      <c r="AR51" s="120"/>
      <c r="AS51" s="120"/>
      <c r="AT51" s="237" t="s">
        <v>38</v>
      </c>
      <c r="AU51" s="116"/>
      <c r="AV51" s="116"/>
      <c r="AW51" s="116"/>
      <c r="AX51" s="117"/>
    </row>
    <row r="52" spans="1:51" s="46" customFormat="1" ht="20.100000000000001" customHeight="1">
      <c r="A52" s="366" t="s">
        <v>239</v>
      </c>
      <c r="B52" s="860"/>
      <c r="C52" s="860"/>
      <c r="D52" s="860"/>
      <c r="E52" s="860"/>
      <c r="F52" s="858">
        <f>SUM(B52:E52)</f>
        <v>0</v>
      </c>
      <c r="G52" s="859"/>
      <c r="H52" s="860">
        <f>+F52+'D03'!H52:I52</f>
        <v>0</v>
      </c>
      <c r="I52" s="861"/>
      <c r="J52" s="847" t="s">
        <v>194</v>
      </c>
      <c r="K52" s="848"/>
      <c r="L52" s="849"/>
      <c r="M52" s="367">
        <f>ROUND(((G7*G7/1029.4*K10*(1-K11))+(G7*G7/1029.4*K10*(1-K11)*K12))*K13,0)</f>
        <v>596</v>
      </c>
      <c r="N52" s="1125">
        <f>+M52+'D03'!N52:O52</f>
        <v>968</v>
      </c>
      <c r="O52" s="1126"/>
      <c r="P52" s="543">
        <v>1</v>
      </c>
      <c r="Q52" s="540">
        <v>13586</v>
      </c>
      <c r="R52" s="607"/>
      <c r="S52" s="607"/>
      <c r="T52" s="571"/>
      <c r="U52" s="571"/>
      <c r="V52" s="571"/>
      <c r="W52" s="571"/>
      <c r="X52" s="887"/>
      <c r="Y52" s="887"/>
      <c r="Z52" s="887"/>
      <c r="AA52" s="887"/>
      <c r="AB52" s="887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P52" s="72" t="s">
        <v>39</v>
      </c>
      <c r="AQ52" s="237" t="s">
        <v>33</v>
      </c>
      <c r="AR52" s="121"/>
      <c r="AS52" s="121"/>
      <c r="AT52" s="237" t="s">
        <v>40</v>
      </c>
      <c r="AU52" s="116"/>
      <c r="AV52" s="116"/>
      <c r="AW52" s="116"/>
      <c r="AX52" s="117"/>
    </row>
    <row r="53" spans="1:51" s="46" customFormat="1" ht="20.100000000000001" customHeight="1">
      <c r="A53" s="368" t="s">
        <v>167</v>
      </c>
      <c r="B53" s="856"/>
      <c r="C53" s="857"/>
      <c r="D53" s="836"/>
      <c r="E53" s="837"/>
      <c r="F53" s="833">
        <f>SUM(B53:E53)</f>
        <v>0</v>
      </c>
      <c r="G53" s="833"/>
      <c r="H53" s="860">
        <f>+F53+'D03'!H53:I53</f>
        <v>0</v>
      </c>
      <c r="I53" s="861"/>
      <c r="J53" s="1116" t="s">
        <v>198</v>
      </c>
      <c r="K53" s="1117"/>
      <c r="L53" s="1118"/>
      <c r="M53" s="572">
        <f>ROUND(P38*0.25,0)</f>
        <v>1029</v>
      </c>
      <c r="N53" s="1125">
        <f>+M53+'D03'!N53:O53</f>
        <v>1501</v>
      </c>
      <c r="O53" s="1126"/>
      <c r="P53" s="544">
        <v>1</v>
      </c>
      <c r="Q53" s="541">
        <v>13586</v>
      </c>
      <c r="R53" s="607"/>
      <c r="S53" s="607"/>
      <c r="T53" s="604"/>
      <c r="U53" s="601"/>
      <c r="V53" s="122"/>
      <c r="W53" s="122"/>
      <c r="X53" s="917"/>
      <c r="Y53" s="918"/>
      <c r="Z53" s="918"/>
      <c r="AA53" s="918"/>
      <c r="AB53" s="918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P53" s="72" t="s">
        <v>41</v>
      </c>
      <c r="AQ53" s="237" t="s">
        <v>33</v>
      </c>
      <c r="AR53" s="121"/>
      <c r="AS53" s="121"/>
      <c r="AT53" s="237" t="s">
        <v>40</v>
      </c>
      <c r="AU53" s="116"/>
      <c r="AV53" s="116"/>
      <c r="AW53" s="116"/>
      <c r="AX53" s="117"/>
    </row>
    <row r="54" spans="1:51" s="46" customFormat="1" ht="20.100000000000001" customHeight="1">
      <c r="A54" s="250" t="s">
        <v>44</v>
      </c>
      <c r="B54" s="833"/>
      <c r="C54" s="833"/>
      <c r="D54" s="833"/>
      <c r="E54" s="833"/>
      <c r="F54" s="833">
        <f>SUM(B54:E54)</f>
        <v>0</v>
      </c>
      <c r="G54" s="833"/>
      <c r="H54" s="860">
        <f>+F54+'D03'!H54:I54</f>
        <v>0</v>
      </c>
      <c r="I54" s="861"/>
      <c r="J54" s="1116" t="s">
        <v>48</v>
      </c>
      <c r="K54" s="1117"/>
      <c r="L54" s="1118"/>
      <c r="M54" s="590"/>
      <c r="N54" s="1125">
        <f>+M54+'D03'!N54:O54</f>
        <v>0</v>
      </c>
      <c r="O54" s="1126"/>
      <c r="P54" s="544">
        <v>1</v>
      </c>
      <c r="Q54" s="541">
        <v>13586</v>
      </c>
      <c r="R54" s="607"/>
      <c r="S54" s="607"/>
      <c r="T54" s="604"/>
      <c r="U54" s="601"/>
      <c r="V54" s="123"/>
      <c r="W54" s="123"/>
      <c r="X54" s="917"/>
      <c r="Y54" s="918"/>
      <c r="Z54" s="918"/>
      <c r="AA54" s="918"/>
      <c r="AB54" s="918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P54" s="72" t="s">
        <v>42</v>
      </c>
      <c r="AQ54" s="237" t="s">
        <v>33</v>
      </c>
      <c r="AR54" s="115"/>
      <c r="AS54" s="115"/>
      <c r="AT54" s="237" t="s">
        <v>43</v>
      </c>
      <c r="AU54" s="116"/>
      <c r="AV54" s="116"/>
      <c r="AW54" s="116"/>
      <c r="AX54" s="117"/>
    </row>
    <row r="55" spans="1:51" s="46" customFormat="1" ht="20.100000000000001" customHeight="1">
      <c r="A55" s="352"/>
      <c r="B55" s="556"/>
      <c r="C55" s="557"/>
      <c r="D55" s="577"/>
      <c r="E55" s="577"/>
      <c r="F55" s="556"/>
      <c r="G55" s="557"/>
      <c r="H55" s="577"/>
      <c r="I55" s="576"/>
      <c r="J55" s="924" t="s">
        <v>195</v>
      </c>
      <c r="K55" s="925"/>
      <c r="L55" s="926"/>
      <c r="M55" s="369"/>
      <c r="N55" s="1125">
        <f>+M55+'D03'!N55:O55</f>
        <v>467</v>
      </c>
      <c r="O55" s="1126"/>
      <c r="P55" s="544">
        <v>2</v>
      </c>
      <c r="Q55" s="541">
        <v>2466</v>
      </c>
      <c r="R55" s="607"/>
      <c r="S55" s="607"/>
      <c r="T55" s="604"/>
      <c r="U55" s="601"/>
      <c r="V55" s="123"/>
      <c r="W55" s="123"/>
      <c r="X55" s="601"/>
      <c r="Y55" s="607"/>
      <c r="Z55" s="607"/>
      <c r="AA55" s="607"/>
      <c r="AB55" s="607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P55" s="124"/>
      <c r="AQ55" s="118"/>
      <c r="AR55" s="125"/>
      <c r="AS55" s="125"/>
      <c r="AT55" s="118"/>
      <c r="AU55" s="126"/>
      <c r="AV55" s="126"/>
      <c r="AW55" s="126"/>
      <c r="AX55" s="127"/>
    </row>
    <row r="56" spans="1:51" s="46" customFormat="1" ht="20.100000000000001" customHeight="1" thickBot="1">
      <c r="A56" s="370"/>
      <c r="B56" s="371"/>
      <c r="C56" s="372"/>
      <c r="D56" s="373"/>
      <c r="E56" s="373"/>
      <c r="F56" s="556"/>
      <c r="G56" s="557"/>
      <c r="H56" s="577"/>
      <c r="I56" s="576"/>
      <c r="J56" s="924" t="s">
        <v>197</v>
      </c>
      <c r="K56" s="925"/>
      <c r="L56" s="926"/>
      <c r="M56" s="572">
        <f>ROUND(N65*9*6.2897,0)</f>
        <v>1528</v>
      </c>
      <c r="N56" s="1125">
        <f>+M56+'D03'!N56:O56</f>
        <v>2805</v>
      </c>
      <c r="O56" s="1126"/>
      <c r="P56" s="547"/>
      <c r="Q56" s="548"/>
      <c r="R56" s="607"/>
      <c r="S56" s="607"/>
      <c r="T56" s="604"/>
      <c r="U56" s="601"/>
      <c r="V56" s="123"/>
      <c r="W56" s="123"/>
      <c r="X56" s="917"/>
      <c r="Y56" s="918"/>
      <c r="Z56" s="918"/>
      <c r="AA56" s="918"/>
      <c r="AB56" s="918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P56" s="76" t="s">
        <v>45</v>
      </c>
      <c r="AQ56" s="77" t="s">
        <v>33</v>
      </c>
      <c r="AR56" s="128"/>
      <c r="AS56" s="128"/>
      <c r="AT56" s="77" t="s">
        <v>46</v>
      </c>
      <c r="AU56" s="129"/>
      <c r="AV56" s="129"/>
      <c r="AW56" s="129"/>
      <c r="AX56" s="130"/>
    </row>
    <row r="57" spans="1:51" s="46" customFormat="1" ht="18" customHeight="1" thickBot="1">
      <c r="A57" s="862" t="s">
        <v>226</v>
      </c>
      <c r="B57" s="863"/>
      <c r="C57" s="863"/>
      <c r="D57" s="863"/>
      <c r="E57" s="863"/>
      <c r="F57" s="862" t="s">
        <v>196</v>
      </c>
      <c r="G57" s="863"/>
      <c r="H57" s="863"/>
      <c r="I57" s="864"/>
      <c r="J57" s="862" t="s">
        <v>227</v>
      </c>
      <c r="K57" s="863"/>
      <c r="L57" s="863"/>
      <c r="M57" s="863"/>
      <c r="N57" s="862" t="s">
        <v>196</v>
      </c>
      <c r="O57" s="863"/>
      <c r="P57" s="863"/>
      <c r="Q57" s="864"/>
      <c r="R57" s="571"/>
      <c r="S57" s="571"/>
      <c r="T57" s="604"/>
      <c r="U57" s="601"/>
      <c r="V57" s="122"/>
      <c r="W57" s="122"/>
      <c r="X57" s="917"/>
      <c r="Y57" s="918"/>
      <c r="Z57" s="918"/>
      <c r="AA57" s="918"/>
      <c r="AB57" s="918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51" s="46" customFormat="1" ht="21" customHeight="1" thickBot="1">
      <c r="A58" s="559" t="s">
        <v>193</v>
      </c>
      <c r="B58" s="867" t="s">
        <v>240</v>
      </c>
      <c r="C58" s="867"/>
      <c r="D58" s="867"/>
      <c r="E58" s="867"/>
      <c r="F58" s="867" t="s">
        <v>176</v>
      </c>
      <c r="G58" s="867"/>
      <c r="H58" s="867" t="s">
        <v>47</v>
      </c>
      <c r="I58" s="867"/>
      <c r="J58" s="921" t="s">
        <v>98</v>
      </c>
      <c r="K58" s="922"/>
      <c r="L58" s="923"/>
      <c r="M58" s="553" t="s">
        <v>256</v>
      </c>
      <c r="N58" s="938" t="s">
        <v>176</v>
      </c>
      <c r="O58" s="938"/>
      <c r="P58" s="931" t="s">
        <v>47</v>
      </c>
      <c r="Q58" s="932"/>
      <c r="R58" s="571"/>
      <c r="S58" s="571"/>
      <c r="T58" s="604"/>
      <c r="U58" s="601"/>
      <c r="V58" s="122"/>
      <c r="W58" s="122"/>
      <c r="X58" s="601"/>
      <c r="Y58" s="607"/>
      <c r="Z58" s="607"/>
      <c r="AA58" s="607"/>
      <c r="AB58" s="607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51" s="46" customFormat="1" ht="20.100000000000001" customHeight="1" thickBot="1">
      <c r="A59" s="377" t="s">
        <v>361</v>
      </c>
      <c r="B59" s="868"/>
      <c r="C59" s="869"/>
      <c r="D59" s="869"/>
      <c r="E59" s="870"/>
      <c r="F59" s="858"/>
      <c r="G59" s="859"/>
      <c r="H59" s="852">
        <f>+F59+'D03'!H59:I59</f>
        <v>0</v>
      </c>
      <c r="I59" s="853"/>
      <c r="J59" s="884" t="s">
        <v>354</v>
      </c>
      <c r="K59" s="885"/>
      <c r="L59" s="886"/>
      <c r="M59" s="555">
        <v>12</v>
      </c>
      <c r="N59" s="858">
        <v>14</v>
      </c>
      <c r="O59" s="859"/>
      <c r="P59" s="836">
        <f>+N59+'D03'!P59:Q59</f>
        <v>31</v>
      </c>
      <c r="Q59" s="845"/>
      <c r="R59" s="607"/>
      <c r="S59" s="607"/>
      <c r="T59" s="604"/>
      <c r="U59" s="601"/>
      <c r="V59" s="122"/>
      <c r="W59" s="122"/>
      <c r="X59" s="917"/>
      <c r="Y59" s="918"/>
      <c r="Z59" s="918"/>
      <c r="AA59" s="918"/>
      <c r="AB59" s="918"/>
      <c r="AC59" s="53"/>
      <c r="AD59" s="87"/>
      <c r="AE59" s="131"/>
      <c r="AF59" s="131"/>
      <c r="AG59" s="131"/>
      <c r="AH59" s="131"/>
      <c r="AI59" s="131"/>
      <c r="AJ59" s="131"/>
      <c r="AK59" s="131"/>
      <c r="AL59" s="131"/>
      <c r="AQ59" s="132"/>
      <c r="AR59" s="588"/>
      <c r="AS59" s="588"/>
      <c r="AT59" s="588"/>
      <c r="AU59" s="588"/>
      <c r="AV59" s="588"/>
      <c r="AW59" s="588"/>
      <c r="AX59" s="134"/>
      <c r="AY59" s="134"/>
    </row>
    <row r="60" spans="1:51" s="46" customFormat="1" ht="20.100000000000001" customHeight="1" thickBot="1">
      <c r="A60" s="378"/>
      <c r="B60" s="840"/>
      <c r="C60" s="841"/>
      <c r="D60" s="841"/>
      <c r="E60" s="842"/>
      <c r="F60" s="836"/>
      <c r="G60" s="837"/>
      <c r="H60" s="836">
        <f>+F60+'D03'!H60:I60</f>
        <v>0</v>
      </c>
      <c r="I60" s="845"/>
      <c r="J60" s="843" t="s">
        <v>355</v>
      </c>
      <c r="K60" s="844"/>
      <c r="L60" s="837"/>
      <c r="M60" s="554">
        <v>12</v>
      </c>
      <c r="N60" s="836">
        <v>13</v>
      </c>
      <c r="O60" s="837"/>
      <c r="P60" s="836">
        <f>+N60+'D03'!P60:Q60</f>
        <v>25</v>
      </c>
      <c r="Q60" s="845"/>
      <c r="R60" s="607"/>
      <c r="S60" s="607"/>
      <c r="T60" s="604"/>
      <c r="U60" s="601"/>
      <c r="V60" s="122"/>
      <c r="W60" s="122"/>
      <c r="X60" s="601"/>
      <c r="Y60" s="607"/>
      <c r="Z60" s="607"/>
      <c r="AA60" s="607"/>
      <c r="AB60" s="607"/>
      <c r="AC60" s="53"/>
      <c r="AD60" s="87"/>
      <c r="AE60" s="131"/>
      <c r="AF60" s="131"/>
      <c r="AG60" s="131"/>
      <c r="AH60" s="131"/>
      <c r="AI60" s="131"/>
      <c r="AJ60" s="131"/>
      <c r="AK60" s="131"/>
      <c r="AL60" s="131"/>
      <c r="AQ60" s="135"/>
      <c r="AR60" s="136"/>
      <c r="AS60" s="136"/>
      <c r="AT60" s="136"/>
      <c r="AU60" s="136"/>
      <c r="AV60" s="136"/>
      <c r="AW60" s="136"/>
      <c r="AX60" s="55"/>
      <c r="AY60" s="55"/>
    </row>
    <row r="61" spans="1:51" s="46" customFormat="1" ht="20.100000000000001" customHeight="1" thickBot="1">
      <c r="A61" s="378"/>
      <c r="B61" s="840"/>
      <c r="C61" s="841"/>
      <c r="D61" s="841"/>
      <c r="E61" s="842"/>
      <c r="F61" s="836"/>
      <c r="G61" s="837"/>
      <c r="H61" s="1105">
        <f>+F61+'D03'!H61:I61</f>
        <v>0</v>
      </c>
      <c r="I61" s="851"/>
      <c r="J61" s="843"/>
      <c r="K61" s="844"/>
      <c r="L61" s="837"/>
      <c r="M61" s="554"/>
      <c r="N61" s="836"/>
      <c r="O61" s="837"/>
      <c r="P61" s="836">
        <f>+N61+'D03'!P61:Q61</f>
        <v>0</v>
      </c>
      <c r="Q61" s="845"/>
      <c r="R61" s="607"/>
      <c r="S61" s="607"/>
      <c r="T61" s="604"/>
      <c r="U61" s="601"/>
      <c r="V61" s="122"/>
      <c r="W61" s="122"/>
      <c r="X61" s="601"/>
      <c r="Y61" s="607"/>
      <c r="Z61" s="607"/>
      <c r="AA61" s="607"/>
      <c r="AB61" s="607"/>
      <c r="AC61" s="53"/>
      <c r="AD61" s="87"/>
      <c r="AE61" s="131"/>
      <c r="AF61" s="131"/>
      <c r="AG61" s="131"/>
      <c r="AH61" s="131"/>
      <c r="AI61" s="131"/>
      <c r="AJ61" s="131"/>
      <c r="AK61" s="131"/>
      <c r="AL61" s="131"/>
      <c r="AQ61" s="135"/>
      <c r="AR61" s="136"/>
      <c r="AS61" s="136"/>
      <c r="AT61" s="136"/>
      <c r="AU61" s="136"/>
      <c r="AV61" s="136"/>
      <c r="AW61" s="136"/>
      <c r="AX61" s="55"/>
      <c r="AY61" s="55"/>
    </row>
    <row r="62" spans="1:51" s="46" customFormat="1" ht="20.100000000000001" customHeight="1" thickBot="1">
      <c r="A62" s="378"/>
      <c r="B62" s="840"/>
      <c r="C62" s="841"/>
      <c r="D62" s="841"/>
      <c r="E62" s="842"/>
      <c r="F62" s="836"/>
      <c r="G62" s="837"/>
      <c r="H62" s="836"/>
      <c r="I62" s="845"/>
      <c r="J62" s="843"/>
      <c r="K62" s="844"/>
      <c r="L62" s="837"/>
      <c r="M62" s="554"/>
      <c r="N62" s="836"/>
      <c r="O62" s="837"/>
      <c r="P62" s="836">
        <f>+N62+'D03'!P62:Q62</f>
        <v>0</v>
      </c>
      <c r="Q62" s="845"/>
      <c r="R62" s="607"/>
      <c r="S62" s="607"/>
      <c r="T62" s="604"/>
      <c r="U62" s="601"/>
      <c r="V62" s="122"/>
      <c r="W62" s="122"/>
      <c r="X62" s="601"/>
      <c r="Y62" s="607"/>
      <c r="Z62" s="607"/>
      <c r="AA62" s="607"/>
      <c r="AB62" s="607"/>
      <c r="AC62" s="53"/>
      <c r="AD62" s="87"/>
      <c r="AE62" s="131"/>
      <c r="AF62" s="131"/>
      <c r="AG62" s="131"/>
      <c r="AH62" s="131"/>
      <c r="AI62" s="131"/>
      <c r="AJ62" s="131"/>
      <c r="AK62" s="131"/>
      <c r="AL62" s="131"/>
      <c r="AQ62" s="135"/>
      <c r="AR62" s="136"/>
      <c r="AS62" s="136"/>
      <c r="AT62" s="136"/>
      <c r="AU62" s="136"/>
      <c r="AV62" s="136"/>
      <c r="AW62" s="136"/>
      <c r="AX62" s="55"/>
      <c r="AY62" s="55"/>
    </row>
    <row r="63" spans="1:51" s="46" customFormat="1" ht="20.100000000000001" customHeight="1" thickBot="1">
      <c r="A63" s="378"/>
      <c r="B63" s="379"/>
      <c r="C63" s="380"/>
      <c r="D63" s="380"/>
      <c r="E63" s="381"/>
      <c r="F63" s="579"/>
      <c r="G63" s="580"/>
      <c r="H63" s="579"/>
      <c r="I63" s="532"/>
      <c r="J63" s="843"/>
      <c r="K63" s="844"/>
      <c r="L63" s="837"/>
      <c r="M63" s="382"/>
      <c r="N63" s="579"/>
      <c r="O63" s="580"/>
      <c r="P63" s="836"/>
      <c r="Q63" s="845"/>
      <c r="R63" s="607"/>
      <c r="S63" s="607"/>
      <c r="T63" s="604"/>
      <c r="U63" s="601"/>
      <c r="V63" s="122"/>
      <c r="W63" s="122"/>
      <c r="X63" s="601"/>
      <c r="Y63" s="607"/>
      <c r="Z63" s="607"/>
      <c r="AA63" s="607"/>
      <c r="AB63" s="607"/>
      <c r="AC63" s="53"/>
      <c r="AD63" s="87"/>
      <c r="AE63" s="131"/>
      <c r="AF63" s="131"/>
      <c r="AG63" s="131"/>
      <c r="AH63" s="131"/>
      <c r="AI63" s="131"/>
      <c r="AJ63" s="131"/>
      <c r="AK63" s="131"/>
      <c r="AL63" s="131"/>
      <c r="AQ63" s="135"/>
      <c r="AR63" s="136"/>
      <c r="AS63" s="136"/>
      <c r="AT63" s="136"/>
      <c r="AU63" s="136"/>
      <c r="AV63" s="136"/>
      <c r="AW63" s="136"/>
      <c r="AX63" s="55"/>
      <c r="AY63" s="55"/>
    </row>
    <row r="64" spans="1:51" s="46" customFormat="1" ht="20.100000000000001" customHeight="1" thickBot="1">
      <c r="A64" s="378"/>
      <c r="B64" s="379"/>
      <c r="C64" s="380"/>
      <c r="D64" s="380"/>
      <c r="E64" s="381"/>
      <c r="F64" s="579"/>
      <c r="G64" s="580"/>
      <c r="H64" s="579"/>
      <c r="I64" s="532"/>
      <c r="J64" s="843"/>
      <c r="K64" s="844"/>
      <c r="L64" s="837"/>
      <c r="M64" s="382"/>
      <c r="N64" s="579"/>
      <c r="O64" s="580"/>
      <c r="P64" s="836"/>
      <c r="Q64" s="845"/>
      <c r="R64" s="607"/>
      <c r="S64" s="607"/>
      <c r="T64" s="604"/>
      <c r="U64" s="601"/>
      <c r="V64" s="122"/>
      <c r="W64" s="122"/>
      <c r="X64" s="601"/>
      <c r="Y64" s="607"/>
      <c r="Z64" s="607"/>
      <c r="AA64" s="607"/>
      <c r="AB64" s="607"/>
      <c r="AC64" s="53"/>
      <c r="AD64" s="87"/>
      <c r="AE64" s="131"/>
      <c r="AF64" s="131"/>
      <c r="AG64" s="131"/>
      <c r="AH64" s="131"/>
      <c r="AI64" s="131"/>
      <c r="AJ64" s="131"/>
      <c r="AK64" s="131"/>
      <c r="AL64" s="131"/>
      <c r="AQ64" s="135"/>
      <c r="AR64" s="136"/>
      <c r="AS64" s="136"/>
      <c r="AT64" s="136"/>
      <c r="AU64" s="136"/>
      <c r="AV64" s="136"/>
      <c r="AW64" s="136"/>
      <c r="AX64" s="55"/>
      <c r="AY64" s="55"/>
    </row>
    <row r="65" spans="1:51" s="46" customFormat="1" ht="20.100000000000001" customHeight="1" thickBot="1">
      <c r="A65" s="383"/>
      <c r="B65" s="933"/>
      <c r="C65" s="934"/>
      <c r="D65" s="934"/>
      <c r="E65" s="935"/>
      <c r="F65" s="854"/>
      <c r="G65" s="855"/>
      <c r="H65" s="854"/>
      <c r="I65" s="936"/>
      <c r="J65" s="878" t="s">
        <v>299</v>
      </c>
      <c r="K65" s="879"/>
      <c r="L65" s="855"/>
      <c r="M65" s="384"/>
      <c r="N65" s="854">
        <f>SUM(N59:O62)</f>
        <v>27</v>
      </c>
      <c r="O65" s="936"/>
      <c r="P65" s="854">
        <f>SUM(P59:Q62)</f>
        <v>56</v>
      </c>
      <c r="Q65" s="936"/>
      <c r="R65" s="607"/>
      <c r="S65" s="607"/>
      <c r="T65" s="604"/>
      <c r="U65" s="601"/>
      <c r="V65" s="122"/>
      <c r="W65" s="122"/>
      <c r="X65" s="601"/>
      <c r="Y65" s="607"/>
      <c r="Z65" s="607"/>
      <c r="AA65" s="607"/>
      <c r="AB65" s="607"/>
      <c r="AC65" s="53"/>
      <c r="AD65" s="87"/>
      <c r="AE65" s="131"/>
      <c r="AF65" s="131"/>
      <c r="AG65" s="131"/>
      <c r="AH65" s="131"/>
      <c r="AI65" s="131"/>
      <c r="AJ65" s="131"/>
      <c r="AK65" s="131"/>
      <c r="AL65" s="131"/>
      <c r="AQ65" s="135"/>
      <c r="AR65" s="136"/>
      <c r="AS65" s="136"/>
      <c r="AT65" s="136"/>
      <c r="AU65" s="136"/>
      <c r="AV65" s="136"/>
      <c r="AW65" s="136"/>
      <c r="AX65" s="55"/>
      <c r="AY65" s="55"/>
    </row>
    <row r="66" spans="1:51" s="46" customFormat="1" ht="25.5" customHeight="1" thickBot="1">
      <c r="A66" s="862" t="s">
        <v>112</v>
      </c>
      <c r="B66" s="863"/>
      <c r="C66" s="863"/>
      <c r="D66" s="863"/>
      <c r="E66" s="863"/>
      <c r="F66" s="863"/>
      <c r="G66" s="863"/>
      <c r="H66" s="863"/>
      <c r="I66" s="863"/>
      <c r="J66" s="863"/>
      <c r="K66" s="864"/>
      <c r="L66" s="862" t="s">
        <v>49</v>
      </c>
      <c r="M66" s="863"/>
      <c r="N66" s="863"/>
      <c r="O66" s="863"/>
      <c r="P66" s="863"/>
      <c r="Q66" s="864"/>
      <c r="R66" s="59"/>
      <c r="S66" s="87"/>
      <c r="T66" s="137"/>
      <c r="U66" s="137"/>
      <c r="V66" s="87"/>
      <c r="W66" s="87"/>
      <c r="X66" s="87"/>
      <c r="Y66" s="87"/>
      <c r="Z66" s="53"/>
      <c r="AA66" s="53"/>
      <c r="AB66" s="53"/>
      <c r="AC66" s="53"/>
      <c r="AD66" s="131"/>
      <c r="AE66" s="131"/>
      <c r="AF66" s="601"/>
      <c r="AG66" s="600"/>
      <c r="AH66" s="138"/>
      <c r="AI66" s="139"/>
      <c r="AJ66" s="139"/>
      <c r="AK66" s="94"/>
      <c r="AL66" s="94"/>
      <c r="AQ66" s="140" t="s">
        <v>52</v>
      </c>
      <c r="AR66" s="141"/>
      <c r="AS66" s="237">
        <v>1</v>
      </c>
      <c r="AT66" s="142"/>
      <c r="AU66" s="143"/>
      <c r="AV66" s="144"/>
      <c r="AW66" s="145"/>
      <c r="AX66" s="146"/>
      <c r="AY66" s="147"/>
    </row>
    <row r="67" spans="1:51" s="46" customFormat="1" ht="20.100000000000001" customHeight="1" thickBot="1">
      <c r="A67" s="1128" t="s">
        <v>241</v>
      </c>
      <c r="B67" s="1130" t="s">
        <v>100</v>
      </c>
      <c r="C67" s="862" t="s">
        <v>8</v>
      </c>
      <c r="D67" s="863"/>
      <c r="E67" s="863"/>
      <c r="F67" s="864"/>
      <c r="G67" s="910" t="s">
        <v>9</v>
      </c>
      <c r="H67" s="912" t="s">
        <v>99</v>
      </c>
      <c r="I67" s="611" t="s">
        <v>216</v>
      </c>
      <c r="J67" s="611" t="s">
        <v>216</v>
      </c>
      <c r="K67" s="945" t="s">
        <v>10</v>
      </c>
      <c r="L67" s="943"/>
      <c r="M67" s="944"/>
      <c r="N67" s="386" t="s">
        <v>50</v>
      </c>
      <c r="O67" s="387" t="s">
        <v>109</v>
      </c>
      <c r="P67" s="388" t="s">
        <v>221</v>
      </c>
      <c r="Q67" s="389" t="s">
        <v>222</v>
      </c>
      <c r="R67" s="59"/>
      <c r="S67" s="53"/>
      <c r="T67" s="937"/>
      <c r="U67" s="937"/>
      <c r="V67" s="53"/>
      <c r="W67" s="53"/>
      <c r="X67" s="53"/>
      <c r="Y67" s="53"/>
      <c r="Z67" s="53"/>
      <c r="AA67" s="53"/>
      <c r="AB67" s="53"/>
      <c r="AC67" s="53"/>
      <c r="AD67" s="131"/>
      <c r="AE67" s="131"/>
      <c r="AF67" s="601"/>
      <c r="AG67" s="101"/>
      <c r="AH67" s="138"/>
      <c r="AI67" s="139"/>
      <c r="AJ67" s="139"/>
      <c r="AK67" s="94"/>
      <c r="AL67" s="94"/>
      <c r="AQ67" s="148"/>
      <c r="AR67" s="149"/>
      <c r="AS67" s="237"/>
      <c r="AT67" s="142"/>
      <c r="AU67" s="143"/>
      <c r="AV67" s="144"/>
      <c r="AW67" s="145"/>
      <c r="AX67" s="146"/>
      <c r="AY67" s="147"/>
    </row>
    <row r="68" spans="1:51" s="46" customFormat="1" ht="20.100000000000001" customHeight="1" thickBot="1">
      <c r="A68" s="1129"/>
      <c r="B68" s="1131"/>
      <c r="C68" s="390" t="s">
        <v>215</v>
      </c>
      <c r="D68" s="391" t="s">
        <v>212</v>
      </c>
      <c r="E68" s="391" t="s">
        <v>213</v>
      </c>
      <c r="F68" s="392" t="s">
        <v>214</v>
      </c>
      <c r="G68" s="911"/>
      <c r="H68" s="913"/>
      <c r="I68" s="612" t="s">
        <v>238</v>
      </c>
      <c r="J68" s="394" t="s">
        <v>176</v>
      </c>
      <c r="K68" s="946"/>
      <c r="L68" s="395" t="s">
        <v>113</v>
      </c>
      <c r="M68" s="396"/>
      <c r="N68" s="396"/>
      <c r="O68" s="396"/>
      <c r="P68" s="396"/>
      <c r="Q68" s="397"/>
      <c r="R68" s="59"/>
      <c r="S68" s="53"/>
      <c r="T68" s="55"/>
      <c r="U68" s="55"/>
      <c r="V68" s="53"/>
      <c r="W68" s="53"/>
      <c r="X68" s="53"/>
      <c r="Y68" s="53"/>
      <c r="Z68" s="53"/>
      <c r="AA68" s="53"/>
      <c r="AB68" s="53"/>
      <c r="AC68" s="53"/>
      <c r="AD68" s="150"/>
      <c r="AE68" s="150"/>
      <c r="AF68" s="150"/>
      <c r="AG68" s="150"/>
      <c r="AH68" s="150"/>
      <c r="AI68" s="150"/>
      <c r="AJ68" s="150"/>
      <c r="AK68" s="150"/>
      <c r="AL68" s="150"/>
      <c r="AQ68" s="151"/>
      <c r="AR68" s="152"/>
      <c r="AS68" s="118"/>
      <c r="AT68" s="153"/>
      <c r="AU68" s="154"/>
      <c r="AV68" s="155"/>
      <c r="AW68" s="156"/>
      <c r="AX68" s="157"/>
      <c r="AY68" s="158"/>
    </row>
    <row r="69" spans="1:51" s="46" customFormat="1" ht="20.100000000000001" customHeight="1" thickBot="1">
      <c r="A69" s="250" t="s">
        <v>232</v>
      </c>
      <c r="B69" s="562">
        <v>1600</v>
      </c>
      <c r="C69" s="398"/>
      <c r="D69" s="258"/>
      <c r="E69" s="399"/>
      <c r="F69" s="572"/>
      <c r="G69" s="562"/>
      <c r="H69" s="562">
        <f>+B69-C69-D69-E69-F69+G69</f>
        <v>1600</v>
      </c>
      <c r="I69" s="400"/>
      <c r="J69" s="401">
        <f>SUM(C69:F69)*I69</f>
        <v>0</v>
      </c>
      <c r="K69" s="533">
        <f>+J69+'D03'!K69</f>
        <v>0</v>
      </c>
      <c r="L69" s="403" t="s">
        <v>102</v>
      </c>
      <c r="M69" s="404"/>
      <c r="N69" s="882">
        <v>1</v>
      </c>
      <c r="O69" s="939"/>
      <c r="P69" s="880">
        <f>+N69*O69</f>
        <v>0</v>
      </c>
      <c r="Q69" s="914">
        <f>P69</f>
        <v>0</v>
      </c>
      <c r="R69" s="59"/>
      <c r="S69" s="53"/>
      <c r="T69" s="55"/>
      <c r="U69" s="55"/>
      <c r="V69" s="53"/>
      <c r="W69" s="53"/>
      <c r="X69" s="53"/>
      <c r="Y69" s="53"/>
      <c r="Z69" s="53"/>
      <c r="AA69" s="53"/>
      <c r="AB69" s="53"/>
      <c r="AC69" s="53"/>
      <c r="AD69" s="131"/>
      <c r="AE69" s="131"/>
      <c r="AF69" s="601"/>
      <c r="AG69" s="159"/>
      <c r="AH69" s="138"/>
      <c r="AI69" s="139"/>
      <c r="AJ69" s="139"/>
      <c r="AK69" s="94"/>
      <c r="AL69" s="94"/>
      <c r="AQ69" s="160" t="s">
        <v>53</v>
      </c>
      <c r="AR69" s="161"/>
      <c r="AS69" s="161"/>
      <c r="AT69" s="161"/>
      <c r="AU69" s="161"/>
      <c r="AV69" s="161"/>
      <c r="AW69" s="161"/>
      <c r="AX69" s="161"/>
      <c r="AY69" s="162"/>
    </row>
    <row r="70" spans="1:51" s="46" customFormat="1" ht="20.100000000000001" customHeight="1">
      <c r="A70" s="250" t="s">
        <v>233</v>
      </c>
      <c r="B70" s="562">
        <v>425</v>
      </c>
      <c r="C70" s="398"/>
      <c r="D70" s="405">
        <v>225</v>
      </c>
      <c r="E70" s="399"/>
      <c r="F70" s="398"/>
      <c r="G70" s="562"/>
      <c r="H70" s="562">
        <f t="shared" ref="H70:H79" si="0">+B70-C70-D70-E70-F70+G70</f>
        <v>200</v>
      </c>
      <c r="I70" s="406"/>
      <c r="J70" s="407">
        <f t="shared" ref="J70:J79" si="1">SUM(C70:F70)*I70</f>
        <v>0</v>
      </c>
      <c r="K70" s="408">
        <f>+J70+'D03'!K70</f>
        <v>0</v>
      </c>
      <c r="L70" s="409" t="s">
        <v>101</v>
      </c>
      <c r="M70" s="410"/>
      <c r="N70" s="883"/>
      <c r="O70" s="940"/>
      <c r="P70" s="881"/>
      <c r="Q70" s="915"/>
      <c r="R70" s="59"/>
      <c r="S70" s="53"/>
      <c r="T70" s="55"/>
      <c r="U70" s="55"/>
      <c r="V70" s="53"/>
      <c r="W70" s="53"/>
      <c r="X70" s="53"/>
      <c r="Y70" s="53"/>
      <c r="Z70" s="53"/>
      <c r="AA70" s="53"/>
      <c r="AB70" s="53"/>
      <c r="AC70" s="53"/>
      <c r="AD70" s="131"/>
      <c r="AE70" s="131"/>
      <c r="AF70" s="601"/>
      <c r="AG70" s="159"/>
      <c r="AH70" s="138"/>
      <c r="AI70" s="139"/>
      <c r="AJ70" s="139"/>
      <c r="AK70" s="94"/>
      <c r="AL70" s="94"/>
      <c r="AQ70" s="163" t="s">
        <v>61</v>
      </c>
      <c r="AR70" s="164"/>
      <c r="AS70" s="92">
        <v>1</v>
      </c>
      <c r="AT70" s="165"/>
      <c r="AU70" s="143"/>
      <c r="AV70" s="166"/>
      <c r="AW70" s="167"/>
      <c r="AX70" s="168"/>
      <c r="AY70" s="169"/>
    </row>
    <row r="71" spans="1:51" s="46" customFormat="1" ht="20.100000000000001" customHeight="1">
      <c r="A71" s="250" t="s">
        <v>302</v>
      </c>
      <c r="B71" s="562">
        <v>8425</v>
      </c>
      <c r="C71" s="398"/>
      <c r="D71" s="398"/>
      <c r="E71" s="411"/>
      <c r="F71" s="572"/>
      <c r="G71" s="562"/>
      <c r="H71" s="562">
        <f t="shared" si="0"/>
        <v>8425</v>
      </c>
      <c r="I71" s="406"/>
      <c r="J71" s="407">
        <f t="shared" si="1"/>
        <v>0</v>
      </c>
      <c r="K71" s="408">
        <f>+J71+'D03'!K71</f>
        <v>0</v>
      </c>
      <c r="L71" s="412" t="s">
        <v>68</v>
      </c>
      <c r="M71" s="413"/>
      <c r="N71" s="413"/>
      <c r="O71" s="413"/>
      <c r="P71" s="413"/>
      <c r="Q71" s="414"/>
      <c r="R71" s="59"/>
      <c r="S71" s="53"/>
      <c r="T71" s="242"/>
      <c r="U71" s="55"/>
      <c r="V71" s="53"/>
      <c r="W71" s="53"/>
      <c r="X71" s="53"/>
      <c r="Y71" s="53"/>
      <c r="Z71" s="53"/>
      <c r="AA71" s="53"/>
      <c r="AB71" s="53"/>
      <c r="AC71" s="53"/>
      <c r="AD71" s="131"/>
      <c r="AE71" s="131"/>
      <c r="AF71" s="601"/>
      <c r="AG71" s="159"/>
      <c r="AH71" s="138"/>
      <c r="AI71" s="139"/>
      <c r="AJ71" s="139"/>
      <c r="AK71" s="94"/>
      <c r="AL71" s="94"/>
      <c r="AQ71" s="148" t="s">
        <v>69</v>
      </c>
      <c r="AR71" s="149"/>
      <c r="AS71" s="92">
        <v>1</v>
      </c>
      <c r="AT71" s="165"/>
      <c r="AU71" s="143"/>
      <c r="AV71" s="144"/>
      <c r="AW71" s="145"/>
      <c r="AX71" s="146"/>
      <c r="AY71" s="147"/>
    </row>
    <row r="72" spans="1:51" s="46" customFormat="1" ht="20.100000000000001" customHeight="1">
      <c r="A72" s="250" t="s">
        <v>258</v>
      </c>
      <c r="B72" s="562">
        <v>10</v>
      </c>
      <c r="C72" s="398"/>
      <c r="D72" s="398"/>
      <c r="E72" s="398"/>
      <c r="F72" s="572"/>
      <c r="G72" s="562"/>
      <c r="H72" s="562">
        <f t="shared" si="0"/>
        <v>10</v>
      </c>
      <c r="I72" s="406"/>
      <c r="J72" s="407">
        <f t="shared" si="1"/>
        <v>0</v>
      </c>
      <c r="K72" s="408">
        <f>+J72+'D03'!K72</f>
        <v>0</v>
      </c>
      <c r="L72" s="415" t="s">
        <v>51</v>
      </c>
      <c r="M72" s="590"/>
      <c r="N72" s="590">
        <v>1</v>
      </c>
      <c r="O72" s="406"/>
      <c r="P72" s="416">
        <f>+N72*O72</f>
        <v>0</v>
      </c>
      <c r="Q72" s="416">
        <f>+P72</f>
        <v>0</v>
      </c>
      <c r="R72" s="59"/>
      <c r="S72" s="170"/>
      <c r="T72" s="238"/>
      <c r="U72" s="55"/>
      <c r="V72" s="53"/>
      <c r="W72" s="53"/>
      <c r="X72" s="53"/>
      <c r="Y72" s="53"/>
      <c r="Z72" s="53"/>
      <c r="AA72" s="53"/>
      <c r="AB72" s="53"/>
      <c r="AC72" s="53"/>
      <c r="AD72" s="171"/>
      <c r="AE72" s="171"/>
      <c r="AF72" s="601"/>
      <c r="AG72" s="159"/>
      <c r="AH72" s="138"/>
      <c r="AI72" s="139"/>
      <c r="AJ72" s="139"/>
      <c r="AK72" s="94"/>
      <c r="AL72" s="94"/>
      <c r="AQ72" s="148" t="s">
        <v>70</v>
      </c>
      <c r="AR72" s="149"/>
      <c r="AS72" s="92">
        <v>4</v>
      </c>
      <c r="AT72" s="165"/>
      <c r="AU72" s="143"/>
      <c r="AV72" s="144"/>
      <c r="AW72" s="145"/>
      <c r="AX72" s="146"/>
      <c r="AY72" s="147"/>
    </row>
    <row r="73" spans="1:51" s="46" customFormat="1" ht="20.100000000000001" customHeight="1">
      <c r="A73" s="417" t="s">
        <v>235</v>
      </c>
      <c r="B73" s="562">
        <v>2025</v>
      </c>
      <c r="C73" s="398"/>
      <c r="D73" s="398"/>
      <c r="E73" s="399"/>
      <c r="F73" s="572"/>
      <c r="G73" s="562"/>
      <c r="H73" s="562">
        <f t="shared" si="0"/>
        <v>2025</v>
      </c>
      <c r="I73" s="406"/>
      <c r="J73" s="407">
        <f t="shared" si="1"/>
        <v>0</v>
      </c>
      <c r="K73" s="408">
        <f>+J73+'D03'!K73</f>
        <v>0</v>
      </c>
      <c r="L73" s="613" t="s">
        <v>52</v>
      </c>
      <c r="M73" s="590"/>
      <c r="N73" s="590">
        <v>1</v>
      </c>
      <c r="O73" s="406"/>
      <c r="P73" s="416">
        <f>+N73*O73</f>
        <v>0</v>
      </c>
      <c r="Q73" s="416">
        <f>+P73</f>
        <v>0</v>
      </c>
      <c r="R73" s="59"/>
      <c r="S73" s="170"/>
      <c r="T73" s="238"/>
      <c r="U73" s="55"/>
      <c r="V73" s="571"/>
      <c r="W73" s="571"/>
      <c r="X73" s="571"/>
      <c r="Y73" s="571"/>
      <c r="Z73" s="571"/>
      <c r="AA73" s="571"/>
      <c r="AB73" s="571"/>
      <c r="AC73" s="53"/>
      <c r="AD73" s="171"/>
      <c r="AE73" s="171"/>
      <c r="AF73" s="601"/>
      <c r="AG73" s="159"/>
      <c r="AH73" s="138"/>
      <c r="AI73" s="139"/>
      <c r="AJ73" s="139"/>
      <c r="AK73" s="94"/>
      <c r="AL73" s="94"/>
      <c r="AQ73" s="140" t="s">
        <v>54</v>
      </c>
      <c r="AR73" s="141"/>
      <c r="AS73" s="92">
        <v>1</v>
      </c>
      <c r="AT73" s="165"/>
      <c r="AU73" s="143"/>
      <c r="AV73" s="144"/>
      <c r="AW73" s="145"/>
      <c r="AX73" s="146"/>
      <c r="AY73" s="147"/>
    </row>
    <row r="74" spans="1:51" s="46" customFormat="1" ht="20.100000000000001" customHeight="1">
      <c r="A74" s="250" t="s">
        <v>236</v>
      </c>
      <c r="B74" s="562">
        <v>0</v>
      </c>
      <c r="C74" s="590"/>
      <c r="D74" s="398"/>
      <c r="E74" s="398"/>
      <c r="F74" s="398"/>
      <c r="G74" s="562"/>
      <c r="H74" s="562">
        <f t="shared" si="0"/>
        <v>0</v>
      </c>
      <c r="I74" s="406"/>
      <c r="J74" s="407">
        <f t="shared" si="1"/>
        <v>0</v>
      </c>
      <c r="K74" s="408">
        <f>+J74+'D03'!K74</f>
        <v>0</v>
      </c>
      <c r="L74" s="906"/>
      <c r="M74" s="907"/>
      <c r="N74" s="590"/>
      <c r="O74" s="419"/>
      <c r="P74" s="420"/>
      <c r="Q74" s="421"/>
      <c r="R74" s="59"/>
      <c r="S74" s="170"/>
      <c r="T74" s="238"/>
      <c r="U74" s="55"/>
      <c r="V74" s="53"/>
      <c r="W74" s="601"/>
      <c r="X74" s="601"/>
      <c r="Y74" s="53"/>
      <c r="Z74" s="601"/>
      <c r="AA74" s="601"/>
      <c r="AB74" s="601"/>
      <c r="AC74" s="53"/>
      <c r="AD74" s="171"/>
      <c r="AE74" s="171"/>
      <c r="AF74" s="601"/>
      <c r="AG74" s="159"/>
      <c r="AH74" s="138"/>
      <c r="AI74" s="139"/>
      <c r="AJ74" s="139"/>
      <c r="AK74" s="94"/>
      <c r="AL74" s="94"/>
      <c r="AQ74" s="140" t="s">
        <v>67</v>
      </c>
      <c r="AR74" s="141"/>
      <c r="AS74" s="92">
        <v>1</v>
      </c>
      <c r="AT74" s="165"/>
      <c r="AU74" s="143"/>
      <c r="AV74" s="144"/>
      <c r="AW74" s="145"/>
      <c r="AX74" s="146"/>
      <c r="AY74" s="147"/>
    </row>
    <row r="75" spans="1:51" s="46" customFormat="1" ht="20.100000000000001" customHeight="1">
      <c r="A75" s="417" t="s">
        <v>270</v>
      </c>
      <c r="B75" s="562">
        <v>4</v>
      </c>
      <c r="C75" s="590"/>
      <c r="D75" s="398"/>
      <c r="E75" s="398"/>
      <c r="F75" s="398"/>
      <c r="G75" s="562"/>
      <c r="H75" s="562">
        <f t="shared" si="0"/>
        <v>4</v>
      </c>
      <c r="I75" s="406"/>
      <c r="J75" s="407">
        <f t="shared" si="1"/>
        <v>0</v>
      </c>
      <c r="K75" s="408">
        <f>+J75+'D03'!K75</f>
        <v>0</v>
      </c>
      <c r="L75" s="412" t="s">
        <v>53</v>
      </c>
      <c r="M75" s="413"/>
      <c r="N75" s="413"/>
      <c r="O75" s="413"/>
      <c r="P75" s="422"/>
      <c r="Q75" s="414"/>
      <c r="R75" s="59"/>
      <c r="S75" s="170"/>
      <c r="T75" s="238"/>
      <c r="U75" s="55"/>
      <c r="V75" s="53"/>
      <c r="W75" s="601"/>
      <c r="X75" s="601"/>
      <c r="Y75" s="53"/>
      <c r="Z75" s="53"/>
      <c r="AA75" s="600"/>
      <c r="AB75" s="601"/>
      <c r="AC75" s="53"/>
      <c r="AD75" s="171"/>
      <c r="AE75" s="171"/>
      <c r="AF75" s="601"/>
      <c r="AG75" s="172"/>
      <c r="AH75" s="138"/>
      <c r="AI75" s="139"/>
      <c r="AJ75" s="139"/>
      <c r="AK75" s="94"/>
      <c r="AL75" s="94"/>
      <c r="AQ75" s="140" t="s">
        <v>71</v>
      </c>
      <c r="AR75" s="141"/>
      <c r="AS75" s="92">
        <v>1</v>
      </c>
      <c r="AT75" s="165"/>
      <c r="AU75" s="143"/>
      <c r="AV75" s="144"/>
      <c r="AW75" s="145"/>
      <c r="AX75" s="146"/>
      <c r="AY75" s="147"/>
    </row>
    <row r="76" spans="1:51" s="46" customFormat="1" ht="20.100000000000001" customHeight="1" thickBot="1">
      <c r="A76" s="417" t="s">
        <v>303</v>
      </c>
      <c r="B76" s="562">
        <v>3</v>
      </c>
      <c r="C76" s="590"/>
      <c r="D76" s="398"/>
      <c r="E76" s="398"/>
      <c r="F76" s="398"/>
      <c r="G76" s="572"/>
      <c r="H76" s="562">
        <f t="shared" si="0"/>
        <v>3</v>
      </c>
      <c r="I76" s="406"/>
      <c r="J76" s="407">
        <f t="shared" si="1"/>
        <v>0</v>
      </c>
      <c r="K76" s="408">
        <f>+J76+'D03'!K76</f>
        <v>0</v>
      </c>
      <c r="L76" s="941" t="s">
        <v>220</v>
      </c>
      <c r="M76" s="942"/>
      <c r="N76" s="882">
        <v>1</v>
      </c>
      <c r="O76" s="939"/>
      <c r="P76" s="908">
        <v>0</v>
      </c>
      <c r="Q76" s="908">
        <f>+P76</f>
        <v>0</v>
      </c>
      <c r="R76" s="59"/>
      <c r="S76" s="170"/>
      <c r="T76" s="238"/>
      <c r="U76" s="55"/>
      <c r="V76" s="53"/>
      <c r="W76" s="601"/>
      <c r="X76" s="601"/>
      <c r="Y76" s="53"/>
      <c r="Z76" s="53"/>
      <c r="AA76" s="88"/>
      <c r="AB76" s="173"/>
      <c r="AC76" s="53"/>
      <c r="AD76" s="150"/>
      <c r="AE76" s="150"/>
      <c r="AF76" s="150"/>
      <c r="AG76" s="150"/>
      <c r="AH76" s="150"/>
      <c r="AI76" s="150"/>
      <c r="AJ76" s="150"/>
      <c r="AK76" s="150"/>
      <c r="AL76" s="150"/>
      <c r="AQ76" s="140" t="s">
        <v>72</v>
      </c>
      <c r="AR76" s="141"/>
      <c r="AS76" s="237">
        <v>1</v>
      </c>
      <c r="AT76" s="174"/>
      <c r="AU76" s="154"/>
      <c r="AV76" s="155"/>
      <c r="AW76" s="156"/>
      <c r="AX76" s="157"/>
      <c r="AY76" s="158"/>
    </row>
    <row r="77" spans="1:51" s="46" customFormat="1" ht="20.100000000000001" customHeight="1" thickBot="1">
      <c r="A77" s="417" t="s">
        <v>376</v>
      </c>
      <c r="B77" s="562">
        <v>2025</v>
      </c>
      <c r="C77" s="398"/>
      <c r="D77" s="398"/>
      <c r="E77" s="398"/>
      <c r="F77" s="258"/>
      <c r="G77" s="572"/>
      <c r="H77" s="562">
        <f t="shared" si="0"/>
        <v>2025</v>
      </c>
      <c r="I77" s="406"/>
      <c r="J77" s="407">
        <f t="shared" si="1"/>
        <v>0</v>
      </c>
      <c r="K77" s="408">
        <f>+J77+'D03'!K77</f>
        <v>0</v>
      </c>
      <c r="L77" s="904" t="s">
        <v>219</v>
      </c>
      <c r="M77" s="905"/>
      <c r="N77" s="883"/>
      <c r="O77" s="940"/>
      <c r="P77" s="909"/>
      <c r="Q77" s="909"/>
      <c r="R77" s="59"/>
      <c r="S77" s="170"/>
      <c r="T77" s="238"/>
      <c r="U77" s="55"/>
      <c r="V77" s="53"/>
      <c r="W77" s="601"/>
      <c r="X77" s="601"/>
      <c r="Y77" s="571"/>
      <c r="Z77" s="53"/>
      <c r="AA77" s="601"/>
      <c r="AB77" s="601"/>
      <c r="AC77" s="53"/>
      <c r="AD77" s="131"/>
      <c r="AE77" s="131"/>
      <c r="AF77" s="601"/>
      <c r="AG77" s="159"/>
      <c r="AH77" s="138"/>
      <c r="AI77" s="139"/>
      <c r="AJ77" s="139"/>
      <c r="AK77" s="94"/>
      <c r="AL77" s="94"/>
      <c r="AQ77" s="160" t="s">
        <v>55</v>
      </c>
      <c r="AR77" s="161"/>
      <c r="AS77" s="161"/>
      <c r="AT77" s="161"/>
      <c r="AU77" s="161"/>
      <c r="AV77" s="161"/>
      <c r="AW77" s="161"/>
      <c r="AX77" s="161"/>
      <c r="AY77" s="162"/>
    </row>
    <row r="78" spans="1:51" s="46" customFormat="1" ht="20.100000000000001" customHeight="1" thickBot="1">
      <c r="A78" s="417" t="s">
        <v>248</v>
      </c>
      <c r="B78" s="562">
        <v>75</v>
      </c>
      <c r="C78" s="398"/>
      <c r="D78" s="398"/>
      <c r="E78" s="398"/>
      <c r="F78" s="423"/>
      <c r="G78" s="572"/>
      <c r="H78" s="562">
        <f t="shared" si="0"/>
        <v>75</v>
      </c>
      <c r="I78" s="406"/>
      <c r="J78" s="407">
        <f t="shared" si="1"/>
        <v>0</v>
      </c>
      <c r="K78" s="408">
        <f>+J78+'D03'!K78</f>
        <v>0</v>
      </c>
      <c r="L78" s="415" t="s">
        <v>218</v>
      </c>
      <c r="M78" s="563"/>
      <c r="N78" s="563">
        <v>1</v>
      </c>
      <c r="O78" s="406"/>
      <c r="P78" s="416">
        <f t="shared" ref="P78:P83" si="2">+N78*O78</f>
        <v>0</v>
      </c>
      <c r="Q78" s="416">
        <f t="shared" ref="Q78:Q83" si="3">+P78</f>
        <v>0</v>
      </c>
      <c r="R78" s="59"/>
      <c r="S78" s="170"/>
      <c r="T78" s="238"/>
      <c r="U78" s="55"/>
      <c r="V78" s="53"/>
      <c r="W78" s="601"/>
      <c r="X78" s="601"/>
      <c r="Y78" s="571"/>
      <c r="Z78" s="53"/>
      <c r="AA78" s="601"/>
      <c r="AB78" s="601"/>
      <c r="AC78" s="53"/>
      <c r="AD78" s="131"/>
      <c r="AE78" s="131"/>
      <c r="AF78" s="601"/>
      <c r="AG78" s="159"/>
      <c r="AH78" s="138"/>
      <c r="AI78" s="139"/>
      <c r="AJ78" s="139"/>
      <c r="AK78" s="94"/>
      <c r="AL78" s="94"/>
      <c r="AQ78" s="175"/>
      <c r="AR78" s="175"/>
      <c r="AS78" s="176"/>
      <c r="AT78" s="176"/>
      <c r="AU78" s="176"/>
      <c r="AV78" s="175"/>
      <c r="AW78" s="175"/>
      <c r="AX78" s="175"/>
      <c r="AY78" s="177"/>
    </row>
    <row r="79" spans="1:51" s="46" customFormat="1" ht="20.100000000000001" customHeight="1">
      <c r="A79" s="417" t="s">
        <v>237</v>
      </c>
      <c r="B79" s="562">
        <v>50</v>
      </c>
      <c r="C79" s="419"/>
      <c r="D79" s="419"/>
      <c r="E79" s="419"/>
      <c r="F79" s="423"/>
      <c r="G79" s="424"/>
      <c r="H79" s="562">
        <f t="shared" si="0"/>
        <v>50</v>
      </c>
      <c r="I79" s="426"/>
      <c r="J79" s="407">
        <f t="shared" si="1"/>
        <v>0</v>
      </c>
      <c r="K79" s="408">
        <f>+J79+'D03'!K79</f>
        <v>0</v>
      </c>
      <c r="L79" s="415" t="s">
        <v>114</v>
      </c>
      <c r="M79" s="563"/>
      <c r="N79" s="563">
        <v>4</v>
      </c>
      <c r="O79" s="406"/>
      <c r="P79" s="416">
        <f t="shared" si="2"/>
        <v>0</v>
      </c>
      <c r="Q79" s="416">
        <f t="shared" si="3"/>
        <v>0</v>
      </c>
      <c r="R79" s="59"/>
      <c r="S79" s="170"/>
      <c r="T79" s="238"/>
      <c r="U79" s="55"/>
      <c r="V79" s="53"/>
      <c r="W79" s="601"/>
      <c r="X79" s="601"/>
      <c r="Y79" s="571"/>
      <c r="Z79" s="53"/>
      <c r="AA79" s="601"/>
      <c r="AB79" s="601"/>
      <c r="AC79" s="53"/>
      <c r="AD79" s="131"/>
      <c r="AE79" s="131"/>
      <c r="AF79" s="601"/>
      <c r="AG79" s="600"/>
      <c r="AH79" s="138"/>
      <c r="AI79" s="139"/>
      <c r="AJ79" s="139"/>
      <c r="AK79" s="94"/>
      <c r="AL79" s="94"/>
      <c r="AQ79" s="178" t="s">
        <v>62</v>
      </c>
      <c r="AR79" s="164"/>
      <c r="AS79" s="237">
        <v>2</v>
      </c>
      <c r="AT79" s="165"/>
      <c r="AU79" s="143"/>
      <c r="AV79" s="166"/>
      <c r="AW79" s="167"/>
      <c r="AX79" s="168"/>
      <c r="AY79" s="169"/>
    </row>
    <row r="80" spans="1:51" s="46" customFormat="1" ht="20.100000000000001" customHeight="1">
      <c r="A80" s="429"/>
      <c r="B80" s="258"/>
      <c r="C80" s="554"/>
      <c r="D80" s="419"/>
      <c r="E80" s="399"/>
      <c r="F80" s="405"/>
      <c r="G80" s="430"/>
      <c r="H80" s="431"/>
      <c r="I80" s="432"/>
      <c r="J80" s="433"/>
      <c r="K80" s="434"/>
      <c r="L80" s="875" t="s">
        <v>217</v>
      </c>
      <c r="M80" s="876"/>
      <c r="N80" s="563">
        <v>1</v>
      </c>
      <c r="O80" s="406"/>
      <c r="P80" s="416">
        <f t="shared" si="2"/>
        <v>0</v>
      </c>
      <c r="Q80" s="416">
        <f t="shared" si="3"/>
        <v>0</v>
      </c>
      <c r="R80" s="59"/>
      <c r="S80" s="170"/>
      <c r="T80" s="238"/>
      <c r="U80" s="55"/>
      <c r="V80" s="917"/>
      <c r="W80" s="917"/>
      <c r="X80" s="917"/>
      <c r="Y80" s="968"/>
      <c r="Z80" s="968"/>
      <c r="AA80" s="968"/>
      <c r="AB80" s="968"/>
      <c r="AC80" s="53"/>
      <c r="AD80" s="131"/>
      <c r="AE80" s="131"/>
      <c r="AF80" s="601"/>
      <c r="AG80" s="600"/>
      <c r="AH80" s="138"/>
      <c r="AI80" s="139"/>
      <c r="AJ80" s="139"/>
      <c r="AK80" s="94"/>
      <c r="AL80" s="94"/>
      <c r="AQ80" s="148" t="s">
        <v>63</v>
      </c>
      <c r="AR80" s="149"/>
      <c r="AS80" s="237">
        <v>1</v>
      </c>
      <c r="AT80" s="142"/>
      <c r="AU80" s="143"/>
      <c r="AV80" s="144"/>
      <c r="AW80" s="145"/>
      <c r="AX80" s="146"/>
      <c r="AY80" s="147"/>
    </row>
    <row r="81" spans="1:51" s="46" customFormat="1" ht="20.100000000000001" customHeight="1">
      <c r="A81" s="296"/>
      <c r="B81" s="435"/>
      <c r="C81" s="436"/>
      <c r="D81" s="574"/>
      <c r="E81" s="437"/>
      <c r="F81" s="438"/>
      <c r="G81" s="424"/>
      <c r="H81" s="425"/>
      <c r="I81" s="426"/>
      <c r="J81" s="439"/>
      <c r="K81" s="434"/>
      <c r="L81" s="613" t="s">
        <v>67</v>
      </c>
      <c r="M81" s="563"/>
      <c r="N81" s="563">
        <v>1</v>
      </c>
      <c r="O81" s="406"/>
      <c r="P81" s="416">
        <f t="shared" si="2"/>
        <v>0</v>
      </c>
      <c r="Q81" s="416">
        <f t="shared" si="3"/>
        <v>0</v>
      </c>
      <c r="R81" s="59"/>
      <c r="S81" s="170"/>
      <c r="T81" s="238"/>
      <c r="U81" s="55"/>
      <c r="V81" s="53"/>
      <c r="W81" s="53"/>
      <c r="X81" s="53"/>
      <c r="Y81" s="53"/>
      <c r="Z81" s="53"/>
      <c r="AA81" s="53"/>
      <c r="AB81" s="53"/>
      <c r="AC81" s="53"/>
      <c r="AD81" s="131"/>
      <c r="AE81" s="131"/>
      <c r="AF81" s="601"/>
      <c r="AG81" s="600"/>
      <c r="AH81" s="138"/>
      <c r="AI81" s="139"/>
      <c r="AJ81" s="139"/>
      <c r="AK81" s="94"/>
      <c r="AL81" s="94"/>
      <c r="AQ81" s="148" t="s">
        <v>64</v>
      </c>
      <c r="AR81" s="149"/>
      <c r="AS81" s="237">
        <v>1</v>
      </c>
      <c r="AT81" s="142"/>
      <c r="AU81" s="143"/>
      <c r="AV81" s="144"/>
      <c r="AW81" s="145"/>
      <c r="AX81" s="146"/>
      <c r="AY81" s="147"/>
    </row>
    <row r="82" spans="1:51" s="46" customFormat="1" ht="20.100000000000001" customHeight="1">
      <c r="A82" s="440" t="s">
        <v>103</v>
      </c>
      <c r="B82" s="441"/>
      <c r="C82" s="441"/>
      <c r="D82" s="441"/>
      <c r="E82" s="441"/>
      <c r="F82" s="441"/>
      <c r="G82" s="441"/>
      <c r="H82" s="441"/>
      <c r="I82" s="442"/>
      <c r="J82" s="443">
        <f>SUM(J69:J81)</f>
        <v>0</v>
      </c>
      <c r="K82" s="444">
        <f>SUM(K69:K81)+'D03'!K82</f>
        <v>0</v>
      </c>
      <c r="L82" s="875" t="s">
        <v>71</v>
      </c>
      <c r="M82" s="876"/>
      <c r="N82" s="563">
        <v>1</v>
      </c>
      <c r="O82" s="406"/>
      <c r="P82" s="416">
        <f t="shared" si="2"/>
        <v>0</v>
      </c>
      <c r="Q82" s="416">
        <f t="shared" si="3"/>
        <v>0</v>
      </c>
      <c r="R82" s="59"/>
      <c r="S82" s="170"/>
      <c r="T82" s="238"/>
      <c r="U82" s="55"/>
      <c r="V82" s="53"/>
      <c r="W82" s="53"/>
      <c r="X82" s="53"/>
      <c r="Y82" s="53"/>
      <c r="Z82" s="53"/>
      <c r="AA82" s="53"/>
      <c r="AB82" s="53"/>
      <c r="AC82" s="53"/>
      <c r="AD82" s="131"/>
      <c r="AE82" s="131"/>
      <c r="AF82" s="601"/>
      <c r="AG82" s="600"/>
      <c r="AH82" s="138"/>
      <c r="AI82" s="139"/>
      <c r="AJ82" s="139"/>
      <c r="AK82" s="94"/>
      <c r="AL82" s="94"/>
      <c r="AQ82" s="148" t="s">
        <v>65</v>
      </c>
      <c r="AR82" s="149"/>
      <c r="AS82" s="237">
        <v>1</v>
      </c>
      <c r="AT82" s="142"/>
      <c r="AU82" s="143"/>
      <c r="AV82" s="144"/>
      <c r="AW82" s="145"/>
      <c r="AX82" s="146"/>
      <c r="AY82" s="147"/>
    </row>
    <row r="83" spans="1:51" s="46" customFormat="1" ht="20.100000000000001" customHeight="1" thickBot="1">
      <c r="A83" s="445" t="s">
        <v>224</v>
      </c>
      <c r="B83" s="445"/>
      <c r="C83" s="446">
        <f>IF(M54=0,0,(+C74*I74+C75*I75+C76*I76)/M54)</f>
        <v>0</v>
      </c>
      <c r="D83" s="446">
        <f>IF(P36=0,0,(+D69*I69+D70*I70)/P36)</f>
        <v>0</v>
      </c>
      <c r="E83" s="446">
        <f>IF(P37=0,0,(+E69*I69+E70*I70+E71*I71+E73*I73)/P37)</f>
        <v>0</v>
      </c>
      <c r="F83" s="446">
        <f>IF(F52=0,0,(+F69*I69+F71*I71+F72*I72+F73*I73+F78*I78+F77*I77)/F52)</f>
        <v>0</v>
      </c>
      <c r="G83" s="398"/>
      <c r="H83" s="398"/>
      <c r="I83" s="398"/>
      <c r="J83" s="447"/>
      <c r="K83" s="447"/>
      <c r="L83" s="875" t="s">
        <v>72</v>
      </c>
      <c r="M83" s="876"/>
      <c r="N83" s="590">
        <v>1</v>
      </c>
      <c r="O83" s="406"/>
      <c r="P83" s="416">
        <f t="shared" si="2"/>
        <v>0</v>
      </c>
      <c r="Q83" s="416">
        <f t="shared" si="3"/>
        <v>0</v>
      </c>
      <c r="R83" s="59"/>
      <c r="S83" s="170"/>
      <c r="T83" s="238"/>
      <c r="U83" s="55"/>
      <c r="V83" s="53"/>
      <c r="W83" s="53"/>
      <c r="X83" s="53"/>
      <c r="Y83" s="53"/>
      <c r="Z83" s="53"/>
      <c r="AA83" s="53"/>
      <c r="AB83" s="53"/>
      <c r="AC83" s="53"/>
      <c r="AD83" s="150"/>
      <c r="AE83" s="150"/>
      <c r="AF83" s="150"/>
      <c r="AG83" s="150"/>
      <c r="AH83" s="150"/>
      <c r="AI83" s="150"/>
      <c r="AJ83" s="150"/>
      <c r="AK83" s="150"/>
      <c r="AL83" s="150"/>
      <c r="AQ83" s="180" t="s">
        <v>66</v>
      </c>
      <c r="AR83" s="152"/>
      <c r="AS83" s="118">
        <v>1</v>
      </c>
      <c r="AT83" s="181"/>
      <c r="AU83" s="154"/>
      <c r="AV83" s="155"/>
      <c r="AW83" s="156"/>
      <c r="AX83" s="157"/>
      <c r="AY83" s="158"/>
    </row>
    <row r="84" spans="1:51" s="46" customFormat="1" ht="20.100000000000001" customHeight="1" thickBot="1">
      <c r="A84" s="445" t="s">
        <v>225</v>
      </c>
      <c r="B84" s="445"/>
      <c r="C84" s="448">
        <f>+C83</f>
        <v>0</v>
      </c>
      <c r="D84" s="446">
        <f>+D83</f>
        <v>0</v>
      </c>
      <c r="E84" s="446">
        <f>+E83</f>
        <v>0</v>
      </c>
      <c r="F84" s="446">
        <f>+F83</f>
        <v>0</v>
      </c>
      <c r="G84" s="398"/>
      <c r="H84" s="398"/>
      <c r="I84" s="398"/>
      <c r="J84" s="447"/>
      <c r="K84" s="449"/>
      <c r="L84" s="412" t="s">
        <v>55</v>
      </c>
      <c r="M84" s="413"/>
      <c r="N84" s="413"/>
      <c r="O84" s="413"/>
      <c r="P84" s="422"/>
      <c r="Q84" s="414"/>
      <c r="R84" s="59"/>
      <c r="S84" s="170"/>
      <c r="T84" s="105"/>
      <c r="U84" s="182"/>
      <c r="V84" s="53"/>
      <c r="W84" s="53"/>
      <c r="X84" s="53"/>
      <c r="Y84" s="53"/>
      <c r="Z84" s="53"/>
      <c r="AA84" s="53"/>
      <c r="AB84" s="53"/>
      <c r="AC84" s="53"/>
      <c r="AD84" s="607"/>
      <c r="AE84" s="601"/>
      <c r="AF84" s="601"/>
      <c r="AG84" s="159"/>
      <c r="AH84" s="138"/>
      <c r="AI84" s="139"/>
      <c r="AJ84" s="139"/>
      <c r="AK84" s="94"/>
      <c r="AL84" s="94"/>
      <c r="AQ84" s="160" t="s">
        <v>56</v>
      </c>
      <c r="AR84" s="161"/>
      <c r="AS84" s="161"/>
      <c r="AT84" s="161"/>
      <c r="AU84" s="161"/>
      <c r="AV84" s="161"/>
      <c r="AW84" s="161"/>
      <c r="AX84" s="161"/>
      <c r="AY84" s="162"/>
    </row>
    <row r="85" spans="1:51" s="46" customFormat="1" ht="20.100000000000001" customHeight="1">
      <c r="A85" s="871" t="s">
        <v>151</v>
      </c>
      <c r="B85" s="872"/>
      <c r="C85" s="872"/>
      <c r="D85" s="872"/>
      <c r="E85" s="872"/>
      <c r="F85" s="872"/>
      <c r="G85" s="872"/>
      <c r="H85" s="872"/>
      <c r="I85" s="872"/>
      <c r="J85" s="450"/>
      <c r="K85" s="451"/>
      <c r="L85" s="875" t="s">
        <v>62</v>
      </c>
      <c r="M85" s="876"/>
      <c r="N85" s="590">
        <v>2</v>
      </c>
      <c r="O85" s="406"/>
      <c r="P85" s="416">
        <f>+N85*O85</f>
        <v>0</v>
      </c>
      <c r="Q85" s="416">
        <f>+P85</f>
        <v>0</v>
      </c>
      <c r="R85" s="59"/>
      <c r="S85" s="170"/>
      <c r="T85" s="105"/>
      <c r="U85" s="182"/>
      <c r="V85" s="53"/>
      <c r="W85" s="53"/>
      <c r="X85" s="53"/>
      <c r="Y85" s="53"/>
      <c r="Z85" s="53"/>
      <c r="AA85" s="53"/>
      <c r="AB85" s="53"/>
      <c r="AC85" s="53"/>
      <c r="AD85" s="607"/>
      <c r="AE85" s="601"/>
      <c r="AF85" s="601"/>
      <c r="AG85" s="159"/>
      <c r="AH85" s="138"/>
      <c r="AI85" s="139"/>
      <c r="AJ85" s="139"/>
      <c r="AK85" s="94"/>
      <c r="AL85" s="94"/>
      <c r="AQ85" s="183" t="s">
        <v>73</v>
      </c>
      <c r="AR85" s="75"/>
      <c r="AS85" s="237">
        <v>1</v>
      </c>
      <c r="AT85" s="165"/>
      <c r="AU85" s="143"/>
      <c r="AV85" s="166"/>
      <c r="AW85" s="167"/>
      <c r="AX85" s="168"/>
      <c r="AY85" s="169"/>
    </row>
    <row r="86" spans="1:51" s="46" customFormat="1" ht="20.100000000000001" customHeight="1">
      <c r="A86" s="452" t="s">
        <v>160</v>
      </c>
      <c r="B86" s="1127" t="s">
        <v>164</v>
      </c>
      <c r="C86" s="1127"/>
      <c r="D86" s="1127"/>
      <c r="E86" s="1127"/>
      <c r="F86" s="1127"/>
      <c r="G86" s="1127"/>
      <c r="H86" s="1127"/>
      <c r="I86" s="1127"/>
      <c r="J86" s="453"/>
      <c r="K86" s="454"/>
      <c r="L86" s="415" t="s">
        <v>63</v>
      </c>
      <c r="M86" s="590"/>
      <c r="N86" s="590">
        <v>1</v>
      </c>
      <c r="O86" s="406"/>
      <c r="P86" s="416">
        <f>+N86*O86</f>
        <v>0</v>
      </c>
      <c r="Q86" s="416">
        <f>+P86</f>
        <v>0</v>
      </c>
      <c r="R86" s="59"/>
      <c r="S86" s="170"/>
      <c r="T86" s="105"/>
      <c r="U86" s="182"/>
      <c r="V86" s="53"/>
      <c r="W86" s="53"/>
      <c r="X86" s="53"/>
      <c r="Y86" s="53"/>
      <c r="Z86" s="53"/>
      <c r="AA86" s="53"/>
      <c r="AB86" s="53"/>
      <c r="AC86" s="53"/>
      <c r="AD86" s="607"/>
      <c r="AE86" s="601"/>
      <c r="AF86" s="601"/>
      <c r="AG86" s="159"/>
      <c r="AH86" s="138"/>
      <c r="AI86" s="139"/>
      <c r="AJ86" s="139"/>
      <c r="AK86" s="94"/>
      <c r="AL86" s="94"/>
      <c r="AQ86" s="183" t="s">
        <v>74</v>
      </c>
      <c r="AR86" s="75"/>
      <c r="AS86" s="237">
        <v>1</v>
      </c>
      <c r="AT86" s="165"/>
      <c r="AU86" s="143"/>
      <c r="AV86" s="144"/>
      <c r="AW86" s="145"/>
      <c r="AX86" s="146"/>
      <c r="AY86" s="147"/>
    </row>
    <row r="87" spans="1:51" s="46" customFormat="1" ht="20.100000000000001" customHeight="1">
      <c r="A87" s="623" t="s">
        <v>326</v>
      </c>
      <c r="B87" s="624"/>
      <c r="C87" s="624"/>
      <c r="D87" s="624"/>
      <c r="E87" s="624"/>
      <c r="F87" s="624"/>
      <c r="G87" s="624"/>
      <c r="H87" s="624"/>
      <c r="I87" s="624"/>
      <c r="J87" s="645"/>
      <c r="K87" s="646"/>
      <c r="L87" s="875" t="s">
        <v>64</v>
      </c>
      <c r="M87" s="876"/>
      <c r="N87" s="590">
        <v>1</v>
      </c>
      <c r="O87" s="406"/>
      <c r="P87" s="416">
        <f>+N87*O87</f>
        <v>0</v>
      </c>
      <c r="Q87" s="416">
        <f>+P87</f>
        <v>0</v>
      </c>
      <c r="R87" s="59"/>
      <c r="S87" s="170"/>
      <c r="T87" s="105"/>
      <c r="U87" s="182"/>
      <c r="V87" s="53"/>
      <c r="W87" s="53"/>
      <c r="X87" s="53"/>
      <c r="Y87" s="53"/>
      <c r="Z87" s="53"/>
      <c r="AA87" s="53"/>
      <c r="AB87" s="53"/>
      <c r="AC87" s="53"/>
      <c r="AD87" s="607"/>
      <c r="AE87" s="601"/>
      <c r="AF87" s="601"/>
      <c r="AG87" s="172"/>
      <c r="AH87" s="138"/>
      <c r="AI87" s="139"/>
      <c r="AJ87" s="131"/>
      <c r="AK87" s="94"/>
      <c r="AL87" s="94"/>
      <c r="AQ87" s="183" t="s">
        <v>75</v>
      </c>
      <c r="AR87" s="75"/>
      <c r="AS87" s="237">
        <v>2</v>
      </c>
      <c r="AT87" s="165"/>
      <c r="AU87" s="143"/>
      <c r="AV87" s="144"/>
      <c r="AW87" s="145"/>
      <c r="AX87" s="146"/>
      <c r="AY87" s="147"/>
    </row>
    <row r="88" spans="1:51" s="46" customFormat="1" ht="20.100000000000001" customHeight="1">
      <c r="A88" s="623" t="s">
        <v>327</v>
      </c>
      <c r="B88" s="624"/>
      <c r="C88" s="624"/>
      <c r="D88" s="624"/>
      <c r="E88" s="624"/>
      <c r="F88" s="624"/>
      <c r="G88" s="624"/>
      <c r="H88" s="624"/>
      <c r="I88" s="624"/>
      <c r="J88" s="645"/>
      <c r="K88" s="646"/>
      <c r="L88" s="415" t="s">
        <v>65</v>
      </c>
      <c r="M88" s="590"/>
      <c r="N88" s="590">
        <v>1</v>
      </c>
      <c r="O88" s="406"/>
      <c r="P88" s="416">
        <f>+N88*O88</f>
        <v>0</v>
      </c>
      <c r="Q88" s="416">
        <f>+P88</f>
        <v>0</v>
      </c>
      <c r="R88" s="59"/>
      <c r="S88" s="170"/>
      <c r="T88" s="105"/>
      <c r="U88" s="182"/>
      <c r="V88" s="184"/>
      <c r="W88" s="53"/>
      <c r="X88" s="53"/>
      <c r="Y88" s="53"/>
      <c r="Z88" s="53"/>
      <c r="AA88" s="53"/>
      <c r="AB88" s="53"/>
      <c r="AC88" s="53"/>
      <c r="AD88" s="607"/>
      <c r="AE88" s="601"/>
      <c r="AF88" s="601"/>
      <c r="AG88" s="172"/>
      <c r="AH88" s="138"/>
      <c r="AI88" s="139"/>
      <c r="AJ88" s="139"/>
      <c r="AK88" s="94"/>
      <c r="AL88" s="94"/>
      <c r="AQ88" s="183" t="s">
        <v>76</v>
      </c>
      <c r="AR88" s="75"/>
      <c r="AS88" s="237">
        <v>2</v>
      </c>
      <c r="AT88" s="179"/>
      <c r="AU88" s="143"/>
      <c r="AV88" s="144"/>
      <c r="AW88" s="149"/>
      <c r="AX88" s="146"/>
      <c r="AY88" s="147"/>
    </row>
    <row r="89" spans="1:51" s="46" customFormat="1" ht="20.100000000000001" customHeight="1">
      <c r="A89" s="455"/>
      <c r="B89" s="456"/>
      <c r="C89" s="456"/>
      <c r="D89" s="456"/>
      <c r="E89" s="456"/>
      <c r="F89" s="456"/>
      <c r="G89" s="456"/>
      <c r="H89" s="456"/>
      <c r="I89" s="456"/>
      <c r="J89" s="453"/>
      <c r="K89" s="454"/>
      <c r="L89" s="415" t="s">
        <v>66</v>
      </c>
      <c r="M89" s="590"/>
      <c r="N89" s="590">
        <v>1</v>
      </c>
      <c r="O89" s="406"/>
      <c r="P89" s="416">
        <f>+N89*O89</f>
        <v>0</v>
      </c>
      <c r="Q89" s="416">
        <f>+P89</f>
        <v>0</v>
      </c>
      <c r="R89" s="59"/>
      <c r="S89" s="170"/>
      <c r="T89" s="105"/>
      <c r="U89" s="182"/>
      <c r="V89" s="184"/>
      <c r="W89" s="53"/>
      <c r="X89" s="53"/>
      <c r="Y89" s="53"/>
      <c r="Z89" s="53"/>
      <c r="AA89" s="53"/>
      <c r="AB89" s="53"/>
      <c r="AC89" s="53"/>
      <c r="AD89" s="607"/>
      <c r="AE89" s="601"/>
      <c r="AF89" s="601"/>
      <c r="AG89" s="172"/>
      <c r="AH89" s="138"/>
      <c r="AI89" s="139"/>
      <c r="AJ89" s="139"/>
      <c r="AK89" s="94"/>
      <c r="AL89" s="94"/>
      <c r="AQ89" s="185"/>
      <c r="AR89" s="75"/>
      <c r="AS89" s="237"/>
      <c r="AT89" s="179"/>
      <c r="AU89" s="143"/>
      <c r="AV89" s="947"/>
      <c r="AW89" s="948"/>
      <c r="AX89" s="949"/>
      <c r="AY89" s="950"/>
    </row>
    <row r="90" spans="1:51" s="46" customFormat="1" ht="20.100000000000001" customHeight="1">
      <c r="A90" s="457" t="s">
        <v>247</v>
      </c>
      <c r="B90" s="458"/>
      <c r="C90" s="928"/>
      <c r="D90" s="928"/>
      <c r="E90" s="928"/>
      <c r="F90" s="928"/>
      <c r="G90" s="928"/>
      <c r="H90" s="928"/>
      <c r="I90" s="928"/>
      <c r="J90" s="459"/>
      <c r="K90" s="460"/>
      <c r="L90" s="412" t="s">
        <v>56</v>
      </c>
      <c r="M90" s="413"/>
      <c r="N90" s="413"/>
      <c r="O90" s="413"/>
      <c r="P90" s="422"/>
      <c r="Q90" s="414"/>
      <c r="R90" s="59"/>
      <c r="S90" s="170"/>
      <c r="T90" s="105"/>
      <c r="U90" s="182"/>
      <c r="V90" s="184"/>
      <c r="W90" s="53"/>
      <c r="X90" s="53"/>
      <c r="Y90" s="53"/>
      <c r="Z90" s="53"/>
      <c r="AA90" s="53"/>
      <c r="AB90" s="53"/>
      <c r="AC90" s="53"/>
      <c r="AD90" s="607"/>
      <c r="AE90" s="601"/>
      <c r="AF90" s="601"/>
      <c r="AG90" s="172"/>
      <c r="AH90" s="138"/>
      <c r="AI90" s="139"/>
      <c r="AJ90" s="139"/>
      <c r="AK90" s="94"/>
      <c r="AL90" s="94"/>
      <c r="AQ90" s="185"/>
      <c r="AR90" s="75"/>
      <c r="AS90" s="237"/>
      <c r="AT90" s="179"/>
      <c r="AU90" s="143"/>
      <c r="AV90" s="947"/>
      <c r="AW90" s="948"/>
      <c r="AX90" s="949"/>
      <c r="AY90" s="950"/>
    </row>
    <row r="91" spans="1:51" s="46" customFormat="1" ht="20.100000000000001" customHeight="1">
      <c r="A91" s="625" t="s">
        <v>280</v>
      </c>
      <c r="B91" s="626"/>
      <c r="C91" s="626"/>
      <c r="D91" s="626"/>
      <c r="E91" s="626"/>
      <c r="F91" s="626"/>
      <c r="G91" s="626"/>
      <c r="H91" s="626"/>
      <c r="I91" s="626"/>
      <c r="J91" s="632"/>
      <c r="K91" s="618"/>
      <c r="L91" s="465" t="s">
        <v>73</v>
      </c>
      <c r="M91" s="590"/>
      <c r="N91" s="590">
        <v>1</v>
      </c>
      <c r="O91" s="406"/>
      <c r="P91" s="416">
        <f>+N91*O91</f>
        <v>0</v>
      </c>
      <c r="Q91" s="416">
        <f>+P91</f>
        <v>0</v>
      </c>
      <c r="R91" s="59"/>
      <c r="S91" s="170"/>
      <c r="T91" s="105"/>
      <c r="U91" s="182"/>
      <c r="V91" s="184"/>
      <c r="W91" s="53"/>
      <c r="X91" s="53"/>
      <c r="Y91" s="53"/>
      <c r="Z91" s="53"/>
      <c r="AA91" s="53"/>
      <c r="AB91" s="53"/>
      <c r="AC91" s="53"/>
      <c r="AD91" s="977"/>
      <c r="AE91" s="977"/>
      <c r="AF91" s="977"/>
      <c r="AG91" s="977"/>
      <c r="AH91" s="977"/>
      <c r="AI91" s="977"/>
      <c r="AJ91" s="977"/>
      <c r="AK91" s="977"/>
      <c r="AL91" s="977"/>
      <c r="AQ91" s="188"/>
      <c r="AR91" s="189"/>
      <c r="AS91" s="118"/>
      <c r="AT91" s="174"/>
      <c r="AU91" s="154"/>
      <c r="AV91" s="929"/>
      <c r="AW91" s="930"/>
      <c r="AX91" s="949"/>
      <c r="AY91" s="950"/>
    </row>
    <row r="92" spans="1:51" s="46" customFormat="1" ht="20.100000000000001" customHeight="1">
      <c r="A92" s="461"/>
      <c r="B92" s="462"/>
      <c r="C92" s="462"/>
      <c r="D92" s="462"/>
      <c r="E92" s="462"/>
      <c r="F92" s="462"/>
      <c r="G92" s="462"/>
      <c r="H92" s="462"/>
      <c r="I92" s="462"/>
      <c r="J92" s="463"/>
      <c r="K92" s="464"/>
      <c r="L92" s="465" t="s">
        <v>142</v>
      </c>
      <c r="M92" s="590"/>
      <c r="N92" s="590">
        <v>1</v>
      </c>
      <c r="O92" s="406"/>
      <c r="P92" s="416">
        <f>+N92*O92</f>
        <v>0</v>
      </c>
      <c r="Q92" s="416">
        <f>+P92</f>
        <v>0</v>
      </c>
      <c r="R92" s="59"/>
      <c r="S92" s="170"/>
      <c r="T92" s="105"/>
      <c r="U92" s="182"/>
      <c r="V92" s="184"/>
      <c r="W92" s="53"/>
      <c r="X92" s="53"/>
      <c r="Y92" s="53"/>
      <c r="Z92" s="53"/>
      <c r="AA92" s="53"/>
      <c r="AB92" s="53"/>
      <c r="AC92" s="53"/>
      <c r="AD92" s="607"/>
      <c r="AE92" s="601"/>
      <c r="AF92" s="190"/>
      <c r="AG92" s="191"/>
      <c r="AH92" s="138"/>
      <c r="AI92" s="955"/>
      <c r="AJ92" s="955"/>
      <c r="AK92" s="951"/>
      <c r="AL92" s="951"/>
      <c r="AQ92" s="185"/>
      <c r="AR92" s="75"/>
      <c r="AS92" s="193"/>
      <c r="AT92" s="194"/>
      <c r="AU92" s="143"/>
      <c r="AV92" s="952"/>
      <c r="AW92" s="953"/>
      <c r="AX92" s="949"/>
      <c r="AY92" s="950"/>
    </row>
    <row r="93" spans="1:51" s="46" customFormat="1" ht="20.100000000000001" customHeight="1">
      <c r="A93" s="466" t="s">
        <v>158</v>
      </c>
      <c r="B93" s="982"/>
      <c r="C93" s="982"/>
      <c r="D93" s="982"/>
      <c r="E93" s="982"/>
      <c r="F93" s="982"/>
      <c r="G93" s="982"/>
      <c r="H93" s="982"/>
      <c r="I93" s="982"/>
      <c r="J93" s="463"/>
      <c r="K93" s="464"/>
      <c r="L93" s="465" t="s">
        <v>143</v>
      </c>
      <c r="M93" s="590"/>
      <c r="N93" s="590">
        <v>2</v>
      </c>
      <c r="O93" s="406"/>
      <c r="P93" s="416">
        <f>+N93*O93</f>
        <v>0</v>
      </c>
      <c r="Q93" s="416">
        <f>+P93</f>
        <v>0</v>
      </c>
      <c r="R93" s="59"/>
      <c r="S93" s="170"/>
      <c r="T93" s="105"/>
      <c r="U93" s="182"/>
      <c r="V93" s="184"/>
      <c r="W93" s="53"/>
      <c r="X93" s="53"/>
      <c r="Y93" s="53"/>
      <c r="Z93" s="53"/>
      <c r="AA93" s="53"/>
      <c r="AB93" s="53"/>
      <c r="AC93" s="53"/>
      <c r="AD93" s="607"/>
      <c r="AE93" s="601"/>
      <c r="AF93" s="190"/>
      <c r="AG93" s="191"/>
      <c r="AH93" s="138"/>
      <c r="AI93" s="955"/>
      <c r="AJ93" s="955"/>
      <c r="AK93" s="951"/>
      <c r="AL93" s="951"/>
      <c r="AQ93" s="197"/>
      <c r="AR93" s="75"/>
      <c r="AS93" s="193"/>
      <c r="AT93" s="194"/>
      <c r="AU93" s="143"/>
      <c r="AV93" s="952"/>
      <c r="AW93" s="953"/>
      <c r="AX93" s="949"/>
      <c r="AY93" s="950"/>
    </row>
    <row r="94" spans="1:51" s="46" customFormat="1" ht="20.100000000000001" customHeight="1">
      <c r="A94" s="625" t="s">
        <v>304</v>
      </c>
      <c r="B94" s="626"/>
      <c r="C94" s="626"/>
      <c r="D94" s="626"/>
      <c r="E94" s="626"/>
      <c r="F94" s="626"/>
      <c r="G94" s="626"/>
      <c r="H94" s="626"/>
      <c r="I94" s="626"/>
      <c r="J94" s="632"/>
      <c r="K94" s="464"/>
      <c r="L94" s="465" t="s">
        <v>144</v>
      </c>
      <c r="M94" s="590"/>
      <c r="N94" s="590">
        <v>2</v>
      </c>
      <c r="O94" s="406"/>
      <c r="P94" s="416">
        <f>+N94*O94</f>
        <v>0</v>
      </c>
      <c r="Q94" s="416">
        <f>+P94</f>
        <v>0</v>
      </c>
      <c r="R94" s="59"/>
      <c r="S94" s="170"/>
      <c r="T94" s="105"/>
      <c r="U94" s="182"/>
      <c r="V94" s="184"/>
      <c r="W94" s="53"/>
      <c r="X94" s="53"/>
      <c r="Y94" s="53"/>
      <c r="Z94" s="53"/>
      <c r="AA94" s="53"/>
      <c r="AB94" s="53"/>
      <c r="AC94" s="53"/>
      <c r="AD94" s="607"/>
      <c r="AE94" s="601"/>
      <c r="AF94" s="190"/>
      <c r="AG94" s="191"/>
      <c r="AH94" s="138"/>
      <c r="AI94" s="599"/>
      <c r="AJ94" s="599"/>
      <c r="AK94" s="600"/>
      <c r="AL94" s="600"/>
      <c r="AQ94" s="197"/>
      <c r="AR94" s="75"/>
      <c r="AS94" s="193"/>
      <c r="AT94" s="194"/>
      <c r="AU94" s="143"/>
      <c r="AV94" s="602"/>
      <c r="AW94" s="603"/>
      <c r="AX94" s="596"/>
      <c r="AY94" s="597"/>
    </row>
    <row r="95" spans="1:51" s="46" customFormat="1" ht="20.100000000000001" customHeight="1">
      <c r="A95" s="467"/>
      <c r="B95" s="468"/>
      <c r="C95" s="468"/>
      <c r="D95" s="468"/>
      <c r="E95" s="468"/>
      <c r="F95" s="468"/>
      <c r="G95" s="468"/>
      <c r="H95" s="468"/>
      <c r="I95" s="468"/>
      <c r="J95" s="469"/>
      <c r="K95" s="470"/>
      <c r="L95" s="471" t="s">
        <v>154</v>
      </c>
      <c r="M95" s="472"/>
      <c r="N95" s="472"/>
      <c r="O95" s="472"/>
      <c r="P95" s="472"/>
      <c r="Q95" s="473"/>
      <c r="R95" s="59"/>
      <c r="S95" s="170"/>
      <c r="T95" s="105"/>
      <c r="U95" s="182"/>
      <c r="V95" s="184"/>
      <c r="W95" s="53"/>
      <c r="X95" s="53"/>
      <c r="Y95" s="53"/>
      <c r="Z95" s="53"/>
      <c r="AA95" s="53"/>
      <c r="AB95" s="53"/>
      <c r="AC95" s="53"/>
      <c r="AD95" s="607"/>
      <c r="AE95" s="601"/>
      <c r="AF95" s="190"/>
      <c r="AG95" s="191"/>
      <c r="AH95" s="138"/>
      <c r="AI95" s="599"/>
      <c r="AJ95" s="599"/>
      <c r="AK95" s="600"/>
      <c r="AL95" s="600"/>
      <c r="AQ95" s="197"/>
      <c r="AR95" s="75"/>
      <c r="AS95" s="193"/>
      <c r="AT95" s="194"/>
      <c r="AU95" s="143"/>
      <c r="AV95" s="602"/>
      <c r="AW95" s="603"/>
      <c r="AX95" s="596"/>
      <c r="AY95" s="597"/>
    </row>
    <row r="96" spans="1:51" s="46" customFormat="1" ht="20.100000000000001" customHeight="1">
      <c r="A96" s="474" t="s">
        <v>159</v>
      </c>
      <c r="B96" s="475"/>
      <c r="C96" s="916" t="s">
        <v>223</v>
      </c>
      <c r="D96" s="916"/>
      <c r="E96" s="916"/>
      <c r="F96" s="916"/>
      <c r="G96" s="916"/>
      <c r="H96" s="916"/>
      <c r="I96" s="916"/>
      <c r="J96" s="463"/>
      <c r="K96" s="464"/>
      <c r="L96" s="465" t="s">
        <v>155</v>
      </c>
      <c r="M96" s="554"/>
      <c r="N96" s="554">
        <v>3</v>
      </c>
      <c r="O96" s="406">
        <v>95</v>
      </c>
      <c r="P96" s="476">
        <f>+N96*O96</f>
        <v>285</v>
      </c>
      <c r="Q96" s="477">
        <f>+P96+'D03'!Q96</f>
        <v>2850</v>
      </c>
      <c r="R96" s="59"/>
      <c r="S96" s="170"/>
      <c r="T96" s="105"/>
      <c r="U96" s="182"/>
      <c r="V96" s="55"/>
      <c r="W96" s="53"/>
      <c r="X96" s="53"/>
      <c r="Y96" s="53"/>
      <c r="Z96" s="53"/>
      <c r="AA96" s="53"/>
      <c r="AB96" s="53"/>
      <c r="AC96" s="53"/>
      <c r="AD96" s="607"/>
      <c r="AE96" s="601"/>
      <c r="AF96" s="190"/>
      <c r="AG96" s="191"/>
      <c r="AH96" s="138"/>
      <c r="AI96" s="598"/>
      <c r="AJ96" s="598"/>
      <c r="AK96" s="600"/>
      <c r="AL96" s="600"/>
      <c r="AQ96" s="197"/>
      <c r="AR96" s="75"/>
      <c r="AS96" s="193"/>
      <c r="AT96" s="194"/>
      <c r="AU96" s="143"/>
      <c r="AV96" s="952"/>
      <c r="AW96" s="953"/>
      <c r="AX96" s="949"/>
      <c r="AY96" s="950"/>
    </row>
    <row r="97" spans="1:51" s="46" customFormat="1" ht="20.100000000000001" customHeight="1">
      <c r="A97" s="616" t="s">
        <v>344</v>
      </c>
      <c r="B97" s="617"/>
      <c r="C97" s="617"/>
      <c r="D97" s="617"/>
      <c r="E97" s="478"/>
      <c r="F97" s="478"/>
      <c r="G97" s="478"/>
      <c r="H97" s="478"/>
      <c r="I97" s="478"/>
      <c r="J97" s="469"/>
      <c r="K97" s="470"/>
      <c r="L97" s="471" t="s">
        <v>57</v>
      </c>
      <c r="M97" s="472"/>
      <c r="N97" s="472"/>
      <c r="O97" s="472"/>
      <c r="P97" s="479"/>
      <c r="Q97" s="480"/>
      <c r="R97" s="59"/>
      <c r="S97" s="170"/>
      <c r="T97" s="199"/>
      <c r="U97" s="200"/>
      <c r="V97" s="184"/>
      <c r="W97" s="53"/>
      <c r="X97" s="53"/>
      <c r="Y97" s="53"/>
      <c r="Z97" s="53"/>
      <c r="AA97" s="53"/>
      <c r="AB97" s="53"/>
      <c r="AC97" s="53"/>
      <c r="AD97" s="607"/>
      <c r="AE97" s="601"/>
      <c r="AF97" s="190"/>
      <c r="AG97" s="191"/>
      <c r="AH97" s="138"/>
      <c r="AI97" s="598"/>
      <c r="AJ97" s="598"/>
      <c r="AK97" s="600"/>
      <c r="AL97" s="600"/>
      <c r="AQ97" s="197"/>
      <c r="AR97" s="75"/>
      <c r="AS97" s="193"/>
      <c r="AT97" s="194"/>
      <c r="AU97" s="143"/>
      <c r="AV97" s="594"/>
      <c r="AW97" s="595" t="s">
        <v>58</v>
      </c>
      <c r="AX97" s="596"/>
      <c r="AY97" s="597"/>
    </row>
    <row r="98" spans="1:51" s="46" customFormat="1" ht="20.100000000000001" customHeight="1">
      <c r="A98" s="481"/>
      <c r="B98" s="478"/>
      <c r="C98" s="478"/>
      <c r="D98" s="478"/>
      <c r="E98" s="478"/>
      <c r="F98" s="478"/>
      <c r="G98" s="478"/>
      <c r="H98" s="478"/>
      <c r="I98" s="478"/>
      <c r="J98" s="463"/>
      <c r="K98" s="464"/>
      <c r="L98" s="465" t="s">
        <v>156</v>
      </c>
      <c r="M98" s="554"/>
      <c r="N98" s="554">
        <v>0</v>
      </c>
      <c r="O98" s="406">
        <v>288.66000000000003</v>
      </c>
      <c r="P98" s="476">
        <f>+N98*O98</f>
        <v>0</v>
      </c>
      <c r="Q98" s="477">
        <f>+P98+'D03'!Q98</f>
        <v>0</v>
      </c>
      <c r="R98" s="59"/>
      <c r="S98" s="170"/>
      <c r="T98" s="199"/>
      <c r="U98" s="200"/>
      <c r="V98" s="184"/>
      <c r="W98" s="53"/>
      <c r="X98" s="53"/>
      <c r="Y98" s="53"/>
      <c r="Z98" s="53"/>
      <c r="AA98" s="53"/>
      <c r="AB98" s="53"/>
      <c r="AC98" s="53"/>
      <c r="AD98" s="607"/>
      <c r="AE98" s="601"/>
      <c r="AF98" s="190"/>
      <c r="AG98" s="191"/>
      <c r="AH98" s="138"/>
      <c r="AI98" s="954"/>
      <c r="AJ98" s="954"/>
      <c r="AK98" s="951"/>
      <c r="AL98" s="951"/>
      <c r="AQ98" s="197"/>
      <c r="AR98" s="75"/>
      <c r="AS98" s="193"/>
      <c r="AT98" s="194"/>
      <c r="AU98" s="143"/>
      <c r="AV98" s="594"/>
      <c r="AW98" s="595"/>
      <c r="AX98" s="596"/>
      <c r="AY98" s="597"/>
    </row>
    <row r="99" spans="1:51" s="46" customFormat="1" ht="20.100000000000001" customHeight="1">
      <c r="A99" s="481" t="s">
        <v>161</v>
      </c>
      <c r="B99" s="617" t="s">
        <v>0</v>
      </c>
      <c r="C99" s="617"/>
      <c r="D99" s="617"/>
      <c r="E99" s="617"/>
      <c r="F99" s="617"/>
      <c r="G99" s="617"/>
      <c r="H99" s="617"/>
      <c r="I99" s="617"/>
      <c r="J99" s="632"/>
      <c r="K99" s="618"/>
      <c r="L99" s="465" t="s">
        <v>163</v>
      </c>
      <c r="M99" s="554"/>
      <c r="N99" s="554">
        <v>1</v>
      </c>
      <c r="O99" s="406">
        <v>330</v>
      </c>
      <c r="P99" s="476">
        <f>+N99*O99</f>
        <v>330</v>
      </c>
      <c r="Q99" s="477">
        <f>+P99+'D03'!Q99</f>
        <v>660</v>
      </c>
      <c r="R99" s="59"/>
      <c r="S99" s="170"/>
      <c r="T99" s="199"/>
      <c r="U99" s="200"/>
      <c r="V99" s="184"/>
      <c r="W99" s="53"/>
      <c r="X99" s="53"/>
      <c r="Y99" s="53"/>
      <c r="Z99" s="53"/>
      <c r="AA99" s="53"/>
      <c r="AB99" s="53"/>
      <c r="AC99" s="53"/>
      <c r="AD99" s="607"/>
      <c r="AE99" s="601"/>
      <c r="AF99" s="190"/>
      <c r="AG99" s="191"/>
      <c r="AH99" s="138"/>
      <c r="AI99" s="598"/>
      <c r="AJ99" s="598"/>
      <c r="AK99" s="600"/>
      <c r="AL99" s="600"/>
      <c r="AQ99" s="197"/>
      <c r="AR99" s="75"/>
      <c r="AS99" s="193"/>
      <c r="AT99" s="194"/>
      <c r="AU99" s="143"/>
      <c r="AV99" s="594"/>
      <c r="AW99" s="595"/>
      <c r="AX99" s="596"/>
      <c r="AY99" s="597"/>
    </row>
    <row r="100" spans="1:51" s="46" customFormat="1" ht="20.100000000000001" customHeight="1">
      <c r="A100" s="616" t="s">
        <v>324</v>
      </c>
      <c r="B100" s="617"/>
      <c r="C100" s="617"/>
      <c r="D100" s="617"/>
      <c r="E100" s="617"/>
      <c r="F100" s="617"/>
      <c r="G100" s="617"/>
      <c r="H100" s="617"/>
      <c r="I100" s="617"/>
      <c r="J100" s="632"/>
      <c r="K100" s="618"/>
      <c r="L100" s="465" t="s">
        <v>60</v>
      </c>
      <c r="M100" s="590"/>
      <c r="N100" s="590">
        <v>1</v>
      </c>
      <c r="O100" s="406">
        <v>384.66</v>
      </c>
      <c r="P100" s="476">
        <f>+N100*O100</f>
        <v>384.66</v>
      </c>
      <c r="Q100" s="477">
        <f>+P100+'D03'!Q100</f>
        <v>1923.3000000000002</v>
      </c>
      <c r="R100" s="59"/>
      <c r="S100" s="170"/>
      <c r="T100" s="238"/>
      <c r="U100" s="200"/>
      <c r="V100" s="184"/>
      <c r="W100" s="53"/>
      <c r="X100" s="53"/>
      <c r="Y100" s="53"/>
      <c r="Z100" s="53"/>
      <c r="AA100" s="53"/>
      <c r="AB100" s="53"/>
      <c r="AC100" s="53"/>
      <c r="AD100" s="607"/>
      <c r="AE100" s="601"/>
      <c r="AF100" s="190"/>
      <c r="AG100" s="191"/>
      <c r="AH100" s="138"/>
      <c r="AI100" s="954"/>
      <c r="AJ100" s="954"/>
      <c r="AK100" s="951"/>
      <c r="AL100" s="951"/>
      <c r="AQ100" s="197"/>
      <c r="AR100" s="75"/>
      <c r="AS100" s="193"/>
      <c r="AT100" s="194"/>
      <c r="AU100" s="143"/>
      <c r="AV100" s="947"/>
      <c r="AW100" s="948"/>
      <c r="AX100" s="949"/>
      <c r="AY100" s="950"/>
    </row>
    <row r="101" spans="1:51" s="46" customFormat="1" ht="20.100000000000001" customHeight="1" thickBot="1">
      <c r="A101" s="616" t="s">
        <v>325</v>
      </c>
      <c r="B101" s="617"/>
      <c r="C101" s="617"/>
      <c r="D101" s="617"/>
      <c r="E101" s="617"/>
      <c r="F101" s="617"/>
      <c r="G101" s="617"/>
      <c r="H101" s="617"/>
      <c r="I101" s="617"/>
      <c r="J101" s="633"/>
      <c r="K101" s="634"/>
      <c r="L101" s="471" t="s">
        <v>149</v>
      </c>
      <c r="M101" s="472"/>
      <c r="N101" s="472"/>
      <c r="O101" s="472"/>
      <c r="P101" s="479"/>
      <c r="Q101" s="480"/>
      <c r="R101" s="59"/>
      <c r="S101" s="170"/>
      <c r="T101" s="238"/>
      <c r="U101" s="201"/>
      <c r="V101" s="184"/>
      <c r="W101" s="53"/>
      <c r="X101" s="53"/>
      <c r="Y101" s="53"/>
      <c r="Z101" s="53"/>
      <c r="AA101" s="53"/>
      <c r="AB101" s="53"/>
      <c r="AC101" s="53"/>
      <c r="AD101" s="972"/>
      <c r="AE101" s="972"/>
      <c r="AF101" s="972"/>
      <c r="AG101" s="972"/>
      <c r="AH101" s="972"/>
      <c r="AI101" s="972"/>
      <c r="AJ101" s="972"/>
      <c r="AK101" s="972"/>
      <c r="AL101" s="972"/>
      <c r="AQ101" s="188"/>
      <c r="AR101" s="189"/>
      <c r="AS101" s="202"/>
      <c r="AT101" s="203"/>
      <c r="AU101" s="154"/>
      <c r="AV101" s="929"/>
      <c r="AW101" s="930"/>
      <c r="AX101" s="975"/>
      <c r="AY101" s="976"/>
    </row>
    <row r="102" spans="1:51" s="46" customFormat="1" ht="20.100000000000001" customHeight="1" thickBot="1">
      <c r="A102" s="616"/>
      <c r="B102" s="617"/>
      <c r="C102" s="617"/>
      <c r="D102" s="617"/>
      <c r="E102" s="617"/>
      <c r="F102" s="617"/>
      <c r="G102" s="617"/>
      <c r="H102" s="617"/>
      <c r="I102" s="617"/>
      <c r="J102" s="632"/>
      <c r="K102" s="618"/>
      <c r="L102" s="465" t="s">
        <v>259</v>
      </c>
      <c r="M102" s="590"/>
      <c r="N102" s="590">
        <v>0</v>
      </c>
      <c r="O102" s="406"/>
      <c r="P102" s="476">
        <f>+N102*O102</f>
        <v>0</v>
      </c>
      <c r="Q102" s="477">
        <f>+P102+'D03'!Q102</f>
        <v>0</v>
      </c>
      <c r="R102" s="59"/>
      <c r="S102" s="170"/>
      <c r="T102" s="238"/>
      <c r="U102" s="200"/>
      <c r="V102" s="184"/>
      <c r="W102" s="53"/>
      <c r="X102" s="53"/>
      <c r="Y102" s="53"/>
      <c r="Z102" s="53"/>
      <c r="AA102" s="53"/>
      <c r="AB102" s="53"/>
      <c r="AC102" s="53"/>
      <c r="AD102" s="956"/>
      <c r="AE102" s="956"/>
      <c r="AF102" s="956"/>
      <c r="AG102" s="956"/>
      <c r="AH102" s="956"/>
      <c r="AI102" s="956"/>
      <c r="AJ102" s="956"/>
      <c r="AK102" s="956"/>
      <c r="AL102" s="956"/>
      <c r="AQ102" s="978" t="s">
        <v>59</v>
      </c>
      <c r="AR102" s="979"/>
      <c r="AS102" s="979"/>
      <c r="AT102" s="979"/>
      <c r="AU102" s="979"/>
      <c r="AV102" s="979"/>
      <c r="AW102" s="979"/>
      <c r="AX102" s="979"/>
      <c r="AY102" s="980"/>
    </row>
    <row r="103" spans="1:51" s="46" customFormat="1" ht="20.100000000000001" customHeight="1" thickBot="1">
      <c r="A103" s="482"/>
      <c r="B103" s="483"/>
      <c r="C103" s="483"/>
      <c r="D103" s="483"/>
      <c r="E103" s="483"/>
      <c r="F103" s="483"/>
      <c r="G103" s="483"/>
      <c r="H103" s="483"/>
      <c r="I103" s="483"/>
      <c r="J103" s="484"/>
      <c r="K103" s="485"/>
      <c r="L103" s="486" t="s">
        <v>153</v>
      </c>
      <c r="M103" s="277"/>
      <c r="N103" s="277">
        <v>1</v>
      </c>
      <c r="O103" s="406">
        <f>3677.89</f>
        <v>3677.89</v>
      </c>
      <c r="P103" s="476">
        <f>+N103*O103</f>
        <v>3677.89</v>
      </c>
      <c r="Q103" s="477">
        <f>+P103+'D03'!Q103</f>
        <v>14711.56</v>
      </c>
      <c r="R103" s="59"/>
      <c r="S103" s="170"/>
      <c r="T103" s="238"/>
      <c r="U103" s="204"/>
      <c r="V103" s="184"/>
      <c r="W103" s="53"/>
      <c r="X103" s="53"/>
      <c r="Y103" s="53"/>
      <c r="Z103" s="53"/>
      <c r="AA103" s="53"/>
      <c r="AB103" s="53"/>
      <c r="AC103" s="53"/>
      <c r="AD103" s="607"/>
      <c r="AE103" s="601"/>
      <c r="AF103" s="205"/>
      <c r="AG103" s="191"/>
      <c r="AH103" s="67"/>
      <c r="AI103" s="954"/>
      <c r="AJ103" s="954"/>
      <c r="AK103" s="951"/>
      <c r="AL103" s="951"/>
      <c r="AQ103" s="965"/>
      <c r="AR103" s="966"/>
      <c r="AS103" s="966"/>
      <c r="AT103" s="966"/>
      <c r="AU103" s="966"/>
      <c r="AV103" s="966"/>
      <c r="AW103" s="966"/>
      <c r="AX103" s="966"/>
      <c r="AY103" s="967"/>
    </row>
    <row r="104" spans="1:51" s="46" customFormat="1" ht="20.100000000000001" customHeight="1" thickBot="1">
      <c r="A104" s="846" t="s">
        <v>104</v>
      </c>
      <c r="B104" s="895"/>
      <c r="C104" s="895"/>
      <c r="D104" s="895"/>
      <c r="E104" s="895"/>
      <c r="F104" s="895"/>
      <c r="G104" s="895"/>
      <c r="H104" s="895"/>
      <c r="I104" s="895"/>
      <c r="J104" s="895"/>
      <c r="K104" s="895"/>
      <c r="L104" s="895"/>
      <c r="M104" s="895"/>
      <c r="N104" s="895"/>
      <c r="O104" s="895"/>
      <c r="P104" s="895"/>
      <c r="Q104" s="835"/>
      <c r="R104" s="240">
        <f>3597.89</f>
        <v>3597.89</v>
      </c>
      <c r="S104" s="170"/>
      <c r="T104" s="238"/>
      <c r="U104" s="200"/>
      <c r="V104" s="184"/>
      <c r="W104" s="53"/>
      <c r="X104" s="53"/>
      <c r="Y104" s="53"/>
      <c r="Z104" s="53"/>
      <c r="AA104" s="53"/>
      <c r="AB104" s="53"/>
      <c r="AC104" s="53"/>
      <c r="AD104" s="607"/>
      <c r="AE104" s="601"/>
      <c r="AF104" s="206"/>
      <c r="AG104" s="191"/>
      <c r="AH104" s="67"/>
      <c r="AI104" s="954"/>
      <c r="AJ104" s="954"/>
      <c r="AK104" s="951"/>
      <c r="AL104" s="951"/>
      <c r="AQ104" s="185" t="s">
        <v>79</v>
      </c>
      <c r="AR104" s="75"/>
      <c r="AS104" s="207"/>
      <c r="AT104" s="194"/>
      <c r="AU104" s="208"/>
      <c r="AV104" s="947"/>
      <c r="AW104" s="948"/>
      <c r="AX104" s="949">
        <v>0</v>
      </c>
      <c r="AY104" s="950"/>
    </row>
    <row r="105" spans="1:51" s="46" customFormat="1" ht="20.100000000000001" customHeight="1">
      <c r="A105" s="896" t="s">
        <v>244</v>
      </c>
      <c r="B105" s="897"/>
      <c r="C105" s="959"/>
      <c r="D105" s="960"/>
      <c r="E105" s="896" t="s">
        <v>106</v>
      </c>
      <c r="F105" s="958"/>
      <c r="G105" s="897"/>
      <c r="H105" s="488"/>
      <c r="I105" s="489" t="s">
        <v>115</v>
      </c>
      <c r="J105" s="490"/>
      <c r="K105" s="490"/>
      <c r="L105" s="490"/>
      <c r="M105" s="490"/>
      <c r="N105" s="490"/>
      <c r="O105" s="491"/>
      <c r="P105" s="873">
        <f>SUM(P96,P98,P100,P102,P103,P99)</f>
        <v>4677.55</v>
      </c>
      <c r="Q105" s="874"/>
      <c r="R105" s="59"/>
      <c r="S105" s="170"/>
      <c r="T105" s="238"/>
      <c r="U105" s="200"/>
      <c r="V105" s="184"/>
      <c r="W105" s="53"/>
      <c r="X105" s="53"/>
      <c r="Y105" s="53"/>
      <c r="Z105" s="53"/>
      <c r="AA105" s="53"/>
      <c r="AB105" s="53"/>
      <c r="AC105" s="53"/>
      <c r="AD105" s="607"/>
      <c r="AE105" s="601"/>
      <c r="AF105" s="209"/>
      <c r="AG105" s="191"/>
      <c r="AH105" s="67"/>
      <c r="AI105" s="954"/>
      <c r="AJ105" s="954"/>
      <c r="AK105" s="951"/>
      <c r="AL105" s="951"/>
      <c r="AQ105" s="183" t="s">
        <v>80</v>
      </c>
      <c r="AR105" s="75"/>
      <c r="AS105" s="210"/>
      <c r="AT105" s="194"/>
      <c r="AU105" s="208"/>
      <c r="AV105" s="947"/>
      <c r="AW105" s="948"/>
      <c r="AX105" s="949">
        <v>0</v>
      </c>
      <c r="AY105" s="950"/>
    </row>
    <row r="106" spans="1:51" s="46" customFormat="1" ht="20.100000000000001" customHeight="1">
      <c r="A106" s="898" t="s">
        <v>245</v>
      </c>
      <c r="B106" s="899"/>
      <c r="C106" s="900"/>
      <c r="D106" s="901"/>
      <c r="E106" s="898" t="s">
        <v>105</v>
      </c>
      <c r="F106" s="902"/>
      <c r="G106" s="899"/>
      <c r="H106" s="493"/>
      <c r="I106" s="566"/>
      <c r="J106" s="609"/>
      <c r="K106" s="609"/>
      <c r="L106" s="609"/>
      <c r="M106" s="609"/>
      <c r="N106" s="609"/>
      <c r="O106" s="608"/>
      <c r="P106" s="893"/>
      <c r="Q106" s="894"/>
      <c r="R106" s="211"/>
      <c r="S106" s="170"/>
      <c r="T106" s="98"/>
      <c r="U106" s="212"/>
      <c r="V106" s="87"/>
      <c r="W106" s="53"/>
      <c r="X106" s="53"/>
      <c r="Y106" s="53"/>
      <c r="Z106" s="53"/>
      <c r="AA106" s="53"/>
      <c r="AB106" s="53"/>
      <c r="AC106" s="53"/>
      <c r="AD106" s="213"/>
      <c r="AE106" s="571"/>
      <c r="AF106" s="601"/>
      <c r="AG106" s="214"/>
      <c r="AH106" s="215"/>
      <c r="AI106" s="981"/>
      <c r="AJ106" s="981"/>
      <c r="AK106" s="951"/>
      <c r="AL106" s="951"/>
      <c r="AQ106" s="185"/>
      <c r="AR106" s="216"/>
      <c r="AS106" s="165"/>
      <c r="AT106" s="71"/>
      <c r="AU106" s="217"/>
      <c r="AV106" s="947"/>
      <c r="AW106" s="948"/>
      <c r="AX106" s="949">
        <v>0</v>
      </c>
      <c r="AY106" s="950"/>
    </row>
    <row r="107" spans="1:51" s="46" customFormat="1" ht="20.100000000000001" customHeight="1">
      <c r="A107" s="898" t="s">
        <v>246</v>
      </c>
      <c r="B107" s="899"/>
      <c r="C107" s="961"/>
      <c r="D107" s="962"/>
      <c r="E107" s="898" t="s">
        <v>107</v>
      </c>
      <c r="F107" s="902"/>
      <c r="G107" s="899"/>
      <c r="H107" s="493"/>
      <c r="I107" s="494" t="s">
        <v>157</v>
      </c>
      <c r="J107" s="495"/>
      <c r="K107" s="495"/>
      <c r="L107" s="495"/>
      <c r="M107" s="495"/>
      <c r="N107" s="495"/>
      <c r="O107" s="496"/>
      <c r="P107" s="970">
        <f>+P105+'D03'!P107:Q107</f>
        <v>20144.86</v>
      </c>
      <c r="Q107" s="971"/>
      <c r="R107" s="218"/>
      <c r="S107" s="170"/>
      <c r="T107" s="105"/>
      <c r="U107" s="88"/>
      <c r="V107" s="219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Q107" s="220"/>
      <c r="AR107" s="74"/>
      <c r="AS107" s="237"/>
      <c r="AT107" s="221"/>
      <c r="AU107" s="222"/>
      <c r="AV107" s="973"/>
      <c r="AW107" s="974"/>
      <c r="AX107" s="949"/>
      <c r="AY107" s="950"/>
    </row>
    <row r="108" spans="1:51" s="46" customFormat="1" ht="20.100000000000001" customHeight="1" thickBot="1">
      <c r="A108" s="890"/>
      <c r="B108" s="891"/>
      <c r="C108" s="963"/>
      <c r="D108" s="964"/>
      <c r="E108" s="497"/>
      <c r="F108" s="498"/>
      <c r="G108" s="498"/>
      <c r="H108" s="499"/>
      <c r="I108" s="500"/>
      <c r="J108" s="498"/>
      <c r="K108" s="498"/>
      <c r="L108" s="498"/>
      <c r="M108" s="498"/>
      <c r="N108" s="498"/>
      <c r="O108" s="501"/>
      <c r="P108" s="892"/>
      <c r="Q108" s="892"/>
      <c r="R108" s="223"/>
      <c r="S108" s="50"/>
      <c r="T108" s="98"/>
      <c r="U108" s="88"/>
      <c r="V108" s="219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51" s="46" customFormat="1" ht="20.100000000000001" customHeight="1">
      <c r="A109" s="502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610"/>
      <c r="Q109" s="610"/>
      <c r="R109" s="224"/>
      <c r="S109" s="50"/>
      <c r="T109" s="105"/>
      <c r="U109" s="90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:51" s="46" customFormat="1" ht="20.100000000000001" customHeight="1">
      <c r="A110" s="502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  <c r="P110" s="610"/>
      <c r="Q110" s="610"/>
      <c r="R110" s="223"/>
      <c r="S110" s="50"/>
      <c r="T110" s="98"/>
      <c r="U110" s="225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:51" s="46" customFormat="1" ht="20.100000000000001" customHeight="1">
      <c r="A111" s="502"/>
      <c r="B111" s="503"/>
      <c r="C111" s="503"/>
      <c r="D111" s="503"/>
      <c r="E111" s="503"/>
      <c r="F111" s="503"/>
      <c r="G111" s="503"/>
      <c r="H111" s="503"/>
      <c r="I111" s="503"/>
      <c r="J111" s="478"/>
      <c r="K111" s="478"/>
      <c r="L111" s="503"/>
      <c r="M111" s="503"/>
      <c r="N111" s="503"/>
      <c r="O111" s="503"/>
      <c r="P111" s="610"/>
      <c r="Q111" s="610"/>
      <c r="R111" s="224"/>
      <c r="S111" s="226"/>
      <c r="T111" s="98"/>
      <c r="U111" s="225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51" s="46" customFormat="1" ht="20.100000000000001" customHeight="1">
      <c r="A112" s="502"/>
      <c r="B112" s="503"/>
      <c r="C112" s="503"/>
      <c r="D112" s="503"/>
      <c r="E112" s="478"/>
      <c r="F112" s="478"/>
      <c r="G112" s="478"/>
      <c r="H112" s="478"/>
      <c r="I112" s="478"/>
      <c r="J112" s="505"/>
      <c r="K112" s="505"/>
      <c r="L112" s="469"/>
      <c r="M112" s="469"/>
      <c r="N112" s="469"/>
      <c r="O112" s="503"/>
      <c r="P112" s="903"/>
      <c r="Q112" s="903"/>
      <c r="R112" s="224"/>
      <c r="S112" s="226"/>
      <c r="T112" s="98"/>
      <c r="U112" s="225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s="46" customFormat="1" ht="20.100000000000001" customHeight="1">
      <c r="A113" s="506" t="s">
        <v>150</v>
      </c>
      <c r="B113" s="507"/>
      <c r="C113" s="469"/>
      <c r="D113" s="503"/>
      <c r="E113" s="508"/>
      <c r="F113" s="889"/>
      <c r="G113" s="889"/>
      <c r="H113" s="969" t="s">
        <v>148</v>
      </c>
      <c r="I113" s="969"/>
      <c r="J113" s="889"/>
      <c r="K113" s="889"/>
      <c r="L113" s="503"/>
      <c r="M113" s="503"/>
      <c r="N113" s="503"/>
      <c r="O113" s="503"/>
      <c r="P113" s="888" t="s">
        <v>152</v>
      </c>
      <c r="Q113" s="888"/>
      <c r="R113" s="224"/>
      <c r="S113" s="226"/>
      <c r="T113" s="98"/>
      <c r="U113" s="225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:38" s="46" customFormat="1" ht="20.100000000000001" customHeight="1">
      <c r="A114" s="503"/>
      <c r="B114" s="503"/>
      <c r="C114" s="957"/>
      <c r="D114" s="957"/>
      <c r="E114" s="957"/>
      <c r="F114" s="957"/>
      <c r="G114" s="503"/>
      <c r="H114" s="503"/>
      <c r="I114" s="503"/>
      <c r="J114" s="591"/>
      <c r="K114" s="591"/>
      <c r="L114" s="503"/>
      <c r="M114" s="503"/>
      <c r="N114" s="503"/>
      <c r="O114" s="503"/>
      <c r="P114" s="503"/>
      <c r="Q114" s="503"/>
      <c r="R114" s="224"/>
      <c r="S114" s="226"/>
      <c r="T114" s="98"/>
      <c r="U114" s="225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:38" s="46" customFormat="1" ht="20.100000000000001" customHeight="1">
      <c r="A115" s="503"/>
      <c r="B115" s="503"/>
      <c r="C115" s="957"/>
      <c r="D115" s="957"/>
      <c r="E115" s="957"/>
      <c r="F115" s="957"/>
      <c r="G115" s="503"/>
      <c r="H115" s="591"/>
      <c r="I115" s="591"/>
      <c r="J115" s="503"/>
      <c r="K115" s="503"/>
      <c r="L115" s="503"/>
      <c r="M115" s="503"/>
      <c r="N115" s="503"/>
      <c r="O115" s="503"/>
      <c r="P115" s="503"/>
      <c r="Q115" s="503"/>
      <c r="R115" s="224"/>
      <c r="S115" s="226"/>
      <c r="T115" s="98"/>
      <c r="U115" s="225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:38" s="46" customFormat="1" ht="20.100000000000001" customHeight="1">
      <c r="A116" s="502"/>
      <c r="B116" s="503"/>
      <c r="C116" s="510" t="s">
        <v>146</v>
      </c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228"/>
      <c r="S116" s="50"/>
      <c r="T116" s="98"/>
      <c r="U116" s="229"/>
      <c r="V116" s="94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s="46" customFormat="1" ht="20.100000000000001" customHeight="1">
      <c r="A117" s="503"/>
      <c r="B117" s="503"/>
      <c r="C117" s="503"/>
      <c r="D117" s="511"/>
      <c r="E117" s="503"/>
      <c r="F117" s="503"/>
      <c r="G117" s="503"/>
      <c r="H117" s="503"/>
      <c r="I117" s="503"/>
      <c r="J117" s="503"/>
      <c r="K117" s="503"/>
      <c r="L117" s="503"/>
      <c r="M117" s="503"/>
      <c r="N117" s="503"/>
      <c r="O117" s="503"/>
      <c r="P117" s="512"/>
      <c r="Q117" s="503"/>
      <c r="S117" s="50"/>
      <c r="T117" s="98"/>
      <c r="U117" s="90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s="46" customFormat="1" ht="21" thickBot="1">
      <c r="A118" s="230">
        <f>SUM(Q96,U110:Y117,Q98:Q100,Q102,Q103)</f>
        <v>20144.86</v>
      </c>
      <c r="S118" s="50"/>
      <c r="T118" s="98"/>
      <c r="U118" s="90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:38" ht="15.75" thickTop="1">
      <c r="S119" s="34"/>
      <c r="T119" s="33"/>
      <c r="U119" s="9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>
      <c r="S120" s="34"/>
      <c r="T120" s="33"/>
      <c r="U120" s="9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>
      <c r="S121" s="34"/>
      <c r="T121" s="33"/>
      <c r="U121" s="9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>
      <c r="S122" s="34"/>
      <c r="T122" s="33"/>
      <c r="U122" s="9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>
      <c r="S123" s="34"/>
      <c r="T123" s="33"/>
      <c r="U123" s="9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>
      <c r="S124" s="34"/>
      <c r="T124" s="33"/>
      <c r="U124" s="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>
      <c r="S125" s="34"/>
      <c r="T125" s="33"/>
      <c r="U125" s="9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>
      <c r="S126" s="38"/>
      <c r="T126" s="33"/>
      <c r="U126" s="9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>
      <c r="S127" s="34"/>
      <c r="T127" s="33"/>
      <c r="U127" s="9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>
      <c r="S128" s="34"/>
      <c r="T128" s="33"/>
      <c r="U128" s="9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9:38">
      <c r="S129" s="34"/>
      <c r="T129" s="33"/>
      <c r="U129" s="9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9:38">
      <c r="S130" s="34"/>
      <c r="T130" s="33"/>
      <c r="U130" s="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9:38">
      <c r="S131" s="34"/>
      <c r="T131" s="33"/>
      <c r="U131" s="9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9:38">
      <c r="S132" s="34"/>
      <c r="T132" s="33"/>
      <c r="U132" s="9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9:38">
      <c r="S133" s="34"/>
      <c r="T133" s="33"/>
      <c r="U133" s="9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9:38">
      <c r="S134" s="34"/>
      <c r="T134" s="33"/>
      <c r="U134" s="9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9:38">
      <c r="S135" s="34"/>
      <c r="T135" s="33"/>
      <c r="U135" s="9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9:38">
      <c r="S136" s="34"/>
      <c r="T136" s="33"/>
      <c r="U136" s="9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</sheetData>
  <mergeCells count="347">
    <mergeCell ref="C114:F114"/>
    <mergeCell ref="C115:F115"/>
    <mergeCell ref="A108:B108"/>
    <mergeCell ref="C108:D108"/>
    <mergeCell ref="P108:Q108"/>
    <mergeCell ref="P112:Q112"/>
    <mergeCell ref="F113:G113"/>
    <mergeCell ref="H113:I113"/>
    <mergeCell ref="J113:K113"/>
    <mergeCell ref="P113:Q113"/>
    <mergeCell ref="AX106:AY106"/>
    <mergeCell ref="A107:B107"/>
    <mergeCell ref="C107:D107"/>
    <mergeCell ref="E107:G107"/>
    <mergeCell ref="P107:Q107"/>
    <mergeCell ref="AV107:AW107"/>
    <mergeCell ref="AX107:AY107"/>
    <mergeCell ref="AK105:AL105"/>
    <mergeCell ref="AV105:AW105"/>
    <mergeCell ref="AX105:AY105"/>
    <mergeCell ref="A106:B106"/>
    <mergeCell ref="C106:D106"/>
    <mergeCell ref="E106:G106"/>
    <mergeCell ref="P106:Q106"/>
    <mergeCell ref="AI106:AJ106"/>
    <mergeCell ref="AK106:AL106"/>
    <mergeCell ref="AV106:AW106"/>
    <mergeCell ref="A104:Q104"/>
    <mergeCell ref="AI104:AJ104"/>
    <mergeCell ref="AK104:AL104"/>
    <mergeCell ref="AV104:AW104"/>
    <mergeCell ref="AX104:AY104"/>
    <mergeCell ref="A105:B105"/>
    <mergeCell ref="C105:D105"/>
    <mergeCell ref="E105:G105"/>
    <mergeCell ref="P105:Q105"/>
    <mergeCell ref="AI105:AJ105"/>
    <mergeCell ref="AD101:AL101"/>
    <mergeCell ref="AV101:AW101"/>
    <mergeCell ref="AX101:AY101"/>
    <mergeCell ref="AD102:AL102"/>
    <mergeCell ref="AQ102:AY102"/>
    <mergeCell ref="AI103:AJ103"/>
    <mergeCell ref="AK103:AL103"/>
    <mergeCell ref="AQ103:AY103"/>
    <mergeCell ref="AI98:AJ98"/>
    <mergeCell ref="AK98:AL98"/>
    <mergeCell ref="AI100:AJ100"/>
    <mergeCell ref="AK100:AL100"/>
    <mergeCell ref="AV100:AW100"/>
    <mergeCell ref="AX100:AY100"/>
    <mergeCell ref="B93:I93"/>
    <mergeCell ref="AI93:AJ93"/>
    <mergeCell ref="AK93:AL93"/>
    <mergeCell ref="AV93:AW93"/>
    <mergeCell ref="AX93:AY93"/>
    <mergeCell ref="C96:I96"/>
    <mergeCell ref="AV96:AW96"/>
    <mergeCell ref="AX96:AY96"/>
    <mergeCell ref="AD91:AL91"/>
    <mergeCell ref="AV91:AW91"/>
    <mergeCell ref="AX91:AY91"/>
    <mergeCell ref="AI92:AJ92"/>
    <mergeCell ref="AK92:AL92"/>
    <mergeCell ref="AV92:AW92"/>
    <mergeCell ref="AX92:AY92"/>
    <mergeCell ref="B86:I86"/>
    <mergeCell ref="L87:M87"/>
    <mergeCell ref="AV89:AW89"/>
    <mergeCell ref="AX89:AY89"/>
    <mergeCell ref="C90:I90"/>
    <mergeCell ref="AV90:AW90"/>
    <mergeCell ref="AX90:AY90"/>
    <mergeCell ref="L80:M80"/>
    <mergeCell ref="V80:X80"/>
    <mergeCell ref="Y80:AB80"/>
    <mergeCell ref="L82:M82"/>
    <mergeCell ref="L83:M83"/>
    <mergeCell ref="A85:I85"/>
    <mergeCell ref="L85:M85"/>
    <mergeCell ref="L76:M76"/>
    <mergeCell ref="N76:N77"/>
    <mergeCell ref="O76:O77"/>
    <mergeCell ref="P76:P77"/>
    <mergeCell ref="Q76:Q77"/>
    <mergeCell ref="L77:M77"/>
    <mergeCell ref="T67:U67"/>
    <mergeCell ref="N69:N70"/>
    <mergeCell ref="O69:O70"/>
    <mergeCell ref="P69:P70"/>
    <mergeCell ref="Q69:Q70"/>
    <mergeCell ref="L74:M74"/>
    <mergeCell ref="A66:K66"/>
    <mergeCell ref="L66:Q66"/>
    <mergeCell ref="A67:A68"/>
    <mergeCell ref="B67:B68"/>
    <mergeCell ref="C67:F67"/>
    <mergeCell ref="G67:G68"/>
    <mergeCell ref="H67:H68"/>
    <mergeCell ref="K67:K68"/>
    <mergeCell ref="L67:M67"/>
    <mergeCell ref="J63:L63"/>
    <mergeCell ref="P63:Q63"/>
    <mergeCell ref="J64:L64"/>
    <mergeCell ref="P64:Q64"/>
    <mergeCell ref="B65:E65"/>
    <mergeCell ref="F65:G65"/>
    <mergeCell ref="H65:I65"/>
    <mergeCell ref="J65:L65"/>
    <mergeCell ref="N65:O65"/>
    <mergeCell ref="P65:Q65"/>
    <mergeCell ref="B62:E62"/>
    <mergeCell ref="F62:G62"/>
    <mergeCell ref="H62:I62"/>
    <mergeCell ref="J62:L62"/>
    <mergeCell ref="N62:O62"/>
    <mergeCell ref="P62:Q62"/>
    <mergeCell ref="B61:E61"/>
    <mergeCell ref="F61:G61"/>
    <mergeCell ref="H61:I61"/>
    <mergeCell ref="J61:L61"/>
    <mergeCell ref="N61:O61"/>
    <mergeCell ref="P61:Q61"/>
    <mergeCell ref="X59:AB59"/>
    <mergeCell ref="B60:E60"/>
    <mergeCell ref="F60:G60"/>
    <mergeCell ref="H60:I60"/>
    <mergeCell ref="J60:L60"/>
    <mergeCell ref="N60:O60"/>
    <mergeCell ref="P60:Q60"/>
    <mergeCell ref="B59:E59"/>
    <mergeCell ref="F59:G59"/>
    <mergeCell ref="H59:I59"/>
    <mergeCell ref="J59:L59"/>
    <mergeCell ref="N59:O59"/>
    <mergeCell ref="P59:Q59"/>
    <mergeCell ref="B58:E58"/>
    <mergeCell ref="F58:G58"/>
    <mergeCell ref="H58:I58"/>
    <mergeCell ref="J58:L58"/>
    <mergeCell ref="N58:O58"/>
    <mergeCell ref="P58:Q58"/>
    <mergeCell ref="J55:L55"/>
    <mergeCell ref="N55:O55"/>
    <mergeCell ref="J56:L56"/>
    <mergeCell ref="N56:O56"/>
    <mergeCell ref="X56:AB56"/>
    <mergeCell ref="A57:E57"/>
    <mergeCell ref="F57:I57"/>
    <mergeCell ref="J57:M57"/>
    <mergeCell ref="N57:Q57"/>
    <mergeCell ref="X57:AB57"/>
    <mergeCell ref="X53:AB53"/>
    <mergeCell ref="B54:C54"/>
    <mergeCell ref="D54:E54"/>
    <mergeCell ref="F54:G54"/>
    <mergeCell ref="H54:I54"/>
    <mergeCell ref="J54:L54"/>
    <mergeCell ref="N54:O54"/>
    <mergeCell ref="X54:AB54"/>
    <mergeCell ref="B53:C53"/>
    <mergeCell ref="D53:E53"/>
    <mergeCell ref="F53:G53"/>
    <mergeCell ref="H53:I53"/>
    <mergeCell ref="J53:L53"/>
    <mergeCell ref="N53:O53"/>
    <mergeCell ref="T51:AB51"/>
    <mergeCell ref="B52:C52"/>
    <mergeCell ref="D52:E52"/>
    <mergeCell ref="F52:G52"/>
    <mergeCell ref="H52:I52"/>
    <mergeCell ref="J52:L52"/>
    <mergeCell ref="N52:O52"/>
    <mergeCell ref="X52:AB52"/>
    <mergeCell ref="A50:I50"/>
    <mergeCell ref="J50:Q50"/>
    <mergeCell ref="B51:C51"/>
    <mergeCell ref="D51:E51"/>
    <mergeCell ref="F51:G51"/>
    <mergeCell ref="H51:I51"/>
    <mergeCell ref="J51:L51"/>
    <mergeCell ref="N51:O51"/>
    <mergeCell ref="B48:C48"/>
    <mergeCell ref="D48:E48"/>
    <mergeCell ref="J48:M48"/>
    <mergeCell ref="N48:O48"/>
    <mergeCell ref="P48:Q48"/>
    <mergeCell ref="B49:C49"/>
    <mergeCell ref="D49:E49"/>
    <mergeCell ref="J49:M49"/>
    <mergeCell ref="N49:O49"/>
    <mergeCell ref="P49:Q49"/>
    <mergeCell ref="B46:C46"/>
    <mergeCell ref="D46:E46"/>
    <mergeCell ref="J46:M46"/>
    <mergeCell ref="N46:O46"/>
    <mergeCell ref="P46:Q46"/>
    <mergeCell ref="B47:C47"/>
    <mergeCell ref="D47:E47"/>
    <mergeCell ref="J47:M47"/>
    <mergeCell ref="B44:C44"/>
    <mergeCell ref="D44:E44"/>
    <mergeCell ref="J44:M44"/>
    <mergeCell ref="N44:O44"/>
    <mergeCell ref="P44:Q44"/>
    <mergeCell ref="B45:C45"/>
    <mergeCell ref="D45:E45"/>
    <mergeCell ref="J45:M45"/>
    <mergeCell ref="N45:O45"/>
    <mergeCell ref="P45:Q45"/>
    <mergeCell ref="AT42:AX42"/>
    <mergeCell ref="B43:C43"/>
    <mergeCell ref="D43:E43"/>
    <mergeCell ref="J43:M43"/>
    <mergeCell ref="N43:O43"/>
    <mergeCell ref="P43:Q43"/>
    <mergeCell ref="B41:C41"/>
    <mergeCell ref="D41:E41"/>
    <mergeCell ref="J41:M41"/>
    <mergeCell ref="N41:O41"/>
    <mergeCell ref="P41:Q41"/>
    <mergeCell ref="B42:C42"/>
    <mergeCell ref="D42:E42"/>
    <mergeCell ref="J42:M42"/>
    <mergeCell ref="N42:O42"/>
    <mergeCell ref="P42:Q42"/>
    <mergeCell ref="B40:C40"/>
    <mergeCell ref="D40:E40"/>
    <mergeCell ref="F40:G40"/>
    <mergeCell ref="J40:M40"/>
    <mergeCell ref="N40:O40"/>
    <mergeCell ref="P40:Q40"/>
    <mergeCell ref="AP34:AX34"/>
    <mergeCell ref="AP35:AX35"/>
    <mergeCell ref="N38:O38"/>
    <mergeCell ref="A39:E39"/>
    <mergeCell ref="F39:I39"/>
    <mergeCell ref="J39:Q39"/>
    <mergeCell ref="A32:Q32"/>
    <mergeCell ref="A33:A34"/>
    <mergeCell ref="B33:H33"/>
    <mergeCell ref="I33:O33"/>
    <mergeCell ref="P33:P34"/>
    <mergeCell ref="Q33:Q34"/>
    <mergeCell ref="B31:C31"/>
    <mergeCell ref="D31:E31"/>
    <mergeCell ref="F31:G31"/>
    <mergeCell ref="J31:L31"/>
    <mergeCell ref="M31:O31"/>
    <mergeCell ref="P31:Q31"/>
    <mergeCell ref="P29:Q29"/>
    <mergeCell ref="B30:C30"/>
    <mergeCell ref="D30:E30"/>
    <mergeCell ref="F30:G30"/>
    <mergeCell ref="H30:I30"/>
    <mergeCell ref="J30:L30"/>
    <mergeCell ref="M30:O30"/>
    <mergeCell ref="P30:Q30"/>
    <mergeCell ref="B29:C29"/>
    <mergeCell ref="D29:E29"/>
    <mergeCell ref="F29:G29"/>
    <mergeCell ref="H29:I29"/>
    <mergeCell ref="J29:L29"/>
    <mergeCell ref="M29:O29"/>
    <mergeCell ref="P27:Q27"/>
    <mergeCell ref="B28:C28"/>
    <mergeCell ref="D28:E28"/>
    <mergeCell ref="F28:G28"/>
    <mergeCell ref="H28:I28"/>
    <mergeCell ref="J28:L28"/>
    <mergeCell ref="M28:O28"/>
    <mergeCell ref="P28:Q28"/>
    <mergeCell ref="B27:C27"/>
    <mergeCell ref="D27:E27"/>
    <mergeCell ref="F27:G27"/>
    <mergeCell ref="H27:I27"/>
    <mergeCell ref="J27:L27"/>
    <mergeCell ref="M27:O27"/>
    <mergeCell ref="AD24:AL24"/>
    <mergeCell ref="B25:G25"/>
    <mergeCell ref="H25:I25"/>
    <mergeCell ref="B26:C26"/>
    <mergeCell ref="D26:E26"/>
    <mergeCell ref="F26:G26"/>
    <mergeCell ref="H26:I26"/>
    <mergeCell ref="J26:L26"/>
    <mergeCell ref="M26:O26"/>
    <mergeCell ref="P26:Q26"/>
    <mergeCell ref="P23:Q23"/>
    <mergeCell ref="B24:C24"/>
    <mergeCell ref="D24:E24"/>
    <mergeCell ref="F24:G24"/>
    <mergeCell ref="H24:I24"/>
    <mergeCell ref="J24:L24"/>
    <mergeCell ref="M24:O24"/>
    <mergeCell ref="P24:Q24"/>
    <mergeCell ref="B23:C23"/>
    <mergeCell ref="D23:E23"/>
    <mergeCell ref="F23:G23"/>
    <mergeCell ref="H23:I23"/>
    <mergeCell ref="J23:L23"/>
    <mergeCell ref="M23:O23"/>
    <mergeCell ref="H21:I21"/>
    <mergeCell ref="J21:L21"/>
    <mergeCell ref="M21:O21"/>
    <mergeCell ref="H22:I22"/>
    <mergeCell ref="J22:L22"/>
    <mergeCell ref="M22:O22"/>
    <mergeCell ref="P17:Q17"/>
    <mergeCell ref="H19:I19"/>
    <mergeCell ref="J19:L19"/>
    <mergeCell ref="M19:O19"/>
    <mergeCell ref="H20:I20"/>
    <mergeCell ref="J20:L20"/>
    <mergeCell ref="M20:O20"/>
    <mergeCell ref="B17:C17"/>
    <mergeCell ref="D17:E17"/>
    <mergeCell ref="F17:G17"/>
    <mergeCell ref="H17:I17"/>
    <mergeCell ref="J17:L18"/>
    <mergeCell ref="M17:O18"/>
    <mergeCell ref="E13:F13"/>
    <mergeCell ref="V13:X13"/>
    <mergeCell ref="E14:F14"/>
    <mergeCell ref="A15:Q15"/>
    <mergeCell ref="A16:G16"/>
    <mergeCell ref="H16:Q16"/>
    <mergeCell ref="E11:F11"/>
    <mergeCell ref="E12:F12"/>
    <mergeCell ref="N5:Q5"/>
    <mergeCell ref="AP5:AX5"/>
    <mergeCell ref="C7:D7"/>
    <mergeCell ref="L7:M7"/>
    <mergeCell ref="A8:D8"/>
    <mergeCell ref="E8:H8"/>
    <mergeCell ref="I8:K8"/>
    <mergeCell ref="L8:Q8"/>
    <mergeCell ref="C1:M2"/>
    <mergeCell ref="N2:P2"/>
    <mergeCell ref="C3:M4"/>
    <mergeCell ref="N3:O3"/>
    <mergeCell ref="A4:B4"/>
    <mergeCell ref="N4:P4"/>
    <mergeCell ref="B9:D9"/>
    <mergeCell ref="E9:F9"/>
    <mergeCell ref="B10:D10"/>
    <mergeCell ref="E10:F10"/>
  </mergeCells>
  <conditionalFormatting sqref="J12:K12 I11 I9 B11:D12 B13">
    <cfRule type="cellIs" dxfId="6" priority="1" stopIfTrue="1" operator="lessThan">
      <formula>0</formula>
    </cfRule>
  </conditionalFormatting>
  <hyperlinks>
    <hyperlink ref="B12" r:id="rId1"/>
  </hyperlinks>
  <printOptions horizontalCentered="1" verticalCentered="1"/>
  <pageMargins left="0" right="0.02" top="0" bottom="0" header="0" footer="0"/>
  <pageSetup paperSize="9" scale="30" orientation="portrait" horizontalDpi="4294967293" vertic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Z136"/>
  <sheetViews>
    <sheetView view="pageBreakPreview" topLeftCell="A65" zoomScale="50" zoomScaleNormal="50" zoomScaleSheetLayoutView="50" workbookViewId="0">
      <selection activeCell="C80" sqref="C80"/>
    </sheetView>
  </sheetViews>
  <sheetFormatPr defaultColWidth="9.140625" defaultRowHeight="15"/>
  <cols>
    <col min="1" max="1" width="43.7109375" style="2" customWidth="1"/>
    <col min="2" max="2" width="15.85546875" style="2" customWidth="1"/>
    <col min="3" max="3" width="14.28515625" style="2" customWidth="1"/>
    <col min="4" max="4" width="15" style="2" customWidth="1"/>
    <col min="5" max="5" width="17.42578125" style="2" customWidth="1"/>
    <col min="6" max="6" width="15.28515625" style="2" customWidth="1"/>
    <col min="7" max="7" width="24.85546875" style="2" customWidth="1"/>
    <col min="8" max="9" width="19.5703125" style="2" customWidth="1"/>
    <col min="10" max="10" width="17.85546875" style="2" customWidth="1"/>
    <col min="11" max="11" width="18.7109375" style="2" customWidth="1"/>
    <col min="12" max="12" width="19.28515625" style="2" customWidth="1"/>
    <col min="13" max="13" width="17.140625" style="2" customWidth="1"/>
    <col min="14" max="14" width="19.28515625" style="2" customWidth="1"/>
    <col min="15" max="15" width="20.140625" style="2" customWidth="1"/>
    <col min="16" max="16" width="21" style="2" customWidth="1"/>
    <col min="17" max="17" width="23.5703125" style="2" customWidth="1"/>
    <col min="18" max="18" width="3.42578125" style="2" customWidth="1"/>
    <col min="19" max="19" width="14.5703125" style="3" customWidth="1"/>
    <col min="20" max="20" width="12.85546875" style="4" customWidth="1"/>
    <col min="21" max="21" width="15" style="5" customWidth="1"/>
    <col min="22" max="22" width="20" style="2" customWidth="1"/>
    <col min="23" max="23" width="9.140625" style="2" customWidth="1"/>
    <col min="24" max="24" width="12.28515625" style="2" customWidth="1"/>
    <col min="25" max="16384" width="9.140625" style="2"/>
  </cols>
  <sheetData>
    <row r="1" spans="1:52" ht="11.25" customHeight="1">
      <c r="A1" s="39"/>
      <c r="B1" s="40"/>
      <c r="C1" s="1039" t="s">
        <v>78</v>
      </c>
      <c r="D1" s="1040"/>
      <c r="E1" s="1040"/>
      <c r="F1" s="1040"/>
      <c r="G1" s="1040"/>
      <c r="H1" s="1040"/>
      <c r="I1" s="1040"/>
      <c r="J1" s="1040"/>
      <c r="K1" s="1040"/>
      <c r="L1" s="1040"/>
      <c r="M1" s="1041"/>
      <c r="N1" s="534"/>
      <c r="O1" s="535"/>
      <c r="P1" s="535"/>
      <c r="Q1" s="40"/>
      <c r="R1" s="1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52" ht="41.25" customHeight="1" thickBot="1">
      <c r="A2" s="41"/>
      <c r="B2" s="42"/>
      <c r="C2" s="1042"/>
      <c r="D2" s="1043"/>
      <c r="E2" s="1043"/>
      <c r="F2" s="1043"/>
      <c r="G2" s="1043"/>
      <c r="H2" s="1043"/>
      <c r="I2" s="1043"/>
      <c r="J2" s="1043"/>
      <c r="K2" s="1043"/>
      <c r="L2" s="1043"/>
      <c r="M2" s="1044"/>
      <c r="N2" s="1045" t="s">
        <v>136</v>
      </c>
      <c r="O2" s="1046"/>
      <c r="P2" s="1046"/>
      <c r="Q2" s="42"/>
      <c r="R2" s="6"/>
      <c r="V2" s="45"/>
      <c r="W2" s="45"/>
      <c r="X2" s="45"/>
      <c r="Y2" s="45"/>
      <c r="Z2" s="45"/>
      <c r="AA2" s="45"/>
      <c r="AB2" s="45"/>
      <c r="AC2" s="13"/>
      <c r="AD2" s="13"/>
      <c r="AE2" s="13"/>
      <c r="AF2" s="13"/>
      <c r="AG2" s="13"/>
    </row>
    <row r="3" spans="1:52" ht="26.25" customHeight="1">
      <c r="A3" s="41"/>
      <c r="B3" s="42"/>
      <c r="C3" s="1047" t="s">
        <v>141</v>
      </c>
      <c r="D3" s="1048"/>
      <c r="E3" s="1048"/>
      <c r="F3" s="1048"/>
      <c r="G3" s="1048"/>
      <c r="H3" s="1048"/>
      <c r="I3" s="1048"/>
      <c r="J3" s="1048"/>
      <c r="K3" s="1048"/>
      <c r="L3" s="1048"/>
      <c r="M3" s="1049"/>
      <c r="N3" s="1053" t="s">
        <v>260</v>
      </c>
      <c r="O3" s="1054"/>
      <c r="P3" s="536"/>
      <c r="Q3" s="42"/>
      <c r="R3" s="6"/>
      <c r="V3" s="45"/>
      <c r="W3" s="45"/>
      <c r="X3" s="45"/>
      <c r="Y3" s="45"/>
      <c r="Z3" s="45"/>
      <c r="AA3" s="45"/>
      <c r="AB3" s="45"/>
      <c r="AC3" s="13"/>
      <c r="AD3" s="13"/>
      <c r="AE3" s="13"/>
      <c r="AF3" s="13"/>
      <c r="AG3" s="13"/>
    </row>
    <row r="4" spans="1:52" ht="24" customHeight="1" thickBot="1">
      <c r="A4" s="1058"/>
      <c r="B4" s="1059"/>
      <c r="C4" s="1050"/>
      <c r="D4" s="1051"/>
      <c r="E4" s="1051"/>
      <c r="F4" s="1051"/>
      <c r="G4" s="1051"/>
      <c r="H4" s="1051"/>
      <c r="I4" s="1051"/>
      <c r="J4" s="1051"/>
      <c r="K4" s="1051"/>
      <c r="L4" s="1051"/>
      <c r="M4" s="1052"/>
      <c r="N4" s="1060" t="s">
        <v>261</v>
      </c>
      <c r="O4" s="1061"/>
      <c r="P4" s="1061"/>
      <c r="Q4" s="43"/>
      <c r="R4" s="6"/>
      <c r="V4" s="11"/>
      <c r="W4" s="11"/>
      <c r="X4" s="11"/>
      <c r="Y4" s="11"/>
      <c r="Z4" s="11"/>
      <c r="AA4" s="11"/>
      <c r="AB4" s="11"/>
      <c r="AC4" s="13"/>
      <c r="AD4" s="13"/>
      <c r="AE4" s="13"/>
      <c r="AF4" s="13"/>
      <c r="AG4" s="13"/>
    </row>
    <row r="5" spans="1:52" ht="18" customHeight="1" thickBot="1">
      <c r="A5"/>
      <c r="B5" s="2" t="s">
        <v>0</v>
      </c>
      <c r="G5" s="7" t="s">
        <v>0</v>
      </c>
      <c r="N5" s="1062"/>
      <c r="O5" s="1062"/>
      <c r="P5" s="1062"/>
      <c r="Q5" s="1062"/>
      <c r="V5" s="11"/>
      <c r="W5" s="11"/>
      <c r="X5" s="11"/>
      <c r="Y5" s="11"/>
      <c r="Z5" s="11"/>
      <c r="AA5" s="11"/>
      <c r="AB5" s="11"/>
      <c r="AC5" s="13"/>
      <c r="AD5" s="13"/>
      <c r="AE5" s="13"/>
      <c r="AF5" s="13"/>
      <c r="AG5" s="13"/>
      <c r="AP5" s="1099" t="s">
        <v>6</v>
      </c>
      <c r="AQ5" s="1100"/>
      <c r="AR5" s="1100"/>
      <c r="AS5" s="1100"/>
      <c r="AT5" s="1100"/>
      <c r="AU5" s="1100"/>
      <c r="AV5" s="1100"/>
      <c r="AW5" s="1100"/>
      <c r="AX5" s="1101"/>
    </row>
    <row r="6" spans="1:52" s="234" customFormat="1" ht="18" customHeight="1">
      <c r="A6" s="513" t="s">
        <v>82</v>
      </c>
      <c r="B6" s="514"/>
      <c r="C6" s="513" t="s">
        <v>284</v>
      </c>
      <c r="D6" s="515"/>
      <c r="E6" s="513" t="s">
        <v>121</v>
      </c>
      <c r="F6" s="514"/>
      <c r="G6" s="516" t="s">
        <v>3</v>
      </c>
      <c r="H6" s="514"/>
      <c r="I6" s="516" t="s">
        <v>2</v>
      </c>
      <c r="J6" s="517"/>
      <c r="K6" s="514"/>
      <c r="L6" s="516" t="s">
        <v>83</v>
      </c>
      <c r="M6" s="518"/>
      <c r="N6" s="516" t="s">
        <v>84</v>
      </c>
      <c r="O6" s="519"/>
      <c r="P6" s="516" t="s">
        <v>85</v>
      </c>
      <c r="Q6" s="527"/>
      <c r="R6" s="232"/>
      <c r="S6" s="50"/>
      <c r="T6" s="98"/>
      <c r="U6" s="233"/>
      <c r="V6" s="698"/>
      <c r="W6" s="698"/>
      <c r="X6" s="698"/>
      <c r="Y6" s="698"/>
      <c r="Z6" s="698"/>
      <c r="AA6" s="698"/>
      <c r="AB6" s="698"/>
      <c r="AC6" s="87"/>
      <c r="AD6" s="87"/>
      <c r="AE6" s="87"/>
      <c r="AF6" s="87"/>
      <c r="AG6" s="87"/>
      <c r="AH6" s="87"/>
      <c r="AI6" s="87"/>
      <c r="AJ6" s="87"/>
      <c r="AK6" s="87"/>
      <c r="AL6" s="87"/>
      <c r="AO6" s="227"/>
      <c r="AP6" s="235"/>
      <c r="AQ6" s="235"/>
      <c r="AR6" s="235"/>
      <c r="AS6" s="235"/>
      <c r="AT6" s="235"/>
      <c r="AU6" s="235"/>
      <c r="AV6" s="235"/>
      <c r="AW6" s="235"/>
      <c r="AX6" s="235"/>
      <c r="AY6" s="227"/>
      <c r="AZ6" s="227"/>
    </row>
    <row r="7" spans="1:52" s="234" customFormat="1" ht="18" customHeight="1" thickBot="1">
      <c r="A7" s="673" t="s">
        <v>289</v>
      </c>
      <c r="B7" s="674"/>
      <c r="C7" s="1063">
        <v>41189</v>
      </c>
      <c r="D7" s="1064"/>
      <c r="E7" s="288">
        <v>4027</v>
      </c>
      <c r="F7" s="521" t="s">
        <v>89</v>
      </c>
      <c r="G7" s="522">
        <v>16</v>
      </c>
      <c r="H7" s="523" t="s">
        <v>129</v>
      </c>
      <c r="I7" s="524" t="s">
        <v>288</v>
      </c>
      <c r="J7" s="525"/>
      <c r="K7" s="526"/>
      <c r="L7" s="1065" t="s">
        <v>268</v>
      </c>
      <c r="M7" s="1066"/>
      <c r="N7" s="524" t="s">
        <v>310</v>
      </c>
      <c r="O7" s="526"/>
      <c r="P7" s="524"/>
      <c r="Q7" s="528">
        <v>5</v>
      </c>
      <c r="R7" s="232"/>
      <c r="S7" s="50"/>
      <c r="T7" s="98"/>
      <c r="U7" s="233"/>
      <c r="V7" s="698"/>
      <c r="W7" s="698"/>
      <c r="X7" s="698"/>
      <c r="Y7" s="698"/>
      <c r="Z7" s="698"/>
      <c r="AA7" s="698"/>
      <c r="AB7" s="698"/>
      <c r="AC7" s="87"/>
      <c r="AD7" s="87"/>
      <c r="AE7" s="87"/>
      <c r="AF7" s="87"/>
      <c r="AG7" s="87"/>
      <c r="AH7" s="87"/>
      <c r="AI7" s="87"/>
      <c r="AJ7" s="87"/>
      <c r="AK7" s="87"/>
      <c r="AL7" s="87"/>
      <c r="AO7" s="227"/>
      <c r="AP7" s="55"/>
      <c r="AQ7" s="56"/>
      <c r="AR7" s="56"/>
      <c r="AS7" s="57"/>
      <c r="AT7" s="58"/>
      <c r="AU7" s="56"/>
      <c r="AV7" s="59"/>
      <c r="AW7" s="60"/>
      <c r="AX7" s="61"/>
      <c r="AY7" s="227"/>
      <c r="AZ7" s="227"/>
    </row>
    <row r="8" spans="1:52" s="46" customFormat="1" ht="20.100000000000001" customHeight="1" thickBot="1">
      <c r="A8" s="862" t="s">
        <v>86</v>
      </c>
      <c r="B8" s="863"/>
      <c r="C8" s="863"/>
      <c r="D8" s="863"/>
      <c r="E8" s="862" t="s">
        <v>91</v>
      </c>
      <c r="F8" s="863"/>
      <c r="G8" s="863"/>
      <c r="H8" s="864"/>
      <c r="I8" s="862" t="s">
        <v>90</v>
      </c>
      <c r="J8" s="863"/>
      <c r="K8" s="864"/>
      <c r="L8" s="862" t="s">
        <v>94</v>
      </c>
      <c r="M8" s="863"/>
      <c r="N8" s="863"/>
      <c r="O8" s="863"/>
      <c r="P8" s="863"/>
      <c r="Q8" s="864"/>
      <c r="R8" s="665"/>
      <c r="S8" s="50"/>
      <c r="T8" s="98"/>
      <c r="U8" s="90"/>
      <c r="V8" s="692"/>
      <c r="W8" s="692"/>
      <c r="X8" s="692"/>
      <c r="Y8" s="698"/>
      <c r="Z8" s="698"/>
      <c r="AA8" s="698"/>
      <c r="AB8" s="698"/>
      <c r="AC8" s="665"/>
      <c r="AD8" s="665"/>
      <c r="AE8" s="665"/>
      <c r="AF8" s="665"/>
      <c r="AG8" s="665"/>
      <c r="AH8" s="53"/>
      <c r="AI8" s="53"/>
      <c r="AJ8" s="53"/>
      <c r="AK8" s="53"/>
      <c r="AL8" s="53"/>
      <c r="AO8" s="55"/>
      <c r="AP8" s="55"/>
      <c r="AQ8" s="56"/>
      <c r="AR8" s="56"/>
      <c r="AS8" s="57"/>
      <c r="AT8" s="58"/>
      <c r="AU8" s="56"/>
      <c r="AV8" s="59"/>
      <c r="AW8" s="60"/>
      <c r="AX8" s="61"/>
      <c r="AY8" s="55"/>
      <c r="AZ8" s="55"/>
    </row>
    <row r="9" spans="1:52" s="46" customFormat="1" ht="20.100000000000001" customHeight="1">
      <c r="A9" s="243" t="s">
        <v>1</v>
      </c>
      <c r="B9" s="1067" t="s">
        <v>273</v>
      </c>
      <c r="C9" s="1068"/>
      <c r="D9" s="1068"/>
      <c r="E9" s="896" t="s">
        <v>4</v>
      </c>
      <c r="F9" s="1072"/>
      <c r="G9" s="244">
        <v>5.8</v>
      </c>
      <c r="H9" s="245"/>
      <c r="I9" s="246" t="s">
        <v>88</v>
      </c>
      <c r="J9" s="247"/>
      <c r="K9" s="248">
        <v>2808</v>
      </c>
      <c r="L9" s="671" t="s">
        <v>263</v>
      </c>
      <c r="M9" s="694"/>
      <c r="N9" s="694"/>
      <c r="O9" s="694"/>
      <c r="P9" s="694"/>
      <c r="Q9" s="695"/>
      <c r="R9" s="49"/>
      <c r="S9" s="50"/>
      <c r="T9" s="51"/>
      <c r="U9" s="52"/>
      <c r="V9" s="53"/>
      <c r="W9" s="53"/>
      <c r="X9" s="53"/>
      <c r="Y9" s="53"/>
      <c r="Z9" s="53"/>
      <c r="AA9" s="665"/>
      <c r="AB9" s="665"/>
      <c r="AC9" s="665"/>
      <c r="AD9" s="665"/>
      <c r="AE9" s="665"/>
      <c r="AF9" s="665"/>
      <c r="AG9" s="665"/>
      <c r="AH9" s="53"/>
      <c r="AI9" s="53"/>
      <c r="AJ9" s="53"/>
      <c r="AK9" s="53"/>
      <c r="AL9" s="53"/>
      <c r="AO9" s="55"/>
      <c r="AP9" s="55"/>
      <c r="AQ9" s="56"/>
      <c r="AR9" s="56"/>
      <c r="AS9" s="57"/>
      <c r="AT9" s="58"/>
      <c r="AU9" s="56"/>
      <c r="AV9" s="59"/>
      <c r="AW9" s="60"/>
      <c r="AX9" s="61"/>
      <c r="AY9" s="55"/>
      <c r="AZ9" s="55"/>
    </row>
    <row r="10" spans="1:52" s="46" customFormat="1" ht="20.100000000000001" customHeight="1">
      <c r="A10" s="250" t="s">
        <v>126</v>
      </c>
      <c r="B10" s="1069" t="s">
        <v>290</v>
      </c>
      <c r="C10" s="1070"/>
      <c r="D10" s="1070"/>
      <c r="E10" s="898" t="s">
        <v>5</v>
      </c>
      <c r="F10" s="997"/>
      <c r="G10" s="252">
        <v>0.1</v>
      </c>
      <c r="H10" s="253"/>
      <c r="I10" s="660" t="s">
        <v>123</v>
      </c>
      <c r="J10" s="254"/>
      <c r="K10" s="667">
        <f>+E7-K9</f>
        <v>1219</v>
      </c>
      <c r="L10" s="660" t="s">
        <v>264</v>
      </c>
      <c r="M10" s="706"/>
      <c r="N10" s="706"/>
      <c r="O10" s="706"/>
      <c r="P10" s="706"/>
      <c r="Q10" s="705"/>
      <c r="R10" s="64"/>
      <c r="S10" s="65"/>
      <c r="T10" s="66"/>
      <c r="U10" s="67"/>
      <c r="V10" s="53"/>
      <c r="W10" s="53"/>
      <c r="X10" s="53"/>
      <c r="Y10" s="53"/>
      <c r="Z10" s="53"/>
      <c r="AA10" s="53"/>
      <c r="AB10" s="692"/>
      <c r="AC10" s="692"/>
      <c r="AD10" s="692"/>
      <c r="AE10" s="692"/>
      <c r="AF10" s="692"/>
      <c r="AG10" s="692"/>
      <c r="AH10" s="53"/>
      <c r="AI10" s="53"/>
      <c r="AJ10" s="53"/>
      <c r="AK10" s="53"/>
      <c r="AL10" s="53"/>
      <c r="AO10" s="55"/>
      <c r="AP10" s="55"/>
      <c r="AQ10" s="56"/>
      <c r="AR10" s="69"/>
      <c r="AS10" s="57"/>
      <c r="AT10" s="58"/>
      <c r="AU10" s="56"/>
      <c r="AV10" s="59"/>
      <c r="AW10" s="60"/>
      <c r="AX10" s="61"/>
      <c r="AY10" s="55"/>
      <c r="AZ10" s="55"/>
    </row>
    <row r="11" spans="1:52" s="46" customFormat="1" ht="20.100000000000001" customHeight="1">
      <c r="A11" s="250" t="s">
        <v>125</v>
      </c>
      <c r="B11" s="257">
        <v>9.8000000000000007</v>
      </c>
      <c r="C11" s="258"/>
      <c r="D11" s="663"/>
      <c r="E11" s="898" t="s">
        <v>257</v>
      </c>
      <c r="F11" s="997"/>
      <c r="G11" s="260" t="s">
        <v>329</v>
      </c>
      <c r="H11" s="261"/>
      <c r="I11" s="262" t="s">
        <v>130</v>
      </c>
      <c r="J11" s="263"/>
      <c r="K11" s="264"/>
      <c r="L11" s="660" t="s">
        <v>265</v>
      </c>
      <c r="M11" s="706"/>
      <c r="N11" s="706"/>
      <c r="O11" s="706"/>
      <c r="P11" s="706"/>
      <c r="Q11" s="705"/>
      <c r="R11" s="64"/>
      <c r="S11" s="65"/>
      <c r="T11" s="70"/>
      <c r="U11" s="67"/>
      <c r="V11" s="53"/>
      <c r="W11" s="53"/>
      <c r="X11" s="53"/>
      <c r="Y11" s="53"/>
      <c r="Z11" s="53"/>
      <c r="AA11" s="53"/>
      <c r="AB11" s="692"/>
      <c r="AC11" s="692"/>
      <c r="AD11" s="692"/>
      <c r="AE11" s="692"/>
      <c r="AF11" s="692"/>
      <c r="AG11" s="692"/>
      <c r="AH11" s="53"/>
      <c r="AI11" s="53"/>
      <c r="AJ11" s="53"/>
      <c r="AK11" s="53"/>
      <c r="AL11" s="53"/>
      <c r="AO11" s="55"/>
      <c r="AP11" s="55"/>
      <c r="AQ11" s="56"/>
      <c r="AR11" s="69"/>
      <c r="AS11" s="57"/>
      <c r="AT11" s="58"/>
      <c r="AU11" s="56"/>
      <c r="AV11" s="59"/>
      <c r="AW11" s="60"/>
      <c r="AX11" s="61"/>
      <c r="AY11" s="55"/>
      <c r="AZ11" s="55"/>
    </row>
    <row r="12" spans="1:52" s="46" customFormat="1" ht="20.100000000000001" customHeight="1">
      <c r="A12" s="250" t="s">
        <v>127</v>
      </c>
      <c r="B12" s="709" t="s">
        <v>291</v>
      </c>
      <c r="C12" s="258"/>
      <c r="D12" s="265"/>
      <c r="E12" s="898" t="s">
        <v>87</v>
      </c>
      <c r="F12" s="997"/>
      <c r="G12" s="266"/>
      <c r="H12" s="261"/>
      <c r="I12" s="267" t="s">
        <v>131</v>
      </c>
      <c r="J12" s="268"/>
      <c r="K12" s="269">
        <v>0.2</v>
      </c>
      <c r="L12" s="660" t="s">
        <v>293</v>
      </c>
      <c r="M12" s="706"/>
      <c r="N12" s="706"/>
      <c r="O12" s="706"/>
      <c r="P12" s="706"/>
      <c r="Q12" s="705"/>
      <c r="R12" s="64"/>
      <c r="S12" s="65"/>
      <c r="T12" s="66"/>
      <c r="U12" s="67"/>
      <c r="V12" s="53"/>
      <c r="W12" s="53"/>
      <c r="X12" s="53"/>
      <c r="Y12" s="53"/>
      <c r="Z12" s="53"/>
      <c r="AA12" s="53"/>
      <c r="AB12" s="692"/>
      <c r="AC12" s="692"/>
      <c r="AD12" s="692"/>
      <c r="AE12" s="692"/>
      <c r="AF12" s="692"/>
      <c r="AG12" s="692"/>
      <c r="AH12" s="53"/>
      <c r="AI12" s="53"/>
      <c r="AJ12" s="53"/>
      <c r="AK12" s="53"/>
      <c r="AL12" s="53"/>
      <c r="AO12" s="55"/>
      <c r="AP12" s="55"/>
      <c r="AQ12" s="56"/>
      <c r="AR12" s="69"/>
      <c r="AS12" s="57"/>
      <c r="AT12" s="58"/>
      <c r="AU12" s="56"/>
      <c r="AV12" s="59"/>
      <c r="AW12" s="60"/>
      <c r="AX12" s="61"/>
      <c r="AY12" s="55"/>
      <c r="AZ12" s="55"/>
    </row>
    <row r="13" spans="1:52" s="46" customFormat="1" ht="20.100000000000001" customHeight="1">
      <c r="A13" s="270" t="s">
        <v>128</v>
      </c>
      <c r="B13" s="257">
        <v>8</v>
      </c>
      <c r="C13" s="652"/>
      <c r="D13" s="272"/>
      <c r="E13" s="1073"/>
      <c r="F13" s="1074"/>
      <c r="G13" s="252"/>
      <c r="H13" s="273"/>
      <c r="I13" s="660" t="s">
        <v>122</v>
      </c>
      <c r="J13" s="708"/>
      <c r="K13" s="682">
        <v>1</v>
      </c>
      <c r="L13" s="660" t="s">
        <v>294</v>
      </c>
      <c r="M13" s="708"/>
      <c r="N13" s="708"/>
      <c r="O13" s="706"/>
      <c r="P13" s="706"/>
      <c r="Q13" s="705"/>
      <c r="R13" s="64"/>
      <c r="S13" s="65"/>
      <c r="T13" s="66"/>
      <c r="U13" s="67"/>
      <c r="V13" s="887"/>
      <c r="W13" s="887"/>
      <c r="X13" s="887"/>
      <c r="Y13" s="53"/>
      <c r="Z13" s="53"/>
      <c r="AA13" s="53"/>
      <c r="AB13" s="692"/>
      <c r="AC13" s="692"/>
      <c r="AD13" s="692"/>
      <c r="AE13" s="692"/>
      <c r="AF13" s="692"/>
      <c r="AG13" s="692"/>
      <c r="AH13" s="53"/>
      <c r="AI13" s="53"/>
      <c r="AJ13" s="53"/>
      <c r="AK13" s="53"/>
      <c r="AL13" s="53"/>
      <c r="AO13" s="55"/>
      <c r="AP13" s="55"/>
      <c r="AQ13" s="56"/>
      <c r="AR13" s="69"/>
      <c r="AS13" s="57"/>
      <c r="AT13" s="58"/>
      <c r="AU13" s="56"/>
      <c r="AV13" s="59"/>
      <c r="AW13" s="60"/>
      <c r="AX13" s="61"/>
      <c r="AY13" s="55"/>
      <c r="AZ13" s="55"/>
    </row>
    <row r="14" spans="1:52" s="46" customFormat="1" ht="20.100000000000001" customHeight="1" thickBot="1">
      <c r="A14" s="276" t="s">
        <v>124</v>
      </c>
      <c r="B14" s="277">
        <v>1627</v>
      </c>
      <c r="C14" s="277"/>
      <c r="D14" s="278"/>
      <c r="E14" s="1075"/>
      <c r="F14" s="1076"/>
      <c r="G14" s="279"/>
      <c r="H14" s="280"/>
      <c r="I14" s="281"/>
      <c r="J14" s="282"/>
      <c r="K14" s="283"/>
      <c r="L14" s="281" t="s">
        <v>295</v>
      </c>
      <c r="M14" s="282"/>
      <c r="N14" s="282"/>
      <c r="O14" s="529"/>
      <c r="P14" s="529"/>
      <c r="Q14" s="530"/>
      <c r="R14" s="49"/>
      <c r="S14" s="65"/>
      <c r="T14" s="66"/>
      <c r="U14" s="67"/>
      <c r="V14" s="665"/>
      <c r="W14" s="665"/>
      <c r="X14" s="665"/>
      <c r="Y14" s="53"/>
      <c r="Z14" s="53"/>
      <c r="AA14" s="53"/>
      <c r="AB14" s="692"/>
      <c r="AC14" s="692"/>
      <c r="AD14" s="692"/>
      <c r="AE14" s="692"/>
      <c r="AF14" s="692"/>
      <c r="AG14" s="692"/>
      <c r="AH14" s="53"/>
      <c r="AI14" s="53"/>
      <c r="AJ14" s="53"/>
      <c r="AK14" s="53"/>
      <c r="AL14" s="53"/>
      <c r="AO14" s="55"/>
      <c r="AP14" s="55"/>
      <c r="AQ14" s="56"/>
      <c r="AR14" s="69"/>
      <c r="AS14" s="57"/>
      <c r="AT14" s="58"/>
      <c r="AU14" s="56"/>
      <c r="AV14" s="59"/>
      <c r="AW14" s="60"/>
      <c r="AX14" s="61"/>
      <c r="AY14" s="55"/>
      <c r="AZ14" s="55"/>
    </row>
    <row r="15" spans="1:52" ht="28.5" customHeight="1" thickBot="1">
      <c r="A15" s="862" t="s">
        <v>137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3"/>
      <c r="N15" s="863"/>
      <c r="O15" s="863"/>
      <c r="P15" s="863"/>
      <c r="Q15" s="864"/>
      <c r="R15" s="16"/>
      <c r="S15" s="35"/>
      <c r="T15" s="36"/>
      <c r="U15" s="37"/>
      <c r="V15" s="30"/>
      <c r="W15" s="30"/>
      <c r="X15" s="30"/>
      <c r="Y15" s="10"/>
      <c r="Z15" s="10"/>
      <c r="AA15" s="26"/>
      <c r="AB15" s="17"/>
      <c r="AC15" s="17"/>
      <c r="AD15" s="17"/>
      <c r="AE15" s="17"/>
      <c r="AF15" s="17"/>
      <c r="AG15" s="21"/>
      <c r="AH15" s="10"/>
      <c r="AI15" s="10"/>
      <c r="AJ15" s="10"/>
      <c r="AK15" s="10"/>
      <c r="AL15" s="10"/>
      <c r="AO15" s="13"/>
      <c r="AP15" s="19"/>
      <c r="AQ15" s="14"/>
      <c r="AR15" s="25"/>
      <c r="AS15" s="22"/>
      <c r="AT15" s="23"/>
      <c r="AU15" s="15"/>
      <c r="AV15" s="12"/>
      <c r="AW15" s="24"/>
      <c r="AX15" s="8"/>
      <c r="AY15" s="13"/>
      <c r="AZ15" s="13"/>
    </row>
    <row r="16" spans="1:52" s="46" customFormat="1" ht="18" customHeight="1" thickBot="1">
      <c r="A16" s="921" t="s">
        <v>92</v>
      </c>
      <c r="B16" s="922"/>
      <c r="C16" s="922"/>
      <c r="D16" s="922"/>
      <c r="E16" s="922"/>
      <c r="F16" s="922"/>
      <c r="G16" s="923"/>
      <c r="H16" s="1079" t="s">
        <v>12</v>
      </c>
      <c r="I16" s="1082"/>
      <c r="J16" s="1082"/>
      <c r="K16" s="1082"/>
      <c r="L16" s="1082"/>
      <c r="M16" s="1082"/>
      <c r="N16" s="1082"/>
      <c r="O16" s="1082"/>
      <c r="P16" s="1082"/>
      <c r="Q16" s="1080"/>
      <c r="R16" s="61"/>
      <c r="S16" s="81"/>
      <c r="T16" s="66"/>
      <c r="U16" s="67"/>
      <c r="V16" s="53"/>
      <c r="W16" s="53"/>
      <c r="X16" s="82"/>
      <c r="Y16" s="53"/>
      <c r="Z16" s="53"/>
      <c r="AA16" s="53"/>
      <c r="AB16" s="692"/>
      <c r="AC16" s="692"/>
      <c r="AD16" s="692"/>
      <c r="AE16" s="692"/>
      <c r="AF16" s="692"/>
      <c r="AG16" s="692"/>
      <c r="AH16" s="53"/>
      <c r="AI16" s="53"/>
      <c r="AJ16" s="53"/>
      <c r="AK16" s="53"/>
      <c r="AL16" s="53"/>
      <c r="AO16" s="55"/>
      <c r="AP16" s="55"/>
      <c r="AQ16" s="56"/>
      <c r="AR16" s="56"/>
      <c r="AS16" s="57"/>
      <c r="AT16" s="58"/>
      <c r="AU16" s="56"/>
      <c r="AV16" s="59"/>
      <c r="AW16" s="60"/>
      <c r="AX16" s="61"/>
      <c r="AY16" s="55"/>
      <c r="AZ16" s="55"/>
    </row>
    <row r="17" spans="1:52" s="46" customFormat="1" ht="18" customHeight="1" thickBot="1">
      <c r="A17" s="661"/>
      <c r="B17" s="921" t="s">
        <v>132</v>
      </c>
      <c r="C17" s="923"/>
      <c r="D17" s="921" t="s">
        <v>133</v>
      </c>
      <c r="E17" s="923"/>
      <c r="F17" s="921" t="s">
        <v>134</v>
      </c>
      <c r="G17" s="923"/>
      <c r="H17" s="1079"/>
      <c r="I17" s="1080"/>
      <c r="J17" s="1089" t="s">
        <v>15</v>
      </c>
      <c r="K17" s="1089"/>
      <c r="L17" s="1089"/>
      <c r="M17" s="1089" t="s">
        <v>16</v>
      </c>
      <c r="N17" s="1089"/>
      <c r="O17" s="1089"/>
      <c r="P17" s="922" t="s">
        <v>135</v>
      </c>
      <c r="Q17" s="923"/>
      <c r="R17" s="83"/>
      <c r="S17" s="65"/>
      <c r="T17" s="66"/>
      <c r="U17" s="67"/>
      <c r="V17" s="53"/>
      <c r="W17" s="53"/>
      <c r="X17" s="84"/>
      <c r="Y17" s="53"/>
      <c r="Z17" s="53"/>
      <c r="AA17" s="53"/>
      <c r="AB17" s="692"/>
      <c r="AC17" s="692"/>
      <c r="AD17" s="692"/>
      <c r="AE17" s="692"/>
      <c r="AF17" s="53"/>
      <c r="AG17" s="53"/>
      <c r="AH17" s="53"/>
      <c r="AI17" s="53"/>
      <c r="AJ17" s="53"/>
      <c r="AK17" s="53"/>
      <c r="AL17" s="53"/>
      <c r="AO17" s="55"/>
      <c r="AP17" s="55"/>
      <c r="AQ17" s="56"/>
      <c r="AR17" s="56"/>
      <c r="AS17" s="57"/>
      <c r="AT17" s="58"/>
      <c r="AU17" s="56"/>
      <c r="AV17" s="59"/>
      <c r="AW17" s="60"/>
      <c r="AX17" s="61"/>
      <c r="AY17" s="55"/>
      <c r="AZ17" s="55"/>
    </row>
    <row r="18" spans="1:52" s="46" customFormat="1" ht="18" customHeight="1" thickBot="1">
      <c r="A18" s="662"/>
      <c r="B18" s="286" t="s">
        <v>199</v>
      </c>
      <c r="C18" s="287" t="s">
        <v>7</v>
      </c>
      <c r="D18" s="286" t="s">
        <v>199</v>
      </c>
      <c r="E18" s="287" t="s">
        <v>7</v>
      </c>
      <c r="F18" s="286" t="s">
        <v>199</v>
      </c>
      <c r="G18" s="287" t="s">
        <v>7</v>
      </c>
      <c r="H18" s="288"/>
      <c r="I18" s="289"/>
      <c r="J18" s="1090"/>
      <c r="K18" s="1090"/>
      <c r="L18" s="1090"/>
      <c r="M18" s="1090"/>
      <c r="N18" s="1090"/>
      <c r="O18" s="1090"/>
      <c r="P18" s="290" t="s">
        <v>199</v>
      </c>
      <c r="Q18" s="291" t="s">
        <v>7</v>
      </c>
      <c r="R18" s="665"/>
      <c r="S18" s="65"/>
      <c r="T18" s="66"/>
      <c r="U18" s="67"/>
      <c r="V18" s="53"/>
      <c r="W18" s="53"/>
      <c r="X18" s="84"/>
      <c r="Y18" s="53"/>
      <c r="Z18" s="53"/>
      <c r="AA18" s="53"/>
      <c r="AB18" s="692"/>
      <c r="AC18" s="692"/>
      <c r="AD18" s="692"/>
      <c r="AE18" s="692"/>
      <c r="AF18" s="53"/>
      <c r="AG18" s="53"/>
      <c r="AH18" s="53"/>
      <c r="AI18" s="53"/>
      <c r="AJ18" s="53"/>
      <c r="AK18" s="53"/>
      <c r="AL18" s="53"/>
      <c r="AO18" s="55"/>
      <c r="AP18" s="55"/>
      <c r="AQ18" s="56"/>
      <c r="AR18" s="56"/>
      <c r="AS18" s="57"/>
      <c r="AT18" s="58"/>
      <c r="AU18" s="56"/>
      <c r="AV18" s="59"/>
      <c r="AW18" s="60"/>
      <c r="AX18" s="61"/>
      <c r="AY18" s="55"/>
      <c r="AZ18" s="55"/>
    </row>
    <row r="19" spans="1:52" s="46" customFormat="1" ht="20.100000000000001" customHeight="1">
      <c r="A19" s="292" t="s">
        <v>200</v>
      </c>
      <c r="B19" s="649">
        <v>210</v>
      </c>
      <c r="C19" s="638">
        <v>75</v>
      </c>
      <c r="D19" s="649">
        <v>210</v>
      </c>
      <c r="E19" s="638">
        <v>75</v>
      </c>
      <c r="F19" s="649">
        <v>210</v>
      </c>
      <c r="G19" s="531">
        <v>75</v>
      </c>
      <c r="H19" s="1077" t="s">
        <v>200</v>
      </c>
      <c r="I19" s="1078"/>
      <c r="J19" s="1113"/>
      <c r="K19" s="1114"/>
      <c r="L19" s="1115"/>
      <c r="M19" s="1086"/>
      <c r="N19" s="1086"/>
      <c r="O19" s="1086"/>
      <c r="P19" s="647">
        <v>325</v>
      </c>
      <c r="Q19" s="643">
        <v>19</v>
      </c>
      <c r="R19" s="61"/>
      <c r="S19" s="65"/>
      <c r="T19" s="66"/>
      <c r="U19" s="67"/>
      <c r="V19" s="53"/>
      <c r="W19" s="53"/>
      <c r="X19" s="84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O19" s="55"/>
      <c r="AP19" s="55"/>
      <c r="AQ19" s="56"/>
      <c r="AR19" s="56"/>
      <c r="AS19" s="57"/>
      <c r="AT19" s="58"/>
      <c r="AU19" s="56"/>
      <c r="AV19" s="59"/>
      <c r="AW19" s="60"/>
      <c r="AX19" s="61"/>
      <c r="AY19" s="55"/>
      <c r="AZ19" s="55"/>
    </row>
    <row r="20" spans="1:52" s="46" customFormat="1" ht="20.100000000000001" customHeight="1">
      <c r="A20" s="296" t="s">
        <v>201</v>
      </c>
      <c r="B20" s="653">
        <v>210</v>
      </c>
      <c r="C20" s="653">
        <v>75</v>
      </c>
      <c r="D20" s="653">
        <v>210</v>
      </c>
      <c r="E20" s="653">
        <v>75</v>
      </c>
      <c r="F20" s="653">
        <v>210</v>
      </c>
      <c r="G20" s="653">
        <v>75</v>
      </c>
      <c r="H20" s="1133" t="s">
        <v>201</v>
      </c>
      <c r="I20" s="1035"/>
      <c r="J20" s="1036"/>
      <c r="K20" s="1037"/>
      <c r="L20" s="1038"/>
      <c r="M20" s="1085"/>
      <c r="N20" s="1085"/>
      <c r="O20" s="1085"/>
      <c r="P20" s="666">
        <v>325</v>
      </c>
      <c r="Q20" s="666">
        <v>34</v>
      </c>
      <c r="R20" s="61"/>
      <c r="S20" s="65"/>
      <c r="T20" s="70"/>
      <c r="U20" s="67"/>
      <c r="V20" s="53"/>
      <c r="W20" s="53"/>
      <c r="X20" s="85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O20" s="55"/>
      <c r="AP20" s="55"/>
      <c r="AQ20" s="56"/>
      <c r="AR20" s="56"/>
      <c r="AS20" s="57"/>
      <c r="AT20" s="58"/>
      <c r="AU20" s="56"/>
      <c r="AV20" s="59"/>
      <c r="AW20" s="60"/>
      <c r="AX20" s="61"/>
      <c r="AY20" s="55"/>
      <c r="AZ20" s="55"/>
    </row>
    <row r="21" spans="1:52" s="46" customFormat="1" ht="20.100000000000001" customHeight="1">
      <c r="A21" s="296" t="s">
        <v>202</v>
      </c>
      <c r="B21" s="653">
        <v>210</v>
      </c>
      <c r="C21" s="653">
        <v>75</v>
      </c>
      <c r="D21" s="653">
        <v>210</v>
      </c>
      <c r="E21" s="653">
        <v>75</v>
      </c>
      <c r="F21" s="298">
        <v>210</v>
      </c>
      <c r="G21" s="640">
        <v>34</v>
      </c>
      <c r="H21" s="1034" t="s">
        <v>202</v>
      </c>
      <c r="I21" s="1035"/>
      <c r="J21" s="1036"/>
      <c r="K21" s="1037"/>
      <c r="L21" s="1038"/>
      <c r="M21" s="1071"/>
      <c r="N21" s="1071"/>
      <c r="O21" s="1071"/>
      <c r="P21" s="435">
        <v>325</v>
      </c>
      <c r="Q21" s="666">
        <v>19</v>
      </c>
      <c r="R21" s="61"/>
      <c r="S21" s="65"/>
      <c r="T21" s="86"/>
      <c r="U21" s="67"/>
      <c r="V21" s="87"/>
      <c r="W21" s="87"/>
      <c r="X21" s="88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O21" s="55"/>
      <c r="AP21" s="55"/>
      <c r="AQ21" s="56"/>
      <c r="AR21" s="56"/>
      <c r="AS21" s="57"/>
      <c r="AT21" s="58"/>
      <c r="AU21" s="56"/>
      <c r="AV21" s="59"/>
      <c r="AW21" s="60"/>
      <c r="AX21" s="61"/>
      <c r="AY21" s="55"/>
      <c r="AZ21" s="55"/>
    </row>
    <row r="22" spans="1:52" s="46" customFormat="1" ht="20.100000000000001" customHeight="1">
      <c r="A22" s="296" t="s">
        <v>203</v>
      </c>
      <c r="B22" s="653">
        <v>175</v>
      </c>
      <c r="C22" s="639">
        <v>75</v>
      </c>
      <c r="D22" s="653">
        <v>175</v>
      </c>
      <c r="E22" s="639">
        <v>75</v>
      </c>
      <c r="F22" s="653">
        <v>175</v>
      </c>
      <c r="G22" s="653">
        <v>75</v>
      </c>
      <c r="H22" s="1133" t="s">
        <v>203</v>
      </c>
      <c r="I22" s="1035"/>
      <c r="J22" s="1036"/>
      <c r="K22" s="1037"/>
      <c r="L22" s="1038"/>
      <c r="M22" s="1071"/>
      <c r="N22" s="1071"/>
      <c r="O22" s="1071"/>
      <c r="P22" s="258">
        <v>325</v>
      </c>
      <c r="Q22" s="644">
        <v>75</v>
      </c>
      <c r="R22" s="89"/>
      <c r="S22" s="65"/>
      <c r="T22" s="86"/>
      <c r="U22" s="90"/>
      <c r="V22" s="90"/>
      <c r="W22" s="90"/>
      <c r="X22" s="91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O22" s="55"/>
      <c r="AP22" s="53"/>
      <c r="AQ22" s="56"/>
      <c r="AR22" s="56"/>
      <c r="AS22" s="57"/>
      <c r="AT22" s="58"/>
      <c r="AU22" s="56"/>
      <c r="AV22" s="59"/>
      <c r="AW22" s="60"/>
      <c r="AX22" s="61"/>
      <c r="AY22" s="55"/>
      <c r="AZ22" s="55"/>
    </row>
    <row r="23" spans="1:52" s="46" customFormat="1" ht="20.100000000000001" customHeight="1">
      <c r="A23" s="250" t="s">
        <v>108</v>
      </c>
      <c r="B23" s="983"/>
      <c r="C23" s="984"/>
      <c r="D23" s="983"/>
      <c r="E23" s="984"/>
      <c r="F23" s="983">
        <v>0</v>
      </c>
      <c r="G23" s="1103"/>
      <c r="H23" s="898" t="s">
        <v>108</v>
      </c>
      <c r="I23" s="997"/>
      <c r="J23" s="1036"/>
      <c r="K23" s="1037"/>
      <c r="L23" s="1038"/>
      <c r="M23" s="1000"/>
      <c r="N23" s="1001"/>
      <c r="O23" s="1002"/>
      <c r="P23" s="1083">
        <v>2</v>
      </c>
      <c r="Q23" s="1084"/>
      <c r="R23" s="93"/>
      <c r="S23" s="65"/>
      <c r="T23" s="66"/>
      <c r="U23" s="90"/>
      <c r="V23" s="53"/>
      <c r="W23" s="94"/>
      <c r="X23" s="95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O23" s="55"/>
      <c r="AP23" s="55"/>
      <c r="AQ23" s="56"/>
      <c r="AR23" s="56"/>
      <c r="AS23" s="57"/>
      <c r="AT23" s="692"/>
      <c r="AU23" s="56"/>
      <c r="AV23" s="59"/>
      <c r="AW23" s="60"/>
      <c r="AX23" s="60"/>
      <c r="AY23" s="55"/>
      <c r="AZ23" s="55"/>
    </row>
    <row r="24" spans="1:52" s="46" customFormat="1" ht="20.100000000000001" customHeight="1">
      <c r="A24" s="296" t="s">
        <v>204</v>
      </c>
      <c r="B24" s="840">
        <f>+B23+'D04'!B24:C24</f>
        <v>4</v>
      </c>
      <c r="C24" s="842"/>
      <c r="D24" s="840">
        <f>+D23+'D04'!D24:E24</f>
        <v>0</v>
      </c>
      <c r="E24" s="842"/>
      <c r="F24" s="840">
        <f>+F23+'D04'!F24:G24</f>
        <v>1</v>
      </c>
      <c r="G24" s="1093"/>
      <c r="H24" s="1034" t="s">
        <v>204</v>
      </c>
      <c r="I24" s="1035"/>
      <c r="J24" s="1036"/>
      <c r="K24" s="1037"/>
      <c r="L24" s="1038"/>
      <c r="M24" s="1000"/>
      <c r="N24" s="1001"/>
      <c r="O24" s="1002"/>
      <c r="P24" s="1087">
        <f>+P23+'D04'!P24:Q24</f>
        <v>3</v>
      </c>
      <c r="Q24" s="1088"/>
      <c r="R24" s="93"/>
      <c r="S24" s="65"/>
      <c r="T24" s="86"/>
      <c r="U24" s="90"/>
      <c r="V24" s="53"/>
      <c r="W24" s="53"/>
      <c r="X24" s="53"/>
      <c r="Y24" s="53"/>
      <c r="Z24" s="53"/>
      <c r="AA24" s="53"/>
      <c r="AB24" s="53"/>
      <c r="AC24" s="53"/>
      <c r="AD24" s="887"/>
      <c r="AE24" s="887"/>
      <c r="AF24" s="887"/>
      <c r="AG24" s="887"/>
      <c r="AH24" s="887"/>
      <c r="AI24" s="887"/>
      <c r="AJ24" s="887"/>
      <c r="AK24" s="887"/>
      <c r="AL24" s="887"/>
      <c r="AO24" s="55"/>
      <c r="AP24" s="692"/>
      <c r="AQ24" s="692"/>
      <c r="AR24" s="692"/>
      <c r="AS24" s="692"/>
      <c r="AT24" s="692"/>
      <c r="AU24" s="692"/>
      <c r="AV24" s="692"/>
      <c r="AW24" s="89"/>
      <c r="AX24" s="89"/>
      <c r="AY24" s="55"/>
      <c r="AZ24" s="55"/>
    </row>
    <row r="25" spans="1:52" s="46" customFormat="1" ht="20.100000000000001" customHeight="1">
      <c r="A25" s="678" t="s">
        <v>145</v>
      </c>
      <c r="B25" s="841"/>
      <c r="C25" s="841"/>
      <c r="D25" s="841"/>
      <c r="E25" s="841"/>
      <c r="F25" s="841"/>
      <c r="G25" s="1093"/>
      <c r="H25" s="1032" t="s">
        <v>145</v>
      </c>
      <c r="I25" s="1033"/>
      <c r="J25" s="306"/>
      <c r="K25" s="306"/>
      <c r="L25" s="306"/>
      <c r="M25" s="306"/>
      <c r="N25" s="306"/>
      <c r="O25" s="306"/>
      <c r="P25" s="306"/>
      <c r="Q25" s="307"/>
      <c r="R25" s="93"/>
      <c r="S25" s="65"/>
      <c r="T25" s="86"/>
      <c r="U25" s="90"/>
      <c r="V25" s="53"/>
      <c r="W25" s="53"/>
      <c r="X25" s="53"/>
      <c r="Y25" s="53"/>
      <c r="Z25" s="53"/>
      <c r="AA25" s="53"/>
      <c r="AB25" s="53"/>
      <c r="AC25" s="53"/>
      <c r="AD25" s="665"/>
      <c r="AE25" s="665"/>
      <c r="AF25" s="665"/>
      <c r="AG25" s="665"/>
      <c r="AH25" s="665"/>
      <c r="AI25" s="665"/>
      <c r="AJ25" s="665"/>
      <c r="AK25" s="665"/>
      <c r="AL25" s="665"/>
      <c r="AO25" s="55"/>
      <c r="AP25" s="692"/>
      <c r="AQ25" s="692"/>
      <c r="AR25" s="692"/>
      <c r="AS25" s="692"/>
      <c r="AT25" s="692"/>
      <c r="AU25" s="692"/>
      <c r="AV25" s="692"/>
      <c r="AW25" s="89"/>
      <c r="AX25" s="89"/>
      <c r="AY25" s="55"/>
      <c r="AZ25" s="55"/>
    </row>
    <row r="26" spans="1:52" s="46" customFormat="1" ht="20.100000000000001" customHeight="1">
      <c r="A26" s="296"/>
      <c r="B26" s="836"/>
      <c r="C26" s="837"/>
      <c r="D26" s="836" t="s">
        <v>11</v>
      </c>
      <c r="E26" s="837"/>
      <c r="F26" s="836"/>
      <c r="G26" s="845"/>
      <c r="H26" s="898" t="s">
        <v>13</v>
      </c>
      <c r="I26" s="997"/>
      <c r="J26" s="836">
        <v>35</v>
      </c>
      <c r="K26" s="844"/>
      <c r="L26" s="837"/>
      <c r="M26" s="1110">
        <v>20</v>
      </c>
      <c r="N26" s="1111"/>
      <c r="O26" s="1112"/>
      <c r="P26" s="1028"/>
      <c r="Q26" s="1029"/>
      <c r="R26" s="97"/>
      <c r="S26" s="50"/>
      <c r="T26" s="98"/>
      <c r="U26" s="90"/>
      <c r="V26" s="698"/>
      <c r="W26" s="692"/>
      <c r="X26" s="692"/>
      <c r="Y26" s="692"/>
      <c r="Z26" s="692"/>
      <c r="AA26" s="53"/>
      <c r="AB26" s="53"/>
      <c r="AC26" s="53"/>
      <c r="AD26" s="665"/>
      <c r="AE26" s="665"/>
      <c r="AF26" s="665"/>
      <c r="AG26" s="665"/>
      <c r="AH26" s="665"/>
      <c r="AI26" s="665"/>
      <c r="AJ26" s="665"/>
      <c r="AK26" s="665"/>
      <c r="AL26" s="66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s="46" customFormat="1" ht="20.100000000000001" customHeight="1">
      <c r="A27" s="296" t="s">
        <v>228</v>
      </c>
      <c r="B27" s="836">
        <v>10.1</v>
      </c>
      <c r="C27" s="837"/>
      <c r="D27" s="836">
        <v>10.1</v>
      </c>
      <c r="E27" s="837"/>
      <c r="F27" s="836">
        <v>10.1</v>
      </c>
      <c r="G27" s="837"/>
      <c r="H27" s="1034" t="s">
        <v>228</v>
      </c>
      <c r="I27" s="1035"/>
      <c r="J27" s="1003">
        <v>10</v>
      </c>
      <c r="K27" s="1004"/>
      <c r="L27" s="1005"/>
      <c r="M27" s="1003" t="s">
        <v>332</v>
      </c>
      <c r="N27" s="1004"/>
      <c r="O27" s="1005"/>
      <c r="P27" s="1095">
        <v>9.9</v>
      </c>
      <c r="Q27" s="1096"/>
      <c r="R27" s="49"/>
      <c r="S27" s="50"/>
      <c r="T27" s="98"/>
      <c r="U27" s="90"/>
      <c r="V27" s="698"/>
      <c r="W27" s="692"/>
      <c r="X27" s="692"/>
      <c r="Y27" s="692"/>
      <c r="Z27" s="692"/>
      <c r="AA27" s="53"/>
      <c r="AB27" s="53"/>
      <c r="AC27" s="53"/>
      <c r="AD27" s="53"/>
      <c r="AE27" s="692"/>
      <c r="AF27" s="692"/>
      <c r="AG27" s="57"/>
      <c r="AH27" s="58"/>
      <c r="AI27" s="692"/>
      <c r="AJ27" s="691"/>
      <c r="AK27" s="101"/>
      <c r="AL27" s="102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s="46" customFormat="1" ht="20.100000000000001" customHeight="1">
      <c r="A28" s="250" t="s">
        <v>229</v>
      </c>
      <c r="B28" s="998">
        <v>10</v>
      </c>
      <c r="C28" s="999"/>
      <c r="D28" s="998">
        <v>10</v>
      </c>
      <c r="E28" s="999"/>
      <c r="F28" s="998">
        <v>10</v>
      </c>
      <c r="G28" s="999"/>
      <c r="H28" s="898" t="s">
        <v>229</v>
      </c>
      <c r="I28" s="997"/>
      <c r="J28" s="836" t="s">
        <v>332</v>
      </c>
      <c r="K28" s="844"/>
      <c r="L28" s="837"/>
      <c r="M28" s="836">
        <v>9.9</v>
      </c>
      <c r="N28" s="844"/>
      <c r="O28" s="837"/>
      <c r="P28" s="1030">
        <v>9.8000000000000007</v>
      </c>
      <c r="Q28" s="1031"/>
      <c r="R28" s="49"/>
      <c r="S28" s="50"/>
      <c r="T28" s="105"/>
      <c r="U28" s="90"/>
      <c r="V28" s="698"/>
      <c r="W28" s="692"/>
      <c r="X28" s="692"/>
      <c r="Y28" s="692"/>
      <c r="Z28" s="692"/>
      <c r="AA28" s="53"/>
      <c r="AB28" s="53"/>
      <c r="AC28" s="53"/>
      <c r="AD28" s="53"/>
      <c r="AE28" s="692"/>
      <c r="AF28" s="692"/>
      <c r="AG28" s="57"/>
      <c r="AH28" s="58"/>
      <c r="AI28" s="692"/>
      <c r="AJ28" s="691"/>
      <c r="AK28" s="101"/>
      <c r="AL28" s="102"/>
    </row>
    <row r="29" spans="1:52" s="46" customFormat="1" ht="20.100000000000001" customHeight="1">
      <c r="A29" s="250" t="s">
        <v>230</v>
      </c>
      <c r="B29" s="998">
        <v>14.8</v>
      </c>
      <c r="C29" s="999"/>
      <c r="D29" s="998">
        <v>14.8</v>
      </c>
      <c r="E29" s="999"/>
      <c r="F29" s="998">
        <v>14.8</v>
      </c>
      <c r="G29" s="999"/>
      <c r="H29" s="898" t="s">
        <v>230</v>
      </c>
      <c r="I29" s="997"/>
      <c r="J29" s="836">
        <v>11.2</v>
      </c>
      <c r="K29" s="844"/>
      <c r="L29" s="837"/>
      <c r="M29" s="836">
        <v>11.2</v>
      </c>
      <c r="N29" s="844"/>
      <c r="O29" s="837"/>
      <c r="P29" s="1030">
        <v>12.6</v>
      </c>
      <c r="Q29" s="1031"/>
      <c r="R29" s="49"/>
      <c r="S29" s="50"/>
      <c r="T29" s="105"/>
      <c r="U29" s="90"/>
      <c r="V29" s="698"/>
      <c r="W29" s="692"/>
      <c r="X29" s="692"/>
      <c r="Y29" s="692"/>
      <c r="Z29" s="692"/>
      <c r="AA29" s="53"/>
      <c r="AB29" s="53"/>
      <c r="AC29" s="53"/>
      <c r="AD29" s="53"/>
      <c r="AE29" s="692"/>
      <c r="AF29" s="692"/>
      <c r="AG29" s="57"/>
      <c r="AH29" s="58"/>
      <c r="AI29" s="692"/>
      <c r="AJ29" s="691"/>
      <c r="AK29" s="101"/>
      <c r="AL29" s="102"/>
    </row>
    <row r="30" spans="1:52" s="46" customFormat="1" ht="20.100000000000001" customHeight="1">
      <c r="A30" s="250" t="s">
        <v>205</v>
      </c>
      <c r="B30" s="998">
        <v>19</v>
      </c>
      <c r="C30" s="999"/>
      <c r="D30" s="983">
        <v>19</v>
      </c>
      <c r="E30" s="984"/>
      <c r="F30" s="1006">
        <v>19</v>
      </c>
      <c r="G30" s="1007"/>
      <c r="H30" s="898" t="s">
        <v>205</v>
      </c>
      <c r="I30" s="997"/>
      <c r="J30" s="836">
        <v>19</v>
      </c>
      <c r="K30" s="844"/>
      <c r="L30" s="837"/>
      <c r="M30" s="836">
        <v>19</v>
      </c>
      <c r="N30" s="844"/>
      <c r="O30" s="837"/>
      <c r="P30" s="1006">
        <v>19</v>
      </c>
      <c r="Q30" s="1007"/>
      <c r="R30" s="49"/>
      <c r="S30" s="50"/>
      <c r="T30" s="105"/>
      <c r="U30" s="90"/>
      <c r="V30" s="698"/>
      <c r="W30" s="692"/>
      <c r="X30" s="692"/>
      <c r="Y30" s="692"/>
      <c r="Z30" s="692"/>
      <c r="AA30" s="53"/>
      <c r="AB30" s="53"/>
      <c r="AC30" s="53"/>
      <c r="AD30" s="53"/>
      <c r="AE30" s="692"/>
      <c r="AF30" s="692"/>
      <c r="AG30" s="57"/>
      <c r="AH30" s="58"/>
      <c r="AI30" s="692"/>
      <c r="AJ30" s="691"/>
      <c r="AK30" s="101"/>
      <c r="AL30" s="102"/>
    </row>
    <row r="31" spans="1:52" s="46" customFormat="1" ht="20.100000000000001" customHeight="1" thickBot="1">
      <c r="A31" s="250" t="s">
        <v>207</v>
      </c>
      <c r="B31" s="1016">
        <f>+B30+'D04'!B31:C31</f>
        <v>75</v>
      </c>
      <c r="C31" s="1017"/>
      <c r="D31" s="1016">
        <f>+D30+'D04'!D31:E31</f>
        <v>75</v>
      </c>
      <c r="E31" s="1017"/>
      <c r="F31" s="1016">
        <f>+F30+'D04'!F31:G31</f>
        <v>75</v>
      </c>
      <c r="G31" s="1017"/>
      <c r="H31" s="250" t="s">
        <v>206</v>
      </c>
      <c r="I31" s="315"/>
      <c r="J31" s="933">
        <f>+J30+'D04'!J31:L31</f>
        <v>75</v>
      </c>
      <c r="K31" s="934"/>
      <c r="L31" s="935"/>
      <c r="M31" s="933">
        <f>+M30+'D04'!M31:O31</f>
        <v>75</v>
      </c>
      <c r="N31" s="934"/>
      <c r="O31" s="935"/>
      <c r="P31" s="1016">
        <f>+P30+'D04'!P31:Q31</f>
        <v>75</v>
      </c>
      <c r="Q31" s="1017"/>
      <c r="R31" s="49"/>
      <c r="S31" s="50"/>
      <c r="T31" s="105"/>
      <c r="U31" s="90"/>
      <c r="V31" s="698"/>
      <c r="W31" s="692"/>
      <c r="X31" s="692"/>
      <c r="Y31" s="692"/>
      <c r="Z31" s="692"/>
      <c r="AA31" s="53"/>
      <c r="AB31" s="53"/>
      <c r="AC31" s="53"/>
      <c r="AD31" s="53"/>
      <c r="AE31" s="692"/>
      <c r="AF31" s="692"/>
      <c r="AG31" s="57"/>
      <c r="AH31" s="58"/>
      <c r="AI31" s="692"/>
      <c r="AJ31" s="691"/>
      <c r="AK31" s="101"/>
      <c r="AL31" s="102"/>
    </row>
    <row r="32" spans="1:52" ht="30" customHeight="1" thickBot="1">
      <c r="A32" s="862" t="s">
        <v>138</v>
      </c>
      <c r="B32" s="863"/>
      <c r="C32" s="863"/>
      <c r="D32" s="863"/>
      <c r="E32" s="863"/>
      <c r="F32" s="863"/>
      <c r="G32" s="863"/>
      <c r="H32" s="863"/>
      <c r="I32" s="863"/>
      <c r="J32" s="863"/>
      <c r="K32" s="863"/>
      <c r="L32" s="863"/>
      <c r="M32" s="863"/>
      <c r="N32" s="863"/>
      <c r="O32" s="863"/>
      <c r="P32" s="863"/>
      <c r="Q32" s="864"/>
      <c r="R32" s="11"/>
      <c r="S32" s="34"/>
      <c r="T32" s="32"/>
      <c r="U32" s="9"/>
      <c r="V32" s="29"/>
      <c r="W32" s="28"/>
      <c r="X32" s="28"/>
      <c r="Y32" s="28"/>
      <c r="Z32" s="28"/>
      <c r="AA32" s="10"/>
      <c r="AB32" s="10"/>
      <c r="AC32" s="10"/>
      <c r="AD32" s="10"/>
      <c r="AE32" s="20"/>
      <c r="AF32" s="20"/>
      <c r="AG32" s="22"/>
      <c r="AH32" s="23"/>
      <c r="AI32" s="17"/>
      <c r="AJ32" s="18"/>
      <c r="AK32" s="27"/>
      <c r="AL32" s="31"/>
    </row>
    <row r="33" spans="1:50" s="96" customFormat="1" ht="30" customHeight="1" thickBot="1">
      <c r="A33" s="1089" t="s">
        <v>119</v>
      </c>
      <c r="B33" s="921" t="s">
        <v>96</v>
      </c>
      <c r="C33" s="922"/>
      <c r="D33" s="922"/>
      <c r="E33" s="922"/>
      <c r="F33" s="922"/>
      <c r="G33" s="922"/>
      <c r="H33" s="923"/>
      <c r="I33" s="921" t="s">
        <v>95</v>
      </c>
      <c r="J33" s="922"/>
      <c r="K33" s="922"/>
      <c r="L33" s="922"/>
      <c r="M33" s="922"/>
      <c r="N33" s="922"/>
      <c r="O33" s="922"/>
      <c r="P33" s="1026" t="s">
        <v>120</v>
      </c>
      <c r="Q33" s="1026" t="s">
        <v>147</v>
      </c>
      <c r="R33" s="698"/>
      <c r="S33" s="50"/>
      <c r="T33" s="105"/>
      <c r="U33" s="90"/>
      <c r="V33" s="698"/>
      <c r="W33" s="692"/>
      <c r="X33" s="692"/>
      <c r="Y33" s="692"/>
      <c r="Z33" s="692"/>
      <c r="AA33" s="53"/>
      <c r="AB33" s="53"/>
      <c r="AC33" s="53"/>
      <c r="AD33" s="53"/>
      <c r="AE33" s="692"/>
      <c r="AF33" s="692"/>
      <c r="AG33" s="57"/>
      <c r="AH33" s="58"/>
      <c r="AI33" s="692"/>
      <c r="AJ33" s="691"/>
      <c r="AK33" s="101"/>
      <c r="AL33" s="102"/>
    </row>
    <row r="34" spans="1:50" s="96" customFormat="1" ht="70.5" thickBot="1">
      <c r="A34" s="1090"/>
      <c r="B34" s="319" t="s">
        <v>7</v>
      </c>
      <c r="C34" s="662" t="s">
        <v>17</v>
      </c>
      <c r="D34" s="320" t="s">
        <v>14</v>
      </c>
      <c r="E34" s="321" t="s">
        <v>116</v>
      </c>
      <c r="F34" s="322" t="s">
        <v>117</v>
      </c>
      <c r="G34" s="672" t="s">
        <v>118</v>
      </c>
      <c r="H34" s="324" t="s">
        <v>110</v>
      </c>
      <c r="I34" s="319" t="s">
        <v>7</v>
      </c>
      <c r="J34" s="662" t="s">
        <v>17</v>
      </c>
      <c r="K34" s="320" t="s">
        <v>14</v>
      </c>
      <c r="L34" s="321" t="s">
        <v>116</v>
      </c>
      <c r="M34" s="322" t="s">
        <v>117</v>
      </c>
      <c r="N34" s="672" t="s">
        <v>118</v>
      </c>
      <c r="O34" s="325" t="s">
        <v>110</v>
      </c>
      <c r="P34" s="1027"/>
      <c r="Q34" s="1027"/>
      <c r="R34" s="698"/>
      <c r="S34" s="50"/>
      <c r="T34" s="98"/>
      <c r="U34" s="90"/>
      <c r="V34" s="53"/>
      <c r="W34" s="692"/>
      <c r="X34" s="692"/>
      <c r="Y34" s="692"/>
      <c r="Z34" s="53"/>
      <c r="AA34" s="53"/>
      <c r="AB34" s="53"/>
      <c r="AC34" s="53"/>
      <c r="AD34" s="53"/>
      <c r="AE34" s="692"/>
      <c r="AF34" s="692"/>
      <c r="AG34" s="57"/>
      <c r="AH34" s="58"/>
      <c r="AI34" s="692"/>
      <c r="AJ34" s="691"/>
      <c r="AK34" s="101"/>
      <c r="AL34" s="102"/>
      <c r="AP34" s="1023" t="s">
        <v>18</v>
      </c>
      <c r="AQ34" s="1024"/>
      <c r="AR34" s="1024"/>
      <c r="AS34" s="1024"/>
      <c r="AT34" s="1024"/>
      <c r="AU34" s="1024"/>
      <c r="AV34" s="1024"/>
      <c r="AW34" s="1024"/>
      <c r="AX34" s="1025"/>
    </row>
    <row r="35" spans="1:50" s="46" customFormat="1" ht="20.100000000000001" customHeight="1" thickBot="1">
      <c r="A35" s="326" t="s">
        <v>166</v>
      </c>
      <c r="B35" s="327"/>
      <c r="C35" s="652"/>
      <c r="D35" s="652"/>
      <c r="E35" s="328"/>
      <c r="F35" s="652"/>
      <c r="G35" s="657"/>
      <c r="H35" s="265">
        <f>ROUND(B35*D35*60/42,0)</f>
        <v>0</v>
      </c>
      <c r="I35" s="654"/>
      <c r="J35" s="298"/>
      <c r="K35" s="298"/>
      <c r="L35" s="298"/>
      <c r="M35" s="298"/>
      <c r="N35" s="298"/>
      <c r="O35" s="265">
        <f>ROUND(I35*K35*60/42,0)</f>
        <v>0</v>
      </c>
      <c r="P35" s="330">
        <f>SUM(H35,O35)</f>
        <v>0</v>
      </c>
      <c r="Q35" s="330">
        <f>+P35+'D04'!Q35</f>
        <v>0</v>
      </c>
      <c r="R35" s="49"/>
      <c r="S35" s="50"/>
      <c r="T35" s="98"/>
      <c r="U35" s="90"/>
      <c r="V35" s="53"/>
      <c r="W35" s="692"/>
      <c r="X35" s="692"/>
      <c r="Y35" s="692"/>
      <c r="Z35" s="53"/>
      <c r="AA35" s="53"/>
      <c r="AB35" s="53"/>
      <c r="AC35" s="53"/>
      <c r="AD35" s="53"/>
      <c r="AE35" s="692"/>
      <c r="AF35" s="665"/>
      <c r="AG35" s="57"/>
      <c r="AH35" s="58"/>
      <c r="AI35" s="692"/>
      <c r="AJ35" s="691"/>
      <c r="AK35" s="101"/>
      <c r="AL35" s="102"/>
      <c r="AP35" s="1018" t="s">
        <v>19</v>
      </c>
      <c r="AQ35" s="1019"/>
      <c r="AR35" s="1019"/>
      <c r="AS35" s="1019"/>
      <c r="AT35" s="1019"/>
      <c r="AU35" s="1019"/>
      <c r="AV35" s="1019"/>
      <c r="AW35" s="1019"/>
      <c r="AX35" s="1020"/>
    </row>
    <row r="36" spans="1:50" s="46" customFormat="1" ht="20.100000000000001" customHeight="1">
      <c r="A36" s="326" t="s">
        <v>165</v>
      </c>
      <c r="B36" s="650">
        <v>12</v>
      </c>
      <c r="C36" s="652">
        <v>2000</v>
      </c>
      <c r="D36" s="652">
        <v>60</v>
      </c>
      <c r="E36" s="328">
        <v>9.8000000000000007</v>
      </c>
      <c r="F36" s="652">
        <v>8.4</v>
      </c>
      <c r="G36" s="657">
        <v>12.5</v>
      </c>
      <c r="H36" s="265">
        <f>ROUND(B36*D36*60/42,0)</f>
        <v>1029</v>
      </c>
      <c r="I36" s="654">
        <v>12</v>
      </c>
      <c r="J36" s="653">
        <v>2000</v>
      </c>
      <c r="K36" s="653">
        <v>60</v>
      </c>
      <c r="L36" s="653">
        <v>9.8000000000000007</v>
      </c>
      <c r="M36" s="653">
        <v>8.4</v>
      </c>
      <c r="N36" s="653">
        <v>12.4</v>
      </c>
      <c r="O36" s="265">
        <f>ROUND(I36*K36*60/42,0)</f>
        <v>1029</v>
      </c>
      <c r="P36" s="330">
        <f>SUM(H36,O36)</f>
        <v>2058</v>
      </c>
      <c r="Q36" s="330">
        <f>+P36+'D04'!Q36</f>
        <v>8058</v>
      </c>
      <c r="R36" s="49"/>
      <c r="S36" s="50"/>
      <c r="T36" s="98"/>
      <c r="U36" s="90"/>
      <c r="V36" s="53"/>
      <c r="W36" s="692"/>
      <c r="X36" s="692"/>
      <c r="Y36" s="692"/>
      <c r="Z36" s="53"/>
      <c r="AA36" s="53"/>
      <c r="AB36" s="53"/>
      <c r="AC36" s="53"/>
      <c r="AD36" s="53"/>
      <c r="AE36" s="692"/>
      <c r="AF36" s="665"/>
      <c r="AG36" s="57"/>
      <c r="AH36" s="58"/>
      <c r="AI36" s="692"/>
      <c r="AJ36" s="691"/>
      <c r="AK36" s="101"/>
      <c r="AL36" s="102"/>
    </row>
    <row r="37" spans="1:50" s="46" customFormat="1" ht="20.100000000000001" customHeight="1" thickBot="1">
      <c r="A37" s="326" t="s">
        <v>172</v>
      </c>
      <c r="B37" s="332"/>
      <c r="C37" s="333"/>
      <c r="D37" s="334"/>
      <c r="E37" s="335"/>
      <c r="F37" s="333"/>
      <c r="G37" s="336"/>
      <c r="H37" s="265">
        <f>ROUND(B37*D37*60/42,0)</f>
        <v>0</v>
      </c>
      <c r="I37" s="654"/>
      <c r="J37" s="298"/>
      <c r="K37" s="298"/>
      <c r="L37" s="298"/>
      <c r="M37" s="298"/>
      <c r="N37" s="641"/>
      <c r="O37" s="642">
        <f>ROUND(I37*K37*60/42,0)</f>
        <v>0</v>
      </c>
      <c r="P37" s="636">
        <f>SUM(H37,O37)</f>
        <v>0</v>
      </c>
      <c r="Q37" s="636">
        <f>+P37+'D04'!Q37</f>
        <v>0</v>
      </c>
      <c r="R37" s="49"/>
      <c r="S37" s="50"/>
      <c r="T37" s="98"/>
      <c r="U37" s="90"/>
      <c r="V37" s="53"/>
      <c r="W37" s="692"/>
      <c r="X37" s="692"/>
      <c r="Y37" s="692"/>
      <c r="Z37" s="53"/>
      <c r="AA37" s="53"/>
      <c r="AB37" s="53"/>
      <c r="AC37" s="53"/>
      <c r="AD37" s="53"/>
      <c r="AE37" s="692"/>
      <c r="AF37" s="665"/>
      <c r="AG37" s="57"/>
      <c r="AH37" s="58"/>
      <c r="AI37" s="692"/>
      <c r="AJ37" s="691"/>
      <c r="AK37" s="101"/>
      <c r="AL37" s="102"/>
    </row>
    <row r="38" spans="1:50" s="46" customFormat="1" ht="20.100000000000001" customHeight="1" thickBot="1">
      <c r="A38" s="326" t="s">
        <v>207</v>
      </c>
      <c r="B38" s="332">
        <f>SUM(B35:B37)+'D04'!B38</f>
        <v>47</v>
      </c>
      <c r="C38" s="337"/>
      <c r="D38" s="338"/>
      <c r="E38" s="339"/>
      <c r="F38" s="338"/>
      <c r="G38" s="338"/>
      <c r="H38" s="340"/>
      <c r="I38" s="332">
        <f>SUM(I35:I37)+'D04'!I38</f>
        <v>47</v>
      </c>
      <c r="J38" s="669"/>
      <c r="K38" s="670"/>
      <c r="L38" s="670"/>
      <c r="M38" s="670"/>
      <c r="N38" s="921" t="s">
        <v>312</v>
      </c>
      <c r="O38" s="923"/>
      <c r="P38" s="637">
        <f>SUM(P35:P37)</f>
        <v>2058</v>
      </c>
      <c r="Q38" s="637">
        <f>SUM(Q35:Q37)</f>
        <v>8058</v>
      </c>
      <c r="R38" s="49"/>
      <c r="S38" s="50"/>
      <c r="T38" s="98"/>
      <c r="U38" s="90"/>
      <c r="V38" s="53"/>
      <c r="W38" s="53"/>
      <c r="X38" s="53"/>
      <c r="Y38" s="53"/>
      <c r="Z38" s="53"/>
      <c r="AA38" s="53"/>
      <c r="AB38" s="53"/>
      <c r="AC38" s="53"/>
      <c r="AD38" s="53"/>
      <c r="AE38" s="692"/>
      <c r="AF38" s="665"/>
      <c r="AG38" s="57"/>
      <c r="AH38" s="58"/>
      <c r="AI38" s="692"/>
      <c r="AJ38" s="691"/>
      <c r="AK38" s="101"/>
      <c r="AL38" s="102"/>
      <c r="AP38" s="46" t="s">
        <v>81</v>
      </c>
      <c r="AQ38" s="46" t="s">
        <v>20</v>
      </c>
      <c r="AR38" s="46" t="s">
        <v>21</v>
      </c>
      <c r="AS38" s="46" t="s">
        <v>22</v>
      </c>
      <c r="AT38" s="46" t="s">
        <v>47</v>
      </c>
    </row>
    <row r="39" spans="1:50" s="46" customFormat="1" ht="30" customHeight="1" thickBot="1">
      <c r="A39" s="910" t="s">
        <v>173</v>
      </c>
      <c r="B39" s="1108"/>
      <c r="C39" s="1108"/>
      <c r="D39" s="1108"/>
      <c r="E39" s="1109"/>
      <c r="F39" s="863" t="s">
        <v>182</v>
      </c>
      <c r="G39" s="863"/>
      <c r="H39" s="863"/>
      <c r="I39" s="864"/>
      <c r="J39" s="862" t="s">
        <v>192</v>
      </c>
      <c r="K39" s="863"/>
      <c r="L39" s="863"/>
      <c r="M39" s="863"/>
      <c r="N39" s="863"/>
      <c r="O39" s="863"/>
      <c r="P39" s="863"/>
      <c r="Q39" s="864"/>
      <c r="R39" s="49"/>
      <c r="S39" s="50"/>
      <c r="T39" s="105"/>
      <c r="U39" s="90"/>
      <c r="V39" s="698"/>
      <c r="W39" s="692"/>
      <c r="X39" s="692"/>
      <c r="Y39" s="692"/>
      <c r="Z39" s="692"/>
      <c r="AA39" s="53"/>
      <c r="AB39" s="53"/>
      <c r="AC39" s="53"/>
      <c r="AD39" s="53"/>
      <c r="AE39" s="692"/>
      <c r="AF39" s="692"/>
      <c r="AG39" s="57"/>
      <c r="AH39" s="58"/>
      <c r="AI39" s="692"/>
      <c r="AJ39" s="691"/>
      <c r="AK39" s="101"/>
      <c r="AL39" s="102"/>
    </row>
    <row r="40" spans="1:50" s="46" customFormat="1" ht="24" customHeight="1" thickBot="1">
      <c r="A40" s="343" t="s">
        <v>175</v>
      </c>
      <c r="B40" s="1022" t="s">
        <v>176</v>
      </c>
      <c r="C40" s="1022"/>
      <c r="D40" s="1104" t="s">
        <v>47</v>
      </c>
      <c r="E40" s="1104"/>
      <c r="F40" s="1107" t="s">
        <v>178</v>
      </c>
      <c r="G40" s="839"/>
      <c r="H40" s="659" t="s">
        <v>176</v>
      </c>
      <c r="I40" s="658" t="s">
        <v>47</v>
      </c>
      <c r="J40" s="846" t="s">
        <v>183</v>
      </c>
      <c r="K40" s="895"/>
      <c r="L40" s="895"/>
      <c r="M40" s="835"/>
      <c r="N40" s="846" t="s">
        <v>208</v>
      </c>
      <c r="O40" s="835"/>
      <c r="P40" s="846" t="s">
        <v>97</v>
      </c>
      <c r="Q40" s="835"/>
      <c r="R40" s="49"/>
      <c r="S40" s="50"/>
      <c r="T40" s="98"/>
      <c r="U40" s="90"/>
      <c r="V40" s="53"/>
      <c r="W40" s="53"/>
      <c r="X40" s="53"/>
      <c r="Y40" s="53"/>
      <c r="Z40" s="53"/>
      <c r="AA40" s="53"/>
      <c r="AB40" s="53"/>
      <c r="AC40" s="53"/>
      <c r="AD40" s="53"/>
      <c r="AE40" s="692"/>
      <c r="AF40" s="692"/>
      <c r="AG40" s="57"/>
      <c r="AH40" s="58"/>
      <c r="AI40" s="692"/>
      <c r="AJ40" s="691"/>
      <c r="AK40" s="101"/>
      <c r="AL40" s="102"/>
      <c r="AP40" s="46" t="s">
        <v>44</v>
      </c>
    </row>
    <row r="41" spans="1:50" s="46" customFormat="1" ht="20.100000000000001" customHeight="1" thickBot="1">
      <c r="A41" s="346" t="s">
        <v>168</v>
      </c>
      <c r="B41" s="1105">
        <v>2058</v>
      </c>
      <c r="C41" s="1106"/>
      <c r="D41" s="850">
        <f>+B41+'D04'!D41:E41</f>
        <v>8058</v>
      </c>
      <c r="E41" s="851"/>
      <c r="F41" s="347" t="s">
        <v>296</v>
      </c>
      <c r="G41" s="348"/>
      <c r="H41" s="648"/>
      <c r="I41" s="531">
        <f>+H41+'D04'!I41</f>
        <v>60</v>
      </c>
      <c r="J41" s="1097" t="s">
        <v>184</v>
      </c>
      <c r="K41" s="859"/>
      <c r="L41" s="1098"/>
      <c r="M41" s="1098"/>
      <c r="N41" s="1098"/>
      <c r="O41" s="1098"/>
      <c r="P41" s="859"/>
      <c r="Q41" s="1081"/>
      <c r="R41" s="698"/>
      <c r="S41" s="50"/>
      <c r="T41" s="98"/>
      <c r="U41" s="90"/>
      <c r="V41" s="53"/>
      <c r="W41" s="53"/>
      <c r="X41" s="53"/>
      <c r="Y41" s="53"/>
      <c r="Z41" s="53"/>
      <c r="AA41" s="53"/>
      <c r="AB41" s="53"/>
      <c r="AC41" s="53"/>
      <c r="AD41" s="53"/>
      <c r="AE41" s="692"/>
      <c r="AF41" s="692"/>
      <c r="AG41" s="57"/>
      <c r="AH41" s="58"/>
      <c r="AI41" s="692"/>
      <c r="AJ41" s="691"/>
      <c r="AK41" s="101"/>
      <c r="AL41" s="102"/>
    </row>
    <row r="42" spans="1:50" s="46" customFormat="1" ht="20.100000000000001" customHeight="1" thickBot="1">
      <c r="A42" s="664" t="s">
        <v>169</v>
      </c>
      <c r="B42" s="836"/>
      <c r="C42" s="837"/>
      <c r="D42" s="850">
        <f>+B42+'D04'!D42:E42</f>
        <v>0</v>
      </c>
      <c r="E42" s="851"/>
      <c r="F42" s="350" t="s">
        <v>297</v>
      </c>
      <c r="G42" s="351"/>
      <c r="H42" s="675">
        <v>467</v>
      </c>
      <c r="I42" s="681">
        <f>+H42+'D04'!I42</f>
        <v>2549</v>
      </c>
      <c r="J42" s="1021" t="s">
        <v>185</v>
      </c>
      <c r="K42" s="837"/>
      <c r="L42" s="833"/>
      <c r="M42" s="833"/>
      <c r="N42" s="833"/>
      <c r="O42" s="833"/>
      <c r="P42" s="837"/>
      <c r="Q42" s="866"/>
      <c r="R42" s="703"/>
      <c r="S42" s="703"/>
      <c r="T42" s="98"/>
      <c r="U42" s="90"/>
      <c r="V42" s="53"/>
      <c r="W42" s="53"/>
      <c r="X42" s="53"/>
      <c r="Y42" s="53"/>
      <c r="Z42" s="53"/>
      <c r="AA42" s="53"/>
      <c r="AB42" s="53"/>
      <c r="AC42" s="53"/>
      <c r="AD42" s="53"/>
      <c r="AE42" s="692"/>
      <c r="AF42" s="692"/>
      <c r="AG42" s="57"/>
      <c r="AH42" s="58"/>
      <c r="AI42" s="692"/>
      <c r="AJ42" s="691"/>
      <c r="AK42" s="101"/>
      <c r="AL42" s="102"/>
      <c r="AP42" s="107" t="s">
        <v>77</v>
      </c>
      <c r="AQ42" s="107" t="s">
        <v>20</v>
      </c>
      <c r="AR42" s="108" t="s">
        <v>21</v>
      </c>
      <c r="AS42" s="109" t="s">
        <v>22</v>
      </c>
      <c r="AT42" s="1010" t="s">
        <v>23</v>
      </c>
      <c r="AU42" s="1011"/>
      <c r="AV42" s="1011"/>
      <c r="AW42" s="1011"/>
      <c r="AX42" s="1012"/>
    </row>
    <row r="43" spans="1:50" s="46" customFormat="1" ht="20.100000000000001" customHeight="1">
      <c r="A43" s="352" t="s">
        <v>174</v>
      </c>
      <c r="B43" s="836"/>
      <c r="C43" s="837"/>
      <c r="D43" s="850">
        <f>+B43+'D04'!D43:E43</f>
        <v>0</v>
      </c>
      <c r="E43" s="851"/>
      <c r="F43" s="350" t="s">
        <v>298</v>
      </c>
      <c r="G43" s="351"/>
      <c r="H43" s="675">
        <v>776</v>
      </c>
      <c r="I43" s="681">
        <f>+H43+'D04'!I43</f>
        <v>3193</v>
      </c>
      <c r="J43" s="1021" t="s">
        <v>186</v>
      </c>
      <c r="K43" s="837"/>
      <c r="L43" s="833"/>
      <c r="M43" s="833"/>
      <c r="N43" s="833"/>
      <c r="O43" s="833"/>
      <c r="P43" s="837"/>
      <c r="Q43" s="866"/>
      <c r="R43" s="703"/>
      <c r="S43" s="703"/>
      <c r="T43" s="98"/>
      <c r="U43" s="90"/>
      <c r="V43" s="53"/>
      <c r="W43" s="53"/>
      <c r="X43" s="53"/>
      <c r="Y43" s="53"/>
      <c r="Z43" s="53"/>
      <c r="AA43" s="53"/>
      <c r="AB43" s="53"/>
      <c r="AC43" s="53"/>
      <c r="AD43" s="53"/>
      <c r="AE43" s="692"/>
      <c r="AF43" s="692"/>
      <c r="AG43" s="57"/>
      <c r="AH43" s="58"/>
      <c r="AI43" s="692"/>
      <c r="AJ43" s="691"/>
      <c r="AK43" s="101"/>
      <c r="AL43" s="102"/>
      <c r="AP43" s="110" t="s">
        <v>24</v>
      </c>
      <c r="AQ43" s="111"/>
      <c r="AR43" s="112"/>
      <c r="AS43" s="112"/>
      <c r="AT43" s="111" t="s">
        <v>25</v>
      </c>
      <c r="AU43" s="113"/>
      <c r="AV43" s="113"/>
      <c r="AW43" s="113"/>
      <c r="AX43" s="114"/>
    </row>
    <row r="44" spans="1:50" s="46" customFormat="1" ht="20.100000000000001" customHeight="1">
      <c r="A44" s="352" t="s">
        <v>44</v>
      </c>
      <c r="B44" s="983"/>
      <c r="C44" s="984"/>
      <c r="D44" s="850">
        <f>+B44+'D04'!D44:E44</f>
        <v>0</v>
      </c>
      <c r="E44" s="851"/>
      <c r="F44" s="350" t="s">
        <v>209</v>
      </c>
      <c r="G44" s="351"/>
      <c r="H44" s="657">
        <v>300</v>
      </c>
      <c r="I44" s="681">
        <f>+H44+'D04'!I44</f>
        <v>300</v>
      </c>
      <c r="J44" s="992" t="s">
        <v>187</v>
      </c>
      <c r="K44" s="984"/>
      <c r="L44" s="993"/>
      <c r="M44" s="993"/>
      <c r="N44" s="993" t="s">
        <v>300</v>
      </c>
      <c r="O44" s="993"/>
      <c r="P44" s="984">
        <v>450</v>
      </c>
      <c r="Q44" s="1013"/>
      <c r="R44" s="703"/>
      <c r="S44" s="703"/>
      <c r="T44" s="98"/>
      <c r="U44" s="90"/>
      <c r="V44" s="53"/>
      <c r="W44" s="53"/>
      <c r="X44" s="53"/>
      <c r="Y44" s="53"/>
      <c r="Z44" s="53"/>
      <c r="AA44" s="53"/>
      <c r="AB44" s="53"/>
      <c r="AC44" s="53"/>
      <c r="AD44" s="53"/>
      <c r="AE44" s="692"/>
      <c r="AF44" s="692"/>
      <c r="AG44" s="57"/>
      <c r="AH44" s="58"/>
      <c r="AI44" s="692"/>
      <c r="AJ44" s="691"/>
      <c r="AK44" s="101"/>
      <c r="AL44" s="102"/>
      <c r="AP44" s="72" t="s">
        <v>26</v>
      </c>
      <c r="AQ44" s="237" t="s">
        <v>27</v>
      </c>
      <c r="AR44" s="115"/>
      <c r="AS44" s="115"/>
      <c r="AT44" s="237" t="s">
        <v>28</v>
      </c>
      <c r="AU44" s="116"/>
      <c r="AV44" s="116"/>
      <c r="AW44" s="116"/>
      <c r="AX44" s="117"/>
    </row>
    <row r="45" spans="1:50" s="46" customFormat="1" ht="20.100000000000001" customHeight="1">
      <c r="A45" s="352" t="s">
        <v>170</v>
      </c>
      <c r="B45" s="983"/>
      <c r="C45" s="984"/>
      <c r="D45" s="850">
        <f>+B45+'D04'!D45:E45</f>
        <v>0</v>
      </c>
      <c r="E45" s="851"/>
      <c r="F45" s="353"/>
      <c r="G45" s="651"/>
      <c r="H45" s="657"/>
      <c r="I45" s="682"/>
      <c r="J45" s="992" t="s">
        <v>188</v>
      </c>
      <c r="K45" s="984"/>
      <c r="L45" s="993"/>
      <c r="M45" s="993"/>
      <c r="N45" s="993"/>
      <c r="O45" s="993"/>
      <c r="P45" s="984"/>
      <c r="Q45" s="1013"/>
      <c r="R45" s="703"/>
      <c r="S45" s="703"/>
      <c r="T45" s="98"/>
      <c r="U45" s="90"/>
      <c r="V45" s="53"/>
      <c r="W45" s="53"/>
      <c r="X45" s="53"/>
      <c r="Y45" s="53"/>
      <c r="Z45" s="53"/>
      <c r="AA45" s="53"/>
      <c r="AB45" s="53"/>
      <c r="AC45" s="53"/>
      <c r="AD45" s="53"/>
      <c r="AE45" s="692"/>
      <c r="AF45" s="692"/>
      <c r="AG45" s="57"/>
      <c r="AH45" s="58"/>
      <c r="AI45" s="692"/>
      <c r="AJ45" s="691"/>
      <c r="AK45" s="101"/>
      <c r="AL45" s="102"/>
      <c r="AP45" s="72"/>
      <c r="AQ45" s="237"/>
      <c r="AR45" s="115"/>
      <c r="AS45" s="115"/>
      <c r="AT45" s="237"/>
      <c r="AU45" s="116"/>
      <c r="AV45" s="116"/>
      <c r="AW45" s="116"/>
      <c r="AX45" s="117"/>
    </row>
    <row r="46" spans="1:50" s="46" customFormat="1" ht="20.100000000000001" customHeight="1">
      <c r="A46" s="352" t="s">
        <v>171</v>
      </c>
      <c r="B46" s="983"/>
      <c r="C46" s="984"/>
      <c r="D46" s="850">
        <f>+B46+'D04'!D46:E46</f>
        <v>0</v>
      </c>
      <c r="E46" s="851"/>
      <c r="F46" s="353"/>
      <c r="G46" s="651"/>
      <c r="H46" s="652"/>
      <c r="I46" s="682"/>
      <c r="J46" s="992" t="s">
        <v>189</v>
      </c>
      <c r="K46" s="984"/>
      <c r="L46" s="993"/>
      <c r="M46" s="993"/>
      <c r="N46" s="882"/>
      <c r="O46" s="882"/>
      <c r="P46" s="1014"/>
      <c r="Q46" s="1015"/>
      <c r="R46" s="703"/>
      <c r="S46" s="703"/>
      <c r="T46" s="98"/>
      <c r="U46" s="90"/>
      <c r="V46" s="53"/>
      <c r="W46" s="53"/>
      <c r="X46" s="53"/>
      <c r="Y46" s="53"/>
      <c r="Z46" s="53"/>
      <c r="AA46" s="53"/>
      <c r="AB46" s="53"/>
      <c r="AC46" s="53"/>
      <c r="AD46" s="53"/>
      <c r="AE46" s="692"/>
      <c r="AF46" s="692"/>
      <c r="AG46" s="57"/>
      <c r="AH46" s="58"/>
      <c r="AI46" s="692"/>
      <c r="AJ46" s="691"/>
      <c r="AK46" s="101"/>
      <c r="AL46" s="102"/>
      <c r="AP46" s="72"/>
      <c r="AQ46" s="237"/>
      <c r="AR46" s="115"/>
      <c r="AS46" s="115"/>
      <c r="AT46" s="237"/>
      <c r="AU46" s="116"/>
      <c r="AV46" s="116"/>
      <c r="AW46" s="116"/>
      <c r="AX46" s="117"/>
    </row>
    <row r="47" spans="1:50" s="46" customFormat="1" ht="20.100000000000001" customHeight="1">
      <c r="A47" s="350" t="s">
        <v>177</v>
      </c>
      <c r="B47" s="836"/>
      <c r="C47" s="837"/>
      <c r="D47" s="850">
        <f>+B47+'D04'!D47:E47</f>
        <v>0</v>
      </c>
      <c r="E47" s="851"/>
      <c r="F47" s="355"/>
      <c r="G47" s="356"/>
      <c r="H47" s="357"/>
      <c r="I47" s="358"/>
      <c r="J47" s="1120" t="s">
        <v>190</v>
      </c>
      <c r="K47" s="1121"/>
      <c r="L47" s="1121"/>
      <c r="M47" s="1122"/>
      <c r="N47" s="1134" t="s">
        <v>330</v>
      </c>
      <c r="O47" s="984"/>
      <c r="P47" s="1134">
        <v>300</v>
      </c>
      <c r="Q47" s="1135"/>
      <c r="R47" s="703"/>
      <c r="S47" s="703"/>
      <c r="T47" s="98"/>
      <c r="U47" s="90"/>
      <c r="V47" s="53"/>
      <c r="W47" s="53"/>
      <c r="X47" s="53"/>
      <c r="Y47" s="53"/>
      <c r="Z47" s="53"/>
      <c r="AA47" s="53"/>
      <c r="AB47" s="53"/>
      <c r="AC47" s="53"/>
      <c r="AD47" s="53"/>
      <c r="AE47" s="692"/>
      <c r="AF47" s="692"/>
      <c r="AG47" s="57"/>
      <c r="AH47" s="58"/>
      <c r="AI47" s="692"/>
      <c r="AJ47" s="691"/>
      <c r="AK47" s="101"/>
      <c r="AL47" s="102"/>
      <c r="AP47" s="72"/>
      <c r="AQ47" s="237"/>
      <c r="AR47" s="115"/>
      <c r="AS47" s="115"/>
      <c r="AT47" s="237"/>
      <c r="AU47" s="116"/>
      <c r="AV47" s="116"/>
      <c r="AW47" s="116"/>
      <c r="AX47" s="117"/>
    </row>
    <row r="48" spans="1:50" s="46" customFormat="1" ht="20.100000000000001" customHeight="1">
      <c r="A48" s="350" t="s">
        <v>250</v>
      </c>
      <c r="B48" s="836"/>
      <c r="C48" s="837"/>
      <c r="D48" s="850">
        <f>+B48+'D04'!D48:E48</f>
        <v>0</v>
      </c>
      <c r="E48" s="851"/>
      <c r="F48" s="355"/>
      <c r="G48" s="356"/>
      <c r="H48" s="357"/>
      <c r="I48" s="358"/>
      <c r="J48" s="1120" t="s">
        <v>191</v>
      </c>
      <c r="K48" s="1121"/>
      <c r="L48" s="1121"/>
      <c r="M48" s="1122"/>
      <c r="N48" s="988"/>
      <c r="O48" s="989"/>
      <c r="P48" s="988"/>
      <c r="Q48" s="989"/>
      <c r="R48" s="703"/>
      <c r="S48" s="703"/>
      <c r="T48" s="98"/>
      <c r="U48" s="90"/>
      <c r="V48" s="53"/>
      <c r="W48" s="53"/>
      <c r="X48" s="53"/>
      <c r="Y48" s="53"/>
      <c r="Z48" s="53"/>
      <c r="AA48" s="53"/>
      <c r="AB48" s="53"/>
      <c r="AC48" s="53"/>
      <c r="AD48" s="53"/>
      <c r="AE48" s="692"/>
      <c r="AF48" s="692"/>
      <c r="AG48" s="57"/>
      <c r="AH48" s="692"/>
      <c r="AI48" s="692"/>
      <c r="AJ48" s="691"/>
      <c r="AK48" s="101"/>
      <c r="AL48" s="101"/>
      <c r="AP48" s="72" t="s">
        <v>29</v>
      </c>
      <c r="AQ48" s="237" t="s">
        <v>30</v>
      </c>
      <c r="AR48" s="115"/>
      <c r="AS48" s="115"/>
      <c r="AT48" s="237" t="s">
        <v>31</v>
      </c>
      <c r="AU48" s="116"/>
      <c r="AV48" s="116"/>
      <c r="AW48" s="116"/>
      <c r="AX48" s="117"/>
    </row>
    <row r="49" spans="1:51" s="46" customFormat="1" ht="20.100000000000001" customHeight="1" thickBot="1">
      <c r="A49" s="359" t="s">
        <v>231</v>
      </c>
      <c r="B49" s="933">
        <f>SUM(B41:C48)</f>
        <v>2058</v>
      </c>
      <c r="C49" s="935"/>
      <c r="D49" s="1132">
        <f>+B49+'D04'!D49:E49</f>
        <v>8058</v>
      </c>
      <c r="E49" s="1123"/>
      <c r="F49" s="360" t="s">
        <v>231</v>
      </c>
      <c r="G49" s="361"/>
      <c r="H49" s="362">
        <f>SUM(H41:H48)</f>
        <v>1543</v>
      </c>
      <c r="I49" s="363">
        <f>+H49+'D04'!I49</f>
        <v>6102</v>
      </c>
      <c r="J49" s="985"/>
      <c r="K49" s="986"/>
      <c r="L49" s="986"/>
      <c r="M49" s="987"/>
      <c r="N49" s="990"/>
      <c r="O49" s="991"/>
      <c r="P49" s="990"/>
      <c r="Q49" s="1123"/>
      <c r="R49" s="703"/>
      <c r="S49" s="703"/>
      <c r="T49" s="98"/>
      <c r="U49" s="90"/>
      <c r="V49" s="53"/>
      <c r="W49" s="53"/>
      <c r="X49" s="53"/>
      <c r="Y49" s="53"/>
      <c r="Z49" s="53"/>
      <c r="AA49" s="53"/>
      <c r="AB49" s="53"/>
      <c r="AC49" s="53"/>
      <c r="AD49" s="692"/>
      <c r="AE49" s="692"/>
      <c r="AF49" s="692"/>
      <c r="AG49" s="692"/>
      <c r="AH49" s="692"/>
      <c r="AI49" s="692"/>
      <c r="AJ49" s="692"/>
      <c r="AK49" s="119"/>
      <c r="AL49" s="119"/>
      <c r="AP49" s="72" t="s">
        <v>32</v>
      </c>
      <c r="AQ49" s="237" t="s">
        <v>33</v>
      </c>
      <c r="AR49" s="115"/>
      <c r="AS49" s="115"/>
      <c r="AT49" s="237" t="s">
        <v>34</v>
      </c>
      <c r="AU49" s="116"/>
      <c r="AV49" s="116"/>
      <c r="AW49" s="116"/>
      <c r="AX49" s="117"/>
    </row>
    <row r="50" spans="1:51" s="46" customFormat="1" ht="19.5" customHeight="1" thickBot="1">
      <c r="A50" s="862" t="s">
        <v>210</v>
      </c>
      <c r="B50" s="863"/>
      <c r="C50" s="863"/>
      <c r="D50" s="863"/>
      <c r="E50" s="863"/>
      <c r="F50" s="863"/>
      <c r="G50" s="863"/>
      <c r="H50" s="863"/>
      <c r="I50" s="864"/>
      <c r="J50" s="1119" t="s">
        <v>211</v>
      </c>
      <c r="K50" s="1119"/>
      <c r="L50" s="1119"/>
      <c r="M50" s="1119"/>
      <c r="N50" s="1119"/>
      <c r="O50" s="1119"/>
      <c r="P50" s="1119"/>
      <c r="Q50" s="1119"/>
      <c r="R50" s="703"/>
      <c r="S50" s="703"/>
      <c r="T50" s="98"/>
      <c r="U50" s="90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P50" s="72" t="s">
        <v>35</v>
      </c>
      <c r="AQ50" s="237" t="s">
        <v>33</v>
      </c>
      <c r="AR50" s="115"/>
      <c r="AS50" s="115"/>
      <c r="AT50" s="237" t="s">
        <v>36</v>
      </c>
      <c r="AU50" s="116"/>
      <c r="AV50" s="116"/>
      <c r="AW50" s="116"/>
      <c r="AX50" s="117"/>
    </row>
    <row r="51" spans="1:51" s="46" customFormat="1" ht="20.100000000000001" customHeight="1" thickBot="1">
      <c r="A51" s="364" t="s">
        <v>93</v>
      </c>
      <c r="B51" s="834" t="s">
        <v>139</v>
      </c>
      <c r="C51" s="865"/>
      <c r="D51" s="834" t="s">
        <v>140</v>
      </c>
      <c r="E51" s="835"/>
      <c r="F51" s="838" t="s">
        <v>254</v>
      </c>
      <c r="G51" s="839"/>
      <c r="H51" s="846" t="s">
        <v>252</v>
      </c>
      <c r="I51" s="835"/>
      <c r="J51" s="994" t="s">
        <v>93</v>
      </c>
      <c r="K51" s="995"/>
      <c r="L51" s="996"/>
      <c r="M51" s="684" t="s">
        <v>253</v>
      </c>
      <c r="N51" s="1124" t="s">
        <v>111</v>
      </c>
      <c r="O51" s="1124"/>
      <c r="P51" s="684" t="s">
        <v>251</v>
      </c>
      <c r="Q51" s="684" t="s">
        <v>255</v>
      </c>
      <c r="R51" s="703"/>
      <c r="S51" s="703"/>
      <c r="T51" s="887"/>
      <c r="U51" s="887"/>
      <c r="V51" s="887"/>
      <c r="W51" s="887"/>
      <c r="X51" s="887"/>
      <c r="Y51" s="887"/>
      <c r="Z51" s="887"/>
      <c r="AA51" s="887"/>
      <c r="AB51" s="887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P51" s="72" t="s">
        <v>37</v>
      </c>
      <c r="AQ51" s="237" t="s">
        <v>33</v>
      </c>
      <c r="AR51" s="120"/>
      <c r="AS51" s="120"/>
      <c r="AT51" s="237" t="s">
        <v>38</v>
      </c>
      <c r="AU51" s="116"/>
      <c r="AV51" s="116"/>
      <c r="AW51" s="116"/>
      <c r="AX51" s="117"/>
    </row>
    <row r="52" spans="1:51" s="46" customFormat="1" ht="20.100000000000001" customHeight="1">
      <c r="A52" s="366" t="s">
        <v>239</v>
      </c>
      <c r="B52" s="860"/>
      <c r="C52" s="860"/>
      <c r="D52" s="860"/>
      <c r="E52" s="860"/>
      <c r="F52" s="858">
        <f>SUM(B52:E52)</f>
        <v>0</v>
      </c>
      <c r="G52" s="859"/>
      <c r="H52" s="860">
        <f>+F52+'D04'!H52:I52</f>
        <v>0</v>
      </c>
      <c r="I52" s="861"/>
      <c r="J52" s="847" t="s">
        <v>194</v>
      </c>
      <c r="K52" s="848"/>
      <c r="L52" s="849"/>
      <c r="M52" s="367">
        <f>ROUND(((G7*G7/1029.4*K10*(1-K11))+(G7*G7/1029.4*K10*(1-K11)*K12))*K13,0)</f>
        <v>364</v>
      </c>
      <c r="N52" s="1125">
        <f>+M52+'D04'!N52:O52</f>
        <v>1332</v>
      </c>
      <c r="O52" s="1126"/>
      <c r="P52" s="543">
        <v>1</v>
      </c>
      <c r="Q52" s="540">
        <v>13586</v>
      </c>
      <c r="R52" s="703"/>
      <c r="S52" s="703"/>
      <c r="T52" s="665"/>
      <c r="U52" s="665"/>
      <c r="V52" s="665"/>
      <c r="W52" s="665"/>
      <c r="X52" s="887"/>
      <c r="Y52" s="887"/>
      <c r="Z52" s="887"/>
      <c r="AA52" s="887"/>
      <c r="AB52" s="887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P52" s="72" t="s">
        <v>39</v>
      </c>
      <c r="AQ52" s="237" t="s">
        <v>33</v>
      </c>
      <c r="AR52" s="121"/>
      <c r="AS52" s="121"/>
      <c r="AT52" s="237" t="s">
        <v>40</v>
      </c>
      <c r="AU52" s="116"/>
      <c r="AV52" s="116"/>
      <c r="AW52" s="116"/>
      <c r="AX52" s="117"/>
    </row>
    <row r="53" spans="1:51" s="46" customFormat="1" ht="20.100000000000001" customHeight="1">
      <c r="A53" s="368" t="s">
        <v>167</v>
      </c>
      <c r="B53" s="856"/>
      <c r="C53" s="857"/>
      <c r="D53" s="836"/>
      <c r="E53" s="837"/>
      <c r="F53" s="833">
        <f>SUM(B53:E53)</f>
        <v>0</v>
      </c>
      <c r="G53" s="833"/>
      <c r="H53" s="860">
        <f>+F53+'D04'!H53:I53</f>
        <v>0</v>
      </c>
      <c r="I53" s="861"/>
      <c r="J53" s="1116" t="s">
        <v>198</v>
      </c>
      <c r="K53" s="1117"/>
      <c r="L53" s="1118"/>
      <c r="M53" s="666">
        <f>ROUND(P38*0.25,0)</f>
        <v>515</v>
      </c>
      <c r="N53" s="1125">
        <f>+M53+'D04'!N53:O53</f>
        <v>2016</v>
      </c>
      <c r="O53" s="1126"/>
      <c r="P53" s="544">
        <v>1</v>
      </c>
      <c r="Q53" s="541">
        <v>13586</v>
      </c>
      <c r="R53" s="703"/>
      <c r="S53" s="703"/>
      <c r="T53" s="698"/>
      <c r="U53" s="692"/>
      <c r="V53" s="122"/>
      <c r="W53" s="122"/>
      <c r="X53" s="917"/>
      <c r="Y53" s="918"/>
      <c r="Z53" s="918"/>
      <c r="AA53" s="918"/>
      <c r="AB53" s="918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P53" s="72" t="s">
        <v>41</v>
      </c>
      <c r="AQ53" s="237" t="s">
        <v>33</v>
      </c>
      <c r="AR53" s="121"/>
      <c r="AS53" s="121"/>
      <c r="AT53" s="237" t="s">
        <v>40</v>
      </c>
      <c r="AU53" s="116"/>
      <c r="AV53" s="116"/>
      <c r="AW53" s="116"/>
      <c r="AX53" s="117"/>
    </row>
    <row r="54" spans="1:51" s="46" customFormat="1" ht="20.100000000000001" customHeight="1">
      <c r="A54" s="250" t="s">
        <v>44</v>
      </c>
      <c r="B54" s="833"/>
      <c r="C54" s="833"/>
      <c r="D54" s="833"/>
      <c r="E54" s="833"/>
      <c r="F54" s="833">
        <f>SUM(B54:E54)</f>
        <v>0</v>
      </c>
      <c r="G54" s="833"/>
      <c r="H54" s="860">
        <f>+F54+'D04'!H54:I54</f>
        <v>0</v>
      </c>
      <c r="I54" s="861"/>
      <c r="J54" s="1116" t="s">
        <v>48</v>
      </c>
      <c r="K54" s="1117"/>
      <c r="L54" s="1118"/>
      <c r="M54" s="652">
        <v>127</v>
      </c>
      <c r="N54" s="1125">
        <f>+M54+'D04'!N54:O54</f>
        <v>127</v>
      </c>
      <c r="O54" s="1126"/>
      <c r="P54" s="544">
        <v>1</v>
      </c>
      <c r="Q54" s="541">
        <v>13586</v>
      </c>
      <c r="R54" s="703"/>
      <c r="S54" s="703"/>
      <c r="T54" s="698"/>
      <c r="U54" s="692"/>
      <c r="V54" s="123"/>
      <c r="W54" s="123"/>
      <c r="X54" s="917"/>
      <c r="Y54" s="918"/>
      <c r="Z54" s="918"/>
      <c r="AA54" s="918"/>
      <c r="AB54" s="918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P54" s="72" t="s">
        <v>42</v>
      </c>
      <c r="AQ54" s="237" t="s">
        <v>33</v>
      </c>
      <c r="AR54" s="115"/>
      <c r="AS54" s="115"/>
      <c r="AT54" s="237" t="s">
        <v>43</v>
      </c>
      <c r="AU54" s="116"/>
      <c r="AV54" s="116"/>
      <c r="AW54" s="116"/>
      <c r="AX54" s="117"/>
    </row>
    <row r="55" spans="1:51" s="46" customFormat="1" ht="20.100000000000001" customHeight="1">
      <c r="A55" s="352"/>
      <c r="B55" s="675"/>
      <c r="C55" s="655"/>
      <c r="D55" s="677"/>
      <c r="E55" s="677"/>
      <c r="F55" s="675"/>
      <c r="G55" s="655"/>
      <c r="H55" s="677"/>
      <c r="I55" s="676"/>
      <c r="J55" s="924" t="s">
        <v>195</v>
      </c>
      <c r="K55" s="925"/>
      <c r="L55" s="926"/>
      <c r="M55" s="369"/>
      <c r="N55" s="1125">
        <f>+M55+'D04'!N55:O55</f>
        <v>467</v>
      </c>
      <c r="O55" s="1126"/>
      <c r="P55" s="544">
        <v>2</v>
      </c>
      <c r="Q55" s="541">
        <v>2466</v>
      </c>
      <c r="R55" s="703"/>
      <c r="S55" s="703"/>
      <c r="T55" s="698"/>
      <c r="U55" s="692"/>
      <c r="V55" s="123"/>
      <c r="W55" s="123"/>
      <c r="X55" s="692"/>
      <c r="Y55" s="703"/>
      <c r="Z55" s="703"/>
      <c r="AA55" s="703"/>
      <c r="AB55" s="70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P55" s="124"/>
      <c r="AQ55" s="118"/>
      <c r="AR55" s="125"/>
      <c r="AS55" s="125"/>
      <c r="AT55" s="118"/>
      <c r="AU55" s="126"/>
      <c r="AV55" s="126"/>
      <c r="AW55" s="126"/>
      <c r="AX55" s="127"/>
    </row>
    <row r="56" spans="1:51" s="46" customFormat="1" ht="20.100000000000001" customHeight="1" thickBot="1">
      <c r="A56" s="370"/>
      <c r="B56" s="371"/>
      <c r="C56" s="372"/>
      <c r="D56" s="373"/>
      <c r="E56" s="373"/>
      <c r="F56" s="675"/>
      <c r="G56" s="655"/>
      <c r="H56" s="677"/>
      <c r="I56" s="676"/>
      <c r="J56" s="924" t="s">
        <v>197</v>
      </c>
      <c r="K56" s="925"/>
      <c r="L56" s="926"/>
      <c r="M56" s="666">
        <f>ROUND(N65*8*6.2897,0)</f>
        <v>1006</v>
      </c>
      <c r="N56" s="1125">
        <f>+M56+'D04'!N56:O56</f>
        <v>3811</v>
      </c>
      <c r="O56" s="1126"/>
      <c r="P56" s="547"/>
      <c r="Q56" s="548"/>
      <c r="R56" s="703"/>
      <c r="S56" s="703"/>
      <c r="T56" s="698"/>
      <c r="U56" s="692"/>
      <c r="V56" s="123"/>
      <c r="W56" s="123"/>
      <c r="X56" s="917"/>
      <c r="Y56" s="918"/>
      <c r="Z56" s="918"/>
      <c r="AA56" s="918"/>
      <c r="AB56" s="918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P56" s="76" t="s">
        <v>45</v>
      </c>
      <c r="AQ56" s="77" t="s">
        <v>33</v>
      </c>
      <c r="AR56" s="128"/>
      <c r="AS56" s="128"/>
      <c r="AT56" s="77" t="s">
        <v>46</v>
      </c>
      <c r="AU56" s="129"/>
      <c r="AV56" s="129"/>
      <c r="AW56" s="129"/>
      <c r="AX56" s="130"/>
    </row>
    <row r="57" spans="1:51" s="46" customFormat="1" ht="18" customHeight="1" thickBot="1">
      <c r="A57" s="862" t="s">
        <v>226</v>
      </c>
      <c r="B57" s="863"/>
      <c r="C57" s="863"/>
      <c r="D57" s="863"/>
      <c r="E57" s="863"/>
      <c r="F57" s="862" t="s">
        <v>196</v>
      </c>
      <c r="G57" s="863"/>
      <c r="H57" s="863"/>
      <c r="I57" s="864"/>
      <c r="J57" s="862" t="s">
        <v>227</v>
      </c>
      <c r="K57" s="863"/>
      <c r="L57" s="863"/>
      <c r="M57" s="863"/>
      <c r="N57" s="862" t="s">
        <v>196</v>
      </c>
      <c r="O57" s="863"/>
      <c r="P57" s="863"/>
      <c r="Q57" s="864"/>
      <c r="R57" s="665"/>
      <c r="S57" s="665"/>
      <c r="T57" s="698"/>
      <c r="U57" s="692"/>
      <c r="V57" s="122"/>
      <c r="W57" s="122"/>
      <c r="X57" s="917"/>
      <c r="Y57" s="918"/>
      <c r="Z57" s="918"/>
      <c r="AA57" s="918"/>
      <c r="AB57" s="918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51" s="46" customFormat="1" ht="21" customHeight="1" thickBot="1">
      <c r="A58" s="704" t="s">
        <v>193</v>
      </c>
      <c r="B58" s="867" t="s">
        <v>240</v>
      </c>
      <c r="C58" s="867"/>
      <c r="D58" s="867"/>
      <c r="E58" s="867"/>
      <c r="F58" s="867" t="s">
        <v>176</v>
      </c>
      <c r="G58" s="867"/>
      <c r="H58" s="867" t="s">
        <v>47</v>
      </c>
      <c r="I58" s="867"/>
      <c r="J58" s="921" t="s">
        <v>98</v>
      </c>
      <c r="K58" s="922"/>
      <c r="L58" s="923"/>
      <c r="M58" s="699" t="s">
        <v>256</v>
      </c>
      <c r="N58" s="938" t="s">
        <v>176</v>
      </c>
      <c r="O58" s="938"/>
      <c r="P58" s="931" t="s">
        <v>47</v>
      </c>
      <c r="Q58" s="932"/>
      <c r="R58" s="665"/>
      <c r="S58" s="665"/>
      <c r="T58" s="698"/>
      <c r="U58" s="692"/>
      <c r="V58" s="122"/>
      <c r="W58" s="122"/>
      <c r="X58" s="692"/>
      <c r="Y58" s="703"/>
      <c r="Z58" s="703"/>
      <c r="AA58" s="703"/>
      <c r="AB58" s="70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51" s="46" customFormat="1" ht="20.100000000000001" customHeight="1" thickBot="1">
      <c r="A59" s="377" t="s">
        <v>361</v>
      </c>
      <c r="B59" s="868"/>
      <c r="C59" s="869"/>
      <c r="D59" s="869"/>
      <c r="E59" s="870"/>
      <c r="F59" s="858"/>
      <c r="G59" s="859"/>
      <c r="H59" s="852">
        <f>+F59+'D04'!H59:I59</f>
        <v>0</v>
      </c>
      <c r="I59" s="853"/>
      <c r="J59" s="884" t="s">
        <v>357</v>
      </c>
      <c r="K59" s="885"/>
      <c r="L59" s="886"/>
      <c r="M59" s="649">
        <v>12</v>
      </c>
      <c r="N59" s="858">
        <v>10</v>
      </c>
      <c r="O59" s="859"/>
      <c r="P59" s="836">
        <f>+N59+'D04'!P59:Q59</f>
        <v>41</v>
      </c>
      <c r="Q59" s="845"/>
      <c r="R59" s="703"/>
      <c r="S59" s="703"/>
      <c r="T59" s="698"/>
      <c r="U59" s="692"/>
      <c r="V59" s="122"/>
      <c r="W59" s="122"/>
      <c r="X59" s="917"/>
      <c r="Y59" s="918"/>
      <c r="Z59" s="918"/>
      <c r="AA59" s="918"/>
      <c r="AB59" s="918"/>
      <c r="AC59" s="53"/>
      <c r="AD59" s="87"/>
      <c r="AE59" s="131"/>
      <c r="AF59" s="131"/>
      <c r="AG59" s="131"/>
      <c r="AH59" s="131"/>
      <c r="AI59" s="131"/>
      <c r="AJ59" s="131"/>
      <c r="AK59" s="131"/>
      <c r="AL59" s="131"/>
      <c r="AQ59" s="132"/>
      <c r="AR59" s="683"/>
      <c r="AS59" s="683"/>
      <c r="AT59" s="683"/>
      <c r="AU59" s="683"/>
      <c r="AV59" s="683"/>
      <c r="AW59" s="683"/>
      <c r="AX59" s="134"/>
      <c r="AY59" s="134"/>
    </row>
    <row r="60" spans="1:51" s="46" customFormat="1" ht="20.100000000000001" customHeight="1" thickBot="1">
      <c r="A60" s="378"/>
      <c r="B60" s="840"/>
      <c r="C60" s="841"/>
      <c r="D60" s="841"/>
      <c r="E60" s="842"/>
      <c r="F60" s="836"/>
      <c r="G60" s="837"/>
      <c r="H60" s="836">
        <f>+F60+'D04'!H60:I60</f>
        <v>0</v>
      </c>
      <c r="I60" s="845"/>
      <c r="J60" s="843" t="s">
        <v>356</v>
      </c>
      <c r="K60" s="844"/>
      <c r="L60" s="837"/>
      <c r="M60" s="653">
        <v>12</v>
      </c>
      <c r="N60" s="836">
        <v>10</v>
      </c>
      <c r="O60" s="837"/>
      <c r="P60" s="836">
        <f>+N60+'D04'!P60:Q60</f>
        <v>35</v>
      </c>
      <c r="Q60" s="845"/>
      <c r="R60" s="703"/>
      <c r="S60" s="703"/>
      <c r="T60" s="698"/>
      <c r="U60" s="692"/>
      <c r="V60" s="122"/>
      <c r="W60" s="122"/>
      <c r="X60" s="692"/>
      <c r="Y60" s="703"/>
      <c r="Z60" s="703"/>
      <c r="AA60" s="703"/>
      <c r="AB60" s="703"/>
      <c r="AC60" s="53"/>
      <c r="AD60" s="87"/>
      <c r="AE60" s="131"/>
      <c r="AF60" s="131"/>
      <c r="AG60" s="131"/>
      <c r="AH60" s="131"/>
      <c r="AI60" s="131"/>
      <c r="AJ60" s="131"/>
      <c r="AK60" s="131"/>
      <c r="AL60" s="131"/>
      <c r="AQ60" s="135"/>
      <c r="AR60" s="136"/>
      <c r="AS60" s="136"/>
      <c r="AT60" s="136"/>
      <c r="AU60" s="136"/>
      <c r="AV60" s="136"/>
      <c r="AW60" s="136"/>
      <c r="AX60" s="55"/>
      <c r="AY60" s="55"/>
    </row>
    <row r="61" spans="1:51" s="46" customFormat="1" ht="20.100000000000001" customHeight="1" thickBot="1">
      <c r="A61" s="378"/>
      <c r="B61" s="840"/>
      <c r="C61" s="841"/>
      <c r="D61" s="841"/>
      <c r="E61" s="842"/>
      <c r="F61" s="836"/>
      <c r="G61" s="837"/>
      <c r="H61" s="1105">
        <f>+F61+'D04'!H61:I61</f>
        <v>0</v>
      </c>
      <c r="I61" s="851"/>
      <c r="J61" s="843"/>
      <c r="K61" s="844"/>
      <c r="L61" s="837"/>
      <c r="M61" s="653"/>
      <c r="N61" s="836"/>
      <c r="O61" s="837"/>
      <c r="P61" s="836">
        <f>+N61+'D04'!P61:Q61</f>
        <v>0</v>
      </c>
      <c r="Q61" s="845"/>
      <c r="R61" s="703"/>
      <c r="S61" s="703"/>
      <c r="T61" s="698"/>
      <c r="U61" s="692"/>
      <c r="V61" s="122"/>
      <c r="W61" s="122"/>
      <c r="X61" s="692"/>
      <c r="Y61" s="703"/>
      <c r="Z61" s="703"/>
      <c r="AA61" s="703"/>
      <c r="AB61" s="703"/>
      <c r="AC61" s="53"/>
      <c r="AD61" s="87"/>
      <c r="AE61" s="131"/>
      <c r="AF61" s="131"/>
      <c r="AG61" s="131"/>
      <c r="AH61" s="131"/>
      <c r="AI61" s="131"/>
      <c r="AJ61" s="131"/>
      <c r="AK61" s="131"/>
      <c r="AL61" s="131"/>
      <c r="AQ61" s="135"/>
      <c r="AR61" s="136"/>
      <c r="AS61" s="136"/>
      <c r="AT61" s="136"/>
      <c r="AU61" s="136"/>
      <c r="AV61" s="136"/>
      <c r="AW61" s="136"/>
      <c r="AX61" s="55"/>
      <c r="AY61" s="55"/>
    </row>
    <row r="62" spans="1:51" s="46" customFormat="1" ht="20.100000000000001" customHeight="1" thickBot="1">
      <c r="A62" s="378"/>
      <c r="B62" s="840"/>
      <c r="C62" s="841"/>
      <c r="D62" s="841"/>
      <c r="E62" s="842"/>
      <c r="F62" s="836"/>
      <c r="G62" s="837"/>
      <c r="H62" s="836"/>
      <c r="I62" s="845"/>
      <c r="J62" s="843"/>
      <c r="K62" s="844"/>
      <c r="L62" s="837"/>
      <c r="M62" s="653"/>
      <c r="N62" s="836"/>
      <c r="O62" s="837"/>
      <c r="P62" s="836">
        <f>+N62+'D04'!P62:Q62</f>
        <v>0</v>
      </c>
      <c r="Q62" s="845"/>
      <c r="R62" s="703"/>
      <c r="S62" s="703"/>
      <c r="T62" s="698"/>
      <c r="U62" s="692"/>
      <c r="V62" s="122"/>
      <c r="W62" s="122"/>
      <c r="X62" s="692"/>
      <c r="Y62" s="703"/>
      <c r="Z62" s="703"/>
      <c r="AA62" s="703"/>
      <c r="AB62" s="703"/>
      <c r="AC62" s="53"/>
      <c r="AD62" s="87"/>
      <c r="AE62" s="131"/>
      <c r="AF62" s="131"/>
      <c r="AG62" s="131"/>
      <c r="AH62" s="131"/>
      <c r="AI62" s="131"/>
      <c r="AJ62" s="131"/>
      <c r="AK62" s="131"/>
      <c r="AL62" s="131"/>
      <c r="AQ62" s="135"/>
      <c r="AR62" s="136"/>
      <c r="AS62" s="136"/>
      <c r="AT62" s="136"/>
      <c r="AU62" s="136"/>
      <c r="AV62" s="136"/>
      <c r="AW62" s="136"/>
      <c r="AX62" s="55"/>
      <c r="AY62" s="55"/>
    </row>
    <row r="63" spans="1:51" s="46" customFormat="1" ht="20.100000000000001" customHeight="1" thickBot="1">
      <c r="A63" s="378"/>
      <c r="B63" s="379"/>
      <c r="C63" s="380"/>
      <c r="D63" s="380"/>
      <c r="E63" s="381"/>
      <c r="F63" s="679"/>
      <c r="G63" s="680"/>
      <c r="H63" s="679"/>
      <c r="I63" s="532"/>
      <c r="J63" s="843"/>
      <c r="K63" s="844"/>
      <c r="L63" s="837"/>
      <c r="M63" s="382"/>
      <c r="N63" s="679"/>
      <c r="O63" s="680"/>
      <c r="P63" s="836"/>
      <c r="Q63" s="845"/>
      <c r="R63" s="703"/>
      <c r="S63" s="703"/>
      <c r="T63" s="698"/>
      <c r="U63" s="692"/>
      <c r="V63" s="122"/>
      <c r="W63" s="122"/>
      <c r="X63" s="692"/>
      <c r="Y63" s="703"/>
      <c r="Z63" s="703"/>
      <c r="AA63" s="703"/>
      <c r="AB63" s="703"/>
      <c r="AC63" s="53"/>
      <c r="AD63" s="87"/>
      <c r="AE63" s="131"/>
      <c r="AF63" s="131"/>
      <c r="AG63" s="131"/>
      <c r="AH63" s="131"/>
      <c r="AI63" s="131"/>
      <c r="AJ63" s="131"/>
      <c r="AK63" s="131"/>
      <c r="AL63" s="131"/>
      <c r="AQ63" s="135"/>
      <c r="AR63" s="136"/>
      <c r="AS63" s="136"/>
      <c r="AT63" s="136"/>
      <c r="AU63" s="136"/>
      <c r="AV63" s="136"/>
      <c r="AW63" s="136"/>
      <c r="AX63" s="55"/>
      <c r="AY63" s="55"/>
    </row>
    <row r="64" spans="1:51" s="46" customFormat="1" ht="20.100000000000001" customHeight="1" thickBot="1">
      <c r="A64" s="378"/>
      <c r="B64" s="379"/>
      <c r="C64" s="380"/>
      <c r="D64" s="380"/>
      <c r="E64" s="381"/>
      <c r="F64" s="679"/>
      <c r="G64" s="680"/>
      <c r="H64" s="679"/>
      <c r="I64" s="532"/>
      <c r="J64" s="843"/>
      <c r="K64" s="844"/>
      <c r="L64" s="837"/>
      <c r="M64" s="382"/>
      <c r="N64" s="679"/>
      <c r="O64" s="680"/>
      <c r="P64" s="836"/>
      <c r="Q64" s="845"/>
      <c r="R64" s="703"/>
      <c r="S64" s="703"/>
      <c r="T64" s="698"/>
      <c r="U64" s="692"/>
      <c r="V64" s="122"/>
      <c r="W64" s="122"/>
      <c r="X64" s="692"/>
      <c r="Y64" s="703"/>
      <c r="Z64" s="703"/>
      <c r="AA64" s="703"/>
      <c r="AB64" s="703"/>
      <c r="AC64" s="53"/>
      <c r="AD64" s="87"/>
      <c r="AE64" s="131"/>
      <c r="AF64" s="131"/>
      <c r="AG64" s="131"/>
      <c r="AH64" s="131"/>
      <c r="AI64" s="131"/>
      <c r="AJ64" s="131"/>
      <c r="AK64" s="131"/>
      <c r="AL64" s="131"/>
      <c r="AQ64" s="135"/>
      <c r="AR64" s="136"/>
      <c r="AS64" s="136"/>
      <c r="AT64" s="136"/>
      <c r="AU64" s="136"/>
      <c r="AV64" s="136"/>
      <c r="AW64" s="136"/>
      <c r="AX64" s="55"/>
      <c r="AY64" s="55"/>
    </row>
    <row r="65" spans="1:51" s="46" customFormat="1" ht="20.100000000000001" customHeight="1" thickBot="1">
      <c r="A65" s="383"/>
      <c r="B65" s="933"/>
      <c r="C65" s="934"/>
      <c r="D65" s="934"/>
      <c r="E65" s="935"/>
      <c r="F65" s="854"/>
      <c r="G65" s="855"/>
      <c r="H65" s="854"/>
      <c r="I65" s="936"/>
      <c r="J65" s="878" t="s">
        <v>299</v>
      </c>
      <c r="K65" s="879"/>
      <c r="L65" s="855"/>
      <c r="M65" s="384"/>
      <c r="N65" s="854">
        <f>SUM(N59:O62)</f>
        <v>20</v>
      </c>
      <c r="O65" s="936"/>
      <c r="P65" s="854">
        <f>SUM(P59:Q62)</f>
        <v>76</v>
      </c>
      <c r="Q65" s="936"/>
      <c r="R65" s="703"/>
      <c r="S65" s="703"/>
      <c r="T65" s="698"/>
      <c r="U65" s="692"/>
      <c r="V65" s="122"/>
      <c r="W65" s="122"/>
      <c r="X65" s="692"/>
      <c r="Y65" s="703"/>
      <c r="Z65" s="703"/>
      <c r="AA65" s="703"/>
      <c r="AB65" s="703"/>
      <c r="AC65" s="53"/>
      <c r="AD65" s="87"/>
      <c r="AE65" s="131"/>
      <c r="AF65" s="131"/>
      <c r="AG65" s="131"/>
      <c r="AH65" s="131"/>
      <c r="AI65" s="131"/>
      <c r="AJ65" s="131"/>
      <c r="AK65" s="131"/>
      <c r="AL65" s="131"/>
      <c r="AQ65" s="135"/>
      <c r="AR65" s="136"/>
      <c r="AS65" s="136"/>
      <c r="AT65" s="136"/>
      <c r="AU65" s="136"/>
      <c r="AV65" s="136"/>
      <c r="AW65" s="136"/>
      <c r="AX65" s="55"/>
      <c r="AY65" s="55"/>
    </row>
    <row r="66" spans="1:51" s="46" customFormat="1" ht="25.5" customHeight="1" thickBot="1">
      <c r="A66" s="862" t="s">
        <v>112</v>
      </c>
      <c r="B66" s="863"/>
      <c r="C66" s="863"/>
      <c r="D66" s="863"/>
      <c r="E66" s="863"/>
      <c r="F66" s="863"/>
      <c r="G66" s="863"/>
      <c r="H66" s="863"/>
      <c r="I66" s="863"/>
      <c r="J66" s="863"/>
      <c r="K66" s="864"/>
      <c r="L66" s="862" t="s">
        <v>49</v>
      </c>
      <c r="M66" s="863"/>
      <c r="N66" s="863"/>
      <c r="O66" s="863"/>
      <c r="P66" s="863"/>
      <c r="Q66" s="864"/>
      <c r="R66" s="59"/>
      <c r="S66" s="87"/>
      <c r="T66" s="137"/>
      <c r="U66" s="137"/>
      <c r="V66" s="87"/>
      <c r="W66" s="87"/>
      <c r="X66" s="87"/>
      <c r="Y66" s="87"/>
      <c r="Z66" s="53"/>
      <c r="AA66" s="53"/>
      <c r="AB66" s="53"/>
      <c r="AC66" s="53"/>
      <c r="AD66" s="131"/>
      <c r="AE66" s="131"/>
      <c r="AF66" s="692"/>
      <c r="AG66" s="691"/>
      <c r="AH66" s="138"/>
      <c r="AI66" s="139"/>
      <c r="AJ66" s="139"/>
      <c r="AK66" s="94"/>
      <c r="AL66" s="94"/>
      <c r="AQ66" s="140" t="s">
        <v>52</v>
      </c>
      <c r="AR66" s="141"/>
      <c r="AS66" s="237">
        <v>1</v>
      </c>
      <c r="AT66" s="142"/>
      <c r="AU66" s="143"/>
      <c r="AV66" s="144"/>
      <c r="AW66" s="145"/>
      <c r="AX66" s="146"/>
      <c r="AY66" s="147"/>
    </row>
    <row r="67" spans="1:51" s="46" customFormat="1" ht="20.100000000000001" customHeight="1" thickBot="1">
      <c r="A67" s="1128" t="s">
        <v>241</v>
      </c>
      <c r="B67" s="1130" t="s">
        <v>100</v>
      </c>
      <c r="C67" s="862" t="s">
        <v>8</v>
      </c>
      <c r="D67" s="863"/>
      <c r="E67" s="863"/>
      <c r="F67" s="864"/>
      <c r="G67" s="910" t="s">
        <v>9</v>
      </c>
      <c r="H67" s="912" t="s">
        <v>99</v>
      </c>
      <c r="I67" s="700" t="s">
        <v>216</v>
      </c>
      <c r="J67" s="700" t="s">
        <v>216</v>
      </c>
      <c r="K67" s="945" t="s">
        <v>10</v>
      </c>
      <c r="L67" s="943"/>
      <c r="M67" s="944"/>
      <c r="N67" s="386" t="s">
        <v>50</v>
      </c>
      <c r="O67" s="387" t="s">
        <v>109</v>
      </c>
      <c r="P67" s="388" t="s">
        <v>221</v>
      </c>
      <c r="Q67" s="389" t="s">
        <v>222</v>
      </c>
      <c r="R67" s="59"/>
      <c r="S67" s="53"/>
      <c r="T67" s="937"/>
      <c r="U67" s="937"/>
      <c r="V67" s="53"/>
      <c r="W67" s="53"/>
      <c r="X67" s="53"/>
      <c r="Y67" s="53"/>
      <c r="Z67" s="53"/>
      <c r="AA67" s="53"/>
      <c r="AB67" s="53"/>
      <c r="AC67" s="53"/>
      <c r="AD67" s="131"/>
      <c r="AE67" s="131"/>
      <c r="AF67" s="692"/>
      <c r="AG67" s="101"/>
      <c r="AH67" s="138"/>
      <c r="AI67" s="139"/>
      <c r="AJ67" s="139"/>
      <c r="AK67" s="94"/>
      <c r="AL67" s="94"/>
      <c r="AQ67" s="148"/>
      <c r="AR67" s="149"/>
      <c r="AS67" s="237"/>
      <c r="AT67" s="142"/>
      <c r="AU67" s="143"/>
      <c r="AV67" s="144"/>
      <c r="AW67" s="145"/>
      <c r="AX67" s="146"/>
      <c r="AY67" s="147"/>
    </row>
    <row r="68" spans="1:51" s="46" customFormat="1" ht="20.100000000000001" customHeight="1" thickBot="1">
      <c r="A68" s="1129"/>
      <c r="B68" s="1131"/>
      <c r="C68" s="390" t="s">
        <v>215</v>
      </c>
      <c r="D68" s="391" t="s">
        <v>212</v>
      </c>
      <c r="E68" s="391" t="s">
        <v>213</v>
      </c>
      <c r="F68" s="392" t="s">
        <v>214</v>
      </c>
      <c r="G68" s="911"/>
      <c r="H68" s="913"/>
      <c r="I68" s="701" t="s">
        <v>238</v>
      </c>
      <c r="J68" s="394" t="s">
        <v>176</v>
      </c>
      <c r="K68" s="946"/>
      <c r="L68" s="395" t="s">
        <v>113</v>
      </c>
      <c r="M68" s="396"/>
      <c r="N68" s="396"/>
      <c r="O68" s="396"/>
      <c r="P68" s="396"/>
      <c r="Q68" s="397"/>
      <c r="R68" s="59"/>
      <c r="S68" s="53"/>
      <c r="T68" s="55"/>
      <c r="U68" s="55"/>
      <c r="V68" s="53"/>
      <c r="W68" s="53"/>
      <c r="X68" s="53"/>
      <c r="Y68" s="53"/>
      <c r="Z68" s="53"/>
      <c r="AA68" s="53"/>
      <c r="AB68" s="53"/>
      <c r="AC68" s="53"/>
      <c r="AD68" s="150"/>
      <c r="AE68" s="150"/>
      <c r="AF68" s="150"/>
      <c r="AG68" s="150"/>
      <c r="AH68" s="150"/>
      <c r="AI68" s="150"/>
      <c r="AJ68" s="150"/>
      <c r="AK68" s="150"/>
      <c r="AL68" s="150"/>
      <c r="AQ68" s="151"/>
      <c r="AR68" s="152"/>
      <c r="AS68" s="118"/>
      <c r="AT68" s="153"/>
      <c r="AU68" s="154"/>
      <c r="AV68" s="155"/>
      <c r="AW68" s="156"/>
      <c r="AX68" s="157"/>
      <c r="AY68" s="158"/>
    </row>
    <row r="69" spans="1:51" s="46" customFormat="1" ht="20.100000000000001" customHeight="1" thickBot="1">
      <c r="A69" s="250" t="s">
        <v>232</v>
      </c>
      <c r="B69" s="656">
        <v>1600</v>
      </c>
      <c r="C69" s="398"/>
      <c r="D69" s="258"/>
      <c r="E69" s="399"/>
      <c r="F69" s="666"/>
      <c r="G69" s="656"/>
      <c r="H69" s="656">
        <f>+B69-C69-D69-E69-F69+G69</f>
        <v>1600</v>
      </c>
      <c r="I69" s="400"/>
      <c r="J69" s="401">
        <f>SUM(C69:F69)*I69</f>
        <v>0</v>
      </c>
      <c r="K69" s="533">
        <f>+J69+'D04'!K69</f>
        <v>0</v>
      </c>
      <c r="L69" s="403" t="s">
        <v>102</v>
      </c>
      <c r="M69" s="404"/>
      <c r="N69" s="882">
        <v>1</v>
      </c>
      <c r="O69" s="939"/>
      <c r="P69" s="880">
        <f>+N69*O69</f>
        <v>0</v>
      </c>
      <c r="Q69" s="914">
        <f>P69</f>
        <v>0</v>
      </c>
      <c r="R69" s="59"/>
      <c r="S69" s="53"/>
      <c r="T69" s="55"/>
      <c r="U69" s="55"/>
      <c r="V69" s="53"/>
      <c r="W69" s="53"/>
      <c r="X69" s="53"/>
      <c r="Y69" s="53"/>
      <c r="Z69" s="53"/>
      <c r="AA69" s="53"/>
      <c r="AB69" s="53"/>
      <c r="AC69" s="53"/>
      <c r="AD69" s="131"/>
      <c r="AE69" s="131"/>
      <c r="AF69" s="692"/>
      <c r="AG69" s="159"/>
      <c r="AH69" s="138"/>
      <c r="AI69" s="139"/>
      <c r="AJ69" s="139"/>
      <c r="AK69" s="94"/>
      <c r="AL69" s="94"/>
      <c r="AQ69" s="160" t="s">
        <v>53</v>
      </c>
      <c r="AR69" s="161"/>
      <c r="AS69" s="161"/>
      <c r="AT69" s="161"/>
      <c r="AU69" s="161"/>
      <c r="AV69" s="161"/>
      <c r="AW69" s="161"/>
      <c r="AX69" s="161"/>
      <c r="AY69" s="162"/>
    </row>
    <row r="70" spans="1:51" s="46" customFormat="1" ht="20.100000000000001" customHeight="1">
      <c r="A70" s="250" t="s">
        <v>233</v>
      </c>
      <c r="B70" s="656">
        <v>200</v>
      </c>
      <c r="C70" s="398"/>
      <c r="D70" s="405">
        <v>175</v>
      </c>
      <c r="E70" s="399"/>
      <c r="F70" s="398"/>
      <c r="G70" s="656">
        <v>500</v>
      </c>
      <c r="H70" s="656">
        <f t="shared" ref="H70:H79" si="0">+B70-C70-D70-E70-F70+G70</f>
        <v>525</v>
      </c>
      <c r="I70" s="406"/>
      <c r="J70" s="407">
        <f t="shared" ref="J70:J79" si="1">SUM(C70:F70)*I70</f>
        <v>0</v>
      </c>
      <c r="K70" s="408">
        <f>+J70+'D04'!K70</f>
        <v>0</v>
      </c>
      <c r="L70" s="409" t="s">
        <v>101</v>
      </c>
      <c r="M70" s="410"/>
      <c r="N70" s="883"/>
      <c r="O70" s="940"/>
      <c r="P70" s="881"/>
      <c r="Q70" s="915"/>
      <c r="R70" s="59"/>
      <c r="S70" s="53"/>
      <c r="T70" s="55"/>
      <c r="U70" s="55"/>
      <c r="V70" s="53"/>
      <c r="W70" s="53"/>
      <c r="X70" s="53"/>
      <c r="Y70" s="53"/>
      <c r="Z70" s="53"/>
      <c r="AA70" s="53"/>
      <c r="AB70" s="53"/>
      <c r="AC70" s="53"/>
      <c r="AD70" s="131"/>
      <c r="AE70" s="131"/>
      <c r="AF70" s="692"/>
      <c r="AG70" s="159"/>
      <c r="AH70" s="138"/>
      <c r="AI70" s="139"/>
      <c r="AJ70" s="139"/>
      <c r="AK70" s="94"/>
      <c r="AL70" s="94"/>
      <c r="AQ70" s="163" t="s">
        <v>61</v>
      </c>
      <c r="AR70" s="164"/>
      <c r="AS70" s="92">
        <v>1</v>
      </c>
      <c r="AT70" s="165"/>
      <c r="AU70" s="143"/>
      <c r="AV70" s="166"/>
      <c r="AW70" s="167"/>
      <c r="AX70" s="168"/>
      <c r="AY70" s="169"/>
    </row>
    <row r="71" spans="1:51" s="46" customFormat="1" ht="20.100000000000001" customHeight="1">
      <c r="A71" s="250" t="s">
        <v>302</v>
      </c>
      <c r="B71" s="656">
        <v>8425</v>
      </c>
      <c r="C71" s="398"/>
      <c r="D71" s="398"/>
      <c r="E71" s="411"/>
      <c r="F71" s="666"/>
      <c r="G71" s="656"/>
      <c r="H71" s="656">
        <f t="shared" si="0"/>
        <v>8425</v>
      </c>
      <c r="I71" s="406"/>
      <c r="J71" s="407">
        <f t="shared" si="1"/>
        <v>0</v>
      </c>
      <c r="K71" s="408">
        <f>+J71+'D04'!K71</f>
        <v>0</v>
      </c>
      <c r="L71" s="412" t="s">
        <v>68</v>
      </c>
      <c r="M71" s="413"/>
      <c r="N71" s="413"/>
      <c r="O71" s="413"/>
      <c r="P71" s="413"/>
      <c r="Q71" s="414"/>
      <c r="R71" s="59"/>
      <c r="S71" s="53"/>
      <c r="T71" s="242"/>
      <c r="U71" s="55"/>
      <c r="V71" s="53"/>
      <c r="W71" s="53"/>
      <c r="X71" s="53"/>
      <c r="Y71" s="53"/>
      <c r="Z71" s="53"/>
      <c r="AA71" s="53"/>
      <c r="AB71" s="53"/>
      <c r="AC71" s="53"/>
      <c r="AD71" s="131"/>
      <c r="AE71" s="131"/>
      <c r="AF71" s="692"/>
      <c r="AG71" s="159"/>
      <c r="AH71" s="138"/>
      <c r="AI71" s="139"/>
      <c r="AJ71" s="139"/>
      <c r="AK71" s="94"/>
      <c r="AL71" s="94"/>
      <c r="AQ71" s="148" t="s">
        <v>69</v>
      </c>
      <c r="AR71" s="149"/>
      <c r="AS71" s="92">
        <v>1</v>
      </c>
      <c r="AT71" s="165"/>
      <c r="AU71" s="143"/>
      <c r="AV71" s="144"/>
      <c r="AW71" s="145"/>
      <c r="AX71" s="146"/>
      <c r="AY71" s="147"/>
    </row>
    <row r="72" spans="1:51" s="46" customFormat="1" ht="20.100000000000001" customHeight="1">
      <c r="A72" s="250" t="s">
        <v>258</v>
      </c>
      <c r="B72" s="656">
        <v>10</v>
      </c>
      <c r="C72" s="398"/>
      <c r="D72" s="398"/>
      <c r="E72" s="398"/>
      <c r="F72" s="666"/>
      <c r="G72" s="656"/>
      <c r="H72" s="656">
        <f t="shared" si="0"/>
        <v>10</v>
      </c>
      <c r="I72" s="406"/>
      <c r="J72" s="407">
        <f t="shared" si="1"/>
        <v>0</v>
      </c>
      <c r="K72" s="408">
        <f>+J72+'D04'!K72</f>
        <v>0</v>
      </c>
      <c r="L72" s="415" t="s">
        <v>51</v>
      </c>
      <c r="M72" s="652"/>
      <c r="N72" s="652">
        <v>1</v>
      </c>
      <c r="O72" s="406"/>
      <c r="P72" s="416">
        <f>+N72*O72</f>
        <v>0</v>
      </c>
      <c r="Q72" s="416">
        <f>+P72</f>
        <v>0</v>
      </c>
      <c r="R72" s="59"/>
      <c r="S72" s="170"/>
      <c r="T72" s="238"/>
      <c r="U72" s="55"/>
      <c r="V72" s="53"/>
      <c r="W72" s="53"/>
      <c r="X72" s="53"/>
      <c r="Y72" s="53"/>
      <c r="Z72" s="53"/>
      <c r="AA72" s="53"/>
      <c r="AB72" s="53"/>
      <c r="AC72" s="53"/>
      <c r="AD72" s="171"/>
      <c r="AE72" s="171"/>
      <c r="AF72" s="692"/>
      <c r="AG72" s="159"/>
      <c r="AH72" s="138"/>
      <c r="AI72" s="139"/>
      <c r="AJ72" s="139"/>
      <c r="AK72" s="94"/>
      <c r="AL72" s="94"/>
      <c r="AQ72" s="148" t="s">
        <v>70</v>
      </c>
      <c r="AR72" s="149"/>
      <c r="AS72" s="92">
        <v>4</v>
      </c>
      <c r="AT72" s="165"/>
      <c r="AU72" s="143"/>
      <c r="AV72" s="144"/>
      <c r="AW72" s="145"/>
      <c r="AX72" s="146"/>
      <c r="AY72" s="147"/>
    </row>
    <row r="73" spans="1:51" s="46" customFormat="1" ht="20.100000000000001" customHeight="1">
      <c r="A73" s="417" t="s">
        <v>235</v>
      </c>
      <c r="B73" s="656">
        <v>2025</v>
      </c>
      <c r="C73" s="398"/>
      <c r="D73" s="398"/>
      <c r="E73" s="399"/>
      <c r="F73" s="666"/>
      <c r="G73" s="656"/>
      <c r="H73" s="656">
        <f t="shared" si="0"/>
        <v>2025</v>
      </c>
      <c r="I73" s="406"/>
      <c r="J73" s="407">
        <f t="shared" si="1"/>
        <v>0</v>
      </c>
      <c r="K73" s="408">
        <f>+J73+'D04'!K73</f>
        <v>0</v>
      </c>
      <c r="L73" s="702" t="s">
        <v>52</v>
      </c>
      <c r="M73" s="652"/>
      <c r="N73" s="652">
        <v>1</v>
      </c>
      <c r="O73" s="406"/>
      <c r="P73" s="416">
        <f>+N73*O73</f>
        <v>0</v>
      </c>
      <c r="Q73" s="416">
        <f>+P73</f>
        <v>0</v>
      </c>
      <c r="R73" s="59"/>
      <c r="S73" s="170"/>
      <c r="T73" s="238"/>
      <c r="U73" s="55"/>
      <c r="V73" s="665"/>
      <c r="W73" s="665"/>
      <c r="X73" s="665"/>
      <c r="Y73" s="665"/>
      <c r="Z73" s="665"/>
      <c r="AA73" s="665"/>
      <c r="AB73" s="665"/>
      <c r="AC73" s="53"/>
      <c r="AD73" s="171"/>
      <c r="AE73" s="171"/>
      <c r="AF73" s="692"/>
      <c r="AG73" s="159"/>
      <c r="AH73" s="138"/>
      <c r="AI73" s="139"/>
      <c r="AJ73" s="139"/>
      <c r="AK73" s="94"/>
      <c r="AL73" s="94"/>
      <c r="AQ73" s="140" t="s">
        <v>54</v>
      </c>
      <c r="AR73" s="141"/>
      <c r="AS73" s="92">
        <v>1</v>
      </c>
      <c r="AT73" s="165"/>
      <c r="AU73" s="143"/>
      <c r="AV73" s="144"/>
      <c r="AW73" s="145"/>
      <c r="AX73" s="146"/>
      <c r="AY73" s="147"/>
    </row>
    <row r="74" spans="1:51" s="46" customFormat="1" ht="20.100000000000001" customHeight="1">
      <c r="A74" s="250" t="s">
        <v>236</v>
      </c>
      <c r="B74" s="656">
        <v>0</v>
      </c>
      <c r="C74" s="652"/>
      <c r="D74" s="398"/>
      <c r="E74" s="398"/>
      <c r="F74" s="398"/>
      <c r="G74" s="656"/>
      <c r="H74" s="656">
        <f t="shared" si="0"/>
        <v>0</v>
      </c>
      <c r="I74" s="406"/>
      <c r="J74" s="407">
        <f t="shared" si="1"/>
        <v>0</v>
      </c>
      <c r="K74" s="408">
        <f>+J74+'D04'!K74</f>
        <v>0</v>
      </c>
      <c r="L74" s="906"/>
      <c r="M74" s="907"/>
      <c r="N74" s="652"/>
      <c r="O74" s="419"/>
      <c r="P74" s="420"/>
      <c r="Q74" s="421"/>
      <c r="R74" s="59"/>
      <c r="S74" s="170"/>
      <c r="T74" s="238"/>
      <c r="U74" s="55"/>
      <c r="V74" s="53"/>
      <c r="W74" s="692"/>
      <c r="X74" s="692"/>
      <c r="Y74" s="53"/>
      <c r="Z74" s="692"/>
      <c r="AA74" s="692"/>
      <c r="AB74" s="692"/>
      <c r="AC74" s="53"/>
      <c r="AD74" s="171"/>
      <c r="AE74" s="171"/>
      <c r="AF74" s="692"/>
      <c r="AG74" s="159"/>
      <c r="AH74" s="138"/>
      <c r="AI74" s="139"/>
      <c r="AJ74" s="139"/>
      <c r="AK74" s="94"/>
      <c r="AL74" s="94"/>
      <c r="AQ74" s="140" t="s">
        <v>67</v>
      </c>
      <c r="AR74" s="141"/>
      <c r="AS74" s="92">
        <v>1</v>
      </c>
      <c r="AT74" s="165"/>
      <c r="AU74" s="143"/>
      <c r="AV74" s="144"/>
      <c r="AW74" s="145"/>
      <c r="AX74" s="146"/>
      <c r="AY74" s="147"/>
    </row>
    <row r="75" spans="1:51" s="46" customFormat="1" ht="20.100000000000001" customHeight="1">
      <c r="A75" s="417" t="s">
        <v>270</v>
      </c>
      <c r="B75" s="656">
        <v>4</v>
      </c>
      <c r="C75" s="652"/>
      <c r="D75" s="398"/>
      <c r="E75" s="398"/>
      <c r="F75" s="398"/>
      <c r="G75" s="656"/>
      <c r="H75" s="656">
        <f t="shared" si="0"/>
        <v>4</v>
      </c>
      <c r="I75" s="406"/>
      <c r="J75" s="407">
        <f t="shared" si="1"/>
        <v>0</v>
      </c>
      <c r="K75" s="408">
        <f>+J75+'D04'!K75</f>
        <v>0</v>
      </c>
      <c r="L75" s="412" t="s">
        <v>53</v>
      </c>
      <c r="M75" s="413"/>
      <c r="N75" s="413"/>
      <c r="O75" s="413"/>
      <c r="P75" s="422"/>
      <c r="Q75" s="414"/>
      <c r="R75" s="59"/>
      <c r="S75" s="170"/>
      <c r="T75" s="238"/>
      <c r="U75" s="55"/>
      <c r="V75" s="53"/>
      <c r="W75" s="692"/>
      <c r="X75" s="692"/>
      <c r="Y75" s="53"/>
      <c r="Z75" s="53"/>
      <c r="AA75" s="691"/>
      <c r="AB75" s="692"/>
      <c r="AC75" s="53"/>
      <c r="AD75" s="171"/>
      <c r="AE75" s="171"/>
      <c r="AF75" s="692"/>
      <c r="AG75" s="172"/>
      <c r="AH75" s="138"/>
      <c r="AI75" s="139"/>
      <c r="AJ75" s="139"/>
      <c r="AK75" s="94"/>
      <c r="AL75" s="94"/>
      <c r="AQ75" s="140" t="s">
        <v>71</v>
      </c>
      <c r="AR75" s="141"/>
      <c r="AS75" s="92">
        <v>1</v>
      </c>
      <c r="AT75" s="165"/>
      <c r="AU75" s="143"/>
      <c r="AV75" s="144"/>
      <c r="AW75" s="145"/>
      <c r="AX75" s="146"/>
      <c r="AY75" s="147"/>
    </row>
    <row r="76" spans="1:51" s="46" customFormat="1" ht="20.100000000000001" customHeight="1" thickBot="1">
      <c r="A76" s="417" t="s">
        <v>303</v>
      </c>
      <c r="B76" s="656">
        <v>3</v>
      </c>
      <c r="C76" s="652"/>
      <c r="D76" s="398"/>
      <c r="E76" s="398"/>
      <c r="F76" s="398"/>
      <c r="G76" s="666"/>
      <c r="H76" s="656">
        <f t="shared" si="0"/>
        <v>3</v>
      </c>
      <c r="I76" s="406"/>
      <c r="J76" s="407">
        <f t="shared" si="1"/>
        <v>0</v>
      </c>
      <c r="K76" s="408">
        <f>+J76+'D04'!K76</f>
        <v>0</v>
      </c>
      <c r="L76" s="941" t="s">
        <v>220</v>
      </c>
      <c r="M76" s="942"/>
      <c r="N76" s="882">
        <v>1</v>
      </c>
      <c r="O76" s="939"/>
      <c r="P76" s="908">
        <v>0</v>
      </c>
      <c r="Q76" s="908">
        <f>+P76</f>
        <v>0</v>
      </c>
      <c r="R76" s="59"/>
      <c r="S76" s="170"/>
      <c r="T76" s="238"/>
      <c r="U76" s="55"/>
      <c r="V76" s="53"/>
      <c r="W76" s="692"/>
      <c r="X76" s="692"/>
      <c r="Y76" s="53"/>
      <c r="Z76" s="53"/>
      <c r="AA76" s="88"/>
      <c r="AB76" s="173"/>
      <c r="AC76" s="53"/>
      <c r="AD76" s="150"/>
      <c r="AE76" s="150"/>
      <c r="AF76" s="150"/>
      <c r="AG76" s="150"/>
      <c r="AH76" s="150"/>
      <c r="AI76" s="150"/>
      <c r="AJ76" s="150"/>
      <c r="AK76" s="150"/>
      <c r="AL76" s="150"/>
      <c r="AQ76" s="140" t="s">
        <v>72</v>
      </c>
      <c r="AR76" s="141"/>
      <c r="AS76" s="237">
        <v>1</v>
      </c>
      <c r="AT76" s="174"/>
      <c r="AU76" s="154"/>
      <c r="AV76" s="155"/>
      <c r="AW76" s="156"/>
      <c r="AX76" s="157"/>
      <c r="AY76" s="158"/>
    </row>
    <row r="77" spans="1:51" s="46" customFormat="1" ht="20.100000000000001" customHeight="1" thickBot="1">
      <c r="A77" s="417" t="s">
        <v>376</v>
      </c>
      <c r="B77" s="656">
        <v>2025</v>
      </c>
      <c r="C77" s="398"/>
      <c r="D77" s="398"/>
      <c r="E77" s="398"/>
      <c r="F77" s="258"/>
      <c r="G77" s="666"/>
      <c r="H77" s="656">
        <f t="shared" si="0"/>
        <v>2025</v>
      </c>
      <c r="I77" s="406"/>
      <c r="J77" s="407">
        <f t="shared" si="1"/>
        <v>0</v>
      </c>
      <c r="K77" s="408">
        <f>+J77+'D04'!K77</f>
        <v>0</v>
      </c>
      <c r="L77" s="904" t="s">
        <v>219</v>
      </c>
      <c r="M77" s="905"/>
      <c r="N77" s="883"/>
      <c r="O77" s="940"/>
      <c r="P77" s="909"/>
      <c r="Q77" s="909"/>
      <c r="R77" s="59"/>
      <c r="S77" s="170"/>
      <c r="T77" s="238"/>
      <c r="U77" s="55"/>
      <c r="V77" s="53"/>
      <c r="W77" s="692"/>
      <c r="X77" s="692"/>
      <c r="Y77" s="665"/>
      <c r="Z77" s="53"/>
      <c r="AA77" s="692"/>
      <c r="AB77" s="692"/>
      <c r="AC77" s="53"/>
      <c r="AD77" s="131"/>
      <c r="AE77" s="131"/>
      <c r="AF77" s="692"/>
      <c r="AG77" s="159"/>
      <c r="AH77" s="138"/>
      <c r="AI77" s="139"/>
      <c r="AJ77" s="139"/>
      <c r="AK77" s="94"/>
      <c r="AL77" s="94"/>
      <c r="AQ77" s="160" t="s">
        <v>55</v>
      </c>
      <c r="AR77" s="161"/>
      <c r="AS77" s="161"/>
      <c r="AT77" s="161"/>
      <c r="AU77" s="161"/>
      <c r="AV77" s="161"/>
      <c r="AW77" s="161"/>
      <c r="AX77" s="161"/>
      <c r="AY77" s="162"/>
    </row>
    <row r="78" spans="1:51" s="46" customFormat="1" ht="20.100000000000001" customHeight="1" thickBot="1">
      <c r="A78" s="417" t="s">
        <v>248</v>
      </c>
      <c r="B78" s="656">
        <v>75</v>
      </c>
      <c r="C78" s="398"/>
      <c r="D78" s="398"/>
      <c r="E78" s="398"/>
      <c r="F78" s="423"/>
      <c r="G78" s="666"/>
      <c r="H78" s="656">
        <f t="shared" si="0"/>
        <v>75</v>
      </c>
      <c r="I78" s="406"/>
      <c r="J78" s="407">
        <f t="shared" si="1"/>
        <v>0</v>
      </c>
      <c r="K78" s="408">
        <f>+J78+'D04'!K78</f>
        <v>0</v>
      </c>
      <c r="L78" s="415" t="s">
        <v>218</v>
      </c>
      <c r="M78" s="657"/>
      <c r="N78" s="657">
        <v>1</v>
      </c>
      <c r="O78" s="406"/>
      <c r="P78" s="416">
        <f t="shared" ref="P78:P83" si="2">+N78*O78</f>
        <v>0</v>
      </c>
      <c r="Q78" s="416">
        <f t="shared" ref="Q78:Q83" si="3">+P78</f>
        <v>0</v>
      </c>
      <c r="R78" s="59"/>
      <c r="S78" s="170"/>
      <c r="T78" s="238"/>
      <c r="U78" s="55"/>
      <c r="V78" s="53"/>
      <c r="W78" s="692"/>
      <c r="X78" s="692"/>
      <c r="Y78" s="665"/>
      <c r="Z78" s="53"/>
      <c r="AA78" s="692"/>
      <c r="AB78" s="692"/>
      <c r="AC78" s="53"/>
      <c r="AD78" s="131"/>
      <c r="AE78" s="131"/>
      <c r="AF78" s="692"/>
      <c r="AG78" s="159"/>
      <c r="AH78" s="138"/>
      <c r="AI78" s="139"/>
      <c r="AJ78" s="139"/>
      <c r="AK78" s="94"/>
      <c r="AL78" s="94"/>
      <c r="AQ78" s="175"/>
      <c r="AR78" s="175"/>
      <c r="AS78" s="176"/>
      <c r="AT78" s="176"/>
      <c r="AU78" s="176"/>
      <c r="AV78" s="175"/>
      <c r="AW78" s="175"/>
      <c r="AX78" s="175"/>
      <c r="AY78" s="177"/>
    </row>
    <row r="79" spans="1:51" s="46" customFormat="1" ht="20.100000000000001" customHeight="1">
      <c r="A79" s="417" t="s">
        <v>237</v>
      </c>
      <c r="B79" s="656">
        <v>50</v>
      </c>
      <c r="C79" s="419"/>
      <c r="D79" s="419"/>
      <c r="E79" s="419"/>
      <c r="F79" s="423"/>
      <c r="G79" s="424"/>
      <c r="H79" s="656">
        <f t="shared" si="0"/>
        <v>50</v>
      </c>
      <c r="I79" s="426"/>
      <c r="J79" s="407">
        <f t="shared" si="1"/>
        <v>0</v>
      </c>
      <c r="K79" s="408">
        <f>+J79+'D04'!K79</f>
        <v>0</v>
      </c>
      <c r="L79" s="415" t="s">
        <v>114</v>
      </c>
      <c r="M79" s="657"/>
      <c r="N79" s="657">
        <v>4</v>
      </c>
      <c r="O79" s="406"/>
      <c r="P79" s="416">
        <f t="shared" si="2"/>
        <v>0</v>
      </c>
      <c r="Q79" s="416">
        <f t="shared" si="3"/>
        <v>0</v>
      </c>
      <c r="R79" s="59"/>
      <c r="S79" s="170"/>
      <c r="T79" s="238"/>
      <c r="U79" s="55"/>
      <c r="V79" s="53"/>
      <c r="W79" s="692"/>
      <c r="X79" s="692"/>
      <c r="Y79" s="665"/>
      <c r="Z79" s="53"/>
      <c r="AA79" s="692"/>
      <c r="AB79" s="692"/>
      <c r="AC79" s="53"/>
      <c r="AD79" s="131"/>
      <c r="AE79" s="131"/>
      <c r="AF79" s="692"/>
      <c r="AG79" s="691"/>
      <c r="AH79" s="138"/>
      <c r="AI79" s="139"/>
      <c r="AJ79" s="139"/>
      <c r="AK79" s="94"/>
      <c r="AL79" s="94"/>
      <c r="AQ79" s="178" t="s">
        <v>62</v>
      </c>
      <c r="AR79" s="164"/>
      <c r="AS79" s="237">
        <v>2</v>
      </c>
      <c r="AT79" s="165"/>
      <c r="AU79" s="143"/>
      <c r="AV79" s="166"/>
      <c r="AW79" s="167"/>
      <c r="AX79" s="168"/>
      <c r="AY79" s="169"/>
    </row>
    <row r="80" spans="1:51" s="46" customFormat="1" ht="20.100000000000001" customHeight="1">
      <c r="A80" s="429"/>
      <c r="B80" s="258"/>
      <c r="C80" s="653"/>
      <c r="D80" s="419"/>
      <c r="E80" s="399"/>
      <c r="F80" s="405"/>
      <c r="G80" s="430"/>
      <c r="H80" s="431"/>
      <c r="I80" s="432"/>
      <c r="J80" s="433"/>
      <c r="K80" s="434"/>
      <c r="L80" s="875" t="s">
        <v>217</v>
      </c>
      <c r="M80" s="876"/>
      <c r="N80" s="657">
        <v>1</v>
      </c>
      <c r="O80" s="406"/>
      <c r="P80" s="416">
        <f t="shared" si="2"/>
        <v>0</v>
      </c>
      <c r="Q80" s="416">
        <f t="shared" si="3"/>
        <v>0</v>
      </c>
      <c r="R80" s="59"/>
      <c r="S80" s="170"/>
      <c r="T80" s="238"/>
      <c r="U80" s="55"/>
      <c r="V80" s="917"/>
      <c r="W80" s="917"/>
      <c r="X80" s="917"/>
      <c r="Y80" s="968"/>
      <c r="Z80" s="968"/>
      <c r="AA80" s="968"/>
      <c r="AB80" s="968"/>
      <c r="AC80" s="53"/>
      <c r="AD80" s="131"/>
      <c r="AE80" s="131"/>
      <c r="AF80" s="692"/>
      <c r="AG80" s="691"/>
      <c r="AH80" s="138"/>
      <c r="AI80" s="139"/>
      <c r="AJ80" s="139"/>
      <c r="AK80" s="94"/>
      <c r="AL80" s="94"/>
      <c r="AQ80" s="148" t="s">
        <v>63</v>
      </c>
      <c r="AR80" s="149"/>
      <c r="AS80" s="237">
        <v>1</v>
      </c>
      <c r="AT80" s="142"/>
      <c r="AU80" s="143"/>
      <c r="AV80" s="144"/>
      <c r="AW80" s="145"/>
      <c r="AX80" s="146"/>
      <c r="AY80" s="147"/>
    </row>
    <row r="81" spans="1:51" s="46" customFormat="1" ht="20.100000000000001" customHeight="1">
      <c r="A81" s="296"/>
      <c r="B81" s="435"/>
      <c r="C81" s="436"/>
      <c r="D81" s="668"/>
      <c r="E81" s="437"/>
      <c r="F81" s="438"/>
      <c r="G81" s="424"/>
      <c r="H81" s="425"/>
      <c r="I81" s="426"/>
      <c r="J81" s="439"/>
      <c r="K81" s="434"/>
      <c r="L81" s="702" t="s">
        <v>67</v>
      </c>
      <c r="M81" s="657"/>
      <c r="N81" s="657">
        <v>1</v>
      </c>
      <c r="O81" s="406"/>
      <c r="P81" s="416">
        <f t="shared" si="2"/>
        <v>0</v>
      </c>
      <c r="Q81" s="416">
        <f t="shared" si="3"/>
        <v>0</v>
      </c>
      <c r="R81" s="59"/>
      <c r="S81" s="170"/>
      <c r="T81" s="238"/>
      <c r="U81" s="55"/>
      <c r="V81" s="53"/>
      <c r="W81" s="53"/>
      <c r="X81" s="53"/>
      <c r="Y81" s="53"/>
      <c r="Z81" s="53"/>
      <c r="AA81" s="53"/>
      <c r="AB81" s="53"/>
      <c r="AC81" s="53"/>
      <c r="AD81" s="131"/>
      <c r="AE81" s="131"/>
      <c r="AF81" s="692"/>
      <c r="AG81" s="691"/>
      <c r="AH81" s="138"/>
      <c r="AI81" s="139"/>
      <c r="AJ81" s="139"/>
      <c r="AK81" s="94"/>
      <c r="AL81" s="94"/>
      <c r="AQ81" s="148" t="s">
        <v>64</v>
      </c>
      <c r="AR81" s="149"/>
      <c r="AS81" s="237">
        <v>1</v>
      </c>
      <c r="AT81" s="142"/>
      <c r="AU81" s="143"/>
      <c r="AV81" s="144"/>
      <c r="AW81" s="145"/>
      <c r="AX81" s="146"/>
      <c r="AY81" s="147"/>
    </row>
    <row r="82" spans="1:51" s="46" customFormat="1" ht="20.100000000000001" customHeight="1">
      <c r="A82" s="440" t="s">
        <v>103</v>
      </c>
      <c r="B82" s="441"/>
      <c r="C82" s="441"/>
      <c r="D82" s="441"/>
      <c r="E82" s="441"/>
      <c r="F82" s="441"/>
      <c r="G82" s="441"/>
      <c r="H82" s="441"/>
      <c r="I82" s="442"/>
      <c r="J82" s="443">
        <f>SUM(J69:J81)</f>
        <v>0</v>
      </c>
      <c r="K82" s="444">
        <f>SUM(K69:K81)+'D04'!K82</f>
        <v>0</v>
      </c>
      <c r="L82" s="875" t="s">
        <v>71</v>
      </c>
      <c r="M82" s="876"/>
      <c r="N82" s="657">
        <v>1</v>
      </c>
      <c r="O82" s="406"/>
      <c r="P82" s="416">
        <f t="shared" si="2"/>
        <v>0</v>
      </c>
      <c r="Q82" s="416">
        <f t="shared" si="3"/>
        <v>0</v>
      </c>
      <c r="R82" s="59"/>
      <c r="S82" s="170"/>
      <c r="T82" s="238"/>
      <c r="U82" s="55"/>
      <c r="V82" s="53"/>
      <c r="W82" s="53"/>
      <c r="X82" s="53"/>
      <c r="Y82" s="53"/>
      <c r="Z82" s="53"/>
      <c r="AA82" s="53"/>
      <c r="AB82" s="53"/>
      <c r="AC82" s="53"/>
      <c r="AD82" s="131"/>
      <c r="AE82" s="131"/>
      <c r="AF82" s="692"/>
      <c r="AG82" s="691"/>
      <c r="AH82" s="138"/>
      <c r="AI82" s="139"/>
      <c r="AJ82" s="139"/>
      <c r="AK82" s="94"/>
      <c r="AL82" s="94"/>
      <c r="AQ82" s="148" t="s">
        <v>65</v>
      </c>
      <c r="AR82" s="149"/>
      <c r="AS82" s="237">
        <v>1</v>
      </c>
      <c r="AT82" s="142"/>
      <c r="AU82" s="143"/>
      <c r="AV82" s="144"/>
      <c r="AW82" s="145"/>
      <c r="AX82" s="146"/>
      <c r="AY82" s="147"/>
    </row>
    <row r="83" spans="1:51" s="46" customFormat="1" ht="20.100000000000001" customHeight="1" thickBot="1">
      <c r="A83" s="445" t="s">
        <v>224</v>
      </c>
      <c r="B83" s="445"/>
      <c r="C83" s="446">
        <f>IF(M54=0,0,(+C74*I74+C75*I75+C76*I76)/M54)</f>
        <v>0</v>
      </c>
      <c r="D83" s="446">
        <f>IF(P36=0,0,(+D69*I69+D70*I70)/P36)</f>
        <v>0</v>
      </c>
      <c r="E83" s="446">
        <f>IF(P37=0,0,(+E69*I69+E70*I70+E71*I71+E73*I73)/P37)</f>
        <v>0</v>
      </c>
      <c r="F83" s="446">
        <f>IF(F52=0,0,(+F69*I69+F71*I71+F72*I72+F73*I73+F78*I78+F77*I77)/F52)</f>
        <v>0</v>
      </c>
      <c r="G83" s="398"/>
      <c r="H83" s="398"/>
      <c r="I83" s="398"/>
      <c r="J83" s="447"/>
      <c r="K83" s="447"/>
      <c r="L83" s="875" t="s">
        <v>72</v>
      </c>
      <c r="M83" s="876"/>
      <c r="N83" s="652">
        <v>1</v>
      </c>
      <c r="O83" s="406"/>
      <c r="P83" s="416">
        <f t="shared" si="2"/>
        <v>0</v>
      </c>
      <c r="Q83" s="416">
        <f t="shared" si="3"/>
        <v>0</v>
      </c>
      <c r="R83" s="59"/>
      <c r="S83" s="170"/>
      <c r="T83" s="238"/>
      <c r="U83" s="55"/>
      <c r="V83" s="53"/>
      <c r="W83" s="53"/>
      <c r="X83" s="53"/>
      <c r="Y83" s="53"/>
      <c r="Z83" s="53"/>
      <c r="AA83" s="53"/>
      <c r="AB83" s="53"/>
      <c r="AC83" s="53"/>
      <c r="AD83" s="150"/>
      <c r="AE83" s="150"/>
      <c r="AF83" s="150"/>
      <c r="AG83" s="150"/>
      <c r="AH83" s="150"/>
      <c r="AI83" s="150"/>
      <c r="AJ83" s="150"/>
      <c r="AK83" s="150"/>
      <c r="AL83" s="150"/>
      <c r="AQ83" s="180" t="s">
        <v>66</v>
      </c>
      <c r="AR83" s="152"/>
      <c r="AS83" s="118">
        <v>1</v>
      </c>
      <c r="AT83" s="181"/>
      <c r="AU83" s="154"/>
      <c r="AV83" s="155"/>
      <c r="AW83" s="156"/>
      <c r="AX83" s="157"/>
      <c r="AY83" s="158"/>
    </row>
    <row r="84" spans="1:51" s="46" customFormat="1" ht="20.100000000000001" customHeight="1" thickBot="1">
      <c r="A84" s="445" t="s">
        <v>225</v>
      </c>
      <c r="B84" s="445"/>
      <c r="C84" s="448">
        <f>+C83</f>
        <v>0</v>
      </c>
      <c r="D84" s="446">
        <f>+D83</f>
        <v>0</v>
      </c>
      <c r="E84" s="446">
        <f>+E83</f>
        <v>0</v>
      </c>
      <c r="F84" s="446">
        <f>+F83</f>
        <v>0</v>
      </c>
      <c r="G84" s="398"/>
      <c r="H84" s="398"/>
      <c r="I84" s="398"/>
      <c r="J84" s="447"/>
      <c r="K84" s="449"/>
      <c r="L84" s="412" t="s">
        <v>55</v>
      </c>
      <c r="M84" s="413"/>
      <c r="N84" s="413"/>
      <c r="O84" s="413"/>
      <c r="P84" s="422"/>
      <c r="Q84" s="414"/>
      <c r="R84" s="59"/>
      <c r="S84" s="170"/>
      <c r="T84" s="105"/>
      <c r="U84" s="182"/>
      <c r="V84" s="53"/>
      <c r="W84" s="53"/>
      <c r="X84" s="53"/>
      <c r="Y84" s="53"/>
      <c r="Z84" s="53"/>
      <c r="AA84" s="53"/>
      <c r="AB84" s="53"/>
      <c r="AC84" s="53"/>
      <c r="AD84" s="703"/>
      <c r="AE84" s="692"/>
      <c r="AF84" s="692"/>
      <c r="AG84" s="159"/>
      <c r="AH84" s="138"/>
      <c r="AI84" s="139"/>
      <c r="AJ84" s="139"/>
      <c r="AK84" s="94"/>
      <c r="AL84" s="94"/>
      <c r="AQ84" s="160" t="s">
        <v>56</v>
      </c>
      <c r="AR84" s="161"/>
      <c r="AS84" s="161"/>
      <c r="AT84" s="161"/>
      <c r="AU84" s="161"/>
      <c r="AV84" s="161"/>
      <c r="AW84" s="161"/>
      <c r="AX84" s="161"/>
      <c r="AY84" s="162"/>
    </row>
    <row r="85" spans="1:51" s="46" customFormat="1" ht="20.100000000000001" customHeight="1">
      <c r="A85" s="871" t="s">
        <v>151</v>
      </c>
      <c r="B85" s="872"/>
      <c r="C85" s="872"/>
      <c r="D85" s="872"/>
      <c r="E85" s="872"/>
      <c r="F85" s="872"/>
      <c r="G85" s="872"/>
      <c r="H85" s="872"/>
      <c r="I85" s="872"/>
      <c r="J85" s="450"/>
      <c r="K85" s="451"/>
      <c r="L85" s="875" t="s">
        <v>62</v>
      </c>
      <c r="M85" s="876"/>
      <c r="N85" s="652">
        <v>2</v>
      </c>
      <c r="O85" s="406"/>
      <c r="P85" s="416">
        <f>+N85*O85</f>
        <v>0</v>
      </c>
      <c r="Q85" s="416">
        <f>+P85</f>
        <v>0</v>
      </c>
      <c r="R85" s="59"/>
      <c r="S85" s="170"/>
      <c r="T85" s="105"/>
      <c r="U85" s="182"/>
      <c r="V85" s="53"/>
      <c r="W85" s="53"/>
      <c r="X85" s="53"/>
      <c r="Y85" s="53"/>
      <c r="Z85" s="53"/>
      <c r="AA85" s="53"/>
      <c r="AB85" s="53"/>
      <c r="AC85" s="53"/>
      <c r="AD85" s="703"/>
      <c r="AE85" s="692"/>
      <c r="AF85" s="692"/>
      <c r="AG85" s="159"/>
      <c r="AH85" s="138"/>
      <c r="AI85" s="139"/>
      <c r="AJ85" s="139"/>
      <c r="AK85" s="94"/>
      <c r="AL85" s="94"/>
      <c r="AQ85" s="183" t="s">
        <v>73</v>
      </c>
      <c r="AR85" s="75"/>
      <c r="AS85" s="237">
        <v>1</v>
      </c>
      <c r="AT85" s="165"/>
      <c r="AU85" s="143"/>
      <c r="AV85" s="166"/>
      <c r="AW85" s="167"/>
      <c r="AX85" s="168"/>
      <c r="AY85" s="169"/>
    </row>
    <row r="86" spans="1:51" s="46" customFormat="1" ht="20.100000000000001" customHeight="1">
      <c r="A86" s="452" t="s">
        <v>160</v>
      </c>
      <c r="B86" s="1127" t="s">
        <v>164</v>
      </c>
      <c r="C86" s="1127"/>
      <c r="D86" s="1127"/>
      <c r="E86" s="1127"/>
      <c r="F86" s="1127"/>
      <c r="G86" s="1127"/>
      <c r="H86" s="1127"/>
      <c r="I86" s="1127"/>
      <c r="J86" s="453"/>
      <c r="K86" s="454"/>
      <c r="L86" s="415" t="s">
        <v>63</v>
      </c>
      <c r="M86" s="652"/>
      <c r="N86" s="652">
        <v>1</v>
      </c>
      <c r="O86" s="406"/>
      <c r="P86" s="416">
        <f>+N86*O86</f>
        <v>0</v>
      </c>
      <c r="Q86" s="416">
        <f>+P86</f>
        <v>0</v>
      </c>
      <c r="R86" s="59"/>
      <c r="S86" s="170"/>
      <c r="T86" s="105"/>
      <c r="U86" s="182"/>
      <c r="V86" s="53"/>
      <c r="W86" s="53"/>
      <c r="X86" s="53"/>
      <c r="Y86" s="53"/>
      <c r="Z86" s="53"/>
      <c r="AA86" s="53"/>
      <c r="AB86" s="53"/>
      <c r="AC86" s="53"/>
      <c r="AD86" s="703"/>
      <c r="AE86" s="692"/>
      <c r="AF86" s="692"/>
      <c r="AG86" s="159"/>
      <c r="AH86" s="138"/>
      <c r="AI86" s="139"/>
      <c r="AJ86" s="139"/>
      <c r="AK86" s="94"/>
      <c r="AL86" s="94"/>
      <c r="AQ86" s="183" t="s">
        <v>74</v>
      </c>
      <c r="AR86" s="75"/>
      <c r="AS86" s="237">
        <v>1</v>
      </c>
      <c r="AT86" s="165"/>
      <c r="AU86" s="143"/>
      <c r="AV86" s="144"/>
      <c r="AW86" s="145"/>
      <c r="AX86" s="146"/>
      <c r="AY86" s="147"/>
    </row>
    <row r="87" spans="1:51" s="46" customFormat="1" ht="20.100000000000001" customHeight="1">
      <c r="A87" s="623" t="s">
        <v>326</v>
      </c>
      <c r="B87" s="624"/>
      <c r="C87" s="624"/>
      <c r="D87" s="624"/>
      <c r="E87" s="624"/>
      <c r="F87" s="624"/>
      <c r="G87" s="624"/>
      <c r="H87" s="624"/>
      <c r="I87" s="624"/>
      <c r="J87" s="645"/>
      <c r="K87" s="646"/>
      <c r="L87" s="875" t="s">
        <v>64</v>
      </c>
      <c r="M87" s="876"/>
      <c r="N87" s="652">
        <v>1</v>
      </c>
      <c r="O87" s="406"/>
      <c r="P87" s="416">
        <f>+N87*O87</f>
        <v>0</v>
      </c>
      <c r="Q87" s="416">
        <f>+P87</f>
        <v>0</v>
      </c>
      <c r="R87" s="59"/>
      <c r="S87" s="170"/>
      <c r="T87" s="105"/>
      <c r="U87" s="182"/>
      <c r="V87" s="53"/>
      <c r="W87" s="53"/>
      <c r="X87" s="53"/>
      <c r="Y87" s="53"/>
      <c r="Z87" s="53"/>
      <c r="AA87" s="53"/>
      <c r="AB87" s="53"/>
      <c r="AC87" s="53"/>
      <c r="AD87" s="703"/>
      <c r="AE87" s="692"/>
      <c r="AF87" s="692"/>
      <c r="AG87" s="172"/>
      <c r="AH87" s="138"/>
      <c r="AI87" s="139"/>
      <c r="AJ87" s="131"/>
      <c r="AK87" s="94"/>
      <c r="AL87" s="94"/>
      <c r="AQ87" s="183" t="s">
        <v>75</v>
      </c>
      <c r="AR87" s="75"/>
      <c r="AS87" s="237">
        <v>2</v>
      </c>
      <c r="AT87" s="165"/>
      <c r="AU87" s="143"/>
      <c r="AV87" s="144"/>
      <c r="AW87" s="145"/>
      <c r="AX87" s="146"/>
      <c r="AY87" s="147"/>
    </row>
    <row r="88" spans="1:51" s="46" customFormat="1" ht="20.100000000000001" customHeight="1">
      <c r="A88" s="623" t="s">
        <v>335</v>
      </c>
      <c r="B88" s="624"/>
      <c r="C88" s="624"/>
      <c r="D88" s="624"/>
      <c r="E88" s="624"/>
      <c r="F88" s="624"/>
      <c r="G88" s="624"/>
      <c r="H88" s="624"/>
      <c r="I88" s="624"/>
      <c r="J88" s="645"/>
      <c r="K88" s="646"/>
      <c r="L88" s="415" t="s">
        <v>65</v>
      </c>
      <c r="M88" s="652"/>
      <c r="N88" s="652">
        <v>1</v>
      </c>
      <c r="O88" s="406"/>
      <c r="P88" s="416">
        <f>+N88*O88</f>
        <v>0</v>
      </c>
      <c r="Q88" s="416">
        <f>+P88</f>
        <v>0</v>
      </c>
      <c r="R88" s="59"/>
      <c r="S88" s="170"/>
      <c r="T88" s="105"/>
      <c r="U88" s="182"/>
      <c r="V88" s="184"/>
      <c r="W88" s="53"/>
      <c r="X88" s="53"/>
      <c r="Y88" s="53"/>
      <c r="Z88" s="53"/>
      <c r="AA88" s="53"/>
      <c r="AB88" s="53"/>
      <c r="AC88" s="53"/>
      <c r="AD88" s="703"/>
      <c r="AE88" s="692"/>
      <c r="AF88" s="692"/>
      <c r="AG88" s="172"/>
      <c r="AH88" s="138"/>
      <c r="AI88" s="139"/>
      <c r="AJ88" s="139"/>
      <c r="AK88" s="94"/>
      <c r="AL88" s="94"/>
      <c r="AQ88" s="183" t="s">
        <v>76</v>
      </c>
      <c r="AR88" s="75"/>
      <c r="AS88" s="237">
        <v>2</v>
      </c>
      <c r="AT88" s="179"/>
      <c r="AU88" s="143"/>
      <c r="AV88" s="144"/>
      <c r="AW88" s="149"/>
      <c r="AX88" s="146"/>
      <c r="AY88" s="147"/>
    </row>
    <row r="89" spans="1:51" s="46" customFormat="1" ht="20.100000000000001" customHeight="1">
      <c r="A89" s="455"/>
      <c r="B89" s="456"/>
      <c r="C89" s="456"/>
      <c r="D89" s="456"/>
      <c r="E89" s="456"/>
      <c r="F89" s="456"/>
      <c r="G89" s="456"/>
      <c r="H89" s="456"/>
      <c r="I89" s="456"/>
      <c r="J89" s="453"/>
      <c r="K89" s="454"/>
      <c r="L89" s="415" t="s">
        <v>66</v>
      </c>
      <c r="M89" s="652"/>
      <c r="N89" s="652">
        <v>1</v>
      </c>
      <c r="O89" s="406"/>
      <c r="P89" s="416">
        <f>+N89*O89</f>
        <v>0</v>
      </c>
      <c r="Q89" s="416">
        <f>+P89</f>
        <v>0</v>
      </c>
      <c r="R89" s="59"/>
      <c r="S89" s="170"/>
      <c r="T89" s="105"/>
      <c r="U89" s="182"/>
      <c r="V89" s="184"/>
      <c r="W89" s="53"/>
      <c r="X89" s="53"/>
      <c r="Y89" s="53"/>
      <c r="Z89" s="53"/>
      <c r="AA89" s="53"/>
      <c r="AB89" s="53"/>
      <c r="AC89" s="53"/>
      <c r="AD89" s="703"/>
      <c r="AE89" s="692"/>
      <c r="AF89" s="692"/>
      <c r="AG89" s="172"/>
      <c r="AH89" s="138"/>
      <c r="AI89" s="139"/>
      <c r="AJ89" s="139"/>
      <c r="AK89" s="94"/>
      <c r="AL89" s="94"/>
      <c r="AQ89" s="185"/>
      <c r="AR89" s="75"/>
      <c r="AS89" s="237"/>
      <c r="AT89" s="179"/>
      <c r="AU89" s="143"/>
      <c r="AV89" s="947"/>
      <c r="AW89" s="948"/>
      <c r="AX89" s="949"/>
      <c r="AY89" s="950"/>
    </row>
    <row r="90" spans="1:51" s="46" customFormat="1" ht="20.100000000000001" customHeight="1">
      <c r="A90" s="457" t="s">
        <v>247</v>
      </c>
      <c r="B90" s="458"/>
      <c r="C90" s="928"/>
      <c r="D90" s="928"/>
      <c r="E90" s="928"/>
      <c r="F90" s="928"/>
      <c r="G90" s="928"/>
      <c r="H90" s="928"/>
      <c r="I90" s="928"/>
      <c r="J90" s="459"/>
      <c r="K90" s="460"/>
      <c r="L90" s="412" t="s">
        <v>56</v>
      </c>
      <c r="M90" s="413"/>
      <c r="N90" s="413"/>
      <c r="O90" s="413"/>
      <c r="P90" s="422"/>
      <c r="Q90" s="414"/>
      <c r="R90" s="59"/>
      <c r="S90" s="170"/>
      <c r="T90" s="105"/>
      <c r="U90" s="182"/>
      <c r="V90" s="184"/>
      <c r="W90" s="53"/>
      <c r="X90" s="53"/>
      <c r="Y90" s="53"/>
      <c r="Z90" s="53"/>
      <c r="AA90" s="53"/>
      <c r="AB90" s="53"/>
      <c r="AC90" s="53"/>
      <c r="AD90" s="703"/>
      <c r="AE90" s="692"/>
      <c r="AF90" s="692"/>
      <c r="AG90" s="172"/>
      <c r="AH90" s="138"/>
      <c r="AI90" s="139"/>
      <c r="AJ90" s="139"/>
      <c r="AK90" s="94"/>
      <c r="AL90" s="94"/>
      <c r="AQ90" s="185"/>
      <c r="AR90" s="75"/>
      <c r="AS90" s="237"/>
      <c r="AT90" s="179"/>
      <c r="AU90" s="143"/>
      <c r="AV90" s="947"/>
      <c r="AW90" s="948"/>
      <c r="AX90" s="949"/>
      <c r="AY90" s="950"/>
    </row>
    <row r="91" spans="1:51" s="46" customFormat="1" ht="20.100000000000001" customHeight="1">
      <c r="A91" s="625" t="s">
        <v>280</v>
      </c>
      <c r="B91" s="626"/>
      <c r="C91" s="626"/>
      <c r="D91" s="626"/>
      <c r="E91" s="626"/>
      <c r="F91" s="626"/>
      <c r="G91" s="626"/>
      <c r="H91" s="626"/>
      <c r="I91" s="626"/>
      <c r="J91" s="632"/>
      <c r="K91" s="618"/>
      <c r="L91" s="465" t="s">
        <v>73</v>
      </c>
      <c r="M91" s="652"/>
      <c r="N91" s="652">
        <v>1</v>
      </c>
      <c r="O91" s="406"/>
      <c r="P91" s="416">
        <f>+N91*O91</f>
        <v>0</v>
      </c>
      <c r="Q91" s="416">
        <f>+P91</f>
        <v>0</v>
      </c>
      <c r="R91" s="59"/>
      <c r="S91" s="170"/>
      <c r="T91" s="105"/>
      <c r="U91" s="182"/>
      <c r="V91" s="184"/>
      <c r="W91" s="53"/>
      <c r="X91" s="53"/>
      <c r="Y91" s="53"/>
      <c r="Z91" s="53"/>
      <c r="AA91" s="53"/>
      <c r="AB91" s="53"/>
      <c r="AC91" s="53"/>
      <c r="AD91" s="977"/>
      <c r="AE91" s="977"/>
      <c r="AF91" s="977"/>
      <c r="AG91" s="977"/>
      <c r="AH91" s="977"/>
      <c r="AI91" s="977"/>
      <c r="AJ91" s="977"/>
      <c r="AK91" s="977"/>
      <c r="AL91" s="977"/>
      <c r="AQ91" s="188"/>
      <c r="AR91" s="189"/>
      <c r="AS91" s="118"/>
      <c r="AT91" s="174"/>
      <c r="AU91" s="154"/>
      <c r="AV91" s="929"/>
      <c r="AW91" s="930"/>
      <c r="AX91" s="949"/>
      <c r="AY91" s="950"/>
    </row>
    <row r="92" spans="1:51" s="46" customFormat="1" ht="20.100000000000001" customHeight="1">
      <c r="A92" s="461"/>
      <c r="B92" s="462"/>
      <c r="C92" s="462"/>
      <c r="D92" s="462"/>
      <c r="E92" s="462"/>
      <c r="F92" s="462"/>
      <c r="G92" s="462"/>
      <c r="H92" s="462"/>
      <c r="I92" s="462"/>
      <c r="J92" s="463"/>
      <c r="K92" s="464"/>
      <c r="L92" s="465" t="s">
        <v>142</v>
      </c>
      <c r="M92" s="652"/>
      <c r="N92" s="652">
        <v>1</v>
      </c>
      <c r="O92" s="406"/>
      <c r="P92" s="416">
        <f>+N92*O92</f>
        <v>0</v>
      </c>
      <c r="Q92" s="416">
        <f>+P92</f>
        <v>0</v>
      </c>
      <c r="R92" s="59"/>
      <c r="S92" s="170"/>
      <c r="T92" s="105"/>
      <c r="U92" s="182"/>
      <c r="V92" s="184"/>
      <c r="W92" s="53"/>
      <c r="X92" s="53"/>
      <c r="Y92" s="53"/>
      <c r="Z92" s="53"/>
      <c r="AA92" s="53"/>
      <c r="AB92" s="53"/>
      <c r="AC92" s="53"/>
      <c r="AD92" s="703"/>
      <c r="AE92" s="692"/>
      <c r="AF92" s="190"/>
      <c r="AG92" s="191"/>
      <c r="AH92" s="138"/>
      <c r="AI92" s="955"/>
      <c r="AJ92" s="955"/>
      <c r="AK92" s="951"/>
      <c r="AL92" s="951"/>
      <c r="AQ92" s="185"/>
      <c r="AR92" s="75"/>
      <c r="AS92" s="193"/>
      <c r="AT92" s="194"/>
      <c r="AU92" s="143"/>
      <c r="AV92" s="952"/>
      <c r="AW92" s="953"/>
      <c r="AX92" s="949"/>
      <c r="AY92" s="950"/>
    </row>
    <row r="93" spans="1:51" s="46" customFormat="1" ht="20.100000000000001" customHeight="1">
      <c r="A93" s="466" t="s">
        <v>158</v>
      </c>
      <c r="B93" s="982"/>
      <c r="C93" s="982"/>
      <c r="D93" s="982"/>
      <c r="E93" s="982"/>
      <c r="F93" s="982"/>
      <c r="G93" s="982"/>
      <c r="H93" s="982"/>
      <c r="I93" s="982"/>
      <c r="J93" s="463"/>
      <c r="K93" s="464"/>
      <c r="L93" s="465" t="s">
        <v>143</v>
      </c>
      <c r="M93" s="652"/>
      <c r="N93" s="652">
        <v>2</v>
      </c>
      <c r="O93" s="406"/>
      <c r="P93" s="416">
        <f>+N93*O93</f>
        <v>0</v>
      </c>
      <c r="Q93" s="416">
        <f>+P93</f>
        <v>0</v>
      </c>
      <c r="R93" s="59"/>
      <c r="S93" s="170"/>
      <c r="T93" s="105"/>
      <c r="U93" s="182"/>
      <c r="V93" s="184"/>
      <c r="W93" s="53"/>
      <c r="X93" s="53"/>
      <c r="Y93" s="53"/>
      <c r="Z93" s="53"/>
      <c r="AA93" s="53"/>
      <c r="AB93" s="53"/>
      <c r="AC93" s="53"/>
      <c r="AD93" s="703"/>
      <c r="AE93" s="692"/>
      <c r="AF93" s="190"/>
      <c r="AG93" s="191"/>
      <c r="AH93" s="138"/>
      <c r="AI93" s="955"/>
      <c r="AJ93" s="955"/>
      <c r="AK93" s="951"/>
      <c r="AL93" s="951"/>
      <c r="AQ93" s="197"/>
      <c r="AR93" s="75"/>
      <c r="AS93" s="193"/>
      <c r="AT93" s="194"/>
      <c r="AU93" s="143"/>
      <c r="AV93" s="952"/>
      <c r="AW93" s="953"/>
      <c r="AX93" s="949"/>
      <c r="AY93" s="950"/>
    </row>
    <row r="94" spans="1:51" s="46" customFormat="1" ht="20.100000000000001" customHeight="1">
      <c r="A94" s="625" t="s">
        <v>304</v>
      </c>
      <c r="B94" s="626"/>
      <c r="C94" s="626"/>
      <c r="D94" s="626"/>
      <c r="E94" s="626"/>
      <c r="F94" s="626"/>
      <c r="G94" s="626"/>
      <c r="H94" s="626"/>
      <c r="I94" s="626"/>
      <c r="J94" s="632"/>
      <c r="K94" s="464"/>
      <c r="L94" s="465" t="s">
        <v>144</v>
      </c>
      <c r="M94" s="652"/>
      <c r="N94" s="652">
        <v>2</v>
      </c>
      <c r="O94" s="406"/>
      <c r="P94" s="416">
        <f>+N94*O94</f>
        <v>0</v>
      </c>
      <c r="Q94" s="416">
        <f>+P94</f>
        <v>0</v>
      </c>
      <c r="R94" s="59"/>
      <c r="S94" s="170"/>
      <c r="T94" s="105"/>
      <c r="U94" s="182"/>
      <c r="V94" s="184"/>
      <c r="W94" s="53"/>
      <c r="X94" s="53"/>
      <c r="Y94" s="53"/>
      <c r="Z94" s="53"/>
      <c r="AA94" s="53"/>
      <c r="AB94" s="53"/>
      <c r="AC94" s="53"/>
      <c r="AD94" s="703"/>
      <c r="AE94" s="692"/>
      <c r="AF94" s="190"/>
      <c r="AG94" s="191"/>
      <c r="AH94" s="138"/>
      <c r="AI94" s="688"/>
      <c r="AJ94" s="688"/>
      <c r="AK94" s="691"/>
      <c r="AL94" s="691"/>
      <c r="AQ94" s="197"/>
      <c r="AR94" s="75"/>
      <c r="AS94" s="193"/>
      <c r="AT94" s="194"/>
      <c r="AU94" s="143"/>
      <c r="AV94" s="696"/>
      <c r="AW94" s="697"/>
      <c r="AX94" s="685"/>
      <c r="AY94" s="686"/>
    </row>
    <row r="95" spans="1:51" s="46" customFormat="1" ht="20.100000000000001" customHeight="1">
      <c r="A95" s="467"/>
      <c r="B95" s="468"/>
      <c r="C95" s="468"/>
      <c r="D95" s="468"/>
      <c r="E95" s="468"/>
      <c r="F95" s="468"/>
      <c r="G95" s="468"/>
      <c r="H95" s="468"/>
      <c r="I95" s="468"/>
      <c r="J95" s="469"/>
      <c r="K95" s="470"/>
      <c r="L95" s="471" t="s">
        <v>154</v>
      </c>
      <c r="M95" s="472"/>
      <c r="N95" s="472"/>
      <c r="O95" s="472"/>
      <c r="P95" s="472"/>
      <c r="Q95" s="473"/>
      <c r="R95" s="59"/>
      <c r="S95" s="170"/>
      <c r="T95" s="105"/>
      <c r="U95" s="182"/>
      <c r="V95" s="184"/>
      <c r="W95" s="53"/>
      <c r="X95" s="53"/>
      <c r="Y95" s="53"/>
      <c r="Z95" s="53"/>
      <c r="AA95" s="53"/>
      <c r="AB95" s="53"/>
      <c r="AC95" s="53"/>
      <c r="AD95" s="703"/>
      <c r="AE95" s="692"/>
      <c r="AF95" s="190"/>
      <c r="AG95" s="191"/>
      <c r="AH95" s="138"/>
      <c r="AI95" s="688"/>
      <c r="AJ95" s="688"/>
      <c r="AK95" s="691"/>
      <c r="AL95" s="691"/>
      <c r="AQ95" s="197"/>
      <c r="AR95" s="75"/>
      <c r="AS95" s="193"/>
      <c r="AT95" s="194"/>
      <c r="AU95" s="143"/>
      <c r="AV95" s="696"/>
      <c r="AW95" s="697"/>
      <c r="AX95" s="685"/>
      <c r="AY95" s="686"/>
    </row>
    <row r="96" spans="1:51" s="46" customFormat="1" ht="20.100000000000001" customHeight="1">
      <c r="A96" s="474" t="s">
        <v>159</v>
      </c>
      <c r="B96" s="475"/>
      <c r="C96" s="916" t="s">
        <v>223</v>
      </c>
      <c r="D96" s="916"/>
      <c r="E96" s="916"/>
      <c r="F96" s="916"/>
      <c r="G96" s="916"/>
      <c r="H96" s="916"/>
      <c r="I96" s="916"/>
      <c r="J96" s="463"/>
      <c r="K96" s="464"/>
      <c r="L96" s="465" t="s">
        <v>155</v>
      </c>
      <c r="M96" s="653"/>
      <c r="N96" s="653">
        <v>3</v>
      </c>
      <c r="O96" s="406">
        <v>95</v>
      </c>
      <c r="P96" s="476">
        <f>+N96*O96</f>
        <v>285</v>
      </c>
      <c r="Q96" s="477">
        <f>+P96+'D04'!Q96</f>
        <v>3135</v>
      </c>
      <c r="R96" s="59"/>
      <c r="S96" s="170"/>
      <c r="T96" s="105"/>
      <c r="U96" s="182"/>
      <c r="V96" s="55"/>
      <c r="W96" s="53"/>
      <c r="X96" s="53"/>
      <c r="Y96" s="53"/>
      <c r="Z96" s="53"/>
      <c r="AA96" s="53"/>
      <c r="AB96" s="53"/>
      <c r="AC96" s="53"/>
      <c r="AD96" s="703"/>
      <c r="AE96" s="692"/>
      <c r="AF96" s="190"/>
      <c r="AG96" s="191"/>
      <c r="AH96" s="138"/>
      <c r="AI96" s="687"/>
      <c r="AJ96" s="687"/>
      <c r="AK96" s="691"/>
      <c r="AL96" s="691"/>
      <c r="AQ96" s="197"/>
      <c r="AR96" s="75"/>
      <c r="AS96" s="193"/>
      <c r="AT96" s="194"/>
      <c r="AU96" s="143"/>
      <c r="AV96" s="952"/>
      <c r="AW96" s="953"/>
      <c r="AX96" s="949"/>
      <c r="AY96" s="950"/>
    </row>
    <row r="97" spans="1:51" s="46" customFormat="1" ht="20.100000000000001" customHeight="1">
      <c r="A97" s="616" t="s">
        <v>359</v>
      </c>
      <c r="B97" s="617"/>
      <c r="C97" s="617"/>
      <c r="D97" s="617"/>
      <c r="E97" s="478"/>
      <c r="F97" s="478"/>
      <c r="G97" s="478"/>
      <c r="H97" s="478"/>
      <c r="I97" s="478"/>
      <c r="J97" s="469"/>
      <c r="K97" s="470"/>
      <c r="L97" s="471" t="s">
        <v>57</v>
      </c>
      <c r="M97" s="472"/>
      <c r="N97" s="472"/>
      <c r="O97" s="472"/>
      <c r="P97" s="479"/>
      <c r="Q97" s="480"/>
      <c r="R97" s="59"/>
      <c r="S97" s="170"/>
      <c r="T97" s="199"/>
      <c r="U97" s="200"/>
      <c r="V97" s="184"/>
      <c r="W97" s="53"/>
      <c r="X97" s="53"/>
      <c r="Y97" s="53"/>
      <c r="Z97" s="53"/>
      <c r="AA97" s="53"/>
      <c r="AB97" s="53"/>
      <c r="AC97" s="53"/>
      <c r="AD97" s="703"/>
      <c r="AE97" s="692"/>
      <c r="AF97" s="190"/>
      <c r="AG97" s="191"/>
      <c r="AH97" s="138"/>
      <c r="AI97" s="687"/>
      <c r="AJ97" s="687"/>
      <c r="AK97" s="691"/>
      <c r="AL97" s="691"/>
      <c r="AQ97" s="197"/>
      <c r="AR97" s="75"/>
      <c r="AS97" s="193"/>
      <c r="AT97" s="194"/>
      <c r="AU97" s="143"/>
      <c r="AV97" s="689"/>
      <c r="AW97" s="690" t="s">
        <v>58</v>
      </c>
      <c r="AX97" s="685"/>
      <c r="AY97" s="686"/>
    </row>
    <row r="98" spans="1:51" s="46" customFormat="1" ht="20.100000000000001" customHeight="1">
      <c r="A98" s="481"/>
      <c r="B98" s="478"/>
      <c r="C98" s="478"/>
      <c r="D98" s="478"/>
      <c r="E98" s="478"/>
      <c r="F98" s="478"/>
      <c r="G98" s="478"/>
      <c r="H98" s="478"/>
      <c r="I98" s="478"/>
      <c r="J98" s="463"/>
      <c r="K98" s="464"/>
      <c r="L98" s="465" t="s">
        <v>156</v>
      </c>
      <c r="M98" s="653"/>
      <c r="N98" s="653">
        <v>0</v>
      </c>
      <c r="O98" s="406">
        <v>288.66000000000003</v>
      </c>
      <c r="P98" s="476">
        <f>+N98*O98</f>
        <v>0</v>
      </c>
      <c r="Q98" s="477">
        <f>+P98+'D04'!Q98</f>
        <v>0</v>
      </c>
      <c r="R98" s="59"/>
      <c r="S98" s="170"/>
      <c r="T98" s="199"/>
      <c r="U98" s="200"/>
      <c r="V98" s="184"/>
      <c r="W98" s="53"/>
      <c r="X98" s="53"/>
      <c r="Y98" s="53"/>
      <c r="Z98" s="53"/>
      <c r="AA98" s="53"/>
      <c r="AB98" s="53"/>
      <c r="AC98" s="53"/>
      <c r="AD98" s="703"/>
      <c r="AE98" s="692"/>
      <c r="AF98" s="190"/>
      <c r="AG98" s="191"/>
      <c r="AH98" s="138"/>
      <c r="AI98" s="954"/>
      <c r="AJ98" s="954"/>
      <c r="AK98" s="951"/>
      <c r="AL98" s="951"/>
      <c r="AQ98" s="197"/>
      <c r="AR98" s="75"/>
      <c r="AS98" s="193"/>
      <c r="AT98" s="194"/>
      <c r="AU98" s="143"/>
      <c r="AV98" s="689"/>
      <c r="AW98" s="690"/>
      <c r="AX98" s="685"/>
      <c r="AY98" s="686"/>
    </row>
    <row r="99" spans="1:51" s="46" customFormat="1" ht="20.100000000000001" customHeight="1">
      <c r="A99" s="481" t="s">
        <v>161</v>
      </c>
      <c r="B99" s="617" t="s">
        <v>0</v>
      </c>
      <c r="C99" s="617"/>
      <c r="D99" s="617"/>
      <c r="E99" s="617"/>
      <c r="F99" s="617"/>
      <c r="G99" s="617"/>
      <c r="H99" s="617"/>
      <c r="I99" s="617"/>
      <c r="J99" s="632"/>
      <c r="K99" s="618"/>
      <c r="L99" s="465" t="s">
        <v>163</v>
      </c>
      <c r="M99" s="653"/>
      <c r="N99" s="653">
        <v>1</v>
      </c>
      <c r="O99" s="406">
        <v>330</v>
      </c>
      <c r="P99" s="476">
        <f>+N99*O99</f>
        <v>330</v>
      </c>
      <c r="Q99" s="477">
        <f>+P99+'D04'!Q99</f>
        <v>990</v>
      </c>
      <c r="R99" s="59"/>
      <c r="S99" s="170"/>
      <c r="T99" s="199"/>
      <c r="U99" s="200"/>
      <c r="V99" s="184"/>
      <c r="W99" s="53"/>
      <c r="X99" s="53"/>
      <c r="Y99" s="53"/>
      <c r="Z99" s="53"/>
      <c r="AA99" s="53"/>
      <c r="AB99" s="53"/>
      <c r="AC99" s="53"/>
      <c r="AD99" s="703"/>
      <c r="AE99" s="692"/>
      <c r="AF99" s="190"/>
      <c r="AG99" s="191"/>
      <c r="AH99" s="138"/>
      <c r="AI99" s="687"/>
      <c r="AJ99" s="687"/>
      <c r="AK99" s="691"/>
      <c r="AL99" s="691"/>
      <c r="AQ99" s="197"/>
      <c r="AR99" s="75"/>
      <c r="AS99" s="193"/>
      <c r="AT99" s="194"/>
      <c r="AU99" s="143"/>
      <c r="AV99" s="689"/>
      <c r="AW99" s="690"/>
      <c r="AX99" s="685"/>
      <c r="AY99" s="686"/>
    </row>
    <row r="100" spans="1:51" s="46" customFormat="1" ht="20.100000000000001" customHeight="1">
      <c r="A100" s="616" t="s">
        <v>333</v>
      </c>
      <c r="B100" s="617"/>
      <c r="C100" s="617"/>
      <c r="D100" s="617"/>
      <c r="E100" s="617"/>
      <c r="F100" s="617"/>
      <c r="G100" s="617"/>
      <c r="H100" s="617"/>
      <c r="I100" s="617"/>
      <c r="J100" s="632"/>
      <c r="K100" s="618"/>
      <c r="L100" s="465" t="s">
        <v>60</v>
      </c>
      <c r="M100" s="652"/>
      <c r="N100" s="652">
        <v>1</v>
      </c>
      <c r="O100" s="406">
        <v>384.66</v>
      </c>
      <c r="P100" s="476">
        <f>+N100*O100</f>
        <v>384.66</v>
      </c>
      <c r="Q100" s="477">
        <f>+P100+'D04'!Q100</f>
        <v>2307.96</v>
      </c>
      <c r="R100" s="59"/>
      <c r="S100" s="170"/>
      <c r="T100" s="238"/>
      <c r="U100" s="200"/>
      <c r="V100" s="184"/>
      <c r="W100" s="53"/>
      <c r="X100" s="53"/>
      <c r="Y100" s="53"/>
      <c r="Z100" s="53"/>
      <c r="AA100" s="53"/>
      <c r="AB100" s="53"/>
      <c r="AC100" s="53"/>
      <c r="AD100" s="703"/>
      <c r="AE100" s="692"/>
      <c r="AF100" s="190"/>
      <c r="AG100" s="191"/>
      <c r="AH100" s="138"/>
      <c r="AI100" s="954"/>
      <c r="AJ100" s="954"/>
      <c r="AK100" s="951"/>
      <c r="AL100" s="951"/>
      <c r="AQ100" s="197"/>
      <c r="AR100" s="75"/>
      <c r="AS100" s="193"/>
      <c r="AT100" s="194"/>
      <c r="AU100" s="143"/>
      <c r="AV100" s="947"/>
      <c r="AW100" s="948"/>
      <c r="AX100" s="949"/>
      <c r="AY100" s="950"/>
    </row>
    <row r="101" spans="1:51" s="46" customFormat="1" ht="20.100000000000001" customHeight="1" thickBot="1">
      <c r="A101" s="616" t="s">
        <v>334</v>
      </c>
      <c r="B101" s="617"/>
      <c r="C101" s="617"/>
      <c r="D101" s="617"/>
      <c r="E101" s="617"/>
      <c r="F101" s="617"/>
      <c r="G101" s="617"/>
      <c r="H101" s="617"/>
      <c r="I101" s="617"/>
      <c r="J101" s="633"/>
      <c r="K101" s="634"/>
      <c r="L101" s="471" t="s">
        <v>149</v>
      </c>
      <c r="M101" s="472"/>
      <c r="N101" s="472"/>
      <c r="O101" s="472"/>
      <c r="P101" s="479"/>
      <c r="Q101" s="480"/>
      <c r="R101" s="59"/>
      <c r="S101" s="170"/>
      <c r="T101" s="238"/>
      <c r="U101" s="201"/>
      <c r="V101" s="184"/>
      <c r="W101" s="53"/>
      <c r="X101" s="53"/>
      <c r="Y101" s="53"/>
      <c r="Z101" s="53"/>
      <c r="AA101" s="53"/>
      <c r="AB101" s="53"/>
      <c r="AC101" s="53"/>
      <c r="AD101" s="972"/>
      <c r="AE101" s="972"/>
      <c r="AF101" s="972"/>
      <c r="AG101" s="972"/>
      <c r="AH101" s="972"/>
      <c r="AI101" s="972"/>
      <c r="AJ101" s="972"/>
      <c r="AK101" s="972"/>
      <c r="AL101" s="972"/>
      <c r="AQ101" s="188"/>
      <c r="AR101" s="189"/>
      <c r="AS101" s="202"/>
      <c r="AT101" s="203"/>
      <c r="AU101" s="154"/>
      <c r="AV101" s="929"/>
      <c r="AW101" s="930"/>
      <c r="AX101" s="975"/>
      <c r="AY101" s="976"/>
    </row>
    <row r="102" spans="1:51" s="46" customFormat="1" ht="20.100000000000001" customHeight="1" thickBot="1">
      <c r="A102" s="616"/>
      <c r="B102" s="617"/>
      <c r="C102" s="617"/>
      <c r="D102" s="617"/>
      <c r="E102" s="617"/>
      <c r="F102" s="617"/>
      <c r="G102" s="617"/>
      <c r="H102" s="617"/>
      <c r="I102" s="617"/>
      <c r="J102" s="632"/>
      <c r="K102" s="618"/>
      <c r="L102" s="465" t="s">
        <v>259</v>
      </c>
      <c r="M102" s="652"/>
      <c r="N102" s="652">
        <v>0</v>
      </c>
      <c r="O102" s="406"/>
      <c r="P102" s="476">
        <f>+N102*O102</f>
        <v>0</v>
      </c>
      <c r="Q102" s="477">
        <f>+P102+'D04'!Q102</f>
        <v>0</v>
      </c>
      <c r="R102" s="59"/>
      <c r="S102" s="170"/>
      <c r="T102" s="238"/>
      <c r="U102" s="200"/>
      <c r="V102" s="184"/>
      <c r="W102" s="53"/>
      <c r="X102" s="53"/>
      <c r="Y102" s="53"/>
      <c r="Z102" s="53"/>
      <c r="AA102" s="53"/>
      <c r="AB102" s="53"/>
      <c r="AC102" s="53"/>
      <c r="AD102" s="956"/>
      <c r="AE102" s="956"/>
      <c r="AF102" s="956"/>
      <c r="AG102" s="956"/>
      <c r="AH102" s="956"/>
      <c r="AI102" s="956"/>
      <c r="AJ102" s="956"/>
      <c r="AK102" s="956"/>
      <c r="AL102" s="956"/>
      <c r="AQ102" s="978" t="s">
        <v>59</v>
      </c>
      <c r="AR102" s="979"/>
      <c r="AS102" s="979"/>
      <c r="AT102" s="979"/>
      <c r="AU102" s="979"/>
      <c r="AV102" s="979"/>
      <c r="AW102" s="979"/>
      <c r="AX102" s="979"/>
      <c r="AY102" s="980"/>
    </row>
    <row r="103" spans="1:51" s="46" customFormat="1" ht="20.100000000000001" customHeight="1" thickBot="1">
      <c r="A103" s="482"/>
      <c r="B103" s="483"/>
      <c r="C103" s="483"/>
      <c r="D103" s="483"/>
      <c r="E103" s="483"/>
      <c r="F103" s="483"/>
      <c r="G103" s="483"/>
      <c r="H103" s="483"/>
      <c r="I103" s="483"/>
      <c r="J103" s="484"/>
      <c r="K103" s="485"/>
      <c r="L103" s="486" t="s">
        <v>153</v>
      </c>
      <c r="M103" s="277"/>
      <c r="N103" s="277">
        <v>1</v>
      </c>
      <c r="O103" s="406">
        <f>3677.89</f>
        <v>3677.89</v>
      </c>
      <c r="P103" s="476">
        <f>+N103*O103</f>
        <v>3677.89</v>
      </c>
      <c r="Q103" s="477">
        <f>+P103+'D04'!Q103</f>
        <v>18389.45</v>
      </c>
      <c r="R103" s="59"/>
      <c r="S103" s="170"/>
      <c r="T103" s="238"/>
      <c r="U103" s="204"/>
      <c r="V103" s="184"/>
      <c r="W103" s="53"/>
      <c r="X103" s="53"/>
      <c r="Y103" s="53"/>
      <c r="Z103" s="53"/>
      <c r="AA103" s="53"/>
      <c r="AB103" s="53"/>
      <c r="AC103" s="53"/>
      <c r="AD103" s="703"/>
      <c r="AE103" s="692"/>
      <c r="AF103" s="205"/>
      <c r="AG103" s="191"/>
      <c r="AH103" s="67"/>
      <c r="AI103" s="954"/>
      <c r="AJ103" s="954"/>
      <c r="AK103" s="951"/>
      <c r="AL103" s="951"/>
      <c r="AQ103" s="965"/>
      <c r="AR103" s="966"/>
      <c r="AS103" s="966"/>
      <c r="AT103" s="966"/>
      <c r="AU103" s="966"/>
      <c r="AV103" s="966"/>
      <c r="AW103" s="966"/>
      <c r="AX103" s="966"/>
      <c r="AY103" s="967"/>
    </row>
    <row r="104" spans="1:51" s="46" customFormat="1" ht="20.100000000000001" customHeight="1" thickBot="1">
      <c r="A104" s="846" t="s">
        <v>104</v>
      </c>
      <c r="B104" s="895"/>
      <c r="C104" s="895"/>
      <c r="D104" s="895"/>
      <c r="E104" s="895"/>
      <c r="F104" s="895"/>
      <c r="G104" s="895"/>
      <c r="H104" s="895"/>
      <c r="I104" s="895"/>
      <c r="J104" s="895"/>
      <c r="K104" s="895"/>
      <c r="L104" s="895"/>
      <c r="M104" s="895"/>
      <c r="N104" s="895"/>
      <c r="O104" s="895"/>
      <c r="P104" s="895"/>
      <c r="Q104" s="835"/>
      <c r="R104" s="240">
        <f>3597.89</f>
        <v>3597.89</v>
      </c>
      <c r="S104" s="170"/>
      <c r="T104" s="238"/>
      <c r="U104" s="200"/>
      <c r="V104" s="184"/>
      <c r="W104" s="53"/>
      <c r="X104" s="53"/>
      <c r="Y104" s="53"/>
      <c r="Z104" s="53"/>
      <c r="AA104" s="53"/>
      <c r="AB104" s="53"/>
      <c r="AC104" s="53"/>
      <c r="AD104" s="703"/>
      <c r="AE104" s="692"/>
      <c r="AF104" s="206"/>
      <c r="AG104" s="191"/>
      <c r="AH104" s="67"/>
      <c r="AI104" s="954"/>
      <c r="AJ104" s="954"/>
      <c r="AK104" s="951"/>
      <c r="AL104" s="951"/>
      <c r="AQ104" s="185" t="s">
        <v>79</v>
      </c>
      <c r="AR104" s="75"/>
      <c r="AS104" s="207"/>
      <c r="AT104" s="194"/>
      <c r="AU104" s="208"/>
      <c r="AV104" s="947"/>
      <c r="AW104" s="948"/>
      <c r="AX104" s="949">
        <v>0</v>
      </c>
      <c r="AY104" s="950"/>
    </row>
    <row r="105" spans="1:51" s="46" customFormat="1" ht="20.100000000000001" customHeight="1">
      <c r="A105" s="896" t="s">
        <v>244</v>
      </c>
      <c r="B105" s="897"/>
      <c r="C105" s="959"/>
      <c r="D105" s="960"/>
      <c r="E105" s="896" t="s">
        <v>106</v>
      </c>
      <c r="F105" s="958"/>
      <c r="G105" s="897"/>
      <c r="H105" s="488"/>
      <c r="I105" s="489" t="s">
        <v>115</v>
      </c>
      <c r="J105" s="490"/>
      <c r="K105" s="490"/>
      <c r="L105" s="490"/>
      <c r="M105" s="490"/>
      <c r="N105" s="490"/>
      <c r="O105" s="491"/>
      <c r="P105" s="873">
        <f>SUM(P96,P98,P100,P102,P103,P99)</f>
        <v>4677.55</v>
      </c>
      <c r="Q105" s="874"/>
      <c r="R105" s="59"/>
      <c r="S105" s="170"/>
      <c r="T105" s="238"/>
      <c r="U105" s="200"/>
      <c r="V105" s="184"/>
      <c r="W105" s="53"/>
      <c r="X105" s="53"/>
      <c r="Y105" s="53"/>
      <c r="Z105" s="53"/>
      <c r="AA105" s="53"/>
      <c r="AB105" s="53"/>
      <c r="AC105" s="53"/>
      <c r="AD105" s="703"/>
      <c r="AE105" s="692"/>
      <c r="AF105" s="209"/>
      <c r="AG105" s="191"/>
      <c r="AH105" s="67"/>
      <c r="AI105" s="954"/>
      <c r="AJ105" s="954"/>
      <c r="AK105" s="951"/>
      <c r="AL105" s="951"/>
      <c r="AQ105" s="183" t="s">
        <v>80</v>
      </c>
      <c r="AR105" s="75"/>
      <c r="AS105" s="210"/>
      <c r="AT105" s="194"/>
      <c r="AU105" s="208"/>
      <c r="AV105" s="947"/>
      <c r="AW105" s="948"/>
      <c r="AX105" s="949">
        <v>0</v>
      </c>
      <c r="AY105" s="950"/>
    </row>
    <row r="106" spans="1:51" s="46" customFormat="1" ht="20.100000000000001" customHeight="1">
      <c r="A106" s="898" t="s">
        <v>245</v>
      </c>
      <c r="B106" s="899"/>
      <c r="C106" s="900"/>
      <c r="D106" s="901"/>
      <c r="E106" s="898" t="s">
        <v>105</v>
      </c>
      <c r="F106" s="902"/>
      <c r="G106" s="899"/>
      <c r="H106" s="493"/>
      <c r="I106" s="660"/>
      <c r="J106" s="706"/>
      <c r="K106" s="706"/>
      <c r="L106" s="706"/>
      <c r="M106" s="706"/>
      <c r="N106" s="706"/>
      <c r="O106" s="705"/>
      <c r="P106" s="893"/>
      <c r="Q106" s="894"/>
      <c r="R106" s="211"/>
      <c r="S106" s="170"/>
      <c r="T106" s="98"/>
      <c r="U106" s="212"/>
      <c r="V106" s="87"/>
      <c r="W106" s="53"/>
      <c r="X106" s="53"/>
      <c r="Y106" s="53"/>
      <c r="Z106" s="53"/>
      <c r="AA106" s="53"/>
      <c r="AB106" s="53"/>
      <c r="AC106" s="53"/>
      <c r="AD106" s="213"/>
      <c r="AE106" s="665"/>
      <c r="AF106" s="692"/>
      <c r="AG106" s="214"/>
      <c r="AH106" s="215"/>
      <c r="AI106" s="981"/>
      <c r="AJ106" s="981"/>
      <c r="AK106" s="951"/>
      <c r="AL106" s="951"/>
      <c r="AQ106" s="185"/>
      <c r="AR106" s="216"/>
      <c r="AS106" s="165"/>
      <c r="AT106" s="71"/>
      <c r="AU106" s="217"/>
      <c r="AV106" s="947"/>
      <c r="AW106" s="948"/>
      <c r="AX106" s="949">
        <v>0</v>
      </c>
      <c r="AY106" s="950"/>
    </row>
    <row r="107" spans="1:51" s="46" customFormat="1" ht="20.100000000000001" customHeight="1">
      <c r="A107" s="898" t="s">
        <v>246</v>
      </c>
      <c r="B107" s="899"/>
      <c r="C107" s="961"/>
      <c r="D107" s="962"/>
      <c r="E107" s="898" t="s">
        <v>107</v>
      </c>
      <c r="F107" s="902"/>
      <c r="G107" s="899"/>
      <c r="H107" s="493"/>
      <c r="I107" s="494" t="s">
        <v>157</v>
      </c>
      <c r="J107" s="495"/>
      <c r="K107" s="495"/>
      <c r="L107" s="495"/>
      <c r="M107" s="495"/>
      <c r="N107" s="495"/>
      <c r="O107" s="496"/>
      <c r="P107" s="970">
        <f>+P105+'D04'!P107:Q107</f>
        <v>24822.41</v>
      </c>
      <c r="Q107" s="971"/>
      <c r="R107" s="218"/>
      <c r="S107" s="170"/>
      <c r="T107" s="105"/>
      <c r="U107" s="88"/>
      <c r="V107" s="219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Q107" s="220"/>
      <c r="AR107" s="74"/>
      <c r="AS107" s="237"/>
      <c r="AT107" s="221"/>
      <c r="AU107" s="222"/>
      <c r="AV107" s="973"/>
      <c r="AW107" s="974"/>
      <c r="AX107" s="949"/>
      <c r="AY107" s="950"/>
    </row>
    <row r="108" spans="1:51" s="46" customFormat="1" ht="20.100000000000001" customHeight="1" thickBot="1">
      <c r="A108" s="890"/>
      <c r="B108" s="891"/>
      <c r="C108" s="963"/>
      <c r="D108" s="964"/>
      <c r="E108" s="497"/>
      <c r="F108" s="498"/>
      <c r="G108" s="498"/>
      <c r="H108" s="499"/>
      <c r="I108" s="500"/>
      <c r="J108" s="498"/>
      <c r="K108" s="498"/>
      <c r="L108" s="498"/>
      <c r="M108" s="498"/>
      <c r="N108" s="498"/>
      <c r="O108" s="501"/>
      <c r="P108" s="892"/>
      <c r="Q108" s="892"/>
      <c r="R108" s="223"/>
      <c r="S108" s="50"/>
      <c r="T108" s="98"/>
      <c r="U108" s="88"/>
      <c r="V108" s="219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51" s="46" customFormat="1" ht="20.100000000000001" customHeight="1">
      <c r="A109" s="502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707"/>
      <c r="Q109" s="707"/>
      <c r="R109" s="224"/>
      <c r="S109" s="50"/>
      <c r="T109" s="105"/>
      <c r="U109" s="90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:51" s="46" customFormat="1" ht="20.100000000000001" customHeight="1">
      <c r="A110" s="502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  <c r="P110" s="707"/>
      <c r="Q110" s="707"/>
      <c r="R110" s="223"/>
      <c r="S110" s="50"/>
      <c r="T110" s="98"/>
      <c r="U110" s="225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:51" s="46" customFormat="1" ht="20.100000000000001" customHeight="1">
      <c r="A111" s="502"/>
      <c r="B111" s="503"/>
      <c r="C111" s="503"/>
      <c r="D111" s="503"/>
      <c r="E111" s="503"/>
      <c r="F111" s="503"/>
      <c r="G111" s="503"/>
      <c r="H111" s="503"/>
      <c r="I111" s="503"/>
      <c r="J111" s="478"/>
      <c r="K111" s="478"/>
      <c r="L111" s="503"/>
      <c r="M111" s="503"/>
      <c r="N111" s="503"/>
      <c r="O111" s="503"/>
      <c r="P111" s="707"/>
      <c r="Q111" s="707"/>
      <c r="R111" s="224"/>
      <c r="S111" s="226"/>
      <c r="T111" s="98"/>
      <c r="U111" s="225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51" s="46" customFormat="1" ht="20.100000000000001" customHeight="1">
      <c r="A112" s="502"/>
      <c r="B112" s="503"/>
      <c r="C112" s="503"/>
      <c r="D112" s="503"/>
      <c r="E112" s="478"/>
      <c r="F112" s="478"/>
      <c r="G112" s="478"/>
      <c r="H112" s="478"/>
      <c r="I112" s="478"/>
      <c r="J112" s="505"/>
      <c r="K112" s="505"/>
      <c r="L112" s="469"/>
      <c r="M112" s="469"/>
      <c r="N112" s="469"/>
      <c r="O112" s="503"/>
      <c r="P112" s="903"/>
      <c r="Q112" s="903"/>
      <c r="R112" s="224"/>
      <c r="S112" s="226"/>
      <c r="T112" s="98"/>
      <c r="U112" s="225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s="46" customFormat="1" ht="20.100000000000001" customHeight="1">
      <c r="A113" s="506" t="s">
        <v>150</v>
      </c>
      <c r="B113" s="507"/>
      <c r="C113" s="469"/>
      <c r="D113" s="503"/>
      <c r="E113" s="508"/>
      <c r="F113" s="889"/>
      <c r="G113" s="889"/>
      <c r="H113" s="969" t="s">
        <v>148</v>
      </c>
      <c r="I113" s="969"/>
      <c r="J113" s="889"/>
      <c r="K113" s="889"/>
      <c r="L113" s="503"/>
      <c r="M113" s="503"/>
      <c r="N113" s="503"/>
      <c r="O113" s="503"/>
      <c r="P113" s="888" t="s">
        <v>152</v>
      </c>
      <c r="Q113" s="888"/>
      <c r="R113" s="224"/>
      <c r="S113" s="226"/>
      <c r="T113" s="98"/>
      <c r="U113" s="225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:38" s="46" customFormat="1" ht="20.100000000000001" customHeight="1">
      <c r="A114" s="503"/>
      <c r="B114" s="503"/>
      <c r="C114" s="957"/>
      <c r="D114" s="957"/>
      <c r="E114" s="957"/>
      <c r="F114" s="957"/>
      <c r="G114" s="503"/>
      <c r="H114" s="503"/>
      <c r="I114" s="503"/>
      <c r="J114" s="693"/>
      <c r="K114" s="693"/>
      <c r="L114" s="503"/>
      <c r="M114" s="503"/>
      <c r="N114" s="503"/>
      <c r="O114" s="503"/>
      <c r="P114" s="503"/>
      <c r="Q114" s="503"/>
      <c r="R114" s="224"/>
      <c r="S114" s="226"/>
      <c r="T114" s="98"/>
      <c r="U114" s="225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:38" s="46" customFormat="1" ht="20.100000000000001" customHeight="1">
      <c r="A115" s="503"/>
      <c r="B115" s="503"/>
      <c r="C115" s="957"/>
      <c r="D115" s="957"/>
      <c r="E115" s="957"/>
      <c r="F115" s="957"/>
      <c r="G115" s="503"/>
      <c r="H115" s="693"/>
      <c r="I115" s="693"/>
      <c r="J115" s="503"/>
      <c r="K115" s="503"/>
      <c r="L115" s="503"/>
      <c r="M115" s="503"/>
      <c r="N115" s="503"/>
      <c r="O115" s="503"/>
      <c r="P115" s="503"/>
      <c r="Q115" s="503"/>
      <c r="R115" s="224"/>
      <c r="S115" s="226"/>
      <c r="T115" s="98"/>
      <c r="U115" s="225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:38" s="46" customFormat="1" ht="20.100000000000001" customHeight="1">
      <c r="A116" s="502"/>
      <c r="B116" s="503"/>
      <c r="C116" s="510" t="s">
        <v>146</v>
      </c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228"/>
      <c r="S116" s="50"/>
      <c r="T116" s="98"/>
      <c r="U116" s="229"/>
      <c r="V116" s="94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s="46" customFormat="1" ht="20.100000000000001" customHeight="1">
      <c r="A117" s="503"/>
      <c r="B117" s="503"/>
      <c r="C117" s="503"/>
      <c r="D117" s="511"/>
      <c r="E117" s="503"/>
      <c r="F117" s="503"/>
      <c r="G117" s="503"/>
      <c r="H117" s="503"/>
      <c r="I117" s="503"/>
      <c r="J117" s="503"/>
      <c r="K117" s="503"/>
      <c r="L117" s="503"/>
      <c r="M117" s="503"/>
      <c r="N117" s="503"/>
      <c r="O117" s="503"/>
      <c r="P117" s="512"/>
      <c r="Q117" s="503"/>
      <c r="S117" s="50"/>
      <c r="T117" s="98"/>
      <c r="U117" s="90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s="46" customFormat="1" ht="21" thickBot="1">
      <c r="A118" s="230">
        <f>SUM(Q96,U110:Y117,Q98:Q100,Q102,Q103)</f>
        <v>24822.41</v>
      </c>
      <c r="S118" s="50"/>
      <c r="T118" s="98"/>
      <c r="U118" s="90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:38" ht="15.75" thickTop="1">
      <c r="S119" s="34"/>
      <c r="T119" s="33"/>
      <c r="U119" s="9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>
      <c r="S120" s="34"/>
      <c r="T120" s="33"/>
      <c r="U120" s="9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>
      <c r="S121" s="34"/>
      <c r="T121" s="33"/>
      <c r="U121" s="9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>
      <c r="S122" s="34"/>
      <c r="T122" s="33"/>
      <c r="U122" s="9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>
      <c r="S123" s="34"/>
      <c r="T123" s="33"/>
      <c r="U123" s="9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>
      <c r="S124" s="34"/>
      <c r="T124" s="33"/>
      <c r="U124" s="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>
      <c r="S125" s="34"/>
      <c r="T125" s="33"/>
      <c r="U125" s="9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>
      <c r="S126" s="38"/>
      <c r="T126" s="33"/>
      <c r="U126" s="9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>
      <c r="S127" s="34"/>
      <c r="T127" s="33"/>
      <c r="U127" s="9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>
      <c r="S128" s="34"/>
      <c r="T128" s="33"/>
      <c r="U128" s="9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9:38">
      <c r="S129" s="34"/>
      <c r="T129" s="33"/>
      <c r="U129" s="9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9:38">
      <c r="S130" s="34"/>
      <c r="T130" s="33"/>
      <c r="U130" s="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9:38">
      <c r="S131" s="34"/>
      <c r="T131" s="33"/>
      <c r="U131" s="9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9:38">
      <c r="S132" s="34"/>
      <c r="T132" s="33"/>
      <c r="U132" s="9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9:38">
      <c r="S133" s="34"/>
      <c r="T133" s="33"/>
      <c r="U133" s="9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9:38">
      <c r="S134" s="34"/>
      <c r="T134" s="33"/>
      <c r="U134" s="9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9:38">
      <c r="S135" s="34"/>
      <c r="T135" s="33"/>
      <c r="U135" s="9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9:38">
      <c r="S136" s="34"/>
      <c r="T136" s="33"/>
      <c r="U136" s="9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</sheetData>
  <mergeCells count="349">
    <mergeCell ref="C114:F114"/>
    <mergeCell ref="C115:F115"/>
    <mergeCell ref="N47:O47"/>
    <mergeCell ref="P47:Q47"/>
    <mergeCell ref="A108:B108"/>
    <mergeCell ref="C108:D108"/>
    <mergeCell ref="P108:Q108"/>
    <mergeCell ref="P112:Q112"/>
    <mergeCell ref="F113:G113"/>
    <mergeCell ref="H113:I113"/>
    <mergeCell ref="J113:K113"/>
    <mergeCell ref="P113:Q113"/>
    <mergeCell ref="A104:Q104"/>
    <mergeCell ref="B93:I93"/>
    <mergeCell ref="B86:I86"/>
    <mergeCell ref="L87:M87"/>
    <mergeCell ref="L76:M76"/>
    <mergeCell ref="N76:N77"/>
    <mergeCell ref="O76:O77"/>
    <mergeCell ref="P76:P77"/>
    <mergeCell ref="Q76:Q77"/>
    <mergeCell ref="L77:M77"/>
    <mergeCell ref="J63:L63"/>
    <mergeCell ref="P63:Q63"/>
    <mergeCell ref="AX106:AY106"/>
    <mergeCell ref="A107:B107"/>
    <mergeCell ref="C107:D107"/>
    <mergeCell ref="E107:G107"/>
    <mergeCell ref="P107:Q107"/>
    <mergeCell ref="AV107:AW107"/>
    <mergeCell ref="AX107:AY107"/>
    <mergeCell ref="AK105:AL105"/>
    <mergeCell ref="AV105:AW105"/>
    <mergeCell ref="AX105:AY105"/>
    <mergeCell ref="A106:B106"/>
    <mergeCell ref="C106:D106"/>
    <mergeCell ref="E106:G106"/>
    <mergeCell ref="P106:Q106"/>
    <mergeCell ref="AI106:AJ106"/>
    <mergeCell ref="AK106:AL106"/>
    <mergeCell ref="AV106:AW106"/>
    <mergeCell ref="AI104:AJ104"/>
    <mergeCell ref="AK104:AL104"/>
    <mergeCell ref="AV104:AW104"/>
    <mergeCell ref="AX104:AY104"/>
    <mergeCell ref="A105:B105"/>
    <mergeCell ref="C105:D105"/>
    <mergeCell ref="E105:G105"/>
    <mergeCell ref="P105:Q105"/>
    <mergeCell ref="AI105:AJ105"/>
    <mergeCell ref="AD101:AL101"/>
    <mergeCell ref="AV101:AW101"/>
    <mergeCell ref="AX101:AY101"/>
    <mergeCell ref="AD102:AL102"/>
    <mergeCell ref="AQ102:AY102"/>
    <mergeCell ref="AI103:AJ103"/>
    <mergeCell ref="AK103:AL103"/>
    <mergeCell ref="AQ103:AY103"/>
    <mergeCell ref="AI98:AJ98"/>
    <mergeCell ref="AK98:AL98"/>
    <mergeCell ref="AI100:AJ100"/>
    <mergeCell ref="AK100:AL100"/>
    <mergeCell ref="AV100:AW100"/>
    <mergeCell ref="AX100:AY100"/>
    <mergeCell ref="AI93:AJ93"/>
    <mergeCell ref="AK93:AL93"/>
    <mergeCell ref="AV93:AW93"/>
    <mergeCell ref="AX93:AY93"/>
    <mergeCell ref="C96:I96"/>
    <mergeCell ref="AV96:AW96"/>
    <mergeCell ref="AX96:AY96"/>
    <mergeCell ref="AD91:AL91"/>
    <mergeCell ref="AV91:AW91"/>
    <mergeCell ref="AX91:AY91"/>
    <mergeCell ref="AI92:AJ92"/>
    <mergeCell ref="AK92:AL92"/>
    <mergeCell ref="AV92:AW92"/>
    <mergeCell ref="AX92:AY92"/>
    <mergeCell ref="AV89:AW89"/>
    <mergeCell ref="AX89:AY89"/>
    <mergeCell ref="C90:I90"/>
    <mergeCell ref="AV90:AW90"/>
    <mergeCell ref="AX90:AY90"/>
    <mergeCell ref="L80:M80"/>
    <mergeCell ref="V80:X80"/>
    <mergeCell ref="Y80:AB80"/>
    <mergeCell ref="L82:M82"/>
    <mergeCell ref="L83:M83"/>
    <mergeCell ref="A85:I85"/>
    <mergeCell ref="L85:M85"/>
    <mergeCell ref="T67:U67"/>
    <mergeCell ref="N69:N70"/>
    <mergeCell ref="O69:O70"/>
    <mergeCell ref="P69:P70"/>
    <mergeCell ref="Q69:Q70"/>
    <mergeCell ref="L74:M74"/>
    <mergeCell ref="A66:K66"/>
    <mergeCell ref="L66:Q66"/>
    <mergeCell ref="A67:A68"/>
    <mergeCell ref="B67:B68"/>
    <mergeCell ref="C67:F67"/>
    <mergeCell ref="G67:G68"/>
    <mergeCell ref="H67:H68"/>
    <mergeCell ref="K67:K68"/>
    <mergeCell ref="L67:M67"/>
    <mergeCell ref="J64:L64"/>
    <mergeCell ref="P64:Q64"/>
    <mergeCell ref="B65:E65"/>
    <mergeCell ref="F65:G65"/>
    <mergeCell ref="H65:I65"/>
    <mergeCell ref="J65:L65"/>
    <mergeCell ref="N65:O65"/>
    <mergeCell ref="P65:Q65"/>
    <mergeCell ref="B62:E62"/>
    <mergeCell ref="F62:G62"/>
    <mergeCell ref="H62:I62"/>
    <mergeCell ref="J62:L62"/>
    <mergeCell ref="N62:O62"/>
    <mergeCell ref="P62:Q62"/>
    <mergeCell ref="B61:E61"/>
    <mergeCell ref="F61:G61"/>
    <mergeCell ref="H61:I61"/>
    <mergeCell ref="J61:L61"/>
    <mergeCell ref="N61:O61"/>
    <mergeCell ref="P61:Q61"/>
    <mergeCell ref="X59:AB59"/>
    <mergeCell ref="B60:E60"/>
    <mergeCell ref="F60:G60"/>
    <mergeCell ref="H60:I60"/>
    <mergeCell ref="J60:L60"/>
    <mergeCell ref="N60:O60"/>
    <mergeCell ref="P60:Q60"/>
    <mergeCell ref="B59:E59"/>
    <mergeCell ref="F59:G59"/>
    <mergeCell ref="H59:I59"/>
    <mergeCell ref="J59:L59"/>
    <mergeCell ref="N59:O59"/>
    <mergeCell ref="P59:Q59"/>
    <mergeCell ref="B58:E58"/>
    <mergeCell ref="F58:G58"/>
    <mergeCell ref="H58:I58"/>
    <mergeCell ref="J58:L58"/>
    <mergeCell ref="N58:O58"/>
    <mergeCell ref="P58:Q58"/>
    <mergeCell ref="J55:L55"/>
    <mergeCell ref="N55:O55"/>
    <mergeCell ref="J56:L56"/>
    <mergeCell ref="N56:O56"/>
    <mergeCell ref="X56:AB56"/>
    <mergeCell ref="A57:E57"/>
    <mergeCell ref="F57:I57"/>
    <mergeCell ref="J57:M57"/>
    <mergeCell ref="N57:Q57"/>
    <mergeCell ref="X57:AB57"/>
    <mergeCell ref="X53:AB53"/>
    <mergeCell ref="B54:C54"/>
    <mergeCell ref="D54:E54"/>
    <mergeCell ref="F54:G54"/>
    <mergeCell ref="H54:I54"/>
    <mergeCell ref="J54:L54"/>
    <mergeCell ref="N54:O54"/>
    <mergeCell ref="X54:AB54"/>
    <mergeCell ref="B53:C53"/>
    <mergeCell ref="D53:E53"/>
    <mergeCell ref="F53:G53"/>
    <mergeCell ref="H53:I53"/>
    <mergeCell ref="J53:L53"/>
    <mergeCell ref="N53:O53"/>
    <mergeCell ref="T51:AB51"/>
    <mergeCell ref="B52:C52"/>
    <mergeCell ref="D52:E52"/>
    <mergeCell ref="F52:G52"/>
    <mergeCell ref="H52:I52"/>
    <mergeCell ref="J52:L52"/>
    <mergeCell ref="N52:O52"/>
    <mergeCell ref="X52:AB52"/>
    <mergeCell ref="A50:I50"/>
    <mergeCell ref="J50:Q50"/>
    <mergeCell ref="B51:C51"/>
    <mergeCell ref="D51:E51"/>
    <mergeCell ref="F51:G51"/>
    <mergeCell ref="H51:I51"/>
    <mergeCell ref="J51:L51"/>
    <mergeCell ref="N51:O51"/>
    <mergeCell ref="B48:C48"/>
    <mergeCell ref="D48:E48"/>
    <mergeCell ref="J48:M48"/>
    <mergeCell ref="N48:O48"/>
    <mergeCell ref="P48:Q48"/>
    <mergeCell ref="B49:C49"/>
    <mergeCell ref="D49:E49"/>
    <mergeCell ref="J49:M49"/>
    <mergeCell ref="N49:O49"/>
    <mergeCell ref="P49:Q49"/>
    <mergeCell ref="B46:C46"/>
    <mergeCell ref="D46:E46"/>
    <mergeCell ref="J46:M46"/>
    <mergeCell ref="N46:O46"/>
    <mergeCell ref="P46:Q46"/>
    <mergeCell ref="B47:C47"/>
    <mergeCell ref="D47:E47"/>
    <mergeCell ref="J47:M47"/>
    <mergeCell ref="B44:C44"/>
    <mergeCell ref="D44:E44"/>
    <mergeCell ref="J44:M44"/>
    <mergeCell ref="N44:O44"/>
    <mergeCell ref="P44:Q44"/>
    <mergeCell ref="B45:C45"/>
    <mergeCell ref="D45:E45"/>
    <mergeCell ref="J45:M45"/>
    <mergeCell ref="N45:O45"/>
    <mergeCell ref="P45:Q45"/>
    <mergeCell ref="AT42:AX42"/>
    <mergeCell ref="B43:C43"/>
    <mergeCell ref="D43:E43"/>
    <mergeCell ref="J43:M43"/>
    <mergeCell ref="N43:O43"/>
    <mergeCell ref="P43:Q43"/>
    <mergeCell ref="B41:C41"/>
    <mergeCell ref="D41:E41"/>
    <mergeCell ref="J41:M41"/>
    <mergeCell ref="N41:O41"/>
    <mergeCell ref="P41:Q41"/>
    <mergeCell ref="B42:C42"/>
    <mergeCell ref="D42:E42"/>
    <mergeCell ref="J42:M42"/>
    <mergeCell ref="N42:O42"/>
    <mergeCell ref="P42:Q42"/>
    <mergeCell ref="B40:C40"/>
    <mergeCell ref="D40:E40"/>
    <mergeCell ref="F40:G40"/>
    <mergeCell ref="J40:M40"/>
    <mergeCell ref="N40:O40"/>
    <mergeCell ref="P40:Q40"/>
    <mergeCell ref="AP34:AX34"/>
    <mergeCell ref="AP35:AX35"/>
    <mergeCell ref="N38:O38"/>
    <mergeCell ref="A39:E39"/>
    <mergeCell ref="F39:I39"/>
    <mergeCell ref="J39:Q39"/>
    <mergeCell ref="A32:Q32"/>
    <mergeCell ref="A33:A34"/>
    <mergeCell ref="B33:H33"/>
    <mergeCell ref="I33:O33"/>
    <mergeCell ref="P33:P34"/>
    <mergeCell ref="Q33:Q34"/>
    <mergeCell ref="B31:C31"/>
    <mergeCell ref="D31:E31"/>
    <mergeCell ref="F31:G31"/>
    <mergeCell ref="J31:L31"/>
    <mergeCell ref="M31:O31"/>
    <mergeCell ref="P31:Q31"/>
    <mergeCell ref="P29:Q29"/>
    <mergeCell ref="B30:C30"/>
    <mergeCell ref="D30:E30"/>
    <mergeCell ref="F30:G30"/>
    <mergeCell ref="H30:I30"/>
    <mergeCell ref="J30:L30"/>
    <mergeCell ref="M30:O30"/>
    <mergeCell ref="P30:Q30"/>
    <mergeCell ref="B29:C29"/>
    <mergeCell ref="D29:E29"/>
    <mergeCell ref="F29:G29"/>
    <mergeCell ref="H29:I29"/>
    <mergeCell ref="J29:L29"/>
    <mergeCell ref="M29:O29"/>
    <mergeCell ref="P27:Q27"/>
    <mergeCell ref="B28:C28"/>
    <mergeCell ref="D28:E28"/>
    <mergeCell ref="F28:G28"/>
    <mergeCell ref="H28:I28"/>
    <mergeCell ref="J28:L28"/>
    <mergeCell ref="M28:O28"/>
    <mergeCell ref="P28:Q28"/>
    <mergeCell ref="B27:C27"/>
    <mergeCell ref="D27:E27"/>
    <mergeCell ref="F27:G27"/>
    <mergeCell ref="H27:I27"/>
    <mergeCell ref="J27:L27"/>
    <mergeCell ref="M27:O27"/>
    <mergeCell ref="AD24:AL24"/>
    <mergeCell ref="B25:G25"/>
    <mergeCell ref="H25:I25"/>
    <mergeCell ref="B26:C26"/>
    <mergeCell ref="D26:E26"/>
    <mergeCell ref="F26:G26"/>
    <mergeCell ref="H26:I26"/>
    <mergeCell ref="J26:L26"/>
    <mergeCell ref="M26:O26"/>
    <mergeCell ref="P26:Q26"/>
    <mergeCell ref="P23:Q23"/>
    <mergeCell ref="B24:C24"/>
    <mergeCell ref="D24:E24"/>
    <mergeCell ref="F24:G24"/>
    <mergeCell ref="H24:I24"/>
    <mergeCell ref="J24:L24"/>
    <mergeCell ref="M24:O24"/>
    <mergeCell ref="P24:Q24"/>
    <mergeCell ref="B23:C23"/>
    <mergeCell ref="D23:E23"/>
    <mergeCell ref="F23:G23"/>
    <mergeCell ref="H23:I23"/>
    <mergeCell ref="J23:L23"/>
    <mergeCell ref="M23:O23"/>
    <mergeCell ref="H21:I21"/>
    <mergeCell ref="J21:L21"/>
    <mergeCell ref="M21:O21"/>
    <mergeCell ref="H22:I22"/>
    <mergeCell ref="J22:L22"/>
    <mergeCell ref="M22:O22"/>
    <mergeCell ref="P17:Q17"/>
    <mergeCell ref="H19:I19"/>
    <mergeCell ref="J19:L19"/>
    <mergeCell ref="M19:O19"/>
    <mergeCell ref="H20:I20"/>
    <mergeCell ref="J20:L20"/>
    <mergeCell ref="M20:O20"/>
    <mergeCell ref="B17:C17"/>
    <mergeCell ref="D17:E17"/>
    <mergeCell ref="F17:G17"/>
    <mergeCell ref="H17:I17"/>
    <mergeCell ref="J17:L18"/>
    <mergeCell ref="M17:O18"/>
    <mergeCell ref="E13:F13"/>
    <mergeCell ref="V13:X13"/>
    <mergeCell ref="E14:F14"/>
    <mergeCell ref="A15:Q15"/>
    <mergeCell ref="A16:G16"/>
    <mergeCell ref="H16:Q16"/>
    <mergeCell ref="E11:F11"/>
    <mergeCell ref="E12:F12"/>
    <mergeCell ref="N5:Q5"/>
    <mergeCell ref="AP5:AX5"/>
    <mergeCell ref="C7:D7"/>
    <mergeCell ref="L7:M7"/>
    <mergeCell ref="A8:D8"/>
    <mergeCell ref="E8:H8"/>
    <mergeCell ref="I8:K8"/>
    <mergeCell ref="L8:Q8"/>
    <mergeCell ref="C1:M2"/>
    <mergeCell ref="N2:P2"/>
    <mergeCell ref="C3:M4"/>
    <mergeCell ref="N3:O3"/>
    <mergeCell ref="A4:B4"/>
    <mergeCell ref="N4:P4"/>
    <mergeCell ref="B9:D9"/>
    <mergeCell ref="E9:F9"/>
    <mergeCell ref="B10:D10"/>
    <mergeCell ref="E10:F10"/>
  </mergeCells>
  <conditionalFormatting sqref="J12:K12 I11 I9 B11:D12 B13">
    <cfRule type="cellIs" dxfId="5" priority="1" stopIfTrue="1" operator="lessThan">
      <formula>0</formula>
    </cfRule>
  </conditionalFormatting>
  <hyperlinks>
    <hyperlink ref="B12" r:id="rId1"/>
  </hyperlinks>
  <printOptions horizontalCentered="1" verticalCentered="1"/>
  <pageMargins left="0" right="0.02" top="0" bottom="0" header="0" footer="0"/>
  <pageSetup paperSize="9" scale="30" orientation="portrait" horizontalDpi="4294967293" verticalDpi="4294967293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Z136"/>
  <sheetViews>
    <sheetView view="pageBreakPreview" topLeftCell="A47" zoomScale="50" zoomScaleNormal="50" zoomScaleSheetLayoutView="50" workbookViewId="0">
      <selection activeCell="F76" sqref="E76:F79"/>
    </sheetView>
  </sheetViews>
  <sheetFormatPr defaultColWidth="9.140625" defaultRowHeight="15"/>
  <cols>
    <col min="1" max="1" width="43.7109375" style="2" customWidth="1"/>
    <col min="2" max="2" width="15.85546875" style="2" customWidth="1"/>
    <col min="3" max="3" width="14.28515625" style="2" customWidth="1"/>
    <col min="4" max="4" width="15" style="2" customWidth="1"/>
    <col min="5" max="5" width="17.42578125" style="2" customWidth="1"/>
    <col min="6" max="6" width="15.28515625" style="2" customWidth="1"/>
    <col min="7" max="7" width="24.85546875" style="2" customWidth="1"/>
    <col min="8" max="9" width="19.5703125" style="2" customWidth="1"/>
    <col min="10" max="10" width="17.85546875" style="2" customWidth="1"/>
    <col min="11" max="11" width="18.7109375" style="2" customWidth="1"/>
    <col min="12" max="12" width="19.28515625" style="2" customWidth="1"/>
    <col min="13" max="13" width="17.140625" style="2" customWidth="1"/>
    <col min="14" max="14" width="19.28515625" style="2" customWidth="1"/>
    <col min="15" max="15" width="20.140625" style="2" customWidth="1"/>
    <col min="16" max="16" width="21" style="2" customWidth="1"/>
    <col min="17" max="17" width="23.5703125" style="2" customWidth="1"/>
    <col min="18" max="18" width="3.42578125" style="2" customWidth="1"/>
    <col min="19" max="19" width="14.5703125" style="3" customWidth="1"/>
    <col min="20" max="20" width="12.85546875" style="4" customWidth="1"/>
    <col min="21" max="21" width="15" style="5" customWidth="1"/>
    <col min="22" max="22" width="20" style="2" customWidth="1"/>
    <col min="23" max="23" width="9.140625" style="2" customWidth="1"/>
    <col min="24" max="24" width="12.28515625" style="2" customWidth="1"/>
    <col min="25" max="16384" width="9.140625" style="2"/>
  </cols>
  <sheetData>
    <row r="1" spans="1:52" ht="11.25" customHeight="1">
      <c r="A1" s="39"/>
      <c r="B1" s="40"/>
      <c r="C1" s="1039" t="s">
        <v>78</v>
      </c>
      <c r="D1" s="1040"/>
      <c r="E1" s="1040"/>
      <c r="F1" s="1040"/>
      <c r="G1" s="1040"/>
      <c r="H1" s="1040"/>
      <c r="I1" s="1040"/>
      <c r="J1" s="1040"/>
      <c r="K1" s="1040"/>
      <c r="L1" s="1040"/>
      <c r="M1" s="1041"/>
      <c r="N1" s="534"/>
      <c r="O1" s="535"/>
      <c r="P1" s="535"/>
      <c r="Q1" s="40"/>
      <c r="R1" s="1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52" ht="41.25" customHeight="1" thickBot="1">
      <c r="A2" s="41"/>
      <c r="B2" s="42"/>
      <c r="C2" s="1042"/>
      <c r="D2" s="1043"/>
      <c r="E2" s="1043"/>
      <c r="F2" s="1043"/>
      <c r="G2" s="1043"/>
      <c r="H2" s="1043"/>
      <c r="I2" s="1043"/>
      <c r="J2" s="1043"/>
      <c r="K2" s="1043"/>
      <c r="L2" s="1043"/>
      <c r="M2" s="1044"/>
      <c r="N2" s="1045" t="s">
        <v>136</v>
      </c>
      <c r="O2" s="1046"/>
      <c r="P2" s="1046"/>
      <c r="Q2" s="42"/>
      <c r="R2" s="6"/>
      <c r="V2" s="45"/>
      <c r="W2" s="45"/>
      <c r="X2" s="45"/>
      <c r="Y2" s="45"/>
      <c r="Z2" s="45"/>
      <c r="AA2" s="45"/>
      <c r="AB2" s="45"/>
      <c r="AC2" s="13"/>
      <c r="AD2" s="13"/>
      <c r="AE2" s="13"/>
      <c r="AF2" s="13"/>
      <c r="AG2" s="13"/>
    </row>
    <row r="3" spans="1:52" ht="26.25" customHeight="1">
      <c r="A3" s="41"/>
      <c r="B3" s="42"/>
      <c r="C3" s="1047" t="s">
        <v>141</v>
      </c>
      <c r="D3" s="1048"/>
      <c r="E3" s="1048"/>
      <c r="F3" s="1048"/>
      <c r="G3" s="1048"/>
      <c r="H3" s="1048"/>
      <c r="I3" s="1048"/>
      <c r="J3" s="1048"/>
      <c r="K3" s="1048"/>
      <c r="L3" s="1048"/>
      <c r="M3" s="1049"/>
      <c r="N3" s="1053" t="s">
        <v>260</v>
      </c>
      <c r="O3" s="1054"/>
      <c r="P3" s="536"/>
      <c r="Q3" s="42"/>
      <c r="R3" s="6"/>
      <c r="V3" s="45"/>
      <c r="W3" s="45"/>
      <c r="X3" s="45"/>
      <c r="Y3" s="45"/>
      <c r="Z3" s="45"/>
      <c r="AA3" s="45"/>
      <c r="AB3" s="45"/>
      <c r="AC3" s="13"/>
      <c r="AD3" s="13"/>
      <c r="AE3" s="13"/>
      <c r="AF3" s="13"/>
      <c r="AG3" s="13"/>
    </row>
    <row r="4" spans="1:52" ht="24" customHeight="1" thickBot="1">
      <c r="A4" s="1058"/>
      <c r="B4" s="1059"/>
      <c r="C4" s="1050"/>
      <c r="D4" s="1051"/>
      <c r="E4" s="1051"/>
      <c r="F4" s="1051"/>
      <c r="G4" s="1051"/>
      <c r="H4" s="1051"/>
      <c r="I4" s="1051"/>
      <c r="J4" s="1051"/>
      <c r="K4" s="1051"/>
      <c r="L4" s="1051"/>
      <c r="M4" s="1052"/>
      <c r="N4" s="1060" t="s">
        <v>261</v>
      </c>
      <c r="O4" s="1061"/>
      <c r="P4" s="1061"/>
      <c r="Q4" s="43"/>
      <c r="R4" s="6"/>
      <c r="V4" s="11"/>
      <c r="W4" s="11"/>
      <c r="X4" s="11"/>
      <c r="Y4" s="11"/>
      <c r="Z4" s="11"/>
      <c r="AA4" s="11"/>
      <c r="AB4" s="11"/>
      <c r="AC4" s="13"/>
      <c r="AD4" s="13"/>
      <c r="AE4" s="13"/>
      <c r="AF4" s="13"/>
      <c r="AG4" s="13"/>
    </row>
    <row r="5" spans="1:52" ht="18" customHeight="1" thickBot="1">
      <c r="A5"/>
      <c r="B5" s="2" t="s">
        <v>0</v>
      </c>
      <c r="G5" s="7" t="s">
        <v>0</v>
      </c>
      <c r="N5" s="1062"/>
      <c r="O5" s="1062"/>
      <c r="P5" s="1062"/>
      <c r="Q5" s="1062"/>
      <c r="V5" s="11"/>
      <c r="W5" s="11"/>
      <c r="X5" s="11"/>
      <c r="Y5" s="11"/>
      <c r="Z5" s="11"/>
      <c r="AA5" s="11"/>
      <c r="AB5" s="11"/>
      <c r="AC5" s="13"/>
      <c r="AD5" s="13"/>
      <c r="AE5" s="13"/>
      <c r="AF5" s="13"/>
      <c r="AG5" s="13"/>
      <c r="AP5" s="1099" t="s">
        <v>6</v>
      </c>
      <c r="AQ5" s="1100"/>
      <c r="AR5" s="1100"/>
      <c r="AS5" s="1100"/>
      <c r="AT5" s="1100"/>
      <c r="AU5" s="1100"/>
      <c r="AV5" s="1100"/>
      <c r="AW5" s="1100"/>
      <c r="AX5" s="1101"/>
    </row>
    <row r="6" spans="1:52" s="234" customFormat="1" ht="18" customHeight="1">
      <c r="A6" s="513" t="s">
        <v>82</v>
      </c>
      <c r="B6" s="514"/>
      <c r="C6" s="513" t="s">
        <v>284</v>
      </c>
      <c r="D6" s="515"/>
      <c r="E6" s="513" t="s">
        <v>121</v>
      </c>
      <c r="F6" s="514"/>
      <c r="G6" s="516" t="s">
        <v>3</v>
      </c>
      <c r="H6" s="514"/>
      <c r="I6" s="516" t="s">
        <v>2</v>
      </c>
      <c r="J6" s="517"/>
      <c r="K6" s="514"/>
      <c r="L6" s="516" t="s">
        <v>83</v>
      </c>
      <c r="M6" s="518"/>
      <c r="N6" s="516" t="s">
        <v>84</v>
      </c>
      <c r="O6" s="519"/>
      <c r="P6" s="516" t="s">
        <v>85</v>
      </c>
      <c r="Q6" s="527"/>
      <c r="R6" s="232"/>
      <c r="S6" s="50"/>
      <c r="T6" s="98"/>
      <c r="U6" s="233"/>
      <c r="V6" s="698"/>
      <c r="W6" s="698"/>
      <c r="X6" s="698"/>
      <c r="Y6" s="698"/>
      <c r="Z6" s="698"/>
      <c r="AA6" s="698"/>
      <c r="AB6" s="698"/>
      <c r="AC6" s="87"/>
      <c r="AD6" s="87"/>
      <c r="AE6" s="87"/>
      <c r="AF6" s="87"/>
      <c r="AG6" s="87"/>
      <c r="AH6" s="87"/>
      <c r="AI6" s="87"/>
      <c r="AJ6" s="87"/>
      <c r="AK6" s="87"/>
      <c r="AL6" s="87"/>
      <c r="AO6" s="227"/>
      <c r="AP6" s="235"/>
      <c r="AQ6" s="235"/>
      <c r="AR6" s="235"/>
      <c r="AS6" s="235"/>
      <c r="AT6" s="235"/>
      <c r="AU6" s="235"/>
      <c r="AV6" s="235"/>
      <c r="AW6" s="235"/>
      <c r="AX6" s="235"/>
      <c r="AY6" s="227"/>
      <c r="AZ6" s="227"/>
    </row>
    <row r="7" spans="1:52" s="234" customFormat="1" ht="18" customHeight="1" thickBot="1">
      <c r="A7" s="673" t="s">
        <v>289</v>
      </c>
      <c r="B7" s="674"/>
      <c r="C7" s="1063">
        <v>41190</v>
      </c>
      <c r="D7" s="1064"/>
      <c r="E7" s="288">
        <v>5218</v>
      </c>
      <c r="F7" s="521" t="s">
        <v>89</v>
      </c>
      <c r="G7" s="522">
        <v>16</v>
      </c>
      <c r="H7" s="523" t="s">
        <v>129</v>
      </c>
      <c r="I7" s="524" t="s">
        <v>288</v>
      </c>
      <c r="J7" s="525"/>
      <c r="K7" s="526"/>
      <c r="L7" s="1065" t="s">
        <v>268</v>
      </c>
      <c r="M7" s="1066"/>
      <c r="N7" s="524" t="s">
        <v>310</v>
      </c>
      <c r="O7" s="526"/>
      <c r="P7" s="524"/>
      <c r="Q7" s="528">
        <v>6</v>
      </c>
      <c r="R7" s="232"/>
      <c r="S7" s="50"/>
      <c r="T7" s="98"/>
      <c r="U7" s="233"/>
      <c r="V7" s="698"/>
      <c r="W7" s="698"/>
      <c r="X7" s="698"/>
      <c r="Y7" s="698"/>
      <c r="Z7" s="698"/>
      <c r="AA7" s="698"/>
      <c r="AB7" s="698"/>
      <c r="AC7" s="87"/>
      <c r="AD7" s="87"/>
      <c r="AE7" s="87"/>
      <c r="AF7" s="87"/>
      <c r="AG7" s="87"/>
      <c r="AH7" s="87"/>
      <c r="AI7" s="87"/>
      <c r="AJ7" s="87"/>
      <c r="AK7" s="87"/>
      <c r="AL7" s="87"/>
      <c r="AO7" s="227"/>
      <c r="AP7" s="55"/>
      <c r="AQ7" s="56"/>
      <c r="AR7" s="56"/>
      <c r="AS7" s="57"/>
      <c r="AT7" s="58"/>
      <c r="AU7" s="56"/>
      <c r="AV7" s="59"/>
      <c r="AW7" s="60"/>
      <c r="AX7" s="61"/>
      <c r="AY7" s="227"/>
      <c r="AZ7" s="227"/>
    </row>
    <row r="8" spans="1:52" s="46" customFormat="1" ht="20.100000000000001" customHeight="1" thickBot="1">
      <c r="A8" s="862" t="s">
        <v>86</v>
      </c>
      <c r="B8" s="863"/>
      <c r="C8" s="863"/>
      <c r="D8" s="863"/>
      <c r="E8" s="862" t="s">
        <v>91</v>
      </c>
      <c r="F8" s="863"/>
      <c r="G8" s="863"/>
      <c r="H8" s="864"/>
      <c r="I8" s="862" t="s">
        <v>90</v>
      </c>
      <c r="J8" s="863"/>
      <c r="K8" s="864"/>
      <c r="L8" s="862" t="s">
        <v>94</v>
      </c>
      <c r="M8" s="863"/>
      <c r="N8" s="863"/>
      <c r="O8" s="863"/>
      <c r="P8" s="863"/>
      <c r="Q8" s="864"/>
      <c r="R8" s="665"/>
      <c r="S8" s="50"/>
      <c r="T8" s="98"/>
      <c r="U8" s="90"/>
      <c r="V8" s="692"/>
      <c r="W8" s="692"/>
      <c r="X8" s="692"/>
      <c r="Y8" s="698"/>
      <c r="Z8" s="698"/>
      <c r="AA8" s="698"/>
      <c r="AB8" s="698"/>
      <c r="AC8" s="665"/>
      <c r="AD8" s="665"/>
      <c r="AE8" s="665"/>
      <c r="AF8" s="665"/>
      <c r="AG8" s="665"/>
      <c r="AH8" s="53"/>
      <c r="AI8" s="53"/>
      <c r="AJ8" s="53"/>
      <c r="AK8" s="53"/>
      <c r="AL8" s="53"/>
      <c r="AO8" s="55"/>
      <c r="AP8" s="55"/>
      <c r="AQ8" s="56"/>
      <c r="AR8" s="56"/>
      <c r="AS8" s="57"/>
      <c r="AT8" s="58"/>
      <c r="AU8" s="56"/>
      <c r="AV8" s="59"/>
      <c r="AW8" s="60"/>
      <c r="AX8" s="61"/>
      <c r="AY8" s="55"/>
      <c r="AZ8" s="55"/>
    </row>
    <row r="9" spans="1:52" s="46" customFormat="1" ht="20.100000000000001" customHeight="1">
      <c r="A9" s="243" t="s">
        <v>1</v>
      </c>
      <c r="B9" s="1067" t="s">
        <v>273</v>
      </c>
      <c r="C9" s="1068"/>
      <c r="D9" s="1068"/>
      <c r="E9" s="896" t="s">
        <v>4</v>
      </c>
      <c r="F9" s="1072"/>
      <c r="G9" s="244">
        <v>7.1</v>
      </c>
      <c r="H9" s="245"/>
      <c r="I9" s="246" t="s">
        <v>88</v>
      </c>
      <c r="J9" s="247"/>
      <c r="K9" s="248">
        <v>4027</v>
      </c>
      <c r="L9" s="671" t="s">
        <v>263</v>
      </c>
      <c r="M9" s="694"/>
      <c r="N9" s="694"/>
      <c r="O9" s="694"/>
      <c r="P9" s="694"/>
      <c r="Q9" s="695"/>
      <c r="R9" s="49"/>
      <c r="S9" s="50"/>
      <c r="T9" s="51"/>
      <c r="U9" s="52"/>
      <c r="V9" s="53"/>
      <c r="W9" s="53"/>
      <c r="X9" s="53"/>
      <c r="Y9" s="53"/>
      <c r="Z9" s="53"/>
      <c r="AA9" s="665"/>
      <c r="AB9" s="665"/>
      <c r="AC9" s="665"/>
      <c r="AD9" s="665"/>
      <c r="AE9" s="665"/>
      <c r="AF9" s="665"/>
      <c r="AG9" s="665"/>
      <c r="AH9" s="53"/>
      <c r="AI9" s="53"/>
      <c r="AJ9" s="53"/>
      <c r="AK9" s="53"/>
      <c r="AL9" s="53"/>
      <c r="AO9" s="55"/>
      <c r="AP9" s="55"/>
      <c r="AQ9" s="56"/>
      <c r="AR9" s="56"/>
      <c r="AS9" s="57"/>
      <c r="AT9" s="58"/>
      <c r="AU9" s="56"/>
      <c r="AV9" s="59"/>
      <c r="AW9" s="60"/>
      <c r="AX9" s="61"/>
      <c r="AY9" s="55"/>
      <c r="AZ9" s="55"/>
    </row>
    <row r="10" spans="1:52" s="46" customFormat="1" ht="20.100000000000001" customHeight="1">
      <c r="A10" s="250" t="s">
        <v>126</v>
      </c>
      <c r="B10" s="1069" t="s">
        <v>290</v>
      </c>
      <c r="C10" s="1070"/>
      <c r="D10" s="1070"/>
      <c r="E10" s="898" t="s">
        <v>5</v>
      </c>
      <c r="F10" s="997"/>
      <c r="G10" s="252">
        <v>0.2</v>
      </c>
      <c r="H10" s="253"/>
      <c r="I10" s="660" t="s">
        <v>123</v>
      </c>
      <c r="J10" s="254"/>
      <c r="K10" s="667">
        <f>+E7-K9</f>
        <v>1191</v>
      </c>
      <c r="L10" s="660" t="s">
        <v>264</v>
      </c>
      <c r="M10" s="706"/>
      <c r="N10" s="706"/>
      <c r="O10" s="706"/>
      <c r="P10" s="706"/>
      <c r="Q10" s="705"/>
      <c r="R10" s="64"/>
      <c r="S10" s="65"/>
      <c r="T10" s="66"/>
      <c r="U10" s="67"/>
      <c r="V10" s="53"/>
      <c r="W10" s="53"/>
      <c r="X10" s="53"/>
      <c r="Y10" s="53"/>
      <c r="Z10" s="53"/>
      <c r="AA10" s="53"/>
      <c r="AB10" s="692"/>
      <c r="AC10" s="692"/>
      <c r="AD10" s="692"/>
      <c r="AE10" s="692"/>
      <c r="AF10" s="692"/>
      <c r="AG10" s="692"/>
      <c r="AH10" s="53"/>
      <c r="AI10" s="53"/>
      <c r="AJ10" s="53"/>
      <c r="AK10" s="53"/>
      <c r="AL10" s="53"/>
      <c r="AO10" s="55"/>
      <c r="AP10" s="55"/>
      <c r="AQ10" s="56"/>
      <c r="AR10" s="69"/>
      <c r="AS10" s="57"/>
      <c r="AT10" s="58"/>
      <c r="AU10" s="56"/>
      <c r="AV10" s="59"/>
      <c r="AW10" s="60"/>
      <c r="AX10" s="61"/>
      <c r="AY10" s="55"/>
      <c r="AZ10" s="55"/>
    </row>
    <row r="11" spans="1:52" s="46" customFormat="1" ht="20.100000000000001" customHeight="1">
      <c r="A11" s="250" t="s">
        <v>125</v>
      </c>
      <c r="B11" s="257">
        <v>10.1</v>
      </c>
      <c r="C11" s="258"/>
      <c r="D11" s="663"/>
      <c r="E11" s="898" t="s">
        <v>257</v>
      </c>
      <c r="F11" s="997"/>
      <c r="G11" s="260">
        <v>0</v>
      </c>
      <c r="H11" s="261"/>
      <c r="I11" s="262" t="s">
        <v>130</v>
      </c>
      <c r="J11" s="263"/>
      <c r="K11" s="264"/>
      <c r="L11" s="660" t="s">
        <v>265</v>
      </c>
      <c r="M11" s="706"/>
      <c r="N11" s="706"/>
      <c r="O11" s="706"/>
      <c r="P11" s="706"/>
      <c r="Q11" s="705"/>
      <c r="R11" s="64"/>
      <c r="S11" s="65"/>
      <c r="T11" s="70"/>
      <c r="U11" s="67"/>
      <c r="V11" s="53"/>
      <c r="W11" s="53"/>
      <c r="X11" s="53"/>
      <c r="Y11" s="53"/>
      <c r="Z11" s="53"/>
      <c r="AA11" s="53"/>
      <c r="AB11" s="692"/>
      <c r="AC11" s="692"/>
      <c r="AD11" s="692"/>
      <c r="AE11" s="692"/>
      <c r="AF11" s="692"/>
      <c r="AG11" s="692"/>
      <c r="AH11" s="53"/>
      <c r="AI11" s="53"/>
      <c r="AJ11" s="53"/>
      <c r="AK11" s="53"/>
      <c r="AL11" s="53"/>
      <c r="AO11" s="55"/>
      <c r="AP11" s="55"/>
      <c r="AQ11" s="56"/>
      <c r="AR11" s="69"/>
      <c r="AS11" s="57"/>
      <c r="AT11" s="58"/>
      <c r="AU11" s="56"/>
      <c r="AV11" s="59"/>
      <c r="AW11" s="60"/>
      <c r="AX11" s="61"/>
      <c r="AY11" s="55"/>
      <c r="AZ11" s="55"/>
    </row>
    <row r="12" spans="1:52" s="46" customFormat="1" ht="20.100000000000001" customHeight="1">
      <c r="A12" s="250" t="s">
        <v>127</v>
      </c>
      <c r="B12" s="709" t="s">
        <v>291</v>
      </c>
      <c r="C12" s="258"/>
      <c r="D12" s="265"/>
      <c r="E12" s="898" t="s">
        <v>87</v>
      </c>
      <c r="F12" s="997"/>
      <c r="G12" s="266"/>
      <c r="H12" s="261"/>
      <c r="I12" s="267" t="s">
        <v>131</v>
      </c>
      <c r="J12" s="268"/>
      <c r="K12" s="269">
        <v>0.2</v>
      </c>
      <c r="L12" s="660" t="s">
        <v>293</v>
      </c>
      <c r="M12" s="706"/>
      <c r="N12" s="706"/>
      <c r="O12" s="706"/>
      <c r="P12" s="706"/>
      <c r="Q12" s="705"/>
      <c r="R12" s="64"/>
      <c r="S12" s="65"/>
      <c r="T12" s="66"/>
      <c r="U12" s="67"/>
      <c r="V12" s="53"/>
      <c r="W12" s="53"/>
      <c r="X12" s="53"/>
      <c r="Y12" s="53"/>
      <c r="Z12" s="53"/>
      <c r="AA12" s="53"/>
      <c r="AB12" s="692"/>
      <c r="AC12" s="692"/>
      <c r="AD12" s="692"/>
      <c r="AE12" s="692"/>
      <c r="AF12" s="692"/>
      <c r="AG12" s="692"/>
      <c r="AH12" s="53"/>
      <c r="AI12" s="53"/>
      <c r="AJ12" s="53"/>
      <c r="AK12" s="53"/>
      <c r="AL12" s="53"/>
      <c r="AO12" s="55"/>
      <c r="AP12" s="55"/>
      <c r="AQ12" s="56"/>
      <c r="AR12" s="69"/>
      <c r="AS12" s="57"/>
      <c r="AT12" s="58"/>
      <c r="AU12" s="56"/>
      <c r="AV12" s="59"/>
      <c r="AW12" s="60"/>
      <c r="AX12" s="61"/>
      <c r="AY12" s="55"/>
      <c r="AZ12" s="55"/>
    </row>
    <row r="13" spans="1:52" s="46" customFormat="1" ht="20.100000000000001" customHeight="1">
      <c r="A13" s="270" t="s">
        <v>128</v>
      </c>
      <c r="B13" s="374">
        <v>12</v>
      </c>
      <c r="C13" s="652"/>
      <c r="D13" s="272"/>
      <c r="E13" s="1073"/>
      <c r="F13" s="1074"/>
      <c r="G13" s="252"/>
      <c r="H13" s="273"/>
      <c r="I13" s="660" t="s">
        <v>122</v>
      </c>
      <c r="J13" s="708"/>
      <c r="K13" s="682">
        <v>1</v>
      </c>
      <c r="L13" s="660" t="s">
        <v>294</v>
      </c>
      <c r="M13" s="708"/>
      <c r="N13" s="708"/>
      <c r="O13" s="706"/>
      <c r="P13" s="706"/>
      <c r="Q13" s="705"/>
      <c r="R13" s="64"/>
      <c r="S13" s="65"/>
      <c r="T13" s="66"/>
      <c r="U13" s="67"/>
      <c r="V13" s="887"/>
      <c r="W13" s="887"/>
      <c r="X13" s="887"/>
      <c r="Y13" s="53"/>
      <c r="Z13" s="53"/>
      <c r="AA13" s="53"/>
      <c r="AB13" s="692"/>
      <c r="AC13" s="692"/>
      <c r="AD13" s="692"/>
      <c r="AE13" s="692"/>
      <c r="AF13" s="692"/>
      <c r="AG13" s="692"/>
      <c r="AH13" s="53"/>
      <c r="AI13" s="53"/>
      <c r="AJ13" s="53"/>
      <c r="AK13" s="53"/>
      <c r="AL13" s="53"/>
      <c r="AO13" s="55"/>
      <c r="AP13" s="55"/>
      <c r="AQ13" s="56"/>
      <c r="AR13" s="69"/>
      <c r="AS13" s="57"/>
      <c r="AT13" s="58"/>
      <c r="AU13" s="56"/>
      <c r="AV13" s="59"/>
      <c r="AW13" s="60"/>
      <c r="AX13" s="61"/>
      <c r="AY13" s="55"/>
      <c r="AZ13" s="55"/>
    </row>
    <row r="14" spans="1:52" s="46" customFormat="1" ht="20.100000000000001" customHeight="1" thickBot="1">
      <c r="A14" s="276" t="s">
        <v>124</v>
      </c>
      <c r="B14" s="277">
        <v>1812</v>
      </c>
      <c r="C14" s="277"/>
      <c r="D14" s="278"/>
      <c r="E14" s="1075"/>
      <c r="F14" s="1076"/>
      <c r="G14" s="279"/>
      <c r="H14" s="280"/>
      <c r="I14" s="281"/>
      <c r="J14" s="282"/>
      <c r="K14" s="283"/>
      <c r="L14" s="281" t="s">
        <v>295</v>
      </c>
      <c r="M14" s="282"/>
      <c r="N14" s="282"/>
      <c r="O14" s="529"/>
      <c r="P14" s="529"/>
      <c r="Q14" s="530"/>
      <c r="R14" s="49"/>
      <c r="S14" s="65"/>
      <c r="T14" s="66"/>
      <c r="U14" s="67"/>
      <c r="V14" s="665"/>
      <c r="W14" s="665"/>
      <c r="X14" s="665"/>
      <c r="Y14" s="53"/>
      <c r="Z14" s="53"/>
      <c r="AA14" s="53"/>
      <c r="AB14" s="692"/>
      <c r="AC14" s="692"/>
      <c r="AD14" s="692"/>
      <c r="AE14" s="692"/>
      <c r="AF14" s="692"/>
      <c r="AG14" s="692"/>
      <c r="AH14" s="53"/>
      <c r="AI14" s="53"/>
      <c r="AJ14" s="53"/>
      <c r="AK14" s="53"/>
      <c r="AL14" s="53"/>
      <c r="AO14" s="55"/>
      <c r="AP14" s="55"/>
      <c r="AQ14" s="56"/>
      <c r="AR14" s="69"/>
      <c r="AS14" s="57"/>
      <c r="AT14" s="58"/>
      <c r="AU14" s="56"/>
      <c r="AV14" s="59"/>
      <c r="AW14" s="60"/>
      <c r="AX14" s="61"/>
      <c r="AY14" s="55"/>
      <c r="AZ14" s="55"/>
    </row>
    <row r="15" spans="1:52" ht="28.5" customHeight="1" thickBot="1">
      <c r="A15" s="862" t="s">
        <v>137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3"/>
      <c r="N15" s="863"/>
      <c r="O15" s="863"/>
      <c r="P15" s="863"/>
      <c r="Q15" s="864"/>
      <c r="R15" s="16"/>
      <c r="S15" s="35"/>
      <c r="T15" s="36"/>
      <c r="U15" s="37"/>
      <c r="V15" s="30"/>
      <c r="W15" s="30"/>
      <c r="X15" s="30"/>
      <c r="Y15" s="10"/>
      <c r="Z15" s="10"/>
      <c r="AA15" s="26"/>
      <c r="AB15" s="17"/>
      <c r="AC15" s="17"/>
      <c r="AD15" s="17"/>
      <c r="AE15" s="17"/>
      <c r="AF15" s="17"/>
      <c r="AG15" s="21"/>
      <c r="AH15" s="10"/>
      <c r="AI15" s="10"/>
      <c r="AJ15" s="10"/>
      <c r="AK15" s="10"/>
      <c r="AL15" s="10"/>
      <c r="AO15" s="13"/>
      <c r="AP15" s="19"/>
      <c r="AQ15" s="14"/>
      <c r="AR15" s="25"/>
      <c r="AS15" s="22"/>
      <c r="AT15" s="23"/>
      <c r="AU15" s="15"/>
      <c r="AV15" s="12"/>
      <c r="AW15" s="24"/>
      <c r="AX15" s="8"/>
      <c r="AY15" s="13"/>
      <c r="AZ15" s="13"/>
    </row>
    <row r="16" spans="1:52" s="46" customFormat="1" ht="18" customHeight="1" thickBot="1">
      <c r="A16" s="921" t="s">
        <v>92</v>
      </c>
      <c r="B16" s="922"/>
      <c r="C16" s="922"/>
      <c r="D16" s="922"/>
      <c r="E16" s="922"/>
      <c r="F16" s="922"/>
      <c r="G16" s="923"/>
      <c r="H16" s="1079" t="s">
        <v>12</v>
      </c>
      <c r="I16" s="1082"/>
      <c r="J16" s="1082"/>
      <c r="K16" s="1082"/>
      <c r="L16" s="1082"/>
      <c r="M16" s="1082"/>
      <c r="N16" s="1082"/>
      <c r="O16" s="1082"/>
      <c r="P16" s="1082"/>
      <c r="Q16" s="1080"/>
      <c r="R16" s="61"/>
      <c r="S16" s="81"/>
      <c r="T16" s="66"/>
      <c r="U16" s="67"/>
      <c r="V16" s="53"/>
      <c r="W16" s="53"/>
      <c r="X16" s="82"/>
      <c r="Y16" s="53"/>
      <c r="Z16" s="53"/>
      <c r="AA16" s="53"/>
      <c r="AB16" s="692"/>
      <c r="AC16" s="692"/>
      <c r="AD16" s="692"/>
      <c r="AE16" s="692"/>
      <c r="AF16" s="692"/>
      <c r="AG16" s="692"/>
      <c r="AH16" s="53"/>
      <c r="AI16" s="53"/>
      <c r="AJ16" s="53"/>
      <c r="AK16" s="53"/>
      <c r="AL16" s="53"/>
      <c r="AO16" s="55"/>
      <c r="AP16" s="55"/>
      <c r="AQ16" s="56"/>
      <c r="AR16" s="56"/>
      <c r="AS16" s="57"/>
      <c r="AT16" s="58"/>
      <c r="AU16" s="56"/>
      <c r="AV16" s="59"/>
      <c r="AW16" s="60"/>
      <c r="AX16" s="61"/>
      <c r="AY16" s="55"/>
      <c r="AZ16" s="55"/>
    </row>
    <row r="17" spans="1:52" s="46" customFormat="1" ht="18" customHeight="1" thickBot="1">
      <c r="A17" s="661"/>
      <c r="B17" s="921" t="s">
        <v>132</v>
      </c>
      <c r="C17" s="923"/>
      <c r="D17" s="921" t="s">
        <v>133</v>
      </c>
      <c r="E17" s="923"/>
      <c r="F17" s="921" t="s">
        <v>134</v>
      </c>
      <c r="G17" s="923"/>
      <c r="H17" s="1079"/>
      <c r="I17" s="1080"/>
      <c r="J17" s="1089" t="s">
        <v>15</v>
      </c>
      <c r="K17" s="1089"/>
      <c r="L17" s="1089"/>
      <c r="M17" s="1089" t="s">
        <v>16</v>
      </c>
      <c r="N17" s="1089"/>
      <c r="O17" s="1089"/>
      <c r="P17" s="922" t="s">
        <v>135</v>
      </c>
      <c r="Q17" s="923"/>
      <c r="R17" s="83"/>
      <c r="S17" s="65"/>
      <c r="T17" s="66"/>
      <c r="U17" s="67"/>
      <c r="V17" s="53"/>
      <c r="W17" s="53"/>
      <c r="X17" s="84"/>
      <c r="Y17" s="53"/>
      <c r="Z17" s="53"/>
      <c r="AA17" s="53"/>
      <c r="AB17" s="692"/>
      <c r="AC17" s="692"/>
      <c r="AD17" s="692"/>
      <c r="AE17" s="692"/>
      <c r="AF17" s="53"/>
      <c r="AG17" s="53"/>
      <c r="AH17" s="53"/>
      <c r="AI17" s="53"/>
      <c r="AJ17" s="53"/>
      <c r="AK17" s="53"/>
      <c r="AL17" s="53"/>
      <c r="AO17" s="55"/>
      <c r="AP17" s="55"/>
      <c r="AQ17" s="56"/>
      <c r="AR17" s="56"/>
      <c r="AS17" s="57"/>
      <c r="AT17" s="58"/>
      <c r="AU17" s="56"/>
      <c r="AV17" s="59"/>
      <c r="AW17" s="60"/>
      <c r="AX17" s="61"/>
      <c r="AY17" s="55"/>
      <c r="AZ17" s="55"/>
    </row>
    <row r="18" spans="1:52" s="46" customFormat="1" ht="18" customHeight="1" thickBot="1">
      <c r="A18" s="662"/>
      <c r="B18" s="286" t="s">
        <v>199</v>
      </c>
      <c r="C18" s="287" t="s">
        <v>7</v>
      </c>
      <c r="D18" s="286" t="s">
        <v>199</v>
      </c>
      <c r="E18" s="287" t="s">
        <v>7</v>
      </c>
      <c r="F18" s="286" t="s">
        <v>199</v>
      </c>
      <c r="G18" s="287" t="s">
        <v>7</v>
      </c>
      <c r="H18" s="288"/>
      <c r="I18" s="289"/>
      <c r="J18" s="1090"/>
      <c r="K18" s="1090"/>
      <c r="L18" s="1090"/>
      <c r="M18" s="1090"/>
      <c r="N18" s="1090"/>
      <c r="O18" s="1090"/>
      <c r="P18" s="290" t="s">
        <v>199</v>
      </c>
      <c r="Q18" s="291" t="s">
        <v>7</v>
      </c>
      <c r="R18" s="665"/>
      <c r="S18" s="65"/>
      <c r="T18" s="66"/>
      <c r="U18" s="67"/>
      <c r="V18" s="53"/>
      <c r="W18" s="53"/>
      <c r="X18" s="84"/>
      <c r="Y18" s="53"/>
      <c r="Z18" s="53"/>
      <c r="AA18" s="53"/>
      <c r="AB18" s="692"/>
      <c r="AC18" s="692"/>
      <c r="AD18" s="692"/>
      <c r="AE18" s="692"/>
      <c r="AF18" s="53"/>
      <c r="AG18" s="53"/>
      <c r="AH18" s="53"/>
      <c r="AI18" s="53"/>
      <c r="AJ18" s="53"/>
      <c r="AK18" s="53"/>
      <c r="AL18" s="53"/>
      <c r="AO18" s="55"/>
      <c r="AP18" s="55"/>
      <c r="AQ18" s="56"/>
      <c r="AR18" s="56"/>
      <c r="AS18" s="57"/>
      <c r="AT18" s="58"/>
      <c r="AU18" s="56"/>
      <c r="AV18" s="59"/>
      <c r="AW18" s="60"/>
      <c r="AX18" s="61"/>
      <c r="AY18" s="55"/>
      <c r="AZ18" s="55"/>
    </row>
    <row r="19" spans="1:52" s="46" customFormat="1" ht="20.100000000000001" customHeight="1">
      <c r="A19" s="292" t="s">
        <v>200</v>
      </c>
      <c r="B19" s="649">
        <v>210</v>
      </c>
      <c r="C19" s="638">
        <v>94</v>
      </c>
      <c r="D19" s="649">
        <v>210</v>
      </c>
      <c r="E19" s="638">
        <v>94</v>
      </c>
      <c r="F19" s="649">
        <v>210</v>
      </c>
      <c r="G19" s="531">
        <v>94</v>
      </c>
      <c r="H19" s="1077" t="s">
        <v>200</v>
      </c>
      <c r="I19" s="1078"/>
      <c r="J19" s="1113"/>
      <c r="K19" s="1114"/>
      <c r="L19" s="1115"/>
      <c r="M19" s="1086"/>
      <c r="N19" s="1086"/>
      <c r="O19" s="1086"/>
      <c r="P19" s="295">
        <v>325</v>
      </c>
      <c r="Q19" s="643">
        <v>38</v>
      </c>
      <c r="R19" s="61"/>
      <c r="S19" s="65"/>
      <c r="T19" s="66"/>
      <c r="U19" s="67"/>
      <c r="V19" s="53"/>
      <c r="W19" s="53"/>
      <c r="X19" s="84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O19" s="55"/>
      <c r="AP19" s="55"/>
      <c r="AQ19" s="56"/>
      <c r="AR19" s="56"/>
      <c r="AS19" s="57"/>
      <c r="AT19" s="58"/>
      <c r="AU19" s="56"/>
      <c r="AV19" s="59"/>
      <c r="AW19" s="60"/>
      <c r="AX19" s="61"/>
      <c r="AY19" s="55"/>
      <c r="AZ19" s="55"/>
    </row>
    <row r="20" spans="1:52" s="46" customFormat="1" ht="20.100000000000001" customHeight="1">
      <c r="A20" s="296" t="s">
        <v>201</v>
      </c>
      <c r="B20" s="653">
        <v>210</v>
      </c>
      <c r="C20" s="653">
        <v>94</v>
      </c>
      <c r="D20" s="653">
        <v>210</v>
      </c>
      <c r="E20" s="653">
        <v>94</v>
      </c>
      <c r="F20" s="653">
        <v>210</v>
      </c>
      <c r="G20" s="653">
        <v>94</v>
      </c>
      <c r="H20" s="1133" t="s">
        <v>201</v>
      </c>
      <c r="I20" s="1035"/>
      <c r="J20" s="1036"/>
      <c r="K20" s="1037"/>
      <c r="L20" s="1038"/>
      <c r="M20" s="1085"/>
      <c r="N20" s="1085"/>
      <c r="O20" s="1085"/>
      <c r="P20" s="666">
        <v>325</v>
      </c>
      <c r="Q20" s="666">
        <v>53</v>
      </c>
      <c r="R20" s="61"/>
      <c r="S20" s="65"/>
      <c r="T20" s="70"/>
      <c r="U20" s="67"/>
      <c r="V20" s="53"/>
      <c r="W20" s="53"/>
      <c r="X20" s="85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O20" s="55"/>
      <c r="AP20" s="55"/>
      <c r="AQ20" s="56"/>
      <c r="AR20" s="56"/>
      <c r="AS20" s="57"/>
      <c r="AT20" s="58"/>
      <c r="AU20" s="56"/>
      <c r="AV20" s="59"/>
      <c r="AW20" s="60"/>
      <c r="AX20" s="61"/>
      <c r="AY20" s="55"/>
      <c r="AZ20" s="55"/>
    </row>
    <row r="21" spans="1:52" s="46" customFormat="1" ht="20.100000000000001" customHeight="1">
      <c r="A21" s="296" t="s">
        <v>202</v>
      </c>
      <c r="B21" s="653">
        <v>210</v>
      </c>
      <c r="C21" s="653">
        <v>94</v>
      </c>
      <c r="D21" s="653">
        <v>210</v>
      </c>
      <c r="E21" s="653">
        <v>94</v>
      </c>
      <c r="F21" s="653">
        <v>210</v>
      </c>
      <c r="G21" s="640">
        <v>53</v>
      </c>
      <c r="H21" s="1034" t="s">
        <v>202</v>
      </c>
      <c r="I21" s="1035"/>
      <c r="J21" s="1036"/>
      <c r="K21" s="1037"/>
      <c r="L21" s="1038"/>
      <c r="M21" s="1071"/>
      <c r="N21" s="1071"/>
      <c r="O21" s="1071"/>
      <c r="P21" s="666">
        <v>325</v>
      </c>
      <c r="Q21" s="666">
        <v>38</v>
      </c>
      <c r="R21" s="61"/>
      <c r="S21" s="65"/>
      <c r="T21" s="86"/>
      <c r="U21" s="67"/>
      <c r="V21" s="87"/>
      <c r="W21" s="87"/>
      <c r="X21" s="88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O21" s="55"/>
      <c r="AP21" s="55"/>
      <c r="AQ21" s="56"/>
      <c r="AR21" s="56"/>
      <c r="AS21" s="57"/>
      <c r="AT21" s="58"/>
      <c r="AU21" s="56"/>
      <c r="AV21" s="59"/>
      <c r="AW21" s="60"/>
      <c r="AX21" s="61"/>
      <c r="AY21" s="55"/>
      <c r="AZ21" s="55"/>
    </row>
    <row r="22" spans="1:52" s="46" customFormat="1" ht="20.100000000000001" customHeight="1">
      <c r="A22" s="296" t="s">
        <v>203</v>
      </c>
      <c r="B22" s="653">
        <v>175</v>
      </c>
      <c r="C22" s="639">
        <v>94</v>
      </c>
      <c r="D22" s="653">
        <v>175</v>
      </c>
      <c r="E22" s="639">
        <v>94</v>
      </c>
      <c r="F22" s="653">
        <v>175</v>
      </c>
      <c r="G22" s="653">
        <v>94</v>
      </c>
      <c r="H22" s="1133" t="s">
        <v>203</v>
      </c>
      <c r="I22" s="1035"/>
      <c r="J22" s="1036"/>
      <c r="K22" s="1037"/>
      <c r="L22" s="1038"/>
      <c r="M22" s="1071"/>
      <c r="N22" s="1071"/>
      <c r="O22" s="1071"/>
      <c r="P22" s="258">
        <v>325</v>
      </c>
      <c r="Q22" s="644">
        <v>94</v>
      </c>
      <c r="R22" s="89"/>
      <c r="S22" s="65"/>
      <c r="T22" s="86"/>
      <c r="U22" s="90"/>
      <c r="V22" s="90"/>
      <c r="W22" s="90"/>
      <c r="X22" s="91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O22" s="55"/>
      <c r="AP22" s="53"/>
      <c r="AQ22" s="56"/>
      <c r="AR22" s="56"/>
      <c r="AS22" s="57"/>
      <c r="AT22" s="58"/>
      <c r="AU22" s="56"/>
      <c r="AV22" s="59"/>
      <c r="AW22" s="60"/>
      <c r="AX22" s="61"/>
      <c r="AY22" s="55"/>
      <c r="AZ22" s="55"/>
    </row>
    <row r="23" spans="1:52" s="46" customFormat="1" ht="20.100000000000001" customHeight="1">
      <c r="A23" s="250" t="s">
        <v>108</v>
      </c>
      <c r="B23" s="983"/>
      <c r="C23" s="984"/>
      <c r="D23" s="983"/>
      <c r="E23" s="984"/>
      <c r="F23" s="983">
        <v>0</v>
      </c>
      <c r="G23" s="1103"/>
      <c r="H23" s="898" t="s">
        <v>108</v>
      </c>
      <c r="I23" s="997"/>
      <c r="J23" s="1036"/>
      <c r="K23" s="1037"/>
      <c r="L23" s="1038"/>
      <c r="M23" s="1000"/>
      <c r="N23" s="1001"/>
      <c r="O23" s="1002"/>
      <c r="P23" s="1083">
        <v>0</v>
      </c>
      <c r="Q23" s="1084"/>
      <c r="R23" s="93"/>
      <c r="S23" s="65"/>
      <c r="T23" s="66"/>
      <c r="U23" s="90"/>
      <c r="V23" s="53"/>
      <c r="W23" s="94"/>
      <c r="X23" s="95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O23" s="55"/>
      <c r="AP23" s="55"/>
      <c r="AQ23" s="56"/>
      <c r="AR23" s="56"/>
      <c r="AS23" s="57"/>
      <c r="AT23" s="692"/>
      <c r="AU23" s="56"/>
      <c r="AV23" s="59"/>
      <c r="AW23" s="60"/>
      <c r="AX23" s="60"/>
      <c r="AY23" s="55"/>
      <c r="AZ23" s="55"/>
    </row>
    <row r="24" spans="1:52" s="46" customFormat="1" ht="20.100000000000001" customHeight="1">
      <c r="A24" s="296" t="s">
        <v>204</v>
      </c>
      <c r="B24" s="836">
        <f>+B23+'D05'!B24:C24</f>
        <v>4</v>
      </c>
      <c r="C24" s="837"/>
      <c r="D24" s="840">
        <f>+D23+'D05'!D24:E24</f>
        <v>0</v>
      </c>
      <c r="E24" s="842"/>
      <c r="F24" s="840">
        <f>+F23+'D05'!F24:G24</f>
        <v>1</v>
      </c>
      <c r="G24" s="1093"/>
      <c r="H24" s="1034" t="s">
        <v>204</v>
      </c>
      <c r="I24" s="1035"/>
      <c r="J24" s="1036"/>
      <c r="K24" s="1037"/>
      <c r="L24" s="1038"/>
      <c r="M24" s="1000"/>
      <c r="N24" s="1001"/>
      <c r="O24" s="1002"/>
      <c r="P24" s="1087">
        <f>+P23+'D05'!P24:Q24</f>
        <v>3</v>
      </c>
      <c r="Q24" s="1088"/>
      <c r="R24" s="93"/>
      <c r="S24" s="65"/>
      <c r="T24" s="86"/>
      <c r="U24" s="90"/>
      <c r="V24" s="53"/>
      <c r="W24" s="53"/>
      <c r="X24" s="53"/>
      <c r="Y24" s="53"/>
      <c r="Z24" s="53"/>
      <c r="AA24" s="53"/>
      <c r="AB24" s="53"/>
      <c r="AC24" s="53"/>
      <c r="AD24" s="887"/>
      <c r="AE24" s="887"/>
      <c r="AF24" s="887"/>
      <c r="AG24" s="887"/>
      <c r="AH24" s="887"/>
      <c r="AI24" s="887"/>
      <c r="AJ24" s="887"/>
      <c r="AK24" s="887"/>
      <c r="AL24" s="887"/>
      <c r="AO24" s="55"/>
      <c r="AP24" s="692"/>
      <c r="AQ24" s="692"/>
      <c r="AR24" s="692"/>
      <c r="AS24" s="692"/>
      <c r="AT24" s="692"/>
      <c r="AU24" s="692"/>
      <c r="AV24" s="692"/>
      <c r="AW24" s="89"/>
      <c r="AX24" s="89"/>
      <c r="AY24" s="55"/>
      <c r="AZ24" s="55"/>
    </row>
    <row r="25" spans="1:52" s="46" customFormat="1" ht="20.100000000000001" customHeight="1">
      <c r="A25" s="678" t="s">
        <v>145</v>
      </c>
      <c r="B25" s="841"/>
      <c r="C25" s="841"/>
      <c r="D25" s="841"/>
      <c r="E25" s="841"/>
      <c r="F25" s="841"/>
      <c r="G25" s="1093"/>
      <c r="H25" s="1032" t="s">
        <v>145</v>
      </c>
      <c r="I25" s="1033"/>
      <c r="J25" s="306"/>
      <c r="K25" s="306"/>
      <c r="L25" s="306"/>
      <c r="M25" s="306"/>
      <c r="N25" s="306"/>
      <c r="O25" s="306"/>
      <c r="P25" s="306"/>
      <c r="Q25" s="307"/>
      <c r="R25" s="93"/>
      <c r="S25" s="65"/>
      <c r="T25" s="86"/>
      <c r="U25" s="90"/>
      <c r="V25" s="53"/>
      <c r="W25" s="53"/>
      <c r="X25" s="53"/>
      <c r="Y25" s="53"/>
      <c r="Z25" s="53"/>
      <c r="AA25" s="53"/>
      <c r="AB25" s="53"/>
      <c r="AC25" s="53"/>
      <c r="AD25" s="665"/>
      <c r="AE25" s="665"/>
      <c r="AF25" s="665"/>
      <c r="AG25" s="665"/>
      <c r="AH25" s="665"/>
      <c r="AI25" s="665"/>
      <c r="AJ25" s="665"/>
      <c r="AK25" s="665"/>
      <c r="AL25" s="665"/>
      <c r="AO25" s="55"/>
      <c r="AP25" s="692"/>
      <c r="AQ25" s="692"/>
      <c r="AR25" s="692"/>
      <c r="AS25" s="692"/>
      <c r="AT25" s="692"/>
      <c r="AU25" s="692"/>
      <c r="AV25" s="692"/>
      <c r="AW25" s="89"/>
      <c r="AX25" s="89"/>
      <c r="AY25" s="55"/>
      <c r="AZ25" s="55"/>
    </row>
    <row r="26" spans="1:52" s="46" customFormat="1" ht="20.100000000000001" customHeight="1">
      <c r="A26" s="296"/>
      <c r="B26" s="836"/>
      <c r="C26" s="837"/>
      <c r="D26" s="836" t="s">
        <v>11</v>
      </c>
      <c r="E26" s="837"/>
      <c r="F26" s="836"/>
      <c r="G26" s="845"/>
      <c r="H26" s="898" t="s">
        <v>13</v>
      </c>
      <c r="I26" s="997"/>
      <c r="J26" s="836">
        <v>35</v>
      </c>
      <c r="K26" s="844"/>
      <c r="L26" s="837"/>
      <c r="M26" s="1110">
        <v>20</v>
      </c>
      <c r="N26" s="1111"/>
      <c r="O26" s="1112"/>
      <c r="P26" s="1028"/>
      <c r="Q26" s="1029"/>
      <c r="R26" s="97"/>
      <c r="S26" s="50"/>
      <c r="T26" s="98"/>
      <c r="U26" s="90"/>
      <c r="V26" s="698"/>
      <c r="W26" s="692"/>
      <c r="X26" s="692"/>
      <c r="Y26" s="692"/>
      <c r="Z26" s="692"/>
      <c r="AA26" s="53"/>
      <c r="AB26" s="53"/>
      <c r="AC26" s="53"/>
      <c r="AD26" s="665"/>
      <c r="AE26" s="665"/>
      <c r="AF26" s="665"/>
      <c r="AG26" s="665"/>
      <c r="AH26" s="665"/>
      <c r="AI26" s="665"/>
      <c r="AJ26" s="665"/>
      <c r="AK26" s="665"/>
      <c r="AL26" s="66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s="46" customFormat="1" ht="20.100000000000001" customHeight="1">
      <c r="A27" s="296" t="s">
        <v>228</v>
      </c>
      <c r="B27" s="836">
        <v>10.4</v>
      </c>
      <c r="C27" s="837"/>
      <c r="D27" s="836">
        <v>10.4</v>
      </c>
      <c r="E27" s="837"/>
      <c r="F27" s="836">
        <v>10.4</v>
      </c>
      <c r="G27" s="837"/>
      <c r="H27" s="1034" t="s">
        <v>228</v>
      </c>
      <c r="I27" s="1035"/>
      <c r="J27" s="1003">
        <v>10.3</v>
      </c>
      <c r="K27" s="1004"/>
      <c r="L27" s="1005"/>
      <c r="M27" s="1003" t="s">
        <v>331</v>
      </c>
      <c r="N27" s="1004"/>
      <c r="O27" s="1005"/>
      <c r="P27" s="1136">
        <v>10.199999999999999</v>
      </c>
      <c r="Q27" s="1137"/>
      <c r="R27" s="49"/>
      <c r="S27" s="50"/>
      <c r="T27" s="98"/>
      <c r="U27" s="90"/>
      <c r="V27" s="698"/>
      <c r="W27" s="692"/>
      <c r="X27" s="692"/>
      <c r="Y27" s="692"/>
      <c r="Z27" s="692"/>
      <c r="AA27" s="53"/>
      <c r="AB27" s="53"/>
      <c r="AC27" s="53"/>
      <c r="AD27" s="53"/>
      <c r="AE27" s="692"/>
      <c r="AF27" s="692"/>
      <c r="AG27" s="57"/>
      <c r="AH27" s="58"/>
      <c r="AI27" s="692"/>
      <c r="AJ27" s="691"/>
      <c r="AK27" s="101"/>
      <c r="AL27" s="102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s="46" customFormat="1" ht="20.100000000000001" customHeight="1">
      <c r="A28" s="250" t="s">
        <v>229</v>
      </c>
      <c r="B28" s="998">
        <v>10.3</v>
      </c>
      <c r="C28" s="999"/>
      <c r="D28" s="998">
        <v>10.3</v>
      </c>
      <c r="E28" s="999"/>
      <c r="F28" s="998">
        <v>10.3</v>
      </c>
      <c r="G28" s="999"/>
      <c r="H28" s="898" t="s">
        <v>229</v>
      </c>
      <c r="I28" s="997"/>
      <c r="J28" s="836" t="s">
        <v>331</v>
      </c>
      <c r="K28" s="844"/>
      <c r="L28" s="837"/>
      <c r="M28" s="836">
        <v>10.199999999999999</v>
      </c>
      <c r="N28" s="844"/>
      <c r="O28" s="837"/>
      <c r="P28" s="1008">
        <v>10.1</v>
      </c>
      <c r="Q28" s="1009"/>
      <c r="R28" s="49"/>
      <c r="S28" s="50"/>
      <c r="T28" s="105"/>
      <c r="U28" s="90"/>
      <c r="V28" s="698"/>
      <c r="W28" s="692"/>
      <c r="X28" s="692"/>
      <c r="Y28" s="692"/>
      <c r="Z28" s="692"/>
      <c r="AA28" s="53"/>
      <c r="AB28" s="53"/>
      <c r="AC28" s="53"/>
      <c r="AD28" s="53"/>
      <c r="AE28" s="692"/>
      <c r="AF28" s="692"/>
      <c r="AG28" s="57"/>
      <c r="AH28" s="58"/>
      <c r="AI28" s="692"/>
      <c r="AJ28" s="691"/>
      <c r="AK28" s="101"/>
      <c r="AL28" s="102"/>
    </row>
    <row r="29" spans="1:52" s="46" customFormat="1" ht="20.100000000000001" customHeight="1">
      <c r="A29" s="250" t="s">
        <v>230</v>
      </c>
      <c r="B29" s="998">
        <v>14.9</v>
      </c>
      <c r="C29" s="999"/>
      <c r="D29" s="998">
        <v>14.9</v>
      </c>
      <c r="E29" s="999"/>
      <c r="F29" s="998">
        <v>14.9</v>
      </c>
      <c r="G29" s="999"/>
      <c r="H29" s="898" t="s">
        <v>230</v>
      </c>
      <c r="I29" s="997"/>
      <c r="J29" s="836">
        <v>11.3</v>
      </c>
      <c r="K29" s="844"/>
      <c r="L29" s="837"/>
      <c r="M29" s="836">
        <v>11.3</v>
      </c>
      <c r="N29" s="844"/>
      <c r="O29" s="837"/>
      <c r="P29" s="1008">
        <v>12.7</v>
      </c>
      <c r="Q29" s="1009"/>
      <c r="R29" s="49"/>
      <c r="S29" s="50"/>
      <c r="T29" s="105"/>
      <c r="U29" s="90"/>
      <c r="V29" s="698"/>
      <c r="W29" s="692"/>
      <c r="X29" s="692"/>
      <c r="Y29" s="692"/>
      <c r="Z29" s="692"/>
      <c r="AA29" s="53"/>
      <c r="AB29" s="53"/>
      <c r="AC29" s="53"/>
      <c r="AD29" s="53"/>
      <c r="AE29" s="692"/>
      <c r="AF29" s="692"/>
      <c r="AG29" s="57"/>
      <c r="AH29" s="58"/>
      <c r="AI29" s="692"/>
      <c r="AJ29" s="691"/>
      <c r="AK29" s="101"/>
      <c r="AL29" s="102"/>
    </row>
    <row r="30" spans="1:52" s="46" customFormat="1" ht="20.100000000000001" customHeight="1">
      <c r="A30" s="250" t="s">
        <v>205</v>
      </c>
      <c r="B30" s="998">
        <v>19</v>
      </c>
      <c r="C30" s="999"/>
      <c r="D30" s="983">
        <v>19</v>
      </c>
      <c r="E30" s="984"/>
      <c r="F30" s="1006">
        <v>19</v>
      </c>
      <c r="G30" s="1007"/>
      <c r="H30" s="898" t="s">
        <v>205</v>
      </c>
      <c r="I30" s="997"/>
      <c r="J30" s="836">
        <v>19</v>
      </c>
      <c r="K30" s="844"/>
      <c r="L30" s="837"/>
      <c r="M30" s="836">
        <v>19</v>
      </c>
      <c r="N30" s="844"/>
      <c r="O30" s="837"/>
      <c r="P30" s="1006">
        <v>19</v>
      </c>
      <c r="Q30" s="1007"/>
      <c r="R30" s="49"/>
      <c r="S30" s="50"/>
      <c r="T30" s="105"/>
      <c r="U30" s="90"/>
      <c r="V30" s="698"/>
      <c r="W30" s="692"/>
      <c r="X30" s="692"/>
      <c r="Y30" s="692"/>
      <c r="Z30" s="692"/>
      <c r="AA30" s="53"/>
      <c r="AB30" s="53"/>
      <c r="AC30" s="53"/>
      <c r="AD30" s="53"/>
      <c r="AE30" s="692"/>
      <c r="AF30" s="692"/>
      <c r="AG30" s="57"/>
      <c r="AH30" s="58"/>
      <c r="AI30" s="692"/>
      <c r="AJ30" s="691"/>
      <c r="AK30" s="101"/>
      <c r="AL30" s="102"/>
    </row>
    <row r="31" spans="1:52" s="46" customFormat="1" ht="20.100000000000001" customHeight="1" thickBot="1">
      <c r="A31" s="250" t="s">
        <v>207</v>
      </c>
      <c r="B31" s="1016">
        <f>+B30+'D05'!B31:C31</f>
        <v>94</v>
      </c>
      <c r="C31" s="1017"/>
      <c r="D31" s="1016">
        <f>+D30+'D05'!D31:E31</f>
        <v>94</v>
      </c>
      <c r="E31" s="1017"/>
      <c r="F31" s="1016">
        <f>+F30+'D05'!F31:G31</f>
        <v>94</v>
      </c>
      <c r="G31" s="1017"/>
      <c r="H31" s="250" t="s">
        <v>206</v>
      </c>
      <c r="I31" s="315"/>
      <c r="J31" s="933">
        <f>+J30+'D05'!J31:L31</f>
        <v>94</v>
      </c>
      <c r="K31" s="934"/>
      <c r="L31" s="935"/>
      <c r="M31" s="933">
        <f>+M30+'D05'!M31:O31</f>
        <v>94</v>
      </c>
      <c r="N31" s="934"/>
      <c r="O31" s="935"/>
      <c r="P31" s="1016">
        <f>+P30+'D05'!P31:Q31</f>
        <v>94</v>
      </c>
      <c r="Q31" s="1017"/>
      <c r="R31" s="49"/>
      <c r="S31" s="50"/>
      <c r="T31" s="105"/>
      <c r="U31" s="90"/>
      <c r="V31" s="698"/>
      <c r="W31" s="692"/>
      <c r="X31" s="692"/>
      <c r="Y31" s="692"/>
      <c r="Z31" s="692"/>
      <c r="AA31" s="53"/>
      <c r="AB31" s="53"/>
      <c r="AC31" s="53"/>
      <c r="AD31" s="53"/>
      <c r="AE31" s="692"/>
      <c r="AF31" s="692"/>
      <c r="AG31" s="57"/>
      <c r="AH31" s="58"/>
      <c r="AI31" s="692"/>
      <c r="AJ31" s="691"/>
      <c r="AK31" s="101"/>
      <c r="AL31" s="102"/>
    </row>
    <row r="32" spans="1:52" ht="30" customHeight="1" thickBot="1">
      <c r="A32" s="862" t="s">
        <v>138</v>
      </c>
      <c r="B32" s="863"/>
      <c r="C32" s="863"/>
      <c r="D32" s="863"/>
      <c r="E32" s="863"/>
      <c r="F32" s="863"/>
      <c r="G32" s="863"/>
      <c r="H32" s="863"/>
      <c r="I32" s="863"/>
      <c r="J32" s="863"/>
      <c r="K32" s="863"/>
      <c r="L32" s="863"/>
      <c r="M32" s="863"/>
      <c r="N32" s="863"/>
      <c r="O32" s="863"/>
      <c r="P32" s="863"/>
      <c r="Q32" s="864"/>
      <c r="R32" s="11"/>
      <c r="S32" s="34"/>
      <c r="T32" s="32"/>
      <c r="U32" s="9"/>
      <c r="V32" s="29"/>
      <c r="W32" s="28"/>
      <c r="X32" s="28"/>
      <c r="Y32" s="28"/>
      <c r="Z32" s="28"/>
      <c r="AA32" s="10"/>
      <c r="AB32" s="10"/>
      <c r="AC32" s="10"/>
      <c r="AD32" s="10"/>
      <c r="AE32" s="20"/>
      <c r="AF32" s="20"/>
      <c r="AG32" s="22"/>
      <c r="AH32" s="23"/>
      <c r="AI32" s="17"/>
      <c r="AJ32" s="18"/>
      <c r="AK32" s="27"/>
      <c r="AL32" s="31"/>
    </row>
    <row r="33" spans="1:50" s="96" customFormat="1" ht="30" customHeight="1" thickBot="1">
      <c r="A33" s="1089" t="s">
        <v>119</v>
      </c>
      <c r="B33" s="921" t="s">
        <v>96</v>
      </c>
      <c r="C33" s="922"/>
      <c r="D33" s="922"/>
      <c r="E33" s="922"/>
      <c r="F33" s="922"/>
      <c r="G33" s="922"/>
      <c r="H33" s="923"/>
      <c r="I33" s="921" t="s">
        <v>95</v>
      </c>
      <c r="J33" s="922"/>
      <c r="K33" s="922"/>
      <c r="L33" s="922"/>
      <c r="M33" s="922"/>
      <c r="N33" s="922"/>
      <c r="O33" s="922"/>
      <c r="P33" s="1026" t="s">
        <v>120</v>
      </c>
      <c r="Q33" s="1026" t="s">
        <v>147</v>
      </c>
      <c r="R33" s="698"/>
      <c r="S33" s="50"/>
      <c r="T33" s="105"/>
      <c r="U33" s="90"/>
      <c r="V33" s="698"/>
      <c r="W33" s="692"/>
      <c r="X33" s="692"/>
      <c r="Y33" s="692"/>
      <c r="Z33" s="692"/>
      <c r="AA33" s="53"/>
      <c r="AB33" s="53"/>
      <c r="AC33" s="53"/>
      <c r="AD33" s="53"/>
      <c r="AE33" s="692"/>
      <c r="AF33" s="692"/>
      <c r="AG33" s="57"/>
      <c r="AH33" s="58"/>
      <c r="AI33" s="692"/>
      <c r="AJ33" s="691"/>
      <c r="AK33" s="101"/>
      <c r="AL33" s="102"/>
    </row>
    <row r="34" spans="1:50" s="96" customFormat="1" ht="70.5" thickBot="1">
      <c r="A34" s="1090"/>
      <c r="B34" s="319" t="s">
        <v>7</v>
      </c>
      <c r="C34" s="662" t="s">
        <v>17</v>
      </c>
      <c r="D34" s="320" t="s">
        <v>14</v>
      </c>
      <c r="E34" s="321" t="s">
        <v>116</v>
      </c>
      <c r="F34" s="322" t="s">
        <v>117</v>
      </c>
      <c r="G34" s="672" t="s">
        <v>118</v>
      </c>
      <c r="H34" s="324" t="s">
        <v>110</v>
      </c>
      <c r="I34" s="319" t="s">
        <v>7</v>
      </c>
      <c r="J34" s="662" t="s">
        <v>17</v>
      </c>
      <c r="K34" s="320" t="s">
        <v>14</v>
      </c>
      <c r="L34" s="321" t="s">
        <v>116</v>
      </c>
      <c r="M34" s="322" t="s">
        <v>117</v>
      </c>
      <c r="N34" s="672" t="s">
        <v>118</v>
      </c>
      <c r="O34" s="325" t="s">
        <v>110</v>
      </c>
      <c r="P34" s="1027"/>
      <c r="Q34" s="1027"/>
      <c r="R34" s="698"/>
      <c r="S34" s="50"/>
      <c r="T34" s="98"/>
      <c r="U34" s="90"/>
      <c r="V34" s="53"/>
      <c r="W34" s="692"/>
      <c r="X34" s="692"/>
      <c r="Y34" s="692"/>
      <c r="Z34" s="53"/>
      <c r="AA34" s="53"/>
      <c r="AB34" s="53"/>
      <c r="AC34" s="53"/>
      <c r="AD34" s="53"/>
      <c r="AE34" s="692"/>
      <c r="AF34" s="692"/>
      <c r="AG34" s="57"/>
      <c r="AH34" s="58"/>
      <c r="AI34" s="692"/>
      <c r="AJ34" s="691"/>
      <c r="AK34" s="101"/>
      <c r="AL34" s="102"/>
      <c r="AP34" s="1023" t="s">
        <v>18</v>
      </c>
      <c r="AQ34" s="1024"/>
      <c r="AR34" s="1024"/>
      <c r="AS34" s="1024"/>
      <c r="AT34" s="1024"/>
      <c r="AU34" s="1024"/>
      <c r="AV34" s="1024"/>
      <c r="AW34" s="1024"/>
      <c r="AX34" s="1025"/>
    </row>
    <row r="35" spans="1:50" s="46" customFormat="1" ht="20.100000000000001" customHeight="1" thickBot="1">
      <c r="A35" s="326" t="s">
        <v>166</v>
      </c>
      <c r="B35" s="327"/>
      <c r="C35" s="652"/>
      <c r="D35" s="652"/>
      <c r="E35" s="328"/>
      <c r="F35" s="652"/>
      <c r="G35" s="657"/>
      <c r="H35" s="265">
        <f>ROUND(B35*D35*60/42,0)</f>
        <v>0</v>
      </c>
      <c r="I35" s="654"/>
      <c r="J35" s="298"/>
      <c r="K35" s="298"/>
      <c r="L35" s="298"/>
      <c r="M35" s="298"/>
      <c r="N35" s="298"/>
      <c r="O35" s="265">
        <f>ROUND(I35*K35*60/42,0)</f>
        <v>0</v>
      </c>
      <c r="P35" s="330">
        <f>SUM(H35,O35)</f>
        <v>0</v>
      </c>
      <c r="Q35" s="330">
        <f>+P35+'D05'!Q35</f>
        <v>0</v>
      </c>
      <c r="R35" s="49"/>
      <c r="S35" s="50"/>
      <c r="T35" s="98"/>
      <c r="U35" s="90"/>
      <c r="V35" s="53"/>
      <c r="W35" s="692"/>
      <c r="X35" s="692"/>
      <c r="Y35" s="692"/>
      <c r="Z35" s="53"/>
      <c r="AA35" s="53"/>
      <c r="AB35" s="53"/>
      <c r="AC35" s="53"/>
      <c r="AD35" s="53"/>
      <c r="AE35" s="692"/>
      <c r="AF35" s="665"/>
      <c r="AG35" s="57"/>
      <c r="AH35" s="58"/>
      <c r="AI35" s="692"/>
      <c r="AJ35" s="691"/>
      <c r="AK35" s="101"/>
      <c r="AL35" s="102"/>
      <c r="AP35" s="1018" t="s">
        <v>19</v>
      </c>
      <c r="AQ35" s="1019"/>
      <c r="AR35" s="1019"/>
      <c r="AS35" s="1019"/>
      <c r="AT35" s="1019"/>
      <c r="AU35" s="1019"/>
      <c r="AV35" s="1019"/>
      <c r="AW35" s="1019"/>
      <c r="AX35" s="1020"/>
    </row>
    <row r="36" spans="1:50" s="46" customFormat="1" ht="20.100000000000001" customHeight="1">
      <c r="A36" s="326" t="s">
        <v>165</v>
      </c>
      <c r="B36" s="650">
        <v>6</v>
      </c>
      <c r="C36" s="652">
        <v>2000</v>
      </c>
      <c r="D36" s="652">
        <v>60</v>
      </c>
      <c r="E36" s="328">
        <v>10.1</v>
      </c>
      <c r="F36" s="652">
        <v>8.4</v>
      </c>
      <c r="G36" s="657">
        <v>12.5</v>
      </c>
      <c r="H36" s="265">
        <f>ROUND(B36*D36*60/42,0)</f>
        <v>514</v>
      </c>
      <c r="I36" s="654">
        <v>21</v>
      </c>
      <c r="J36" s="653">
        <v>2000</v>
      </c>
      <c r="K36" s="653">
        <v>60</v>
      </c>
      <c r="L36" s="653">
        <v>10.1</v>
      </c>
      <c r="M36" s="653">
        <v>8.4</v>
      </c>
      <c r="N36" s="653">
        <v>12.4</v>
      </c>
      <c r="O36" s="265">
        <f>ROUND(I36*K36*60/42,0)</f>
        <v>1800</v>
      </c>
      <c r="P36" s="330">
        <f>SUM(H36,O36)</f>
        <v>2314</v>
      </c>
      <c r="Q36" s="330">
        <f>+P36+'D05'!Q36</f>
        <v>10372</v>
      </c>
      <c r="R36" s="49"/>
      <c r="S36" s="50"/>
      <c r="T36" s="98"/>
      <c r="U36" s="90"/>
      <c r="V36" s="53"/>
      <c r="W36" s="692"/>
      <c r="X36" s="692"/>
      <c r="Y36" s="692"/>
      <c r="Z36" s="53"/>
      <c r="AA36" s="53"/>
      <c r="AB36" s="53"/>
      <c r="AC36" s="53"/>
      <c r="AD36" s="53"/>
      <c r="AE36" s="692"/>
      <c r="AF36" s="665"/>
      <c r="AG36" s="57"/>
      <c r="AH36" s="58"/>
      <c r="AI36" s="692"/>
      <c r="AJ36" s="691"/>
      <c r="AK36" s="101"/>
      <c r="AL36" s="102"/>
    </row>
    <row r="37" spans="1:50" s="46" customFormat="1" ht="20.100000000000001" customHeight="1" thickBot="1">
      <c r="A37" s="326" t="s">
        <v>172</v>
      </c>
      <c r="B37" s="332"/>
      <c r="C37" s="333"/>
      <c r="D37" s="334"/>
      <c r="E37" s="335"/>
      <c r="F37" s="333"/>
      <c r="G37" s="336"/>
      <c r="H37" s="265">
        <f>ROUND(B37*D37*60/42,0)</f>
        <v>0</v>
      </c>
      <c r="I37" s="654"/>
      <c r="J37" s="298"/>
      <c r="K37" s="298"/>
      <c r="L37" s="298"/>
      <c r="M37" s="298"/>
      <c r="N37" s="641"/>
      <c r="O37" s="642">
        <f>ROUND(I37*K37*60/42,0)</f>
        <v>0</v>
      </c>
      <c r="P37" s="636">
        <f>SUM(H37,O37)</f>
        <v>0</v>
      </c>
      <c r="Q37" s="636">
        <f>+P37+'D05'!Q37</f>
        <v>0</v>
      </c>
      <c r="R37" s="49"/>
      <c r="S37" s="50"/>
      <c r="T37" s="98"/>
      <c r="U37" s="90"/>
      <c r="V37" s="53"/>
      <c r="W37" s="692"/>
      <c r="X37" s="692"/>
      <c r="Y37" s="692"/>
      <c r="Z37" s="53"/>
      <c r="AA37" s="53"/>
      <c r="AB37" s="53"/>
      <c r="AC37" s="53"/>
      <c r="AD37" s="53"/>
      <c r="AE37" s="692"/>
      <c r="AF37" s="665"/>
      <c r="AG37" s="57"/>
      <c r="AH37" s="58"/>
      <c r="AI37" s="692"/>
      <c r="AJ37" s="691"/>
      <c r="AK37" s="101"/>
      <c r="AL37" s="102"/>
    </row>
    <row r="38" spans="1:50" s="46" customFormat="1" ht="20.100000000000001" customHeight="1" thickBot="1">
      <c r="A38" s="326" t="s">
        <v>207</v>
      </c>
      <c r="B38" s="332">
        <f>SUM(B35:B37)+'D05'!B38</f>
        <v>53</v>
      </c>
      <c r="C38" s="337"/>
      <c r="D38" s="338"/>
      <c r="E38" s="339"/>
      <c r="F38" s="338"/>
      <c r="G38" s="338"/>
      <c r="H38" s="340"/>
      <c r="I38" s="332">
        <f>SUM(I35:I37)+'D05'!I38</f>
        <v>68</v>
      </c>
      <c r="J38" s="669"/>
      <c r="K38" s="670"/>
      <c r="L38" s="670"/>
      <c r="M38" s="670"/>
      <c r="N38" s="921" t="s">
        <v>312</v>
      </c>
      <c r="O38" s="923"/>
      <c r="P38" s="637">
        <f>SUM(P35:P37)</f>
        <v>2314</v>
      </c>
      <c r="Q38" s="637">
        <f>SUM(Q35:Q37)</f>
        <v>10372</v>
      </c>
      <c r="R38" s="49"/>
      <c r="S38" s="50"/>
      <c r="T38" s="98"/>
      <c r="U38" s="90"/>
      <c r="V38" s="53"/>
      <c r="W38" s="53"/>
      <c r="X38" s="53"/>
      <c r="Y38" s="53"/>
      <c r="Z38" s="53"/>
      <c r="AA38" s="53"/>
      <c r="AB38" s="53"/>
      <c r="AC38" s="53"/>
      <c r="AD38" s="53"/>
      <c r="AE38" s="692"/>
      <c r="AF38" s="665"/>
      <c r="AG38" s="57"/>
      <c r="AH38" s="58"/>
      <c r="AI38" s="692"/>
      <c r="AJ38" s="691"/>
      <c r="AK38" s="101"/>
      <c r="AL38" s="102"/>
      <c r="AP38" s="46" t="s">
        <v>81</v>
      </c>
      <c r="AQ38" s="46" t="s">
        <v>20</v>
      </c>
      <c r="AR38" s="46" t="s">
        <v>21</v>
      </c>
      <c r="AS38" s="46" t="s">
        <v>22</v>
      </c>
      <c r="AT38" s="46" t="s">
        <v>47</v>
      </c>
    </row>
    <row r="39" spans="1:50" s="46" customFormat="1" ht="30" customHeight="1" thickBot="1">
      <c r="A39" s="910" t="s">
        <v>173</v>
      </c>
      <c r="B39" s="1108"/>
      <c r="C39" s="1108"/>
      <c r="D39" s="1108"/>
      <c r="E39" s="1109"/>
      <c r="F39" s="863" t="s">
        <v>182</v>
      </c>
      <c r="G39" s="863"/>
      <c r="H39" s="863"/>
      <c r="I39" s="864"/>
      <c r="J39" s="862" t="s">
        <v>192</v>
      </c>
      <c r="K39" s="863"/>
      <c r="L39" s="863"/>
      <c r="M39" s="863"/>
      <c r="N39" s="863"/>
      <c r="O39" s="863"/>
      <c r="P39" s="863"/>
      <c r="Q39" s="864"/>
      <c r="R39" s="49"/>
      <c r="S39" s="50"/>
      <c r="T39" s="105"/>
      <c r="U39" s="90"/>
      <c r="V39" s="698"/>
      <c r="W39" s="692"/>
      <c r="X39" s="692"/>
      <c r="Y39" s="692"/>
      <c r="Z39" s="692"/>
      <c r="AA39" s="53"/>
      <c r="AB39" s="53"/>
      <c r="AC39" s="53"/>
      <c r="AD39" s="53"/>
      <c r="AE39" s="692"/>
      <c r="AF39" s="692"/>
      <c r="AG39" s="57"/>
      <c r="AH39" s="58"/>
      <c r="AI39" s="692"/>
      <c r="AJ39" s="691"/>
      <c r="AK39" s="101"/>
      <c r="AL39" s="102"/>
    </row>
    <row r="40" spans="1:50" s="46" customFormat="1" ht="24" customHeight="1" thickBot="1">
      <c r="A40" s="343" t="s">
        <v>175</v>
      </c>
      <c r="B40" s="1022" t="s">
        <v>176</v>
      </c>
      <c r="C40" s="1022"/>
      <c r="D40" s="1104" t="s">
        <v>47</v>
      </c>
      <c r="E40" s="1104"/>
      <c r="F40" s="1107" t="s">
        <v>178</v>
      </c>
      <c r="G40" s="839"/>
      <c r="H40" s="659" t="s">
        <v>176</v>
      </c>
      <c r="I40" s="658" t="s">
        <v>47</v>
      </c>
      <c r="J40" s="846" t="s">
        <v>183</v>
      </c>
      <c r="K40" s="895"/>
      <c r="L40" s="895"/>
      <c r="M40" s="835"/>
      <c r="N40" s="846" t="s">
        <v>208</v>
      </c>
      <c r="O40" s="835"/>
      <c r="P40" s="846" t="s">
        <v>97</v>
      </c>
      <c r="Q40" s="835"/>
      <c r="R40" s="49"/>
      <c r="S40" s="50"/>
      <c r="T40" s="98"/>
      <c r="U40" s="90"/>
      <c r="V40" s="53"/>
      <c r="W40" s="53"/>
      <c r="X40" s="53"/>
      <c r="Y40" s="53"/>
      <c r="Z40" s="53"/>
      <c r="AA40" s="53"/>
      <c r="AB40" s="53"/>
      <c r="AC40" s="53"/>
      <c r="AD40" s="53"/>
      <c r="AE40" s="692"/>
      <c r="AF40" s="692"/>
      <c r="AG40" s="57"/>
      <c r="AH40" s="58"/>
      <c r="AI40" s="692"/>
      <c r="AJ40" s="691"/>
      <c r="AK40" s="101"/>
      <c r="AL40" s="102"/>
      <c r="AP40" s="46" t="s">
        <v>44</v>
      </c>
    </row>
    <row r="41" spans="1:50" s="46" customFormat="1" ht="20.100000000000001" customHeight="1" thickBot="1">
      <c r="A41" s="346" t="s">
        <v>168</v>
      </c>
      <c r="B41" s="1105">
        <v>2314</v>
      </c>
      <c r="C41" s="1106"/>
      <c r="D41" s="850">
        <f>+B41+'D05'!D41:E41</f>
        <v>10372</v>
      </c>
      <c r="E41" s="851"/>
      <c r="F41" s="347" t="s">
        <v>296</v>
      </c>
      <c r="G41" s="348"/>
      <c r="H41" s="648"/>
      <c r="I41" s="531">
        <f>+H41+'D05'!I41</f>
        <v>60</v>
      </c>
      <c r="J41" s="1097" t="s">
        <v>184</v>
      </c>
      <c r="K41" s="859"/>
      <c r="L41" s="1098"/>
      <c r="M41" s="1098"/>
      <c r="N41" s="1098"/>
      <c r="O41" s="1098"/>
      <c r="P41" s="859"/>
      <c r="Q41" s="1081"/>
      <c r="R41" s="698"/>
      <c r="S41" s="50"/>
      <c r="T41" s="98"/>
      <c r="U41" s="90"/>
      <c r="V41" s="53"/>
      <c r="W41" s="53"/>
      <c r="X41" s="53"/>
      <c r="Y41" s="53"/>
      <c r="Z41" s="53"/>
      <c r="AA41" s="53"/>
      <c r="AB41" s="53"/>
      <c r="AC41" s="53"/>
      <c r="AD41" s="53"/>
      <c r="AE41" s="692"/>
      <c r="AF41" s="692"/>
      <c r="AG41" s="57"/>
      <c r="AH41" s="58"/>
      <c r="AI41" s="692"/>
      <c r="AJ41" s="691"/>
      <c r="AK41" s="101"/>
      <c r="AL41" s="102"/>
    </row>
    <row r="42" spans="1:50" s="46" customFormat="1" ht="20.100000000000001" customHeight="1" thickBot="1">
      <c r="A42" s="664" t="s">
        <v>169</v>
      </c>
      <c r="B42" s="836"/>
      <c r="C42" s="837"/>
      <c r="D42" s="850">
        <f>+B42+'D05'!D42:E42</f>
        <v>0</v>
      </c>
      <c r="E42" s="851"/>
      <c r="F42" s="350" t="s">
        <v>297</v>
      </c>
      <c r="G42" s="351"/>
      <c r="H42" s="675">
        <v>1021</v>
      </c>
      <c r="I42" s="681">
        <f>+H42+'D05'!I42</f>
        <v>3570</v>
      </c>
      <c r="J42" s="1021" t="s">
        <v>185</v>
      </c>
      <c r="K42" s="837"/>
      <c r="L42" s="833"/>
      <c r="M42" s="833"/>
      <c r="N42" s="833"/>
      <c r="O42" s="833"/>
      <c r="P42" s="837"/>
      <c r="Q42" s="866"/>
      <c r="R42" s="703"/>
      <c r="S42" s="703"/>
      <c r="T42" s="98"/>
      <c r="U42" s="90"/>
      <c r="V42" s="53"/>
      <c r="W42" s="53"/>
      <c r="X42" s="53"/>
      <c r="Y42" s="53"/>
      <c r="Z42" s="53"/>
      <c r="AA42" s="53"/>
      <c r="AB42" s="53"/>
      <c r="AC42" s="53"/>
      <c r="AD42" s="53"/>
      <c r="AE42" s="692"/>
      <c r="AF42" s="692"/>
      <c r="AG42" s="57"/>
      <c r="AH42" s="58"/>
      <c r="AI42" s="692"/>
      <c r="AJ42" s="691"/>
      <c r="AK42" s="101"/>
      <c r="AL42" s="102"/>
      <c r="AP42" s="107" t="s">
        <v>77</v>
      </c>
      <c r="AQ42" s="107" t="s">
        <v>20</v>
      </c>
      <c r="AR42" s="108" t="s">
        <v>21</v>
      </c>
      <c r="AS42" s="109" t="s">
        <v>22</v>
      </c>
      <c r="AT42" s="1010" t="s">
        <v>23</v>
      </c>
      <c r="AU42" s="1011"/>
      <c r="AV42" s="1011"/>
      <c r="AW42" s="1011"/>
      <c r="AX42" s="1012"/>
    </row>
    <row r="43" spans="1:50" s="46" customFormat="1" ht="20.100000000000001" customHeight="1">
      <c r="A43" s="352" t="s">
        <v>174</v>
      </c>
      <c r="B43" s="836"/>
      <c r="C43" s="837"/>
      <c r="D43" s="850">
        <f>+B43+'D05'!D43:E43</f>
        <v>0</v>
      </c>
      <c r="E43" s="851"/>
      <c r="F43" s="350" t="s">
        <v>298</v>
      </c>
      <c r="G43" s="351"/>
      <c r="H43" s="675">
        <v>664</v>
      </c>
      <c r="I43" s="681">
        <f>+H43+'D05'!I43</f>
        <v>3857</v>
      </c>
      <c r="J43" s="1021" t="s">
        <v>186</v>
      </c>
      <c r="K43" s="837"/>
      <c r="L43" s="833"/>
      <c r="M43" s="833"/>
      <c r="N43" s="833"/>
      <c r="O43" s="833"/>
      <c r="P43" s="837"/>
      <c r="Q43" s="866"/>
      <c r="R43" s="703"/>
      <c r="S43" s="703"/>
      <c r="T43" s="98"/>
      <c r="U43" s="90"/>
      <c r="V43" s="53"/>
      <c r="W43" s="53"/>
      <c r="X43" s="53"/>
      <c r="Y43" s="53"/>
      <c r="Z43" s="53"/>
      <c r="AA43" s="53"/>
      <c r="AB43" s="53"/>
      <c r="AC43" s="53"/>
      <c r="AD43" s="53"/>
      <c r="AE43" s="692"/>
      <c r="AF43" s="692"/>
      <c r="AG43" s="57"/>
      <c r="AH43" s="58"/>
      <c r="AI43" s="692"/>
      <c r="AJ43" s="691"/>
      <c r="AK43" s="101"/>
      <c r="AL43" s="102"/>
      <c r="AP43" s="110" t="s">
        <v>24</v>
      </c>
      <c r="AQ43" s="111"/>
      <c r="AR43" s="112"/>
      <c r="AS43" s="112"/>
      <c r="AT43" s="111" t="s">
        <v>25</v>
      </c>
      <c r="AU43" s="113"/>
      <c r="AV43" s="113"/>
      <c r="AW43" s="113"/>
      <c r="AX43" s="114"/>
    </row>
    <row r="44" spans="1:50" s="46" customFormat="1" ht="20.100000000000001" customHeight="1">
      <c r="A44" s="352" t="s">
        <v>44</v>
      </c>
      <c r="B44" s="983"/>
      <c r="C44" s="984"/>
      <c r="D44" s="850">
        <f>+B44+'D05'!D44:E44</f>
        <v>0</v>
      </c>
      <c r="E44" s="851"/>
      <c r="F44" s="350" t="s">
        <v>209</v>
      </c>
      <c r="G44" s="351"/>
      <c r="H44" s="657">
        <v>50</v>
      </c>
      <c r="I44" s="681">
        <f>+H44+'D05'!I44</f>
        <v>350</v>
      </c>
      <c r="J44" s="992" t="s">
        <v>187</v>
      </c>
      <c r="K44" s="984"/>
      <c r="L44" s="993"/>
      <c r="M44" s="993"/>
      <c r="N44" s="993" t="s">
        <v>300</v>
      </c>
      <c r="O44" s="993"/>
      <c r="P44" s="984">
        <v>450</v>
      </c>
      <c r="Q44" s="1013"/>
      <c r="R44" s="703"/>
      <c r="S44" s="703"/>
      <c r="T44" s="98"/>
      <c r="U44" s="90"/>
      <c r="V44" s="53"/>
      <c r="W44" s="53"/>
      <c r="X44" s="53"/>
      <c r="Y44" s="53"/>
      <c r="Z44" s="53"/>
      <c r="AA44" s="53"/>
      <c r="AB44" s="53"/>
      <c r="AC44" s="53"/>
      <c r="AD44" s="53"/>
      <c r="AE44" s="692"/>
      <c r="AF44" s="692"/>
      <c r="AG44" s="57"/>
      <c r="AH44" s="58"/>
      <c r="AI44" s="692"/>
      <c r="AJ44" s="691"/>
      <c r="AK44" s="101"/>
      <c r="AL44" s="102"/>
      <c r="AP44" s="72" t="s">
        <v>26</v>
      </c>
      <c r="AQ44" s="237" t="s">
        <v>27</v>
      </c>
      <c r="AR44" s="115"/>
      <c r="AS44" s="115"/>
      <c r="AT44" s="237" t="s">
        <v>28</v>
      </c>
      <c r="AU44" s="116"/>
      <c r="AV44" s="116"/>
      <c r="AW44" s="116"/>
      <c r="AX44" s="117"/>
    </row>
    <row r="45" spans="1:50" s="46" customFormat="1" ht="20.100000000000001" customHeight="1">
      <c r="A45" s="352" t="s">
        <v>170</v>
      </c>
      <c r="B45" s="983"/>
      <c r="C45" s="984"/>
      <c r="D45" s="850">
        <f>+B45+'D05'!D45:E45</f>
        <v>0</v>
      </c>
      <c r="E45" s="851"/>
      <c r="F45" s="353"/>
      <c r="G45" s="651"/>
      <c r="H45" s="657"/>
      <c r="I45" s="682"/>
      <c r="J45" s="992" t="s">
        <v>188</v>
      </c>
      <c r="K45" s="984"/>
      <c r="L45" s="993"/>
      <c r="M45" s="993"/>
      <c r="N45" s="993"/>
      <c r="O45" s="993"/>
      <c r="P45" s="984"/>
      <c r="Q45" s="1013"/>
      <c r="R45" s="703"/>
      <c r="S45" s="703"/>
      <c r="T45" s="98"/>
      <c r="U45" s="90"/>
      <c r="V45" s="53"/>
      <c r="W45" s="53"/>
      <c r="X45" s="53"/>
      <c r="Y45" s="53"/>
      <c r="Z45" s="53"/>
      <c r="AA45" s="53"/>
      <c r="AB45" s="53"/>
      <c r="AC45" s="53"/>
      <c r="AD45" s="53"/>
      <c r="AE45" s="692"/>
      <c r="AF45" s="692"/>
      <c r="AG45" s="57"/>
      <c r="AH45" s="58"/>
      <c r="AI45" s="692"/>
      <c r="AJ45" s="691"/>
      <c r="AK45" s="101"/>
      <c r="AL45" s="102"/>
      <c r="AP45" s="72"/>
      <c r="AQ45" s="237"/>
      <c r="AR45" s="115"/>
      <c r="AS45" s="115"/>
      <c r="AT45" s="237"/>
      <c r="AU45" s="116"/>
      <c r="AV45" s="116"/>
      <c r="AW45" s="116"/>
      <c r="AX45" s="117"/>
    </row>
    <row r="46" spans="1:50" s="46" customFormat="1" ht="20.100000000000001" customHeight="1">
      <c r="A46" s="352" t="s">
        <v>171</v>
      </c>
      <c r="B46" s="983"/>
      <c r="C46" s="984"/>
      <c r="D46" s="850">
        <f>+B46+'D05'!D46:E46</f>
        <v>0</v>
      </c>
      <c r="E46" s="851"/>
      <c r="F46" s="353"/>
      <c r="G46" s="651"/>
      <c r="H46" s="652"/>
      <c r="I46" s="682"/>
      <c r="J46" s="992" t="s">
        <v>189</v>
      </c>
      <c r="K46" s="984"/>
      <c r="L46" s="993"/>
      <c r="M46" s="993"/>
      <c r="N46" s="882"/>
      <c r="O46" s="882"/>
      <c r="P46" s="1014"/>
      <c r="Q46" s="1015"/>
      <c r="R46" s="703"/>
      <c r="S46" s="703"/>
      <c r="T46" s="98"/>
      <c r="U46" s="90"/>
      <c r="V46" s="53"/>
      <c r="W46" s="53"/>
      <c r="X46" s="53"/>
      <c r="Y46" s="53"/>
      <c r="Z46" s="53"/>
      <c r="AA46" s="53"/>
      <c r="AB46" s="53"/>
      <c r="AC46" s="53"/>
      <c r="AD46" s="53"/>
      <c r="AE46" s="692"/>
      <c r="AF46" s="692"/>
      <c r="AG46" s="57"/>
      <c r="AH46" s="58"/>
      <c r="AI46" s="692"/>
      <c r="AJ46" s="691"/>
      <c r="AK46" s="101"/>
      <c r="AL46" s="102"/>
      <c r="AP46" s="72"/>
      <c r="AQ46" s="237"/>
      <c r="AR46" s="115"/>
      <c r="AS46" s="115"/>
      <c r="AT46" s="237"/>
      <c r="AU46" s="116"/>
      <c r="AV46" s="116"/>
      <c r="AW46" s="116"/>
      <c r="AX46" s="117"/>
    </row>
    <row r="47" spans="1:50" s="46" customFormat="1" ht="20.100000000000001" customHeight="1">
      <c r="A47" s="350" t="s">
        <v>177</v>
      </c>
      <c r="B47" s="836"/>
      <c r="C47" s="837"/>
      <c r="D47" s="850">
        <f>+B47+'D05'!D47:E47</f>
        <v>0</v>
      </c>
      <c r="E47" s="851"/>
      <c r="F47" s="355"/>
      <c r="G47" s="356"/>
      <c r="H47" s="357"/>
      <c r="I47" s="358"/>
      <c r="J47" s="1120" t="s">
        <v>190</v>
      </c>
      <c r="K47" s="1121"/>
      <c r="L47" s="1121"/>
      <c r="M47" s="1122"/>
      <c r="N47" s="1134" t="s">
        <v>330</v>
      </c>
      <c r="O47" s="984"/>
      <c r="P47" s="1134">
        <v>350</v>
      </c>
      <c r="Q47" s="1135"/>
      <c r="R47" s="703"/>
      <c r="S47" s="703"/>
      <c r="T47" s="98"/>
      <c r="U47" s="90"/>
      <c r="V47" s="53"/>
      <c r="W47" s="53"/>
      <c r="X47" s="53"/>
      <c r="Y47" s="53"/>
      <c r="Z47" s="53"/>
      <c r="AA47" s="53"/>
      <c r="AB47" s="53"/>
      <c r="AC47" s="53"/>
      <c r="AD47" s="53"/>
      <c r="AE47" s="692"/>
      <c r="AF47" s="692"/>
      <c r="AG47" s="57"/>
      <c r="AH47" s="58"/>
      <c r="AI47" s="692"/>
      <c r="AJ47" s="691"/>
      <c r="AK47" s="101"/>
      <c r="AL47" s="102"/>
      <c r="AP47" s="72"/>
      <c r="AQ47" s="237"/>
      <c r="AR47" s="115"/>
      <c r="AS47" s="115"/>
      <c r="AT47" s="237"/>
      <c r="AU47" s="116"/>
      <c r="AV47" s="116"/>
      <c r="AW47" s="116"/>
      <c r="AX47" s="117"/>
    </row>
    <row r="48" spans="1:50" s="46" customFormat="1" ht="20.100000000000001" customHeight="1">
      <c r="A48" s="350" t="s">
        <v>250</v>
      </c>
      <c r="B48" s="836"/>
      <c r="C48" s="837"/>
      <c r="D48" s="850">
        <f>+B48+'D05'!D48:E48</f>
        <v>0</v>
      </c>
      <c r="E48" s="851"/>
      <c r="F48" s="355"/>
      <c r="G48" s="356"/>
      <c r="H48" s="357"/>
      <c r="I48" s="358"/>
      <c r="J48" s="1120" t="s">
        <v>191</v>
      </c>
      <c r="K48" s="1121"/>
      <c r="L48" s="1121"/>
      <c r="M48" s="1122"/>
      <c r="N48" s="988"/>
      <c r="O48" s="989"/>
      <c r="P48" s="988"/>
      <c r="Q48" s="989"/>
      <c r="R48" s="703"/>
      <c r="S48" s="703"/>
      <c r="T48" s="98"/>
      <c r="U48" s="90"/>
      <c r="V48" s="53"/>
      <c r="W48" s="53"/>
      <c r="X48" s="53"/>
      <c r="Y48" s="53"/>
      <c r="Z48" s="53"/>
      <c r="AA48" s="53"/>
      <c r="AB48" s="53"/>
      <c r="AC48" s="53"/>
      <c r="AD48" s="53"/>
      <c r="AE48" s="692"/>
      <c r="AF48" s="692"/>
      <c r="AG48" s="57"/>
      <c r="AH48" s="692"/>
      <c r="AI48" s="692"/>
      <c r="AJ48" s="691"/>
      <c r="AK48" s="101"/>
      <c r="AL48" s="101"/>
      <c r="AP48" s="72" t="s">
        <v>29</v>
      </c>
      <c r="AQ48" s="237" t="s">
        <v>30</v>
      </c>
      <c r="AR48" s="115"/>
      <c r="AS48" s="115"/>
      <c r="AT48" s="237" t="s">
        <v>31</v>
      </c>
      <c r="AU48" s="116"/>
      <c r="AV48" s="116"/>
      <c r="AW48" s="116"/>
      <c r="AX48" s="117"/>
    </row>
    <row r="49" spans="1:51" s="46" customFormat="1" ht="20.100000000000001" customHeight="1" thickBot="1">
      <c r="A49" s="359" t="s">
        <v>231</v>
      </c>
      <c r="B49" s="933">
        <f>SUM(B41:C48)</f>
        <v>2314</v>
      </c>
      <c r="C49" s="935"/>
      <c r="D49" s="1132">
        <f>+B49+'D05'!D49:E49</f>
        <v>10372</v>
      </c>
      <c r="E49" s="1123"/>
      <c r="F49" s="360" t="s">
        <v>231</v>
      </c>
      <c r="G49" s="361"/>
      <c r="H49" s="362">
        <f>SUM(H41:H48)</f>
        <v>1735</v>
      </c>
      <c r="I49" s="363">
        <f>+H49+'D05'!I49</f>
        <v>7837</v>
      </c>
      <c r="J49" s="985"/>
      <c r="K49" s="986"/>
      <c r="L49" s="986"/>
      <c r="M49" s="987"/>
      <c r="N49" s="990"/>
      <c r="O49" s="991"/>
      <c r="P49" s="990"/>
      <c r="Q49" s="1123"/>
      <c r="R49" s="703"/>
      <c r="S49" s="703"/>
      <c r="T49" s="98"/>
      <c r="U49" s="90"/>
      <c r="V49" s="53"/>
      <c r="W49" s="53"/>
      <c r="X49" s="53"/>
      <c r="Y49" s="53"/>
      <c r="Z49" s="53"/>
      <c r="AA49" s="53"/>
      <c r="AB49" s="53"/>
      <c r="AC49" s="53"/>
      <c r="AD49" s="692"/>
      <c r="AE49" s="692"/>
      <c r="AF49" s="692"/>
      <c r="AG49" s="692"/>
      <c r="AH49" s="692"/>
      <c r="AI49" s="692"/>
      <c r="AJ49" s="692"/>
      <c r="AK49" s="119"/>
      <c r="AL49" s="119"/>
      <c r="AP49" s="72" t="s">
        <v>32</v>
      </c>
      <c r="AQ49" s="237" t="s">
        <v>33</v>
      </c>
      <c r="AR49" s="115"/>
      <c r="AS49" s="115"/>
      <c r="AT49" s="237" t="s">
        <v>34</v>
      </c>
      <c r="AU49" s="116"/>
      <c r="AV49" s="116"/>
      <c r="AW49" s="116"/>
      <c r="AX49" s="117"/>
    </row>
    <row r="50" spans="1:51" s="46" customFormat="1" ht="19.5" customHeight="1" thickBot="1">
      <c r="A50" s="862" t="s">
        <v>210</v>
      </c>
      <c r="B50" s="863"/>
      <c r="C50" s="863"/>
      <c r="D50" s="863"/>
      <c r="E50" s="863"/>
      <c r="F50" s="863"/>
      <c r="G50" s="863"/>
      <c r="H50" s="863"/>
      <c r="I50" s="864"/>
      <c r="J50" s="1119" t="s">
        <v>211</v>
      </c>
      <c r="K50" s="1119"/>
      <c r="L50" s="1119"/>
      <c r="M50" s="1119"/>
      <c r="N50" s="1119"/>
      <c r="O50" s="1119"/>
      <c r="P50" s="1119"/>
      <c r="Q50" s="1119"/>
      <c r="R50" s="703"/>
      <c r="S50" s="703"/>
      <c r="T50" s="98"/>
      <c r="U50" s="90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P50" s="72" t="s">
        <v>35</v>
      </c>
      <c r="AQ50" s="237" t="s">
        <v>33</v>
      </c>
      <c r="AR50" s="115"/>
      <c r="AS50" s="115"/>
      <c r="AT50" s="237" t="s">
        <v>36</v>
      </c>
      <c r="AU50" s="116"/>
      <c r="AV50" s="116"/>
      <c r="AW50" s="116"/>
      <c r="AX50" s="117"/>
    </row>
    <row r="51" spans="1:51" s="46" customFormat="1" ht="20.100000000000001" customHeight="1" thickBot="1">
      <c r="A51" s="364" t="s">
        <v>93</v>
      </c>
      <c r="B51" s="834" t="s">
        <v>139</v>
      </c>
      <c r="C51" s="865"/>
      <c r="D51" s="834" t="s">
        <v>140</v>
      </c>
      <c r="E51" s="835"/>
      <c r="F51" s="838" t="s">
        <v>254</v>
      </c>
      <c r="G51" s="839"/>
      <c r="H51" s="846" t="s">
        <v>252</v>
      </c>
      <c r="I51" s="835"/>
      <c r="J51" s="994" t="s">
        <v>93</v>
      </c>
      <c r="K51" s="995"/>
      <c r="L51" s="996"/>
      <c r="M51" s="684" t="s">
        <v>253</v>
      </c>
      <c r="N51" s="1124" t="s">
        <v>111</v>
      </c>
      <c r="O51" s="1124"/>
      <c r="P51" s="684" t="s">
        <v>251</v>
      </c>
      <c r="Q51" s="684" t="s">
        <v>255</v>
      </c>
      <c r="R51" s="703"/>
      <c r="S51" s="703"/>
      <c r="T51" s="887"/>
      <c r="U51" s="887"/>
      <c r="V51" s="887"/>
      <c r="W51" s="887"/>
      <c r="X51" s="887"/>
      <c r="Y51" s="887"/>
      <c r="Z51" s="887"/>
      <c r="AA51" s="887"/>
      <c r="AB51" s="887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P51" s="72" t="s">
        <v>37</v>
      </c>
      <c r="AQ51" s="237" t="s">
        <v>33</v>
      </c>
      <c r="AR51" s="120"/>
      <c r="AS51" s="120"/>
      <c r="AT51" s="237" t="s">
        <v>38</v>
      </c>
      <c r="AU51" s="116"/>
      <c r="AV51" s="116"/>
      <c r="AW51" s="116"/>
      <c r="AX51" s="117"/>
    </row>
    <row r="52" spans="1:51" s="46" customFormat="1" ht="20.100000000000001" customHeight="1">
      <c r="A52" s="366" t="s">
        <v>239</v>
      </c>
      <c r="B52" s="860"/>
      <c r="C52" s="860"/>
      <c r="D52" s="860"/>
      <c r="E52" s="860"/>
      <c r="F52" s="858">
        <f>SUM(B52:E52)</f>
        <v>0</v>
      </c>
      <c r="G52" s="859"/>
      <c r="H52" s="860">
        <f>+F52+'D05'!H52:I52</f>
        <v>0</v>
      </c>
      <c r="I52" s="861"/>
      <c r="J52" s="847" t="s">
        <v>194</v>
      </c>
      <c r="K52" s="848"/>
      <c r="L52" s="849"/>
      <c r="M52" s="367">
        <f>ROUND(((G7*G7/1029.4*K10*(1-K11))+(G7*G7/1029.4*K10*(1-K11)*K12))*K13,0)</f>
        <v>355</v>
      </c>
      <c r="N52" s="1125">
        <f>+M52+'D05'!N52:O52</f>
        <v>1687</v>
      </c>
      <c r="O52" s="1126"/>
      <c r="P52" s="543">
        <v>1</v>
      </c>
      <c r="Q52" s="540">
        <v>13586</v>
      </c>
      <c r="R52" s="703"/>
      <c r="S52" s="703"/>
      <c r="T52" s="665"/>
      <c r="U52" s="665"/>
      <c r="V52" s="665"/>
      <c r="W52" s="665"/>
      <c r="X52" s="887"/>
      <c r="Y52" s="887"/>
      <c r="Z52" s="887"/>
      <c r="AA52" s="887"/>
      <c r="AB52" s="887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P52" s="72" t="s">
        <v>39</v>
      </c>
      <c r="AQ52" s="237" t="s">
        <v>33</v>
      </c>
      <c r="AR52" s="121"/>
      <c r="AS52" s="121"/>
      <c r="AT52" s="237" t="s">
        <v>40</v>
      </c>
      <c r="AU52" s="116"/>
      <c r="AV52" s="116"/>
      <c r="AW52" s="116"/>
      <c r="AX52" s="117"/>
    </row>
    <row r="53" spans="1:51" s="46" customFormat="1" ht="20.100000000000001" customHeight="1">
      <c r="A53" s="368" t="s">
        <v>167</v>
      </c>
      <c r="B53" s="856"/>
      <c r="C53" s="857"/>
      <c r="D53" s="836"/>
      <c r="E53" s="837"/>
      <c r="F53" s="833">
        <f>SUM(B53:E53)</f>
        <v>0</v>
      </c>
      <c r="G53" s="833"/>
      <c r="H53" s="860">
        <f>+F53+'D05'!H53:I53</f>
        <v>0</v>
      </c>
      <c r="I53" s="861"/>
      <c r="J53" s="1116" t="s">
        <v>198</v>
      </c>
      <c r="K53" s="1117"/>
      <c r="L53" s="1118"/>
      <c r="M53" s="666">
        <f>ROUND(P38*0.25,0)</f>
        <v>579</v>
      </c>
      <c r="N53" s="1125">
        <f>+M53+'D05'!N53:O53</f>
        <v>2595</v>
      </c>
      <c r="O53" s="1126"/>
      <c r="P53" s="544">
        <v>1</v>
      </c>
      <c r="Q53" s="541">
        <v>13586</v>
      </c>
      <c r="R53" s="703"/>
      <c r="S53" s="703"/>
      <c r="T53" s="698"/>
      <c r="U53" s="692"/>
      <c r="V53" s="122"/>
      <c r="W53" s="122"/>
      <c r="X53" s="917"/>
      <c r="Y53" s="918"/>
      <c r="Z53" s="918"/>
      <c r="AA53" s="918"/>
      <c r="AB53" s="918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P53" s="72" t="s">
        <v>41</v>
      </c>
      <c r="AQ53" s="237" t="s">
        <v>33</v>
      </c>
      <c r="AR53" s="121"/>
      <c r="AS53" s="121"/>
      <c r="AT53" s="237" t="s">
        <v>40</v>
      </c>
      <c r="AU53" s="116"/>
      <c r="AV53" s="116"/>
      <c r="AW53" s="116"/>
      <c r="AX53" s="117"/>
    </row>
    <row r="54" spans="1:51" s="46" customFormat="1" ht="20.100000000000001" customHeight="1">
      <c r="A54" s="250" t="s">
        <v>44</v>
      </c>
      <c r="B54" s="833"/>
      <c r="C54" s="833"/>
      <c r="D54" s="833"/>
      <c r="E54" s="833"/>
      <c r="F54" s="833">
        <f>SUM(B54:E54)</f>
        <v>0</v>
      </c>
      <c r="G54" s="833"/>
      <c r="H54" s="860">
        <f>+F54+'D05'!H54:I54</f>
        <v>0</v>
      </c>
      <c r="I54" s="861"/>
      <c r="J54" s="1116" t="s">
        <v>48</v>
      </c>
      <c r="K54" s="1117"/>
      <c r="L54" s="1118"/>
      <c r="M54" s="652">
        <v>167</v>
      </c>
      <c r="N54" s="1125">
        <f>+M54+'D05'!N54:O54</f>
        <v>294</v>
      </c>
      <c r="O54" s="1126"/>
      <c r="P54" s="544">
        <v>1</v>
      </c>
      <c r="Q54" s="541">
        <v>13586</v>
      </c>
      <c r="R54" s="703"/>
      <c r="S54" s="703"/>
      <c r="T54" s="698"/>
      <c r="U54" s="692"/>
      <c r="V54" s="123"/>
      <c r="W54" s="123"/>
      <c r="X54" s="917"/>
      <c r="Y54" s="918"/>
      <c r="Z54" s="918"/>
      <c r="AA54" s="918"/>
      <c r="AB54" s="918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P54" s="72" t="s">
        <v>42</v>
      </c>
      <c r="AQ54" s="237" t="s">
        <v>33</v>
      </c>
      <c r="AR54" s="115"/>
      <c r="AS54" s="115"/>
      <c r="AT54" s="237" t="s">
        <v>43</v>
      </c>
      <c r="AU54" s="116"/>
      <c r="AV54" s="116"/>
      <c r="AW54" s="116"/>
      <c r="AX54" s="117"/>
    </row>
    <row r="55" spans="1:51" s="46" customFormat="1" ht="20.100000000000001" customHeight="1">
      <c r="A55" s="352"/>
      <c r="B55" s="675"/>
      <c r="C55" s="655"/>
      <c r="D55" s="677"/>
      <c r="E55" s="677"/>
      <c r="F55" s="675"/>
      <c r="G55" s="655"/>
      <c r="H55" s="677"/>
      <c r="I55" s="676"/>
      <c r="J55" s="924" t="s">
        <v>195</v>
      </c>
      <c r="K55" s="925"/>
      <c r="L55" s="926"/>
      <c r="M55" s="369"/>
      <c r="N55" s="1125">
        <f>+M55+'D05'!N55:O55</f>
        <v>467</v>
      </c>
      <c r="O55" s="1126"/>
      <c r="P55" s="544">
        <v>2</v>
      </c>
      <c r="Q55" s="541">
        <v>2466</v>
      </c>
      <c r="R55" s="703"/>
      <c r="S55" s="703"/>
      <c r="T55" s="698"/>
      <c r="U55" s="692"/>
      <c r="V55" s="123"/>
      <c r="W55" s="123"/>
      <c r="X55" s="692"/>
      <c r="Y55" s="703"/>
      <c r="Z55" s="703"/>
      <c r="AA55" s="703"/>
      <c r="AB55" s="70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P55" s="124"/>
      <c r="AQ55" s="118"/>
      <c r="AR55" s="125"/>
      <c r="AS55" s="125"/>
      <c r="AT55" s="118"/>
      <c r="AU55" s="126"/>
      <c r="AV55" s="126"/>
      <c r="AW55" s="126"/>
      <c r="AX55" s="127"/>
    </row>
    <row r="56" spans="1:51" s="46" customFormat="1" ht="20.100000000000001" customHeight="1" thickBot="1">
      <c r="A56" s="370"/>
      <c r="B56" s="371"/>
      <c r="C56" s="372"/>
      <c r="D56" s="373"/>
      <c r="E56" s="373"/>
      <c r="F56" s="675"/>
      <c r="G56" s="655"/>
      <c r="H56" s="677"/>
      <c r="I56" s="676"/>
      <c r="J56" s="924" t="s">
        <v>197</v>
      </c>
      <c r="K56" s="925"/>
      <c r="L56" s="926"/>
      <c r="M56" s="666">
        <f>ROUND(N65*7*6.2897,0)</f>
        <v>1101</v>
      </c>
      <c r="N56" s="1125">
        <f>+M56+'D05'!N56:O56</f>
        <v>4912</v>
      </c>
      <c r="O56" s="1126"/>
      <c r="P56" s="547"/>
      <c r="Q56" s="548"/>
      <c r="R56" s="703"/>
      <c r="S56" s="703"/>
      <c r="T56" s="698"/>
      <c r="U56" s="692"/>
      <c r="V56" s="123"/>
      <c r="W56" s="123"/>
      <c r="X56" s="917"/>
      <c r="Y56" s="918"/>
      <c r="Z56" s="918"/>
      <c r="AA56" s="918"/>
      <c r="AB56" s="918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P56" s="76" t="s">
        <v>45</v>
      </c>
      <c r="AQ56" s="77" t="s">
        <v>33</v>
      </c>
      <c r="AR56" s="128"/>
      <c r="AS56" s="128"/>
      <c r="AT56" s="77" t="s">
        <v>46</v>
      </c>
      <c r="AU56" s="129"/>
      <c r="AV56" s="129"/>
      <c r="AW56" s="129"/>
      <c r="AX56" s="130"/>
    </row>
    <row r="57" spans="1:51" s="46" customFormat="1" ht="18" customHeight="1" thickBot="1">
      <c r="A57" s="862" t="s">
        <v>226</v>
      </c>
      <c r="B57" s="863"/>
      <c r="C57" s="863"/>
      <c r="D57" s="863"/>
      <c r="E57" s="863"/>
      <c r="F57" s="862" t="s">
        <v>196</v>
      </c>
      <c r="G57" s="863"/>
      <c r="H57" s="863"/>
      <c r="I57" s="864"/>
      <c r="J57" s="862" t="s">
        <v>227</v>
      </c>
      <c r="K57" s="863"/>
      <c r="L57" s="863"/>
      <c r="M57" s="863"/>
      <c r="N57" s="862" t="s">
        <v>196</v>
      </c>
      <c r="O57" s="863"/>
      <c r="P57" s="863"/>
      <c r="Q57" s="864"/>
      <c r="R57" s="665"/>
      <c r="S57" s="665"/>
      <c r="T57" s="698"/>
      <c r="U57" s="692"/>
      <c r="V57" s="122"/>
      <c r="W57" s="122"/>
      <c r="X57" s="917"/>
      <c r="Y57" s="918"/>
      <c r="Z57" s="918"/>
      <c r="AA57" s="918"/>
      <c r="AB57" s="918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51" s="46" customFormat="1" ht="21" customHeight="1" thickBot="1">
      <c r="A58" s="704" t="s">
        <v>193</v>
      </c>
      <c r="B58" s="867" t="s">
        <v>240</v>
      </c>
      <c r="C58" s="867"/>
      <c r="D58" s="867"/>
      <c r="E58" s="867"/>
      <c r="F58" s="867" t="s">
        <v>176</v>
      </c>
      <c r="G58" s="867"/>
      <c r="H58" s="867" t="s">
        <v>47</v>
      </c>
      <c r="I58" s="867"/>
      <c r="J58" s="921" t="s">
        <v>98</v>
      </c>
      <c r="K58" s="922"/>
      <c r="L58" s="923"/>
      <c r="M58" s="699" t="s">
        <v>256</v>
      </c>
      <c r="N58" s="938" t="s">
        <v>176</v>
      </c>
      <c r="O58" s="938"/>
      <c r="P58" s="931" t="s">
        <v>47</v>
      </c>
      <c r="Q58" s="932"/>
      <c r="R58" s="665"/>
      <c r="S58" s="665"/>
      <c r="T58" s="698"/>
      <c r="U58" s="692"/>
      <c r="V58" s="122"/>
      <c r="W58" s="122"/>
      <c r="X58" s="692"/>
      <c r="Y58" s="703"/>
      <c r="Z58" s="703"/>
      <c r="AA58" s="703"/>
      <c r="AB58" s="70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51" s="46" customFormat="1" ht="20.100000000000001" customHeight="1" thickBot="1">
      <c r="A59" s="377" t="s">
        <v>361</v>
      </c>
      <c r="B59" s="868"/>
      <c r="C59" s="869"/>
      <c r="D59" s="869"/>
      <c r="E59" s="870"/>
      <c r="F59" s="858"/>
      <c r="G59" s="859"/>
      <c r="H59" s="852">
        <f>+F59+'D05'!H59:I59</f>
        <v>0</v>
      </c>
      <c r="I59" s="853"/>
      <c r="J59" s="884" t="s">
        <v>354</v>
      </c>
      <c r="K59" s="885"/>
      <c r="L59" s="886"/>
      <c r="M59" s="649">
        <v>12</v>
      </c>
      <c r="N59" s="858">
        <v>13</v>
      </c>
      <c r="O59" s="859"/>
      <c r="P59" s="836">
        <f>+N59+'D05'!P59:Q59</f>
        <v>54</v>
      </c>
      <c r="Q59" s="845"/>
      <c r="R59" s="703"/>
      <c r="S59" s="703"/>
      <c r="T59" s="698"/>
      <c r="U59" s="692"/>
      <c r="V59" s="122"/>
      <c r="W59" s="122"/>
      <c r="X59" s="917"/>
      <c r="Y59" s="918"/>
      <c r="Z59" s="918"/>
      <c r="AA59" s="918"/>
      <c r="AB59" s="918"/>
      <c r="AC59" s="53"/>
      <c r="AD59" s="87"/>
      <c r="AE59" s="131"/>
      <c r="AF59" s="131"/>
      <c r="AG59" s="131"/>
      <c r="AH59" s="131"/>
      <c r="AI59" s="131"/>
      <c r="AJ59" s="131"/>
      <c r="AK59" s="131"/>
      <c r="AL59" s="131"/>
      <c r="AQ59" s="132"/>
      <c r="AR59" s="683"/>
      <c r="AS59" s="683"/>
      <c r="AT59" s="683"/>
      <c r="AU59" s="683"/>
      <c r="AV59" s="683"/>
      <c r="AW59" s="683"/>
      <c r="AX59" s="134"/>
      <c r="AY59" s="134"/>
    </row>
    <row r="60" spans="1:51" s="46" customFormat="1" ht="20.100000000000001" customHeight="1" thickBot="1">
      <c r="A60" s="378"/>
      <c r="B60" s="840"/>
      <c r="C60" s="841"/>
      <c r="D60" s="841"/>
      <c r="E60" s="842"/>
      <c r="F60" s="836"/>
      <c r="G60" s="837"/>
      <c r="H60" s="836">
        <f>+F60+'D05'!H60:I60</f>
        <v>0</v>
      </c>
      <c r="I60" s="845"/>
      <c r="J60" s="843" t="s">
        <v>355</v>
      </c>
      <c r="K60" s="844"/>
      <c r="L60" s="837"/>
      <c r="M60" s="653">
        <v>12</v>
      </c>
      <c r="N60" s="836">
        <v>12</v>
      </c>
      <c r="O60" s="837"/>
      <c r="P60" s="836">
        <f>+N60+'D05'!P60:Q60</f>
        <v>47</v>
      </c>
      <c r="Q60" s="845"/>
      <c r="R60" s="703"/>
      <c r="S60" s="703"/>
      <c r="T60" s="698"/>
      <c r="U60" s="692"/>
      <c r="V60" s="122"/>
      <c r="W60" s="122"/>
      <c r="X60" s="692"/>
      <c r="Y60" s="703"/>
      <c r="Z60" s="703"/>
      <c r="AA60" s="703"/>
      <c r="AB60" s="703"/>
      <c r="AC60" s="53"/>
      <c r="AD60" s="87"/>
      <c r="AE60" s="131"/>
      <c r="AF60" s="131"/>
      <c r="AG60" s="131"/>
      <c r="AH60" s="131"/>
      <c r="AI60" s="131"/>
      <c r="AJ60" s="131"/>
      <c r="AK60" s="131"/>
      <c r="AL60" s="131"/>
      <c r="AQ60" s="135"/>
      <c r="AR60" s="136"/>
      <c r="AS60" s="136"/>
      <c r="AT60" s="136"/>
      <c r="AU60" s="136"/>
      <c r="AV60" s="136"/>
      <c r="AW60" s="136"/>
      <c r="AX60" s="55"/>
      <c r="AY60" s="55"/>
    </row>
    <row r="61" spans="1:51" s="46" customFormat="1" ht="20.100000000000001" customHeight="1" thickBot="1">
      <c r="A61" s="378"/>
      <c r="B61" s="840"/>
      <c r="C61" s="841"/>
      <c r="D61" s="841"/>
      <c r="E61" s="842"/>
      <c r="F61" s="836"/>
      <c r="G61" s="837"/>
      <c r="H61" s="1105">
        <f>+F61+'D05'!H61:I61</f>
        <v>0</v>
      </c>
      <c r="I61" s="851"/>
      <c r="J61" s="843"/>
      <c r="K61" s="844"/>
      <c r="L61" s="837"/>
      <c r="M61" s="653"/>
      <c r="N61" s="836"/>
      <c r="O61" s="837"/>
      <c r="P61" s="836">
        <f>+N61+'D05'!P61:Q61</f>
        <v>0</v>
      </c>
      <c r="Q61" s="845"/>
      <c r="R61" s="703"/>
      <c r="S61" s="703"/>
      <c r="T61" s="698"/>
      <c r="U61" s="692"/>
      <c r="V61" s="122"/>
      <c r="W61" s="122"/>
      <c r="X61" s="692"/>
      <c r="Y61" s="703"/>
      <c r="Z61" s="703"/>
      <c r="AA61" s="703"/>
      <c r="AB61" s="703"/>
      <c r="AC61" s="53"/>
      <c r="AD61" s="87"/>
      <c r="AE61" s="131"/>
      <c r="AF61" s="131"/>
      <c r="AG61" s="131"/>
      <c r="AH61" s="131"/>
      <c r="AI61" s="131"/>
      <c r="AJ61" s="131"/>
      <c r="AK61" s="131"/>
      <c r="AL61" s="131"/>
      <c r="AQ61" s="135"/>
      <c r="AR61" s="136"/>
      <c r="AS61" s="136"/>
      <c r="AT61" s="136"/>
      <c r="AU61" s="136"/>
      <c r="AV61" s="136"/>
      <c r="AW61" s="136"/>
      <c r="AX61" s="55"/>
      <c r="AY61" s="55"/>
    </row>
    <row r="62" spans="1:51" s="46" customFormat="1" ht="20.100000000000001" customHeight="1" thickBot="1">
      <c r="A62" s="378"/>
      <c r="B62" s="840"/>
      <c r="C62" s="841"/>
      <c r="D62" s="841"/>
      <c r="E62" s="842"/>
      <c r="F62" s="836"/>
      <c r="G62" s="837"/>
      <c r="H62" s="836"/>
      <c r="I62" s="845"/>
      <c r="J62" s="843"/>
      <c r="K62" s="844"/>
      <c r="L62" s="837"/>
      <c r="M62" s="653"/>
      <c r="N62" s="836"/>
      <c r="O62" s="837"/>
      <c r="P62" s="836">
        <f>+N62+'D05'!P62:Q62</f>
        <v>0</v>
      </c>
      <c r="Q62" s="845"/>
      <c r="R62" s="703"/>
      <c r="S62" s="703"/>
      <c r="T62" s="698"/>
      <c r="U62" s="692"/>
      <c r="V62" s="122"/>
      <c r="W62" s="122"/>
      <c r="X62" s="692"/>
      <c r="Y62" s="703"/>
      <c r="Z62" s="703"/>
      <c r="AA62" s="703"/>
      <c r="AB62" s="703"/>
      <c r="AC62" s="53"/>
      <c r="AD62" s="87"/>
      <c r="AE62" s="131"/>
      <c r="AF62" s="131"/>
      <c r="AG62" s="131"/>
      <c r="AH62" s="131"/>
      <c r="AI62" s="131"/>
      <c r="AJ62" s="131"/>
      <c r="AK62" s="131"/>
      <c r="AL62" s="131"/>
      <c r="AQ62" s="135"/>
      <c r="AR62" s="136"/>
      <c r="AS62" s="136"/>
      <c r="AT62" s="136"/>
      <c r="AU62" s="136"/>
      <c r="AV62" s="136"/>
      <c r="AW62" s="136"/>
      <c r="AX62" s="55"/>
      <c r="AY62" s="55"/>
    </row>
    <row r="63" spans="1:51" s="46" customFormat="1" ht="20.100000000000001" customHeight="1" thickBot="1">
      <c r="A63" s="378"/>
      <c r="B63" s="379"/>
      <c r="C63" s="380"/>
      <c r="D63" s="380"/>
      <c r="E63" s="381"/>
      <c r="F63" s="679"/>
      <c r="G63" s="680"/>
      <c r="H63" s="679"/>
      <c r="I63" s="532"/>
      <c r="J63" s="843"/>
      <c r="K63" s="844"/>
      <c r="L63" s="837"/>
      <c r="M63" s="382"/>
      <c r="N63" s="679"/>
      <c r="O63" s="680"/>
      <c r="P63" s="836"/>
      <c r="Q63" s="845"/>
      <c r="R63" s="703"/>
      <c r="S63" s="703"/>
      <c r="T63" s="698"/>
      <c r="U63" s="692"/>
      <c r="V63" s="122"/>
      <c r="W63" s="122"/>
      <c r="X63" s="692"/>
      <c r="Y63" s="703"/>
      <c r="Z63" s="703"/>
      <c r="AA63" s="703"/>
      <c r="AB63" s="703"/>
      <c r="AC63" s="53"/>
      <c r="AD63" s="87"/>
      <c r="AE63" s="131"/>
      <c r="AF63" s="131"/>
      <c r="AG63" s="131"/>
      <c r="AH63" s="131"/>
      <c r="AI63" s="131"/>
      <c r="AJ63" s="131"/>
      <c r="AK63" s="131"/>
      <c r="AL63" s="131"/>
      <c r="AQ63" s="135"/>
      <c r="AR63" s="136"/>
      <c r="AS63" s="136"/>
      <c r="AT63" s="136"/>
      <c r="AU63" s="136"/>
      <c r="AV63" s="136"/>
      <c r="AW63" s="136"/>
      <c r="AX63" s="55"/>
      <c r="AY63" s="55"/>
    </row>
    <row r="64" spans="1:51" s="46" customFormat="1" ht="20.100000000000001" customHeight="1" thickBot="1">
      <c r="A64" s="378"/>
      <c r="B64" s="379"/>
      <c r="C64" s="380"/>
      <c r="D64" s="380"/>
      <c r="E64" s="381"/>
      <c r="F64" s="679"/>
      <c r="G64" s="680"/>
      <c r="H64" s="679"/>
      <c r="I64" s="532"/>
      <c r="J64" s="843"/>
      <c r="K64" s="844"/>
      <c r="L64" s="837"/>
      <c r="M64" s="382"/>
      <c r="N64" s="679"/>
      <c r="O64" s="680"/>
      <c r="P64" s="836"/>
      <c r="Q64" s="845"/>
      <c r="R64" s="703"/>
      <c r="S64" s="703"/>
      <c r="T64" s="698"/>
      <c r="U64" s="692"/>
      <c r="V64" s="122"/>
      <c r="W64" s="122"/>
      <c r="X64" s="692"/>
      <c r="Y64" s="703"/>
      <c r="Z64" s="703"/>
      <c r="AA64" s="703"/>
      <c r="AB64" s="703"/>
      <c r="AC64" s="53"/>
      <c r="AD64" s="87"/>
      <c r="AE64" s="131"/>
      <c r="AF64" s="131"/>
      <c r="AG64" s="131"/>
      <c r="AH64" s="131"/>
      <c r="AI64" s="131"/>
      <c r="AJ64" s="131"/>
      <c r="AK64" s="131"/>
      <c r="AL64" s="131"/>
      <c r="AQ64" s="135"/>
      <c r="AR64" s="136"/>
      <c r="AS64" s="136"/>
      <c r="AT64" s="136"/>
      <c r="AU64" s="136"/>
      <c r="AV64" s="136"/>
      <c r="AW64" s="136"/>
      <c r="AX64" s="55"/>
      <c r="AY64" s="55"/>
    </row>
    <row r="65" spans="1:51" s="46" customFormat="1" ht="20.100000000000001" customHeight="1" thickBot="1">
      <c r="A65" s="383"/>
      <c r="B65" s="933"/>
      <c r="C65" s="934"/>
      <c r="D65" s="934"/>
      <c r="E65" s="935"/>
      <c r="F65" s="854"/>
      <c r="G65" s="855"/>
      <c r="H65" s="854"/>
      <c r="I65" s="936"/>
      <c r="J65" s="878" t="s">
        <v>299</v>
      </c>
      <c r="K65" s="879"/>
      <c r="L65" s="855"/>
      <c r="M65" s="384"/>
      <c r="N65" s="854">
        <f>SUM(N59:O62)</f>
        <v>25</v>
      </c>
      <c r="O65" s="936"/>
      <c r="P65" s="854">
        <f>SUM(P59:Q62)</f>
        <v>101</v>
      </c>
      <c r="Q65" s="936"/>
      <c r="R65" s="703"/>
      <c r="S65" s="703"/>
      <c r="T65" s="698"/>
      <c r="U65" s="692"/>
      <c r="V65" s="122"/>
      <c r="W65" s="122"/>
      <c r="X65" s="692"/>
      <c r="Y65" s="703"/>
      <c r="Z65" s="703"/>
      <c r="AA65" s="703"/>
      <c r="AB65" s="703"/>
      <c r="AC65" s="53"/>
      <c r="AD65" s="87"/>
      <c r="AE65" s="131"/>
      <c r="AF65" s="131"/>
      <c r="AG65" s="131"/>
      <c r="AH65" s="131"/>
      <c r="AI65" s="131"/>
      <c r="AJ65" s="131"/>
      <c r="AK65" s="131"/>
      <c r="AL65" s="131"/>
      <c r="AQ65" s="135"/>
      <c r="AR65" s="136"/>
      <c r="AS65" s="136"/>
      <c r="AT65" s="136"/>
      <c r="AU65" s="136"/>
      <c r="AV65" s="136"/>
      <c r="AW65" s="136"/>
      <c r="AX65" s="55"/>
      <c r="AY65" s="55"/>
    </row>
    <row r="66" spans="1:51" s="46" customFormat="1" ht="25.5" customHeight="1" thickBot="1">
      <c r="A66" s="862" t="s">
        <v>112</v>
      </c>
      <c r="B66" s="863"/>
      <c r="C66" s="863"/>
      <c r="D66" s="863"/>
      <c r="E66" s="863"/>
      <c r="F66" s="863"/>
      <c r="G66" s="863"/>
      <c r="H66" s="863"/>
      <c r="I66" s="863"/>
      <c r="J66" s="863"/>
      <c r="K66" s="864"/>
      <c r="L66" s="862" t="s">
        <v>49</v>
      </c>
      <c r="M66" s="863"/>
      <c r="N66" s="863"/>
      <c r="O66" s="863"/>
      <c r="P66" s="863"/>
      <c r="Q66" s="864"/>
      <c r="R66" s="59"/>
      <c r="S66" s="87"/>
      <c r="T66" s="137"/>
      <c r="U66" s="137"/>
      <c r="V66" s="87"/>
      <c r="W66" s="87"/>
      <c r="X66" s="87"/>
      <c r="Y66" s="87"/>
      <c r="Z66" s="53"/>
      <c r="AA66" s="53"/>
      <c r="AB66" s="53"/>
      <c r="AC66" s="53"/>
      <c r="AD66" s="131"/>
      <c r="AE66" s="131"/>
      <c r="AF66" s="692"/>
      <c r="AG66" s="691"/>
      <c r="AH66" s="138"/>
      <c r="AI66" s="139"/>
      <c r="AJ66" s="139"/>
      <c r="AK66" s="94"/>
      <c r="AL66" s="94"/>
      <c r="AQ66" s="140" t="s">
        <v>52</v>
      </c>
      <c r="AR66" s="141"/>
      <c r="AS66" s="237">
        <v>1</v>
      </c>
      <c r="AT66" s="142"/>
      <c r="AU66" s="143"/>
      <c r="AV66" s="144"/>
      <c r="AW66" s="145"/>
      <c r="AX66" s="146"/>
      <c r="AY66" s="147"/>
    </row>
    <row r="67" spans="1:51" s="46" customFormat="1" ht="20.100000000000001" customHeight="1" thickBot="1">
      <c r="A67" s="1128" t="s">
        <v>241</v>
      </c>
      <c r="B67" s="1130" t="s">
        <v>100</v>
      </c>
      <c r="C67" s="862" t="s">
        <v>8</v>
      </c>
      <c r="D67" s="863"/>
      <c r="E67" s="863"/>
      <c r="F67" s="864"/>
      <c r="G67" s="910" t="s">
        <v>9</v>
      </c>
      <c r="H67" s="912" t="s">
        <v>99</v>
      </c>
      <c r="I67" s="700" t="s">
        <v>216</v>
      </c>
      <c r="J67" s="700" t="s">
        <v>216</v>
      </c>
      <c r="K67" s="945" t="s">
        <v>10</v>
      </c>
      <c r="L67" s="943"/>
      <c r="M67" s="944"/>
      <c r="N67" s="386" t="s">
        <v>50</v>
      </c>
      <c r="O67" s="387" t="s">
        <v>109</v>
      </c>
      <c r="P67" s="388" t="s">
        <v>221</v>
      </c>
      <c r="Q67" s="389" t="s">
        <v>222</v>
      </c>
      <c r="R67" s="59"/>
      <c r="S67" s="53"/>
      <c r="T67" s="937"/>
      <c r="U67" s="937"/>
      <c r="V67" s="53"/>
      <c r="W67" s="53"/>
      <c r="X67" s="53"/>
      <c r="Y67" s="53"/>
      <c r="Z67" s="53"/>
      <c r="AA67" s="53"/>
      <c r="AB67" s="53"/>
      <c r="AC67" s="53"/>
      <c r="AD67" s="131"/>
      <c r="AE67" s="131"/>
      <c r="AF67" s="692"/>
      <c r="AG67" s="101"/>
      <c r="AH67" s="138"/>
      <c r="AI67" s="139"/>
      <c r="AJ67" s="139"/>
      <c r="AK67" s="94"/>
      <c r="AL67" s="94"/>
      <c r="AQ67" s="148"/>
      <c r="AR67" s="149"/>
      <c r="AS67" s="237"/>
      <c r="AT67" s="142"/>
      <c r="AU67" s="143"/>
      <c r="AV67" s="144"/>
      <c r="AW67" s="145"/>
      <c r="AX67" s="146"/>
      <c r="AY67" s="147"/>
    </row>
    <row r="68" spans="1:51" s="46" customFormat="1" ht="20.100000000000001" customHeight="1" thickBot="1">
      <c r="A68" s="1129"/>
      <c r="B68" s="1131"/>
      <c r="C68" s="390" t="s">
        <v>215</v>
      </c>
      <c r="D68" s="391" t="s">
        <v>212</v>
      </c>
      <c r="E68" s="391" t="s">
        <v>213</v>
      </c>
      <c r="F68" s="392" t="s">
        <v>214</v>
      </c>
      <c r="G68" s="911"/>
      <c r="H68" s="913"/>
      <c r="I68" s="701" t="s">
        <v>238</v>
      </c>
      <c r="J68" s="394" t="s">
        <v>176</v>
      </c>
      <c r="K68" s="946"/>
      <c r="L68" s="395" t="s">
        <v>113</v>
      </c>
      <c r="M68" s="396"/>
      <c r="N68" s="396"/>
      <c r="O68" s="396"/>
      <c r="P68" s="396"/>
      <c r="Q68" s="397"/>
      <c r="R68" s="59"/>
      <c r="S68" s="53"/>
      <c r="T68" s="55"/>
      <c r="U68" s="55"/>
      <c r="V68" s="53"/>
      <c r="W68" s="53"/>
      <c r="X68" s="53"/>
      <c r="Y68" s="53"/>
      <c r="Z68" s="53"/>
      <c r="AA68" s="53"/>
      <c r="AB68" s="53"/>
      <c r="AC68" s="53"/>
      <c r="AD68" s="150"/>
      <c r="AE68" s="150"/>
      <c r="AF68" s="150"/>
      <c r="AG68" s="150"/>
      <c r="AH68" s="150"/>
      <c r="AI68" s="150"/>
      <c r="AJ68" s="150"/>
      <c r="AK68" s="150"/>
      <c r="AL68" s="150"/>
      <c r="AQ68" s="151"/>
      <c r="AR68" s="152"/>
      <c r="AS68" s="118"/>
      <c r="AT68" s="153"/>
      <c r="AU68" s="154"/>
      <c r="AV68" s="155"/>
      <c r="AW68" s="156"/>
      <c r="AX68" s="157"/>
      <c r="AY68" s="158"/>
    </row>
    <row r="69" spans="1:51" s="46" customFormat="1" ht="20.100000000000001" customHeight="1" thickBot="1">
      <c r="A69" s="250" t="s">
        <v>232</v>
      </c>
      <c r="B69" s="656">
        <v>1600</v>
      </c>
      <c r="C69" s="398"/>
      <c r="D69" s="258"/>
      <c r="E69" s="399"/>
      <c r="F69" s="666"/>
      <c r="G69" s="656"/>
      <c r="H69" s="656">
        <f>+B69-C69-D69-E69-F69+G69</f>
        <v>1600</v>
      </c>
      <c r="I69" s="400"/>
      <c r="J69" s="401">
        <f>SUM(C69:F69)*I69</f>
        <v>0</v>
      </c>
      <c r="K69" s="533">
        <f>+J69+'D05'!K69</f>
        <v>0</v>
      </c>
      <c r="L69" s="403" t="s">
        <v>102</v>
      </c>
      <c r="M69" s="404"/>
      <c r="N69" s="882">
        <v>1</v>
      </c>
      <c r="O69" s="939"/>
      <c r="P69" s="880">
        <f>+N69*O69</f>
        <v>0</v>
      </c>
      <c r="Q69" s="914">
        <f>P69</f>
        <v>0</v>
      </c>
      <c r="R69" s="59"/>
      <c r="S69" s="53"/>
      <c r="T69" s="55"/>
      <c r="U69" s="55"/>
      <c r="V69" s="53"/>
      <c r="W69" s="53"/>
      <c r="X69" s="53"/>
      <c r="Y69" s="53"/>
      <c r="Z69" s="53"/>
      <c r="AA69" s="53"/>
      <c r="AB69" s="53"/>
      <c r="AC69" s="53"/>
      <c r="AD69" s="131"/>
      <c r="AE69" s="131"/>
      <c r="AF69" s="692"/>
      <c r="AG69" s="159"/>
      <c r="AH69" s="138"/>
      <c r="AI69" s="139"/>
      <c r="AJ69" s="139"/>
      <c r="AK69" s="94"/>
      <c r="AL69" s="94"/>
      <c r="AQ69" s="160" t="s">
        <v>53</v>
      </c>
      <c r="AR69" s="161"/>
      <c r="AS69" s="161"/>
      <c r="AT69" s="161"/>
      <c r="AU69" s="161"/>
      <c r="AV69" s="161"/>
      <c r="AW69" s="161"/>
      <c r="AX69" s="161"/>
      <c r="AY69" s="162"/>
    </row>
    <row r="70" spans="1:51" s="46" customFormat="1" ht="20.100000000000001" customHeight="1">
      <c r="A70" s="250" t="s">
        <v>233</v>
      </c>
      <c r="B70" s="656">
        <v>525</v>
      </c>
      <c r="C70" s="398"/>
      <c r="D70" s="405">
        <v>200</v>
      </c>
      <c r="E70" s="399"/>
      <c r="F70" s="398"/>
      <c r="G70" s="656"/>
      <c r="H70" s="656">
        <f t="shared" ref="H70:H79" si="0">+B70-C70-D70-E70-F70+G70</f>
        <v>325</v>
      </c>
      <c r="I70" s="406"/>
      <c r="J70" s="407">
        <f t="shared" ref="J70:J79" si="1">SUM(C70:F70)*I70</f>
        <v>0</v>
      </c>
      <c r="K70" s="408">
        <f>+J70+'D05'!K70</f>
        <v>0</v>
      </c>
      <c r="L70" s="409" t="s">
        <v>101</v>
      </c>
      <c r="M70" s="410"/>
      <c r="N70" s="883"/>
      <c r="O70" s="940"/>
      <c r="P70" s="881"/>
      <c r="Q70" s="915"/>
      <c r="R70" s="59"/>
      <c r="S70" s="53"/>
      <c r="T70" s="55"/>
      <c r="U70" s="55"/>
      <c r="V70" s="53"/>
      <c r="W70" s="53"/>
      <c r="X70" s="53"/>
      <c r="Y70" s="53"/>
      <c r="Z70" s="53"/>
      <c r="AA70" s="53"/>
      <c r="AB70" s="53"/>
      <c r="AC70" s="53"/>
      <c r="AD70" s="131"/>
      <c r="AE70" s="131"/>
      <c r="AF70" s="692"/>
      <c r="AG70" s="159"/>
      <c r="AH70" s="138"/>
      <c r="AI70" s="139"/>
      <c r="AJ70" s="139"/>
      <c r="AK70" s="94"/>
      <c r="AL70" s="94"/>
      <c r="AQ70" s="163" t="s">
        <v>61</v>
      </c>
      <c r="AR70" s="164"/>
      <c r="AS70" s="92">
        <v>1</v>
      </c>
      <c r="AT70" s="165"/>
      <c r="AU70" s="143"/>
      <c r="AV70" s="166"/>
      <c r="AW70" s="167"/>
      <c r="AX70" s="168"/>
      <c r="AY70" s="169"/>
    </row>
    <row r="71" spans="1:51" s="46" customFormat="1" ht="20.100000000000001" customHeight="1">
      <c r="A71" s="250" t="s">
        <v>302</v>
      </c>
      <c r="B71" s="656">
        <v>8425</v>
      </c>
      <c r="C71" s="398"/>
      <c r="D71" s="398"/>
      <c r="E71" s="411"/>
      <c r="F71" s="666"/>
      <c r="G71" s="656"/>
      <c r="H71" s="656">
        <f t="shared" si="0"/>
        <v>8425</v>
      </c>
      <c r="I71" s="406"/>
      <c r="J71" s="407">
        <f t="shared" si="1"/>
        <v>0</v>
      </c>
      <c r="K71" s="408">
        <f>+J71+'D05'!K71</f>
        <v>0</v>
      </c>
      <c r="L71" s="412" t="s">
        <v>68</v>
      </c>
      <c r="M71" s="413"/>
      <c r="N71" s="413"/>
      <c r="O71" s="413"/>
      <c r="P71" s="413"/>
      <c r="Q71" s="414"/>
      <c r="R71" s="59"/>
      <c r="S71" s="53"/>
      <c r="T71" s="242"/>
      <c r="U71" s="55"/>
      <c r="V71" s="53"/>
      <c r="W71" s="53"/>
      <c r="X71" s="53"/>
      <c r="Y71" s="53"/>
      <c r="Z71" s="53"/>
      <c r="AA71" s="53"/>
      <c r="AB71" s="53"/>
      <c r="AC71" s="53"/>
      <c r="AD71" s="131"/>
      <c r="AE71" s="131"/>
      <c r="AF71" s="692"/>
      <c r="AG71" s="159"/>
      <c r="AH71" s="138"/>
      <c r="AI71" s="139"/>
      <c r="AJ71" s="139"/>
      <c r="AK71" s="94"/>
      <c r="AL71" s="94"/>
      <c r="AQ71" s="148" t="s">
        <v>69</v>
      </c>
      <c r="AR71" s="149"/>
      <c r="AS71" s="92">
        <v>1</v>
      </c>
      <c r="AT71" s="165"/>
      <c r="AU71" s="143"/>
      <c r="AV71" s="144"/>
      <c r="AW71" s="145"/>
      <c r="AX71" s="146"/>
      <c r="AY71" s="147"/>
    </row>
    <row r="72" spans="1:51" s="46" customFormat="1" ht="20.100000000000001" customHeight="1">
      <c r="A72" s="250" t="s">
        <v>258</v>
      </c>
      <c r="B72" s="656">
        <v>10</v>
      </c>
      <c r="C72" s="398"/>
      <c r="D72" s="398"/>
      <c r="E72" s="398"/>
      <c r="F72" s="666"/>
      <c r="G72" s="656"/>
      <c r="H72" s="656">
        <f t="shared" si="0"/>
        <v>10</v>
      </c>
      <c r="I72" s="406"/>
      <c r="J72" s="407">
        <f t="shared" si="1"/>
        <v>0</v>
      </c>
      <c r="K72" s="408">
        <f>+J72+'D05'!K72</f>
        <v>0</v>
      </c>
      <c r="L72" s="415" t="s">
        <v>51</v>
      </c>
      <c r="M72" s="652"/>
      <c r="N72" s="652">
        <v>1</v>
      </c>
      <c r="O72" s="406"/>
      <c r="P72" s="416">
        <f>+N72*O72</f>
        <v>0</v>
      </c>
      <c r="Q72" s="416">
        <f>+P72</f>
        <v>0</v>
      </c>
      <c r="R72" s="59"/>
      <c r="S72" s="170"/>
      <c r="T72" s="238"/>
      <c r="U72" s="55"/>
      <c r="V72" s="53"/>
      <c r="W72" s="53"/>
      <c r="X72" s="53"/>
      <c r="Y72" s="53"/>
      <c r="Z72" s="53"/>
      <c r="AA72" s="53"/>
      <c r="AB72" s="53"/>
      <c r="AC72" s="53"/>
      <c r="AD72" s="171"/>
      <c r="AE72" s="171"/>
      <c r="AF72" s="692"/>
      <c r="AG72" s="159"/>
      <c r="AH72" s="138"/>
      <c r="AI72" s="139"/>
      <c r="AJ72" s="139"/>
      <c r="AK72" s="94"/>
      <c r="AL72" s="94"/>
      <c r="AQ72" s="148" t="s">
        <v>70</v>
      </c>
      <c r="AR72" s="149"/>
      <c r="AS72" s="92">
        <v>4</v>
      </c>
      <c r="AT72" s="165"/>
      <c r="AU72" s="143"/>
      <c r="AV72" s="144"/>
      <c r="AW72" s="145"/>
      <c r="AX72" s="146"/>
      <c r="AY72" s="147"/>
    </row>
    <row r="73" spans="1:51" s="46" customFormat="1" ht="20.100000000000001" customHeight="1">
      <c r="A73" s="417" t="s">
        <v>235</v>
      </c>
      <c r="B73" s="656">
        <v>2025</v>
      </c>
      <c r="C73" s="398"/>
      <c r="D73" s="398"/>
      <c r="E73" s="399"/>
      <c r="F73" s="666"/>
      <c r="G73" s="656"/>
      <c r="H73" s="656">
        <f t="shared" si="0"/>
        <v>2025</v>
      </c>
      <c r="I73" s="406"/>
      <c r="J73" s="407">
        <f t="shared" si="1"/>
        <v>0</v>
      </c>
      <c r="K73" s="408">
        <f>+J73+'D05'!K73</f>
        <v>0</v>
      </c>
      <c r="L73" s="702" t="s">
        <v>52</v>
      </c>
      <c r="M73" s="652"/>
      <c r="N73" s="652">
        <v>1</v>
      </c>
      <c r="O73" s="406"/>
      <c r="P73" s="416">
        <f>+N73*O73</f>
        <v>0</v>
      </c>
      <c r="Q73" s="416">
        <f>+P73</f>
        <v>0</v>
      </c>
      <c r="R73" s="59"/>
      <c r="S73" s="170"/>
      <c r="T73" s="238"/>
      <c r="U73" s="55"/>
      <c r="V73" s="665"/>
      <c r="W73" s="665"/>
      <c r="X73" s="665"/>
      <c r="Y73" s="665"/>
      <c r="Z73" s="665"/>
      <c r="AA73" s="665"/>
      <c r="AB73" s="665"/>
      <c r="AC73" s="53"/>
      <c r="AD73" s="171"/>
      <c r="AE73" s="171"/>
      <c r="AF73" s="692"/>
      <c r="AG73" s="159"/>
      <c r="AH73" s="138"/>
      <c r="AI73" s="139"/>
      <c r="AJ73" s="139"/>
      <c r="AK73" s="94"/>
      <c r="AL73" s="94"/>
      <c r="AQ73" s="140" t="s">
        <v>54</v>
      </c>
      <c r="AR73" s="141"/>
      <c r="AS73" s="92">
        <v>1</v>
      </c>
      <c r="AT73" s="165"/>
      <c r="AU73" s="143"/>
      <c r="AV73" s="144"/>
      <c r="AW73" s="145"/>
      <c r="AX73" s="146"/>
      <c r="AY73" s="147"/>
    </row>
    <row r="74" spans="1:51" s="46" customFormat="1" ht="20.100000000000001" customHeight="1">
      <c r="A74" s="250" t="s">
        <v>236</v>
      </c>
      <c r="B74" s="656">
        <v>0</v>
      </c>
      <c r="C74" s="652"/>
      <c r="D74" s="398"/>
      <c r="E74" s="398"/>
      <c r="F74" s="398"/>
      <c r="G74" s="656"/>
      <c r="H74" s="656">
        <f t="shared" si="0"/>
        <v>0</v>
      </c>
      <c r="I74" s="406"/>
      <c r="J74" s="407">
        <f t="shared" si="1"/>
        <v>0</v>
      </c>
      <c r="K74" s="408">
        <f>+J74+'D05'!K74</f>
        <v>0</v>
      </c>
      <c r="L74" s="906"/>
      <c r="M74" s="907"/>
      <c r="N74" s="652"/>
      <c r="O74" s="419"/>
      <c r="P74" s="420"/>
      <c r="Q74" s="421"/>
      <c r="R74" s="59"/>
      <c r="S74" s="170"/>
      <c r="T74" s="238"/>
      <c r="U74" s="55"/>
      <c r="V74" s="53"/>
      <c r="W74" s="692"/>
      <c r="X74" s="692"/>
      <c r="Y74" s="53"/>
      <c r="Z74" s="692"/>
      <c r="AA74" s="692"/>
      <c r="AB74" s="692"/>
      <c r="AC74" s="53"/>
      <c r="AD74" s="171"/>
      <c r="AE74" s="171"/>
      <c r="AF74" s="692"/>
      <c r="AG74" s="159"/>
      <c r="AH74" s="138"/>
      <c r="AI74" s="139"/>
      <c r="AJ74" s="139"/>
      <c r="AK74" s="94"/>
      <c r="AL74" s="94"/>
      <c r="AQ74" s="140" t="s">
        <v>67</v>
      </c>
      <c r="AR74" s="141"/>
      <c r="AS74" s="92">
        <v>1</v>
      </c>
      <c r="AT74" s="165"/>
      <c r="AU74" s="143"/>
      <c r="AV74" s="144"/>
      <c r="AW74" s="145"/>
      <c r="AX74" s="146"/>
      <c r="AY74" s="147"/>
    </row>
    <row r="75" spans="1:51" s="46" customFormat="1" ht="20.100000000000001" customHeight="1">
      <c r="A75" s="417" t="s">
        <v>270</v>
      </c>
      <c r="B75" s="656">
        <v>4</v>
      </c>
      <c r="C75" s="652"/>
      <c r="D75" s="398"/>
      <c r="E75" s="398"/>
      <c r="F75" s="398"/>
      <c r="G75" s="656"/>
      <c r="H75" s="656">
        <f t="shared" si="0"/>
        <v>4</v>
      </c>
      <c r="I75" s="406"/>
      <c r="J75" s="407">
        <f t="shared" si="1"/>
        <v>0</v>
      </c>
      <c r="K75" s="408">
        <f>+J75+'D05'!K75</f>
        <v>0</v>
      </c>
      <c r="L75" s="412" t="s">
        <v>53</v>
      </c>
      <c r="M75" s="413"/>
      <c r="N75" s="413"/>
      <c r="O75" s="413"/>
      <c r="P75" s="422"/>
      <c r="Q75" s="414"/>
      <c r="R75" s="59"/>
      <c r="S75" s="170"/>
      <c r="T75" s="238"/>
      <c r="U75" s="55"/>
      <c r="V75" s="53"/>
      <c r="W75" s="692"/>
      <c r="X75" s="692"/>
      <c r="Y75" s="53"/>
      <c r="Z75" s="53"/>
      <c r="AA75" s="691"/>
      <c r="AB75" s="692"/>
      <c r="AC75" s="53"/>
      <c r="AD75" s="171"/>
      <c r="AE75" s="171"/>
      <c r="AF75" s="692"/>
      <c r="AG75" s="172"/>
      <c r="AH75" s="138"/>
      <c r="AI75" s="139"/>
      <c r="AJ75" s="139"/>
      <c r="AK75" s="94"/>
      <c r="AL75" s="94"/>
      <c r="AQ75" s="140" t="s">
        <v>71</v>
      </c>
      <c r="AR75" s="141"/>
      <c r="AS75" s="92">
        <v>1</v>
      </c>
      <c r="AT75" s="165"/>
      <c r="AU75" s="143"/>
      <c r="AV75" s="144"/>
      <c r="AW75" s="145"/>
      <c r="AX75" s="146"/>
      <c r="AY75" s="147"/>
    </row>
    <row r="76" spans="1:51" s="46" customFormat="1" ht="20.100000000000001" customHeight="1" thickBot="1">
      <c r="A76" s="417" t="s">
        <v>303</v>
      </c>
      <c r="B76" s="656">
        <v>3</v>
      </c>
      <c r="C76" s="652"/>
      <c r="D76" s="398"/>
      <c r="E76" s="398"/>
      <c r="F76" s="398"/>
      <c r="G76" s="666"/>
      <c r="H76" s="656">
        <f t="shared" si="0"/>
        <v>3</v>
      </c>
      <c r="I76" s="406"/>
      <c r="J76" s="407">
        <f t="shared" si="1"/>
        <v>0</v>
      </c>
      <c r="K76" s="408">
        <f>+J76+'D05'!K76</f>
        <v>0</v>
      </c>
      <c r="L76" s="941" t="s">
        <v>220</v>
      </c>
      <c r="M76" s="942"/>
      <c r="N76" s="882">
        <v>1</v>
      </c>
      <c r="O76" s="939"/>
      <c r="P76" s="908">
        <v>0</v>
      </c>
      <c r="Q76" s="908">
        <f>+P76</f>
        <v>0</v>
      </c>
      <c r="R76" s="59"/>
      <c r="S76" s="170"/>
      <c r="T76" s="238"/>
      <c r="U76" s="55"/>
      <c r="V76" s="53"/>
      <c r="W76" s="692"/>
      <c r="X76" s="692"/>
      <c r="Y76" s="53"/>
      <c r="Z76" s="53"/>
      <c r="AA76" s="88"/>
      <c r="AB76" s="173"/>
      <c r="AC76" s="53"/>
      <c r="AD76" s="150"/>
      <c r="AE76" s="150"/>
      <c r="AF76" s="150"/>
      <c r="AG76" s="150"/>
      <c r="AH76" s="150"/>
      <c r="AI76" s="150"/>
      <c r="AJ76" s="150"/>
      <c r="AK76" s="150"/>
      <c r="AL76" s="150"/>
      <c r="AQ76" s="140" t="s">
        <v>72</v>
      </c>
      <c r="AR76" s="141"/>
      <c r="AS76" s="237">
        <v>1</v>
      </c>
      <c r="AT76" s="174"/>
      <c r="AU76" s="154"/>
      <c r="AV76" s="155"/>
      <c r="AW76" s="156"/>
      <c r="AX76" s="157"/>
      <c r="AY76" s="158"/>
    </row>
    <row r="77" spans="1:51" s="46" customFormat="1" ht="20.100000000000001" customHeight="1" thickBot="1">
      <c r="A77" s="417" t="s">
        <v>376</v>
      </c>
      <c r="B77" s="656">
        <v>2025</v>
      </c>
      <c r="C77" s="398"/>
      <c r="D77" s="398"/>
      <c r="E77" s="398"/>
      <c r="F77" s="258"/>
      <c r="G77" s="666"/>
      <c r="H77" s="656">
        <f t="shared" si="0"/>
        <v>2025</v>
      </c>
      <c r="I77" s="406"/>
      <c r="J77" s="407">
        <f t="shared" si="1"/>
        <v>0</v>
      </c>
      <c r="K77" s="408">
        <f>+J77+'D05'!K77</f>
        <v>0</v>
      </c>
      <c r="L77" s="904" t="s">
        <v>219</v>
      </c>
      <c r="M77" s="905"/>
      <c r="N77" s="883"/>
      <c r="O77" s="940"/>
      <c r="P77" s="909"/>
      <c r="Q77" s="909"/>
      <c r="R77" s="59"/>
      <c r="S77" s="170"/>
      <c r="T77" s="238"/>
      <c r="U77" s="55"/>
      <c r="V77" s="53"/>
      <c r="W77" s="692"/>
      <c r="X77" s="692"/>
      <c r="Y77" s="665"/>
      <c r="Z77" s="53"/>
      <c r="AA77" s="692"/>
      <c r="AB77" s="692"/>
      <c r="AC77" s="53"/>
      <c r="AD77" s="131"/>
      <c r="AE77" s="131"/>
      <c r="AF77" s="692"/>
      <c r="AG77" s="159"/>
      <c r="AH77" s="138"/>
      <c r="AI77" s="139"/>
      <c r="AJ77" s="139"/>
      <c r="AK77" s="94"/>
      <c r="AL77" s="94"/>
      <c r="AQ77" s="160" t="s">
        <v>55</v>
      </c>
      <c r="AR77" s="161"/>
      <c r="AS77" s="161"/>
      <c r="AT77" s="161"/>
      <c r="AU77" s="161"/>
      <c r="AV77" s="161"/>
      <c r="AW77" s="161"/>
      <c r="AX77" s="161"/>
      <c r="AY77" s="162"/>
    </row>
    <row r="78" spans="1:51" s="46" customFormat="1" ht="20.100000000000001" customHeight="1" thickBot="1">
      <c r="A78" s="417" t="s">
        <v>248</v>
      </c>
      <c r="B78" s="656">
        <v>75</v>
      </c>
      <c r="C78" s="398"/>
      <c r="D78" s="398"/>
      <c r="E78" s="398"/>
      <c r="F78" s="423"/>
      <c r="G78" s="666"/>
      <c r="H78" s="656">
        <f t="shared" si="0"/>
        <v>75</v>
      </c>
      <c r="I78" s="406"/>
      <c r="J78" s="407">
        <f t="shared" si="1"/>
        <v>0</v>
      </c>
      <c r="K78" s="408">
        <f>+J78+'D05'!K78</f>
        <v>0</v>
      </c>
      <c r="L78" s="415" t="s">
        <v>218</v>
      </c>
      <c r="M78" s="657"/>
      <c r="N78" s="657">
        <v>1</v>
      </c>
      <c r="O78" s="406"/>
      <c r="P78" s="416">
        <f t="shared" ref="P78:P83" si="2">+N78*O78</f>
        <v>0</v>
      </c>
      <c r="Q78" s="416">
        <f t="shared" ref="Q78:Q83" si="3">+P78</f>
        <v>0</v>
      </c>
      <c r="R78" s="59"/>
      <c r="S78" s="170"/>
      <c r="T78" s="238"/>
      <c r="U78" s="55"/>
      <c r="V78" s="53"/>
      <c r="W78" s="692"/>
      <c r="X78" s="692"/>
      <c r="Y78" s="665"/>
      <c r="Z78" s="53"/>
      <c r="AA78" s="692"/>
      <c r="AB78" s="692"/>
      <c r="AC78" s="53"/>
      <c r="AD78" s="131"/>
      <c r="AE78" s="131"/>
      <c r="AF78" s="692"/>
      <c r="AG78" s="159"/>
      <c r="AH78" s="138"/>
      <c r="AI78" s="139"/>
      <c r="AJ78" s="139"/>
      <c r="AK78" s="94"/>
      <c r="AL78" s="94"/>
      <c r="AQ78" s="175"/>
      <c r="AR78" s="175"/>
      <c r="AS78" s="176"/>
      <c r="AT78" s="176"/>
      <c r="AU78" s="176"/>
      <c r="AV78" s="175"/>
      <c r="AW78" s="175"/>
      <c r="AX78" s="175"/>
      <c r="AY78" s="177"/>
    </row>
    <row r="79" spans="1:51" s="46" customFormat="1" ht="20.100000000000001" customHeight="1">
      <c r="A79" s="417" t="s">
        <v>237</v>
      </c>
      <c r="B79" s="656">
        <v>50</v>
      </c>
      <c r="C79" s="419"/>
      <c r="D79" s="419"/>
      <c r="E79" s="419"/>
      <c r="F79" s="423"/>
      <c r="G79" s="424"/>
      <c r="H79" s="656">
        <f t="shared" si="0"/>
        <v>50</v>
      </c>
      <c r="I79" s="426"/>
      <c r="J79" s="407">
        <f t="shared" si="1"/>
        <v>0</v>
      </c>
      <c r="K79" s="408">
        <f>+J79+'D05'!K79</f>
        <v>0</v>
      </c>
      <c r="L79" s="415" t="s">
        <v>114</v>
      </c>
      <c r="M79" s="657"/>
      <c r="N79" s="657">
        <v>4</v>
      </c>
      <c r="O79" s="406"/>
      <c r="P79" s="416">
        <f t="shared" si="2"/>
        <v>0</v>
      </c>
      <c r="Q79" s="416">
        <f t="shared" si="3"/>
        <v>0</v>
      </c>
      <c r="R79" s="59"/>
      <c r="S79" s="170"/>
      <c r="T79" s="238"/>
      <c r="U79" s="55"/>
      <c r="V79" s="53"/>
      <c r="W79" s="692"/>
      <c r="X79" s="692"/>
      <c r="Y79" s="665"/>
      <c r="Z79" s="53"/>
      <c r="AA79" s="692"/>
      <c r="AB79" s="692"/>
      <c r="AC79" s="53"/>
      <c r="AD79" s="131"/>
      <c r="AE79" s="131"/>
      <c r="AF79" s="692"/>
      <c r="AG79" s="691"/>
      <c r="AH79" s="138"/>
      <c r="AI79" s="139"/>
      <c r="AJ79" s="139"/>
      <c r="AK79" s="94"/>
      <c r="AL79" s="94"/>
      <c r="AQ79" s="178" t="s">
        <v>62</v>
      </c>
      <c r="AR79" s="164"/>
      <c r="AS79" s="237">
        <v>2</v>
      </c>
      <c r="AT79" s="165"/>
      <c r="AU79" s="143"/>
      <c r="AV79" s="166"/>
      <c r="AW79" s="167"/>
      <c r="AX79" s="168"/>
      <c r="AY79" s="169"/>
    </row>
    <row r="80" spans="1:51" s="46" customFormat="1" ht="20.100000000000001" customHeight="1">
      <c r="A80" s="429"/>
      <c r="B80" s="258"/>
      <c r="C80" s="653"/>
      <c r="D80" s="419"/>
      <c r="E80" s="399"/>
      <c r="F80" s="405"/>
      <c r="G80" s="430"/>
      <c r="H80" s="431"/>
      <c r="I80" s="432"/>
      <c r="J80" s="433"/>
      <c r="K80" s="434"/>
      <c r="L80" s="875" t="s">
        <v>217</v>
      </c>
      <c r="M80" s="876"/>
      <c r="N80" s="657">
        <v>1</v>
      </c>
      <c r="O80" s="406"/>
      <c r="P80" s="416">
        <f t="shared" si="2"/>
        <v>0</v>
      </c>
      <c r="Q80" s="416">
        <f t="shared" si="3"/>
        <v>0</v>
      </c>
      <c r="R80" s="59"/>
      <c r="S80" s="170"/>
      <c r="T80" s="238"/>
      <c r="U80" s="55"/>
      <c r="V80" s="917"/>
      <c r="W80" s="917"/>
      <c r="X80" s="917"/>
      <c r="Y80" s="968"/>
      <c r="Z80" s="968"/>
      <c r="AA80" s="968"/>
      <c r="AB80" s="968"/>
      <c r="AC80" s="53"/>
      <c r="AD80" s="131"/>
      <c r="AE80" s="131"/>
      <c r="AF80" s="692"/>
      <c r="AG80" s="691"/>
      <c r="AH80" s="138"/>
      <c r="AI80" s="139"/>
      <c r="AJ80" s="139"/>
      <c r="AK80" s="94"/>
      <c r="AL80" s="94"/>
      <c r="AQ80" s="148" t="s">
        <v>63</v>
      </c>
      <c r="AR80" s="149"/>
      <c r="AS80" s="237">
        <v>1</v>
      </c>
      <c r="AT80" s="142"/>
      <c r="AU80" s="143"/>
      <c r="AV80" s="144"/>
      <c r="AW80" s="145"/>
      <c r="AX80" s="146"/>
      <c r="AY80" s="147"/>
    </row>
    <row r="81" spans="1:51" s="46" customFormat="1" ht="20.100000000000001" customHeight="1">
      <c r="A81" s="296"/>
      <c r="B81" s="435"/>
      <c r="C81" s="436"/>
      <c r="D81" s="668"/>
      <c r="E81" s="437"/>
      <c r="F81" s="438"/>
      <c r="G81" s="424"/>
      <c r="H81" s="425"/>
      <c r="I81" s="426"/>
      <c r="J81" s="439"/>
      <c r="K81" s="434"/>
      <c r="L81" s="702" t="s">
        <v>67</v>
      </c>
      <c r="M81" s="657"/>
      <c r="N81" s="657">
        <v>1</v>
      </c>
      <c r="O81" s="406"/>
      <c r="P81" s="416">
        <f t="shared" si="2"/>
        <v>0</v>
      </c>
      <c r="Q81" s="416">
        <f t="shared" si="3"/>
        <v>0</v>
      </c>
      <c r="R81" s="59"/>
      <c r="S81" s="170"/>
      <c r="T81" s="238"/>
      <c r="U81" s="55"/>
      <c r="V81" s="53"/>
      <c r="W81" s="53"/>
      <c r="X81" s="53"/>
      <c r="Y81" s="53"/>
      <c r="Z81" s="53"/>
      <c r="AA81" s="53"/>
      <c r="AB81" s="53"/>
      <c r="AC81" s="53"/>
      <c r="AD81" s="131"/>
      <c r="AE81" s="131"/>
      <c r="AF81" s="692"/>
      <c r="AG81" s="691"/>
      <c r="AH81" s="138"/>
      <c r="AI81" s="139"/>
      <c r="AJ81" s="139"/>
      <c r="AK81" s="94"/>
      <c r="AL81" s="94"/>
      <c r="AQ81" s="148" t="s">
        <v>64</v>
      </c>
      <c r="AR81" s="149"/>
      <c r="AS81" s="237">
        <v>1</v>
      </c>
      <c r="AT81" s="142"/>
      <c r="AU81" s="143"/>
      <c r="AV81" s="144"/>
      <c r="AW81" s="145"/>
      <c r="AX81" s="146"/>
      <c r="AY81" s="147"/>
    </row>
    <row r="82" spans="1:51" s="46" customFormat="1" ht="20.100000000000001" customHeight="1">
      <c r="A82" s="440" t="s">
        <v>103</v>
      </c>
      <c r="B82" s="441"/>
      <c r="C82" s="441"/>
      <c r="D82" s="441"/>
      <c r="E82" s="441"/>
      <c r="F82" s="441"/>
      <c r="G82" s="441"/>
      <c r="H82" s="441"/>
      <c r="I82" s="442"/>
      <c r="J82" s="443">
        <f>SUM(J69:J81)</f>
        <v>0</v>
      </c>
      <c r="K82" s="444">
        <f>SUM(K69:K81)+'D05'!K82</f>
        <v>0</v>
      </c>
      <c r="L82" s="875" t="s">
        <v>71</v>
      </c>
      <c r="M82" s="876"/>
      <c r="N82" s="657">
        <v>1</v>
      </c>
      <c r="O82" s="406"/>
      <c r="P82" s="416">
        <f t="shared" si="2"/>
        <v>0</v>
      </c>
      <c r="Q82" s="416">
        <f t="shared" si="3"/>
        <v>0</v>
      </c>
      <c r="R82" s="59"/>
      <c r="S82" s="170"/>
      <c r="T82" s="238"/>
      <c r="U82" s="55"/>
      <c r="V82" s="53"/>
      <c r="W82" s="53"/>
      <c r="X82" s="53"/>
      <c r="Y82" s="53"/>
      <c r="Z82" s="53"/>
      <c r="AA82" s="53"/>
      <c r="AB82" s="53"/>
      <c r="AC82" s="53"/>
      <c r="AD82" s="131"/>
      <c r="AE82" s="131"/>
      <c r="AF82" s="692"/>
      <c r="AG82" s="691"/>
      <c r="AH82" s="138"/>
      <c r="AI82" s="139"/>
      <c r="AJ82" s="139"/>
      <c r="AK82" s="94"/>
      <c r="AL82" s="94"/>
      <c r="AQ82" s="148" t="s">
        <v>65</v>
      </c>
      <c r="AR82" s="149"/>
      <c r="AS82" s="237">
        <v>1</v>
      </c>
      <c r="AT82" s="142"/>
      <c r="AU82" s="143"/>
      <c r="AV82" s="144"/>
      <c r="AW82" s="145"/>
      <c r="AX82" s="146"/>
      <c r="AY82" s="147"/>
    </row>
    <row r="83" spans="1:51" s="46" customFormat="1" ht="20.100000000000001" customHeight="1" thickBot="1">
      <c r="A83" s="445" t="s">
        <v>224</v>
      </c>
      <c r="B83" s="445"/>
      <c r="C83" s="446">
        <f>IF(M54=0,0,(+C74*I74+C75*I75+C76*I76)/M54)</f>
        <v>0</v>
      </c>
      <c r="D83" s="446">
        <f>IF(P36=0,0,(+D69*I69+D70*I70)/P36)</f>
        <v>0</v>
      </c>
      <c r="E83" s="446">
        <f>IF(P37=0,0,(+E69*I69+E70*I70+E71*I71+E73*I73)/P37)</f>
        <v>0</v>
      </c>
      <c r="F83" s="446">
        <f>IF(F52=0,0,(+F69*I69+F71*I71+F72*I72+F73*I73+F78*I78+F77*I77)/F52)</f>
        <v>0</v>
      </c>
      <c r="G83" s="398"/>
      <c r="H83" s="398"/>
      <c r="I83" s="398"/>
      <c r="J83" s="447"/>
      <c r="K83" s="447"/>
      <c r="L83" s="875" t="s">
        <v>72</v>
      </c>
      <c r="M83" s="876"/>
      <c r="N83" s="652">
        <v>1</v>
      </c>
      <c r="O83" s="406"/>
      <c r="P83" s="416">
        <f t="shared" si="2"/>
        <v>0</v>
      </c>
      <c r="Q83" s="416">
        <f t="shared" si="3"/>
        <v>0</v>
      </c>
      <c r="R83" s="59"/>
      <c r="S83" s="170"/>
      <c r="T83" s="238"/>
      <c r="U83" s="55"/>
      <c r="V83" s="53"/>
      <c r="W83" s="53"/>
      <c r="X83" s="53"/>
      <c r="Y83" s="53"/>
      <c r="Z83" s="53"/>
      <c r="AA83" s="53"/>
      <c r="AB83" s="53"/>
      <c r="AC83" s="53"/>
      <c r="AD83" s="150"/>
      <c r="AE83" s="150"/>
      <c r="AF83" s="150"/>
      <c r="AG83" s="150"/>
      <c r="AH83" s="150"/>
      <c r="AI83" s="150"/>
      <c r="AJ83" s="150"/>
      <c r="AK83" s="150"/>
      <c r="AL83" s="150"/>
      <c r="AQ83" s="180" t="s">
        <v>66</v>
      </c>
      <c r="AR83" s="152"/>
      <c r="AS83" s="118">
        <v>1</v>
      </c>
      <c r="AT83" s="181"/>
      <c r="AU83" s="154"/>
      <c r="AV83" s="155"/>
      <c r="AW83" s="156"/>
      <c r="AX83" s="157"/>
      <c r="AY83" s="158"/>
    </row>
    <row r="84" spans="1:51" s="46" customFormat="1" ht="20.100000000000001" customHeight="1" thickBot="1">
      <c r="A84" s="445" t="s">
        <v>225</v>
      </c>
      <c r="B84" s="445"/>
      <c r="C84" s="448">
        <f>+C83</f>
        <v>0</v>
      </c>
      <c r="D84" s="446">
        <f>+D83</f>
        <v>0</v>
      </c>
      <c r="E84" s="446">
        <f>+E83</f>
        <v>0</v>
      </c>
      <c r="F84" s="446">
        <f>+F83</f>
        <v>0</v>
      </c>
      <c r="G84" s="398"/>
      <c r="H84" s="398"/>
      <c r="I84" s="398"/>
      <c r="J84" s="447"/>
      <c r="K84" s="449"/>
      <c r="L84" s="412" t="s">
        <v>55</v>
      </c>
      <c r="M84" s="413"/>
      <c r="N84" s="413"/>
      <c r="O84" s="413"/>
      <c r="P84" s="422"/>
      <c r="Q84" s="414"/>
      <c r="R84" s="59"/>
      <c r="S84" s="170"/>
      <c r="T84" s="105"/>
      <c r="U84" s="182"/>
      <c r="V84" s="53"/>
      <c r="W84" s="53"/>
      <c r="X84" s="53"/>
      <c r="Y84" s="53"/>
      <c r="Z84" s="53"/>
      <c r="AA84" s="53"/>
      <c r="AB84" s="53"/>
      <c r="AC84" s="53"/>
      <c r="AD84" s="703"/>
      <c r="AE84" s="692"/>
      <c r="AF84" s="692"/>
      <c r="AG84" s="159"/>
      <c r="AH84" s="138"/>
      <c r="AI84" s="139"/>
      <c r="AJ84" s="139"/>
      <c r="AK84" s="94"/>
      <c r="AL84" s="94"/>
      <c r="AQ84" s="160" t="s">
        <v>56</v>
      </c>
      <c r="AR84" s="161"/>
      <c r="AS84" s="161"/>
      <c r="AT84" s="161"/>
      <c r="AU84" s="161"/>
      <c r="AV84" s="161"/>
      <c r="AW84" s="161"/>
      <c r="AX84" s="161"/>
      <c r="AY84" s="162"/>
    </row>
    <row r="85" spans="1:51" s="46" customFormat="1" ht="20.100000000000001" customHeight="1">
      <c r="A85" s="871" t="s">
        <v>151</v>
      </c>
      <c r="B85" s="872"/>
      <c r="C85" s="872"/>
      <c r="D85" s="872"/>
      <c r="E85" s="872"/>
      <c r="F85" s="872"/>
      <c r="G85" s="872"/>
      <c r="H85" s="872"/>
      <c r="I85" s="872"/>
      <c r="J85" s="450"/>
      <c r="K85" s="451"/>
      <c r="L85" s="875" t="s">
        <v>62</v>
      </c>
      <c r="M85" s="876"/>
      <c r="N85" s="652">
        <v>2</v>
      </c>
      <c r="O85" s="406"/>
      <c r="P85" s="416">
        <f>+N85*O85</f>
        <v>0</v>
      </c>
      <c r="Q85" s="416">
        <f>+P85</f>
        <v>0</v>
      </c>
      <c r="R85" s="59"/>
      <c r="S85" s="170"/>
      <c r="T85" s="105"/>
      <c r="U85" s="182"/>
      <c r="V85" s="53"/>
      <c r="W85" s="53"/>
      <c r="X85" s="53"/>
      <c r="Y85" s="53"/>
      <c r="Z85" s="53"/>
      <c r="AA85" s="53"/>
      <c r="AB85" s="53"/>
      <c r="AC85" s="53"/>
      <c r="AD85" s="703"/>
      <c r="AE85" s="692"/>
      <c r="AF85" s="692"/>
      <c r="AG85" s="159"/>
      <c r="AH85" s="138"/>
      <c r="AI85" s="139"/>
      <c r="AJ85" s="139"/>
      <c r="AK85" s="94"/>
      <c r="AL85" s="94"/>
      <c r="AQ85" s="183" t="s">
        <v>73</v>
      </c>
      <c r="AR85" s="75"/>
      <c r="AS85" s="237">
        <v>1</v>
      </c>
      <c r="AT85" s="165"/>
      <c r="AU85" s="143"/>
      <c r="AV85" s="166"/>
      <c r="AW85" s="167"/>
      <c r="AX85" s="168"/>
      <c r="AY85" s="169"/>
    </row>
    <row r="86" spans="1:51" s="46" customFormat="1" ht="20.100000000000001" customHeight="1">
      <c r="A86" s="452" t="s">
        <v>160</v>
      </c>
      <c r="B86" s="1127" t="s">
        <v>164</v>
      </c>
      <c r="C86" s="1127"/>
      <c r="D86" s="1127"/>
      <c r="E86" s="1127"/>
      <c r="F86" s="1127"/>
      <c r="G86" s="1127"/>
      <c r="H86" s="1127"/>
      <c r="I86" s="1127"/>
      <c r="J86" s="453"/>
      <c r="K86" s="454"/>
      <c r="L86" s="415" t="s">
        <v>63</v>
      </c>
      <c r="M86" s="652"/>
      <c r="N86" s="652">
        <v>1</v>
      </c>
      <c r="O86" s="406"/>
      <c r="P86" s="416">
        <f>+N86*O86</f>
        <v>0</v>
      </c>
      <c r="Q86" s="416">
        <f>+P86</f>
        <v>0</v>
      </c>
      <c r="R86" s="59"/>
      <c r="S86" s="170"/>
      <c r="T86" s="105"/>
      <c r="U86" s="182"/>
      <c r="V86" s="53"/>
      <c r="W86" s="53"/>
      <c r="X86" s="53"/>
      <c r="Y86" s="53"/>
      <c r="Z86" s="53"/>
      <c r="AA86" s="53"/>
      <c r="AB86" s="53"/>
      <c r="AC86" s="53"/>
      <c r="AD86" s="703"/>
      <c r="AE86" s="692"/>
      <c r="AF86" s="692"/>
      <c r="AG86" s="159"/>
      <c r="AH86" s="138"/>
      <c r="AI86" s="139"/>
      <c r="AJ86" s="139"/>
      <c r="AK86" s="94"/>
      <c r="AL86" s="94"/>
      <c r="AQ86" s="183" t="s">
        <v>74</v>
      </c>
      <c r="AR86" s="75"/>
      <c r="AS86" s="237">
        <v>1</v>
      </c>
      <c r="AT86" s="165"/>
      <c r="AU86" s="143"/>
      <c r="AV86" s="144"/>
      <c r="AW86" s="145"/>
      <c r="AX86" s="146"/>
      <c r="AY86" s="147"/>
    </row>
    <row r="87" spans="1:51" s="46" customFormat="1" ht="20.100000000000001" customHeight="1">
      <c r="A87" s="623" t="s">
        <v>326</v>
      </c>
      <c r="B87" s="624"/>
      <c r="C87" s="624"/>
      <c r="D87" s="624"/>
      <c r="E87" s="624"/>
      <c r="F87" s="624"/>
      <c r="G87" s="624"/>
      <c r="H87" s="624"/>
      <c r="I87" s="624"/>
      <c r="J87" s="645"/>
      <c r="K87" s="646"/>
      <c r="L87" s="875" t="s">
        <v>64</v>
      </c>
      <c r="M87" s="876"/>
      <c r="N87" s="652">
        <v>1</v>
      </c>
      <c r="O87" s="406"/>
      <c r="P87" s="416">
        <f>+N87*O87</f>
        <v>0</v>
      </c>
      <c r="Q87" s="416">
        <f>+P87</f>
        <v>0</v>
      </c>
      <c r="R87" s="59"/>
      <c r="S87" s="170"/>
      <c r="T87" s="105"/>
      <c r="U87" s="182"/>
      <c r="V87" s="53"/>
      <c r="W87" s="53"/>
      <c r="X87" s="53"/>
      <c r="Y87" s="53"/>
      <c r="Z87" s="53"/>
      <c r="AA87" s="53"/>
      <c r="AB87" s="53"/>
      <c r="AC87" s="53"/>
      <c r="AD87" s="703"/>
      <c r="AE87" s="692"/>
      <c r="AF87" s="692"/>
      <c r="AG87" s="172"/>
      <c r="AH87" s="138"/>
      <c r="AI87" s="139"/>
      <c r="AJ87" s="131"/>
      <c r="AK87" s="94"/>
      <c r="AL87" s="94"/>
      <c r="AQ87" s="183" t="s">
        <v>75</v>
      </c>
      <c r="AR87" s="75"/>
      <c r="AS87" s="237">
        <v>2</v>
      </c>
      <c r="AT87" s="165"/>
      <c r="AU87" s="143"/>
      <c r="AV87" s="144"/>
      <c r="AW87" s="145"/>
      <c r="AX87" s="146"/>
      <c r="AY87" s="147"/>
    </row>
    <row r="88" spans="1:51" s="46" customFormat="1" ht="20.100000000000001" customHeight="1">
      <c r="A88" s="623"/>
      <c r="B88" s="624"/>
      <c r="C88" s="624"/>
      <c r="D88" s="624"/>
      <c r="E88" s="624"/>
      <c r="F88" s="624"/>
      <c r="G88" s="624"/>
      <c r="H88" s="624"/>
      <c r="I88" s="624"/>
      <c r="J88" s="645"/>
      <c r="K88" s="646"/>
      <c r="L88" s="415" t="s">
        <v>65</v>
      </c>
      <c r="M88" s="652"/>
      <c r="N88" s="652">
        <v>1</v>
      </c>
      <c r="O88" s="406"/>
      <c r="P88" s="416">
        <f>+N88*O88</f>
        <v>0</v>
      </c>
      <c r="Q88" s="416">
        <f>+P88</f>
        <v>0</v>
      </c>
      <c r="R88" s="59"/>
      <c r="S88" s="170"/>
      <c r="T88" s="105"/>
      <c r="U88" s="182"/>
      <c r="V88" s="184"/>
      <c r="W88" s="53"/>
      <c r="X88" s="53"/>
      <c r="Y88" s="53"/>
      <c r="Z88" s="53"/>
      <c r="AA88" s="53"/>
      <c r="AB88" s="53"/>
      <c r="AC88" s="53"/>
      <c r="AD88" s="703"/>
      <c r="AE88" s="692"/>
      <c r="AF88" s="692"/>
      <c r="AG88" s="172"/>
      <c r="AH88" s="138"/>
      <c r="AI88" s="139"/>
      <c r="AJ88" s="139"/>
      <c r="AK88" s="94"/>
      <c r="AL88" s="94"/>
      <c r="AQ88" s="183" t="s">
        <v>76</v>
      </c>
      <c r="AR88" s="75"/>
      <c r="AS88" s="237">
        <v>2</v>
      </c>
      <c r="AT88" s="179"/>
      <c r="AU88" s="143"/>
      <c r="AV88" s="144"/>
      <c r="AW88" s="149"/>
      <c r="AX88" s="146"/>
      <c r="AY88" s="147"/>
    </row>
    <row r="89" spans="1:51" s="46" customFormat="1" ht="20.100000000000001" customHeight="1">
      <c r="A89" s="455"/>
      <c r="B89" s="456"/>
      <c r="C89" s="456"/>
      <c r="D89" s="456"/>
      <c r="E89" s="456"/>
      <c r="F89" s="456"/>
      <c r="G89" s="456"/>
      <c r="H89" s="456"/>
      <c r="I89" s="456"/>
      <c r="J89" s="453"/>
      <c r="K89" s="454"/>
      <c r="L89" s="415" t="s">
        <v>66</v>
      </c>
      <c r="M89" s="652"/>
      <c r="N89" s="652">
        <v>1</v>
      </c>
      <c r="O89" s="406"/>
      <c r="P89" s="416">
        <f>+N89*O89</f>
        <v>0</v>
      </c>
      <c r="Q89" s="416">
        <f>+P89</f>
        <v>0</v>
      </c>
      <c r="R89" s="59"/>
      <c r="S89" s="170"/>
      <c r="T89" s="105"/>
      <c r="U89" s="182"/>
      <c r="V89" s="184"/>
      <c r="W89" s="53"/>
      <c r="X89" s="53"/>
      <c r="Y89" s="53"/>
      <c r="Z89" s="53"/>
      <c r="AA89" s="53"/>
      <c r="AB89" s="53"/>
      <c r="AC89" s="53"/>
      <c r="AD89" s="703"/>
      <c r="AE89" s="692"/>
      <c r="AF89" s="692"/>
      <c r="AG89" s="172"/>
      <c r="AH89" s="138"/>
      <c r="AI89" s="139"/>
      <c r="AJ89" s="139"/>
      <c r="AK89" s="94"/>
      <c r="AL89" s="94"/>
      <c r="AQ89" s="185"/>
      <c r="AR89" s="75"/>
      <c r="AS89" s="237"/>
      <c r="AT89" s="179"/>
      <c r="AU89" s="143"/>
      <c r="AV89" s="947"/>
      <c r="AW89" s="948"/>
      <c r="AX89" s="949"/>
      <c r="AY89" s="950"/>
    </row>
    <row r="90" spans="1:51" s="46" customFormat="1" ht="20.100000000000001" customHeight="1">
      <c r="A90" s="457" t="s">
        <v>247</v>
      </c>
      <c r="B90" s="458"/>
      <c r="C90" s="928"/>
      <c r="D90" s="928"/>
      <c r="E90" s="928"/>
      <c r="F90" s="928"/>
      <c r="G90" s="928"/>
      <c r="H90" s="928"/>
      <c r="I90" s="928"/>
      <c r="J90" s="459"/>
      <c r="K90" s="460"/>
      <c r="L90" s="412" t="s">
        <v>56</v>
      </c>
      <c r="M90" s="413"/>
      <c r="N90" s="413"/>
      <c r="O90" s="413"/>
      <c r="P90" s="422"/>
      <c r="Q90" s="414"/>
      <c r="R90" s="59"/>
      <c r="S90" s="170"/>
      <c r="T90" s="105"/>
      <c r="U90" s="182"/>
      <c r="V90" s="184"/>
      <c r="W90" s="53"/>
      <c r="X90" s="53"/>
      <c r="Y90" s="53"/>
      <c r="Z90" s="53"/>
      <c r="AA90" s="53"/>
      <c r="AB90" s="53"/>
      <c r="AC90" s="53"/>
      <c r="AD90" s="703"/>
      <c r="AE90" s="692"/>
      <c r="AF90" s="692"/>
      <c r="AG90" s="172"/>
      <c r="AH90" s="138"/>
      <c r="AI90" s="139"/>
      <c r="AJ90" s="139"/>
      <c r="AK90" s="94"/>
      <c r="AL90" s="94"/>
      <c r="AQ90" s="185"/>
      <c r="AR90" s="75"/>
      <c r="AS90" s="237"/>
      <c r="AT90" s="179"/>
      <c r="AU90" s="143"/>
      <c r="AV90" s="947"/>
      <c r="AW90" s="948"/>
      <c r="AX90" s="949"/>
      <c r="AY90" s="950"/>
    </row>
    <row r="91" spans="1:51" s="46" customFormat="1" ht="20.100000000000001" customHeight="1">
      <c r="A91" s="625" t="s">
        <v>280</v>
      </c>
      <c r="B91" s="626"/>
      <c r="C91" s="626"/>
      <c r="D91" s="626"/>
      <c r="E91" s="626"/>
      <c r="F91" s="626"/>
      <c r="G91" s="626"/>
      <c r="H91" s="626"/>
      <c r="I91" s="626"/>
      <c r="J91" s="632"/>
      <c r="K91" s="618"/>
      <c r="L91" s="465" t="s">
        <v>73</v>
      </c>
      <c r="M91" s="652"/>
      <c r="N91" s="652">
        <v>1</v>
      </c>
      <c r="O91" s="406"/>
      <c r="P91" s="416">
        <f>+N91*O91</f>
        <v>0</v>
      </c>
      <c r="Q91" s="416">
        <f>+P91</f>
        <v>0</v>
      </c>
      <c r="R91" s="59"/>
      <c r="S91" s="170"/>
      <c r="T91" s="105"/>
      <c r="U91" s="182"/>
      <c r="V91" s="184"/>
      <c r="W91" s="53"/>
      <c r="X91" s="53"/>
      <c r="Y91" s="53"/>
      <c r="Z91" s="53"/>
      <c r="AA91" s="53"/>
      <c r="AB91" s="53"/>
      <c r="AC91" s="53"/>
      <c r="AD91" s="977"/>
      <c r="AE91" s="977"/>
      <c r="AF91" s="977"/>
      <c r="AG91" s="977"/>
      <c r="AH91" s="977"/>
      <c r="AI91" s="977"/>
      <c r="AJ91" s="977"/>
      <c r="AK91" s="977"/>
      <c r="AL91" s="977"/>
      <c r="AQ91" s="188"/>
      <c r="AR91" s="189"/>
      <c r="AS91" s="118"/>
      <c r="AT91" s="174"/>
      <c r="AU91" s="154"/>
      <c r="AV91" s="929"/>
      <c r="AW91" s="930"/>
      <c r="AX91" s="949"/>
      <c r="AY91" s="950"/>
    </row>
    <row r="92" spans="1:51" s="46" customFormat="1" ht="20.100000000000001" customHeight="1">
      <c r="A92" s="461"/>
      <c r="B92" s="462"/>
      <c r="C92" s="462"/>
      <c r="D92" s="462"/>
      <c r="E92" s="462"/>
      <c r="F92" s="462"/>
      <c r="G92" s="462"/>
      <c r="H92" s="462"/>
      <c r="I92" s="462"/>
      <c r="J92" s="463"/>
      <c r="K92" s="464"/>
      <c r="L92" s="465" t="s">
        <v>142</v>
      </c>
      <c r="M92" s="652"/>
      <c r="N92" s="652">
        <v>1</v>
      </c>
      <c r="O92" s="406"/>
      <c r="P92" s="416">
        <f>+N92*O92</f>
        <v>0</v>
      </c>
      <c r="Q92" s="416">
        <f>+P92</f>
        <v>0</v>
      </c>
      <c r="R92" s="59"/>
      <c r="S92" s="170"/>
      <c r="T92" s="105"/>
      <c r="U92" s="182"/>
      <c r="V92" s="184"/>
      <c r="W92" s="53"/>
      <c r="X92" s="53"/>
      <c r="Y92" s="53"/>
      <c r="Z92" s="53"/>
      <c r="AA92" s="53"/>
      <c r="AB92" s="53"/>
      <c r="AC92" s="53"/>
      <c r="AD92" s="703"/>
      <c r="AE92" s="692"/>
      <c r="AF92" s="190"/>
      <c r="AG92" s="191"/>
      <c r="AH92" s="138"/>
      <c r="AI92" s="955"/>
      <c r="AJ92" s="955"/>
      <c r="AK92" s="951"/>
      <c r="AL92" s="951"/>
      <c r="AQ92" s="185"/>
      <c r="AR92" s="75"/>
      <c r="AS92" s="193"/>
      <c r="AT92" s="194"/>
      <c r="AU92" s="143"/>
      <c r="AV92" s="952"/>
      <c r="AW92" s="953"/>
      <c r="AX92" s="949"/>
      <c r="AY92" s="950"/>
    </row>
    <row r="93" spans="1:51" s="46" customFormat="1" ht="20.100000000000001" customHeight="1">
      <c r="A93" s="466" t="s">
        <v>158</v>
      </c>
      <c r="B93" s="982"/>
      <c r="C93" s="982"/>
      <c r="D93" s="982"/>
      <c r="E93" s="982"/>
      <c r="F93" s="982"/>
      <c r="G93" s="982"/>
      <c r="H93" s="982"/>
      <c r="I93" s="982"/>
      <c r="J93" s="463"/>
      <c r="K93" s="464"/>
      <c r="L93" s="465" t="s">
        <v>143</v>
      </c>
      <c r="M93" s="652"/>
      <c r="N93" s="652">
        <v>2</v>
      </c>
      <c r="O93" s="406"/>
      <c r="P93" s="416">
        <f>+N93*O93</f>
        <v>0</v>
      </c>
      <c r="Q93" s="416">
        <f>+P93</f>
        <v>0</v>
      </c>
      <c r="R93" s="59"/>
      <c r="S93" s="170"/>
      <c r="T93" s="105"/>
      <c r="U93" s="182"/>
      <c r="V93" s="184"/>
      <c r="W93" s="53"/>
      <c r="X93" s="53"/>
      <c r="Y93" s="53"/>
      <c r="Z93" s="53"/>
      <c r="AA93" s="53"/>
      <c r="AB93" s="53"/>
      <c r="AC93" s="53"/>
      <c r="AD93" s="703"/>
      <c r="AE93" s="692"/>
      <c r="AF93" s="190"/>
      <c r="AG93" s="191"/>
      <c r="AH93" s="138"/>
      <c r="AI93" s="955"/>
      <c r="AJ93" s="955"/>
      <c r="AK93" s="951"/>
      <c r="AL93" s="951"/>
      <c r="AQ93" s="197"/>
      <c r="AR93" s="75"/>
      <c r="AS93" s="193"/>
      <c r="AT93" s="194"/>
      <c r="AU93" s="143"/>
      <c r="AV93" s="952"/>
      <c r="AW93" s="953"/>
      <c r="AX93" s="949"/>
      <c r="AY93" s="950"/>
    </row>
    <row r="94" spans="1:51" s="46" customFormat="1" ht="20.100000000000001" customHeight="1">
      <c r="A94" s="625" t="s">
        <v>304</v>
      </c>
      <c r="B94" s="626"/>
      <c r="C94" s="626"/>
      <c r="D94" s="626"/>
      <c r="E94" s="626"/>
      <c r="F94" s="626"/>
      <c r="G94" s="626"/>
      <c r="H94" s="626"/>
      <c r="I94" s="626"/>
      <c r="J94" s="632"/>
      <c r="K94" s="464"/>
      <c r="L94" s="465" t="s">
        <v>144</v>
      </c>
      <c r="M94" s="652"/>
      <c r="N94" s="652">
        <v>2</v>
      </c>
      <c r="O94" s="406"/>
      <c r="P94" s="416">
        <f>+N94*O94</f>
        <v>0</v>
      </c>
      <c r="Q94" s="416">
        <f>+P94</f>
        <v>0</v>
      </c>
      <c r="R94" s="59"/>
      <c r="S94" s="170"/>
      <c r="T94" s="105"/>
      <c r="U94" s="182"/>
      <c r="V94" s="184"/>
      <c r="W94" s="53"/>
      <c r="X94" s="53"/>
      <c r="Y94" s="53"/>
      <c r="Z94" s="53"/>
      <c r="AA94" s="53"/>
      <c r="AB94" s="53"/>
      <c r="AC94" s="53"/>
      <c r="AD94" s="703"/>
      <c r="AE94" s="692"/>
      <c r="AF94" s="190"/>
      <c r="AG94" s="191"/>
      <c r="AH94" s="138"/>
      <c r="AI94" s="688"/>
      <c r="AJ94" s="688"/>
      <c r="AK94" s="691"/>
      <c r="AL94" s="691"/>
      <c r="AQ94" s="197"/>
      <c r="AR94" s="75"/>
      <c r="AS94" s="193"/>
      <c r="AT94" s="194"/>
      <c r="AU94" s="143"/>
      <c r="AV94" s="696"/>
      <c r="AW94" s="697"/>
      <c r="AX94" s="685"/>
      <c r="AY94" s="686"/>
    </row>
    <row r="95" spans="1:51" s="46" customFormat="1" ht="20.100000000000001" customHeight="1">
      <c r="A95" s="467"/>
      <c r="B95" s="468"/>
      <c r="C95" s="468"/>
      <c r="D95" s="468"/>
      <c r="E95" s="468"/>
      <c r="F95" s="468"/>
      <c r="G95" s="468"/>
      <c r="H95" s="468"/>
      <c r="I95" s="468"/>
      <c r="J95" s="469"/>
      <c r="K95" s="470"/>
      <c r="L95" s="471" t="s">
        <v>154</v>
      </c>
      <c r="M95" s="472"/>
      <c r="N95" s="472"/>
      <c r="O95" s="472"/>
      <c r="P95" s="472"/>
      <c r="Q95" s="473"/>
      <c r="R95" s="59"/>
      <c r="S95" s="170"/>
      <c r="T95" s="105"/>
      <c r="U95" s="182"/>
      <c r="V95" s="184"/>
      <c r="W95" s="53"/>
      <c r="X95" s="53"/>
      <c r="Y95" s="53"/>
      <c r="Z95" s="53"/>
      <c r="AA95" s="53"/>
      <c r="AB95" s="53"/>
      <c r="AC95" s="53"/>
      <c r="AD95" s="703"/>
      <c r="AE95" s="692"/>
      <c r="AF95" s="190"/>
      <c r="AG95" s="191"/>
      <c r="AH95" s="138"/>
      <c r="AI95" s="688"/>
      <c r="AJ95" s="688"/>
      <c r="AK95" s="691"/>
      <c r="AL95" s="691"/>
      <c r="AQ95" s="197"/>
      <c r="AR95" s="75"/>
      <c r="AS95" s="193"/>
      <c r="AT95" s="194"/>
      <c r="AU95" s="143"/>
      <c r="AV95" s="696"/>
      <c r="AW95" s="697"/>
      <c r="AX95" s="685"/>
      <c r="AY95" s="686"/>
    </row>
    <row r="96" spans="1:51" s="46" customFormat="1" ht="20.100000000000001" customHeight="1">
      <c r="A96" s="474" t="s">
        <v>159</v>
      </c>
      <c r="B96" s="475"/>
      <c r="C96" s="916" t="s">
        <v>223</v>
      </c>
      <c r="D96" s="916"/>
      <c r="E96" s="916"/>
      <c r="F96" s="916"/>
      <c r="G96" s="916"/>
      <c r="H96" s="916"/>
      <c r="I96" s="916"/>
      <c r="J96" s="463"/>
      <c r="K96" s="464"/>
      <c r="L96" s="465" t="s">
        <v>155</v>
      </c>
      <c r="M96" s="653"/>
      <c r="N96" s="653">
        <v>3</v>
      </c>
      <c r="O96" s="406">
        <v>95</v>
      </c>
      <c r="P96" s="476">
        <f>+N96*O96</f>
        <v>285</v>
      </c>
      <c r="Q96" s="477">
        <f>+P96+'D05'!Q96</f>
        <v>3420</v>
      </c>
      <c r="R96" s="59"/>
      <c r="S96" s="170"/>
      <c r="T96" s="105"/>
      <c r="U96" s="182"/>
      <c r="V96" s="55"/>
      <c r="W96" s="53"/>
      <c r="X96" s="53"/>
      <c r="Y96" s="53"/>
      <c r="Z96" s="53"/>
      <c r="AA96" s="53"/>
      <c r="AB96" s="53"/>
      <c r="AC96" s="53"/>
      <c r="AD96" s="703"/>
      <c r="AE96" s="692"/>
      <c r="AF96" s="190"/>
      <c r="AG96" s="191"/>
      <c r="AH96" s="138"/>
      <c r="AI96" s="687"/>
      <c r="AJ96" s="687"/>
      <c r="AK96" s="691"/>
      <c r="AL96" s="691"/>
      <c r="AQ96" s="197"/>
      <c r="AR96" s="75"/>
      <c r="AS96" s="193"/>
      <c r="AT96" s="194"/>
      <c r="AU96" s="143"/>
      <c r="AV96" s="952"/>
      <c r="AW96" s="953"/>
      <c r="AX96" s="949"/>
      <c r="AY96" s="950"/>
    </row>
    <row r="97" spans="1:51" s="46" customFormat="1" ht="20.100000000000001" customHeight="1">
      <c r="A97" s="616" t="s">
        <v>342</v>
      </c>
      <c r="B97" s="617"/>
      <c r="C97" s="617"/>
      <c r="D97" s="617"/>
      <c r="E97" s="478"/>
      <c r="F97" s="478"/>
      <c r="G97" s="478"/>
      <c r="H97" s="478"/>
      <c r="I97" s="478"/>
      <c r="J97" s="469"/>
      <c r="K97" s="470"/>
      <c r="L97" s="471" t="s">
        <v>57</v>
      </c>
      <c r="M97" s="472"/>
      <c r="N97" s="472"/>
      <c r="O97" s="472"/>
      <c r="P97" s="479"/>
      <c r="Q97" s="480"/>
      <c r="R97" s="59"/>
      <c r="S97" s="170"/>
      <c r="T97" s="199"/>
      <c r="U97" s="200"/>
      <c r="V97" s="184"/>
      <c r="W97" s="53"/>
      <c r="X97" s="53"/>
      <c r="Y97" s="53"/>
      <c r="Z97" s="53"/>
      <c r="AA97" s="53"/>
      <c r="AB97" s="53"/>
      <c r="AC97" s="53"/>
      <c r="AD97" s="703"/>
      <c r="AE97" s="692"/>
      <c r="AF97" s="190"/>
      <c r="AG97" s="191"/>
      <c r="AH97" s="138"/>
      <c r="AI97" s="687"/>
      <c r="AJ97" s="687"/>
      <c r="AK97" s="691"/>
      <c r="AL97" s="691"/>
      <c r="AQ97" s="197"/>
      <c r="AR97" s="75"/>
      <c r="AS97" s="193"/>
      <c r="AT97" s="194"/>
      <c r="AU97" s="143"/>
      <c r="AV97" s="689"/>
      <c r="AW97" s="690" t="s">
        <v>58</v>
      </c>
      <c r="AX97" s="685"/>
      <c r="AY97" s="686"/>
    </row>
    <row r="98" spans="1:51" s="46" customFormat="1" ht="20.100000000000001" customHeight="1">
      <c r="A98" s="481"/>
      <c r="B98" s="478"/>
      <c r="C98" s="478"/>
      <c r="D98" s="478"/>
      <c r="E98" s="478"/>
      <c r="F98" s="478"/>
      <c r="G98" s="478"/>
      <c r="H98" s="478"/>
      <c r="I98" s="478"/>
      <c r="J98" s="463"/>
      <c r="K98" s="464"/>
      <c r="L98" s="465" t="s">
        <v>156</v>
      </c>
      <c r="M98" s="653"/>
      <c r="N98" s="653">
        <v>0</v>
      </c>
      <c r="O98" s="406">
        <v>288.66000000000003</v>
      </c>
      <c r="P98" s="476">
        <f>+N98*O98</f>
        <v>0</v>
      </c>
      <c r="Q98" s="477">
        <f>+P98+'D05'!Q98</f>
        <v>0</v>
      </c>
      <c r="R98" s="59"/>
      <c r="S98" s="170"/>
      <c r="T98" s="199"/>
      <c r="U98" s="200"/>
      <c r="V98" s="184"/>
      <c r="W98" s="53"/>
      <c r="X98" s="53"/>
      <c r="Y98" s="53"/>
      <c r="Z98" s="53"/>
      <c r="AA98" s="53"/>
      <c r="AB98" s="53"/>
      <c r="AC98" s="53"/>
      <c r="AD98" s="703"/>
      <c r="AE98" s="692"/>
      <c r="AF98" s="190"/>
      <c r="AG98" s="191"/>
      <c r="AH98" s="138"/>
      <c r="AI98" s="954"/>
      <c r="AJ98" s="954"/>
      <c r="AK98" s="951"/>
      <c r="AL98" s="951"/>
      <c r="AQ98" s="197"/>
      <c r="AR98" s="75"/>
      <c r="AS98" s="193"/>
      <c r="AT98" s="194"/>
      <c r="AU98" s="143"/>
      <c r="AV98" s="689"/>
      <c r="AW98" s="690"/>
      <c r="AX98" s="685"/>
      <c r="AY98" s="686"/>
    </row>
    <row r="99" spans="1:51" s="46" customFormat="1" ht="20.100000000000001" customHeight="1">
      <c r="A99" s="481" t="s">
        <v>161</v>
      </c>
      <c r="B99" s="617" t="s">
        <v>0</v>
      </c>
      <c r="C99" s="617"/>
      <c r="D99" s="617"/>
      <c r="E99" s="617"/>
      <c r="F99" s="617"/>
      <c r="G99" s="617"/>
      <c r="H99" s="617"/>
      <c r="I99" s="617"/>
      <c r="J99" s="632"/>
      <c r="K99" s="618"/>
      <c r="L99" s="465" t="s">
        <v>163</v>
      </c>
      <c r="M99" s="653"/>
      <c r="N99" s="653">
        <v>1</v>
      </c>
      <c r="O99" s="406">
        <v>330</v>
      </c>
      <c r="P99" s="476">
        <f>+N99*O99</f>
        <v>330</v>
      </c>
      <c r="Q99" s="477">
        <f>+P99+'D05'!Q99</f>
        <v>1320</v>
      </c>
      <c r="R99" s="59"/>
      <c r="S99" s="170"/>
      <c r="T99" s="199"/>
      <c r="U99" s="200"/>
      <c r="V99" s="184"/>
      <c r="W99" s="53"/>
      <c r="X99" s="53"/>
      <c r="Y99" s="53"/>
      <c r="Z99" s="53"/>
      <c r="AA99" s="53"/>
      <c r="AB99" s="53"/>
      <c r="AC99" s="53"/>
      <c r="AD99" s="703"/>
      <c r="AE99" s="692"/>
      <c r="AF99" s="190"/>
      <c r="AG99" s="191"/>
      <c r="AH99" s="138"/>
      <c r="AI99" s="687"/>
      <c r="AJ99" s="687"/>
      <c r="AK99" s="691"/>
      <c r="AL99" s="691"/>
      <c r="AQ99" s="197"/>
      <c r="AR99" s="75"/>
      <c r="AS99" s="193"/>
      <c r="AT99" s="194"/>
      <c r="AU99" s="143"/>
      <c r="AV99" s="689"/>
      <c r="AW99" s="690"/>
      <c r="AX99" s="685"/>
      <c r="AY99" s="686"/>
    </row>
    <row r="100" spans="1:51" s="46" customFormat="1" ht="20.100000000000001" customHeight="1">
      <c r="A100" s="616" t="s">
        <v>336</v>
      </c>
      <c r="B100" s="617"/>
      <c r="C100" s="617"/>
      <c r="D100" s="617"/>
      <c r="E100" s="617"/>
      <c r="F100" s="617"/>
      <c r="G100" s="617"/>
      <c r="H100" s="617"/>
      <c r="I100" s="617"/>
      <c r="J100" s="632"/>
      <c r="K100" s="618"/>
      <c r="L100" s="465" t="s">
        <v>60</v>
      </c>
      <c r="M100" s="652"/>
      <c r="N100" s="652">
        <v>1</v>
      </c>
      <c r="O100" s="406">
        <v>384.66</v>
      </c>
      <c r="P100" s="476">
        <f>+N100*O100</f>
        <v>384.66</v>
      </c>
      <c r="Q100" s="477">
        <f>+P100+'D05'!Q100</f>
        <v>2692.62</v>
      </c>
      <c r="R100" s="59"/>
      <c r="S100" s="170"/>
      <c r="T100" s="238"/>
      <c r="U100" s="200"/>
      <c r="V100" s="184"/>
      <c r="W100" s="53"/>
      <c r="X100" s="53"/>
      <c r="Y100" s="53"/>
      <c r="Z100" s="53"/>
      <c r="AA100" s="53"/>
      <c r="AB100" s="53"/>
      <c r="AC100" s="53"/>
      <c r="AD100" s="703"/>
      <c r="AE100" s="692"/>
      <c r="AF100" s="190"/>
      <c r="AG100" s="191"/>
      <c r="AH100" s="138"/>
      <c r="AI100" s="954"/>
      <c r="AJ100" s="954"/>
      <c r="AK100" s="951"/>
      <c r="AL100" s="951"/>
      <c r="AQ100" s="197"/>
      <c r="AR100" s="75"/>
      <c r="AS100" s="193"/>
      <c r="AT100" s="194"/>
      <c r="AU100" s="143"/>
      <c r="AV100" s="947"/>
      <c r="AW100" s="948"/>
      <c r="AX100" s="949"/>
      <c r="AY100" s="950"/>
    </row>
    <row r="101" spans="1:51" s="46" customFormat="1" ht="20.100000000000001" customHeight="1" thickBot="1">
      <c r="A101" s="616" t="s">
        <v>337</v>
      </c>
      <c r="B101" s="617"/>
      <c r="C101" s="617"/>
      <c r="D101" s="617"/>
      <c r="E101" s="617"/>
      <c r="F101" s="617"/>
      <c r="G101" s="617"/>
      <c r="H101" s="617"/>
      <c r="I101" s="617"/>
      <c r="J101" s="633"/>
      <c r="K101" s="634"/>
      <c r="L101" s="471" t="s">
        <v>149</v>
      </c>
      <c r="M101" s="472"/>
      <c r="N101" s="472"/>
      <c r="O101" s="472"/>
      <c r="P101" s="479"/>
      <c r="Q101" s="480"/>
      <c r="R101" s="59"/>
      <c r="S101" s="170"/>
      <c r="T101" s="238"/>
      <c r="U101" s="201"/>
      <c r="V101" s="184"/>
      <c r="W101" s="53"/>
      <c r="X101" s="53"/>
      <c r="Y101" s="53"/>
      <c r="Z101" s="53"/>
      <c r="AA101" s="53"/>
      <c r="AB101" s="53"/>
      <c r="AC101" s="53"/>
      <c r="AD101" s="972"/>
      <c r="AE101" s="972"/>
      <c r="AF101" s="972"/>
      <c r="AG101" s="972"/>
      <c r="AH101" s="972"/>
      <c r="AI101" s="972"/>
      <c r="AJ101" s="972"/>
      <c r="AK101" s="972"/>
      <c r="AL101" s="972"/>
      <c r="AQ101" s="188"/>
      <c r="AR101" s="189"/>
      <c r="AS101" s="202"/>
      <c r="AT101" s="203"/>
      <c r="AU101" s="154"/>
      <c r="AV101" s="929"/>
      <c r="AW101" s="930"/>
      <c r="AX101" s="975"/>
      <c r="AY101" s="976"/>
    </row>
    <row r="102" spans="1:51" s="46" customFormat="1" ht="20.100000000000001" customHeight="1" thickBot="1">
      <c r="A102" s="616"/>
      <c r="B102" s="617"/>
      <c r="C102" s="617"/>
      <c r="D102" s="617"/>
      <c r="E102" s="617"/>
      <c r="F102" s="617"/>
      <c r="G102" s="617"/>
      <c r="H102" s="617"/>
      <c r="I102" s="617"/>
      <c r="J102" s="632"/>
      <c r="K102" s="618"/>
      <c r="L102" s="465" t="s">
        <v>259</v>
      </c>
      <c r="M102" s="652"/>
      <c r="N102" s="652">
        <v>0</v>
      </c>
      <c r="O102" s="406"/>
      <c r="P102" s="476">
        <f>+N102*O102</f>
        <v>0</v>
      </c>
      <c r="Q102" s="477">
        <f>+P102+'D05'!Q102</f>
        <v>0</v>
      </c>
      <c r="R102" s="59"/>
      <c r="S102" s="170"/>
      <c r="T102" s="238"/>
      <c r="U102" s="200"/>
      <c r="V102" s="184"/>
      <c r="W102" s="53"/>
      <c r="X102" s="53"/>
      <c r="Y102" s="53"/>
      <c r="Z102" s="53"/>
      <c r="AA102" s="53"/>
      <c r="AB102" s="53"/>
      <c r="AC102" s="53"/>
      <c r="AD102" s="956"/>
      <c r="AE102" s="956"/>
      <c r="AF102" s="956"/>
      <c r="AG102" s="956"/>
      <c r="AH102" s="956"/>
      <c r="AI102" s="956"/>
      <c r="AJ102" s="956"/>
      <c r="AK102" s="956"/>
      <c r="AL102" s="956"/>
      <c r="AQ102" s="978" t="s">
        <v>59</v>
      </c>
      <c r="AR102" s="979"/>
      <c r="AS102" s="979"/>
      <c r="AT102" s="979"/>
      <c r="AU102" s="979"/>
      <c r="AV102" s="979"/>
      <c r="AW102" s="979"/>
      <c r="AX102" s="979"/>
      <c r="AY102" s="980"/>
    </row>
    <row r="103" spans="1:51" s="46" customFormat="1" ht="20.100000000000001" customHeight="1" thickBot="1">
      <c r="A103" s="482"/>
      <c r="B103" s="483"/>
      <c r="C103" s="483"/>
      <c r="D103" s="483"/>
      <c r="E103" s="483"/>
      <c r="F103" s="483"/>
      <c r="G103" s="483"/>
      <c r="H103" s="483"/>
      <c r="I103" s="483"/>
      <c r="J103" s="484"/>
      <c r="K103" s="485"/>
      <c r="L103" s="486" t="s">
        <v>153</v>
      </c>
      <c r="M103" s="277"/>
      <c r="N103" s="277">
        <v>1</v>
      </c>
      <c r="O103" s="406">
        <f>3677.89</f>
        <v>3677.89</v>
      </c>
      <c r="P103" s="476">
        <f>+N103*O103</f>
        <v>3677.89</v>
      </c>
      <c r="Q103" s="477">
        <f>+P103+'D05'!Q103</f>
        <v>22067.34</v>
      </c>
      <c r="R103" s="59"/>
      <c r="S103" s="170"/>
      <c r="T103" s="238"/>
      <c r="U103" s="204"/>
      <c r="V103" s="184"/>
      <c r="W103" s="53"/>
      <c r="X103" s="53"/>
      <c r="Y103" s="53"/>
      <c r="Z103" s="53"/>
      <c r="AA103" s="53"/>
      <c r="AB103" s="53"/>
      <c r="AC103" s="53"/>
      <c r="AD103" s="703"/>
      <c r="AE103" s="692"/>
      <c r="AF103" s="205"/>
      <c r="AG103" s="191"/>
      <c r="AH103" s="67"/>
      <c r="AI103" s="954"/>
      <c r="AJ103" s="954"/>
      <c r="AK103" s="951"/>
      <c r="AL103" s="951"/>
      <c r="AQ103" s="965"/>
      <c r="AR103" s="966"/>
      <c r="AS103" s="966"/>
      <c r="AT103" s="966"/>
      <c r="AU103" s="966"/>
      <c r="AV103" s="966"/>
      <c r="AW103" s="966"/>
      <c r="AX103" s="966"/>
      <c r="AY103" s="967"/>
    </row>
    <row r="104" spans="1:51" s="46" customFormat="1" ht="20.100000000000001" customHeight="1" thickBot="1">
      <c r="A104" s="846" t="s">
        <v>104</v>
      </c>
      <c r="B104" s="895"/>
      <c r="C104" s="895"/>
      <c r="D104" s="895"/>
      <c r="E104" s="895"/>
      <c r="F104" s="895"/>
      <c r="G104" s="895"/>
      <c r="H104" s="895"/>
      <c r="I104" s="895"/>
      <c r="J104" s="895"/>
      <c r="K104" s="895"/>
      <c r="L104" s="895"/>
      <c r="M104" s="895"/>
      <c r="N104" s="895"/>
      <c r="O104" s="895"/>
      <c r="P104" s="895"/>
      <c r="Q104" s="835"/>
      <c r="R104" s="240">
        <f>3597.89</f>
        <v>3597.89</v>
      </c>
      <c r="S104" s="170"/>
      <c r="T104" s="238"/>
      <c r="U104" s="200"/>
      <c r="V104" s="184"/>
      <c r="W104" s="53"/>
      <c r="X104" s="53"/>
      <c r="Y104" s="53"/>
      <c r="Z104" s="53"/>
      <c r="AA104" s="53"/>
      <c r="AB104" s="53"/>
      <c r="AC104" s="53"/>
      <c r="AD104" s="703"/>
      <c r="AE104" s="692"/>
      <c r="AF104" s="206"/>
      <c r="AG104" s="191"/>
      <c r="AH104" s="67"/>
      <c r="AI104" s="954"/>
      <c r="AJ104" s="954"/>
      <c r="AK104" s="951"/>
      <c r="AL104" s="951"/>
      <c r="AQ104" s="185" t="s">
        <v>79</v>
      </c>
      <c r="AR104" s="75"/>
      <c r="AS104" s="207"/>
      <c r="AT104" s="194"/>
      <c r="AU104" s="208"/>
      <c r="AV104" s="947"/>
      <c r="AW104" s="948"/>
      <c r="AX104" s="949">
        <v>0</v>
      </c>
      <c r="AY104" s="950"/>
    </row>
    <row r="105" spans="1:51" s="46" customFormat="1" ht="20.100000000000001" customHeight="1">
      <c r="A105" s="896" t="s">
        <v>244</v>
      </c>
      <c r="B105" s="897"/>
      <c r="C105" s="959"/>
      <c r="D105" s="960"/>
      <c r="E105" s="896" t="s">
        <v>106</v>
      </c>
      <c r="F105" s="958"/>
      <c r="G105" s="897"/>
      <c r="H105" s="488"/>
      <c r="I105" s="489" t="s">
        <v>115</v>
      </c>
      <c r="J105" s="490"/>
      <c r="K105" s="490"/>
      <c r="L105" s="490"/>
      <c r="M105" s="490"/>
      <c r="N105" s="490"/>
      <c r="O105" s="491"/>
      <c r="P105" s="873">
        <f>SUM(P96,P98,P100,P102,P103,P99)</f>
        <v>4677.55</v>
      </c>
      <c r="Q105" s="874"/>
      <c r="R105" s="59"/>
      <c r="S105" s="170"/>
      <c r="T105" s="238"/>
      <c r="U105" s="200"/>
      <c r="V105" s="184"/>
      <c r="W105" s="53"/>
      <c r="X105" s="53"/>
      <c r="Y105" s="53"/>
      <c r="Z105" s="53"/>
      <c r="AA105" s="53"/>
      <c r="AB105" s="53"/>
      <c r="AC105" s="53"/>
      <c r="AD105" s="703"/>
      <c r="AE105" s="692"/>
      <c r="AF105" s="209"/>
      <c r="AG105" s="191"/>
      <c r="AH105" s="67"/>
      <c r="AI105" s="954"/>
      <c r="AJ105" s="954"/>
      <c r="AK105" s="951"/>
      <c r="AL105" s="951"/>
      <c r="AQ105" s="183" t="s">
        <v>80</v>
      </c>
      <c r="AR105" s="75"/>
      <c r="AS105" s="210"/>
      <c r="AT105" s="194"/>
      <c r="AU105" s="208"/>
      <c r="AV105" s="947"/>
      <c r="AW105" s="948"/>
      <c r="AX105" s="949">
        <v>0</v>
      </c>
      <c r="AY105" s="950"/>
    </row>
    <row r="106" spans="1:51" s="46" customFormat="1" ht="20.100000000000001" customHeight="1">
      <c r="A106" s="898" t="s">
        <v>245</v>
      </c>
      <c r="B106" s="899"/>
      <c r="C106" s="900"/>
      <c r="D106" s="901"/>
      <c r="E106" s="898" t="s">
        <v>105</v>
      </c>
      <c r="F106" s="902"/>
      <c r="G106" s="899"/>
      <c r="H106" s="493"/>
      <c r="I106" s="660"/>
      <c r="J106" s="706"/>
      <c r="K106" s="706"/>
      <c r="L106" s="706"/>
      <c r="M106" s="706"/>
      <c r="N106" s="706"/>
      <c r="O106" s="705"/>
      <c r="P106" s="893"/>
      <c r="Q106" s="894"/>
      <c r="R106" s="211"/>
      <c r="S106" s="170"/>
      <c r="T106" s="98"/>
      <c r="U106" s="212"/>
      <c r="V106" s="87"/>
      <c r="W106" s="53"/>
      <c r="X106" s="53"/>
      <c r="Y106" s="53"/>
      <c r="Z106" s="53"/>
      <c r="AA106" s="53"/>
      <c r="AB106" s="53"/>
      <c r="AC106" s="53"/>
      <c r="AD106" s="213"/>
      <c r="AE106" s="665"/>
      <c r="AF106" s="692"/>
      <c r="AG106" s="214"/>
      <c r="AH106" s="215"/>
      <c r="AI106" s="981"/>
      <c r="AJ106" s="981"/>
      <c r="AK106" s="951"/>
      <c r="AL106" s="951"/>
      <c r="AQ106" s="185"/>
      <c r="AR106" s="216"/>
      <c r="AS106" s="165"/>
      <c r="AT106" s="71"/>
      <c r="AU106" s="217"/>
      <c r="AV106" s="947"/>
      <c r="AW106" s="948"/>
      <c r="AX106" s="949">
        <v>0</v>
      </c>
      <c r="AY106" s="950"/>
    </row>
    <row r="107" spans="1:51" s="46" customFormat="1" ht="20.100000000000001" customHeight="1">
      <c r="A107" s="898" t="s">
        <v>246</v>
      </c>
      <c r="B107" s="899"/>
      <c r="C107" s="961"/>
      <c r="D107" s="962"/>
      <c r="E107" s="898" t="s">
        <v>107</v>
      </c>
      <c r="F107" s="902"/>
      <c r="G107" s="899"/>
      <c r="H107" s="493"/>
      <c r="I107" s="494" t="s">
        <v>157</v>
      </c>
      <c r="J107" s="495"/>
      <c r="K107" s="495"/>
      <c r="L107" s="495"/>
      <c r="M107" s="495"/>
      <c r="N107" s="495"/>
      <c r="O107" s="496"/>
      <c r="P107" s="970">
        <f>+P105+'D05'!P107:Q107</f>
        <v>29499.96</v>
      </c>
      <c r="Q107" s="971"/>
      <c r="R107" s="218"/>
      <c r="S107" s="170"/>
      <c r="T107" s="105"/>
      <c r="U107" s="88"/>
      <c r="V107" s="219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Q107" s="220"/>
      <c r="AR107" s="74"/>
      <c r="AS107" s="237"/>
      <c r="AT107" s="221"/>
      <c r="AU107" s="222"/>
      <c r="AV107" s="973"/>
      <c r="AW107" s="974"/>
      <c r="AX107" s="949"/>
      <c r="AY107" s="950"/>
    </row>
    <row r="108" spans="1:51" s="46" customFormat="1" ht="20.100000000000001" customHeight="1" thickBot="1">
      <c r="A108" s="890"/>
      <c r="B108" s="891"/>
      <c r="C108" s="963"/>
      <c r="D108" s="964"/>
      <c r="E108" s="497"/>
      <c r="F108" s="498"/>
      <c r="G108" s="498"/>
      <c r="H108" s="499"/>
      <c r="I108" s="500"/>
      <c r="J108" s="498"/>
      <c r="K108" s="498"/>
      <c r="L108" s="498"/>
      <c r="M108" s="498"/>
      <c r="N108" s="498"/>
      <c r="O108" s="501"/>
      <c r="P108" s="892"/>
      <c r="Q108" s="892"/>
      <c r="R108" s="223"/>
      <c r="S108" s="50"/>
      <c r="T108" s="98"/>
      <c r="U108" s="88"/>
      <c r="V108" s="219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51" s="46" customFormat="1" ht="20.100000000000001" customHeight="1">
      <c r="A109" s="502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707"/>
      <c r="Q109" s="707"/>
      <c r="R109" s="224"/>
      <c r="S109" s="50"/>
      <c r="T109" s="105"/>
      <c r="U109" s="90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:51" s="46" customFormat="1" ht="20.100000000000001" customHeight="1">
      <c r="A110" s="502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  <c r="P110" s="707"/>
      <c r="Q110" s="707"/>
      <c r="R110" s="223"/>
      <c r="S110" s="50"/>
      <c r="T110" s="98"/>
      <c r="U110" s="225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:51" s="46" customFormat="1" ht="20.100000000000001" customHeight="1">
      <c r="A111" s="502"/>
      <c r="B111" s="503"/>
      <c r="C111" s="503"/>
      <c r="D111" s="503"/>
      <c r="E111" s="503"/>
      <c r="F111" s="503"/>
      <c r="G111" s="503"/>
      <c r="H111" s="503"/>
      <c r="I111" s="503"/>
      <c r="J111" s="478"/>
      <c r="K111" s="478"/>
      <c r="L111" s="503"/>
      <c r="M111" s="503"/>
      <c r="N111" s="503"/>
      <c r="O111" s="503"/>
      <c r="P111" s="707"/>
      <c r="Q111" s="707"/>
      <c r="R111" s="224"/>
      <c r="S111" s="226"/>
      <c r="T111" s="98"/>
      <c r="U111" s="225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51" s="46" customFormat="1" ht="20.100000000000001" customHeight="1">
      <c r="A112" s="502"/>
      <c r="B112" s="503"/>
      <c r="C112" s="503"/>
      <c r="D112" s="503"/>
      <c r="E112" s="478"/>
      <c r="F112" s="478"/>
      <c r="G112" s="478"/>
      <c r="H112" s="478"/>
      <c r="I112" s="478"/>
      <c r="J112" s="505"/>
      <c r="K112" s="505"/>
      <c r="L112" s="469"/>
      <c r="M112" s="469"/>
      <c r="N112" s="469"/>
      <c r="O112" s="503"/>
      <c r="P112" s="903"/>
      <c r="Q112" s="903"/>
      <c r="R112" s="224"/>
      <c r="S112" s="226"/>
      <c r="T112" s="98"/>
      <c r="U112" s="225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s="46" customFormat="1" ht="20.100000000000001" customHeight="1">
      <c r="A113" s="506" t="s">
        <v>150</v>
      </c>
      <c r="B113" s="507"/>
      <c r="C113" s="469"/>
      <c r="D113" s="503"/>
      <c r="E113" s="508"/>
      <c r="F113" s="889"/>
      <c r="G113" s="889"/>
      <c r="H113" s="969" t="s">
        <v>148</v>
      </c>
      <c r="I113" s="969"/>
      <c r="J113" s="889"/>
      <c r="K113" s="889"/>
      <c r="L113" s="503"/>
      <c r="M113" s="503"/>
      <c r="N113" s="503"/>
      <c r="O113" s="503"/>
      <c r="P113" s="888" t="s">
        <v>152</v>
      </c>
      <c r="Q113" s="888"/>
      <c r="R113" s="224"/>
      <c r="S113" s="226"/>
      <c r="T113" s="98"/>
      <c r="U113" s="225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:38" s="46" customFormat="1" ht="20.100000000000001" customHeight="1">
      <c r="A114" s="503"/>
      <c r="B114" s="503"/>
      <c r="C114" s="957"/>
      <c r="D114" s="957"/>
      <c r="E114" s="957"/>
      <c r="F114" s="957"/>
      <c r="G114" s="503"/>
      <c r="H114" s="503"/>
      <c r="I114" s="503"/>
      <c r="J114" s="693"/>
      <c r="K114" s="693"/>
      <c r="L114" s="503"/>
      <c r="M114" s="503"/>
      <c r="N114" s="503"/>
      <c r="O114" s="503"/>
      <c r="P114" s="503"/>
      <c r="Q114" s="503"/>
      <c r="R114" s="224"/>
      <c r="S114" s="226"/>
      <c r="T114" s="98"/>
      <c r="U114" s="225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:38" s="46" customFormat="1" ht="20.100000000000001" customHeight="1">
      <c r="A115" s="503"/>
      <c r="B115" s="503"/>
      <c r="C115" s="957"/>
      <c r="D115" s="957"/>
      <c r="E115" s="957"/>
      <c r="F115" s="957"/>
      <c r="G115" s="503"/>
      <c r="H115" s="693"/>
      <c r="I115" s="693"/>
      <c r="J115" s="503"/>
      <c r="K115" s="503"/>
      <c r="L115" s="503"/>
      <c r="M115" s="503"/>
      <c r="N115" s="503"/>
      <c r="O115" s="503"/>
      <c r="P115" s="503"/>
      <c r="Q115" s="503"/>
      <c r="R115" s="224"/>
      <c r="S115" s="226"/>
      <c r="T115" s="98"/>
      <c r="U115" s="225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:38" s="46" customFormat="1" ht="20.100000000000001" customHeight="1">
      <c r="A116" s="502"/>
      <c r="B116" s="503"/>
      <c r="C116" s="510" t="s">
        <v>146</v>
      </c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228"/>
      <c r="S116" s="50"/>
      <c r="T116" s="98"/>
      <c r="U116" s="229"/>
      <c r="V116" s="94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s="46" customFormat="1" ht="20.100000000000001" customHeight="1">
      <c r="A117" s="503"/>
      <c r="B117" s="503"/>
      <c r="C117" s="503"/>
      <c r="D117" s="511"/>
      <c r="E117" s="503"/>
      <c r="F117" s="503"/>
      <c r="G117" s="503"/>
      <c r="H117" s="503"/>
      <c r="I117" s="503"/>
      <c r="J117" s="503"/>
      <c r="K117" s="503"/>
      <c r="L117" s="503"/>
      <c r="M117" s="503"/>
      <c r="N117" s="503"/>
      <c r="O117" s="503"/>
      <c r="P117" s="512"/>
      <c r="Q117" s="503"/>
      <c r="S117" s="50"/>
      <c r="T117" s="98"/>
      <c r="U117" s="90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s="46" customFormat="1" ht="21" thickBot="1">
      <c r="A118" s="230">
        <f>SUM(Q96,U110:Y117,Q98:Q100,Q102,Q103)</f>
        <v>29499.96</v>
      </c>
      <c r="S118" s="50"/>
      <c r="T118" s="98"/>
      <c r="U118" s="90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:38" ht="15.75" thickTop="1">
      <c r="S119" s="34"/>
      <c r="T119" s="33"/>
      <c r="U119" s="9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>
      <c r="S120" s="34"/>
      <c r="T120" s="33"/>
      <c r="U120" s="9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>
      <c r="S121" s="34"/>
      <c r="T121" s="33"/>
      <c r="U121" s="9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>
      <c r="S122" s="34"/>
      <c r="T122" s="33"/>
      <c r="U122" s="9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>
      <c r="S123" s="34"/>
      <c r="T123" s="33"/>
      <c r="U123" s="9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>
      <c r="S124" s="34"/>
      <c r="T124" s="33"/>
      <c r="U124" s="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>
      <c r="S125" s="34"/>
      <c r="T125" s="33"/>
      <c r="U125" s="9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>
      <c r="S126" s="38"/>
      <c r="T126" s="33"/>
      <c r="U126" s="9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>
      <c r="S127" s="34"/>
      <c r="T127" s="33"/>
      <c r="U127" s="9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>
      <c r="S128" s="34"/>
      <c r="T128" s="33"/>
      <c r="U128" s="9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9:38">
      <c r="S129" s="34"/>
      <c r="T129" s="33"/>
      <c r="U129" s="9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9:38">
      <c r="S130" s="34"/>
      <c r="T130" s="33"/>
      <c r="U130" s="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9:38">
      <c r="S131" s="34"/>
      <c r="T131" s="33"/>
      <c r="U131" s="9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9:38">
      <c r="S132" s="34"/>
      <c r="T132" s="33"/>
      <c r="U132" s="9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9:38">
      <c r="S133" s="34"/>
      <c r="T133" s="33"/>
      <c r="U133" s="9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9:38">
      <c r="S134" s="34"/>
      <c r="T134" s="33"/>
      <c r="U134" s="9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9:38">
      <c r="S135" s="34"/>
      <c r="T135" s="33"/>
      <c r="U135" s="9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9:38">
      <c r="S136" s="34"/>
      <c r="T136" s="33"/>
      <c r="U136" s="9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</sheetData>
  <mergeCells count="349">
    <mergeCell ref="C114:F114"/>
    <mergeCell ref="C115:F115"/>
    <mergeCell ref="A108:B108"/>
    <mergeCell ref="C108:D108"/>
    <mergeCell ref="P108:Q108"/>
    <mergeCell ref="P112:Q112"/>
    <mergeCell ref="F113:G113"/>
    <mergeCell ref="H113:I113"/>
    <mergeCell ref="J113:K113"/>
    <mergeCell ref="P113:Q113"/>
    <mergeCell ref="AX106:AY106"/>
    <mergeCell ref="A107:B107"/>
    <mergeCell ref="C107:D107"/>
    <mergeCell ref="E107:G107"/>
    <mergeCell ref="P107:Q107"/>
    <mergeCell ref="AV107:AW107"/>
    <mergeCell ref="AX107:AY107"/>
    <mergeCell ref="AK105:AL105"/>
    <mergeCell ref="AV105:AW105"/>
    <mergeCell ref="AX105:AY105"/>
    <mergeCell ref="A106:B106"/>
    <mergeCell ref="C106:D106"/>
    <mergeCell ref="E106:G106"/>
    <mergeCell ref="P106:Q106"/>
    <mergeCell ref="AI106:AJ106"/>
    <mergeCell ref="AK106:AL106"/>
    <mergeCell ref="AV106:AW106"/>
    <mergeCell ref="A104:Q104"/>
    <mergeCell ref="AI104:AJ104"/>
    <mergeCell ref="AK104:AL104"/>
    <mergeCell ref="AV104:AW104"/>
    <mergeCell ref="AX104:AY104"/>
    <mergeCell ref="A105:B105"/>
    <mergeCell ref="C105:D105"/>
    <mergeCell ref="E105:G105"/>
    <mergeCell ref="P105:Q105"/>
    <mergeCell ref="AI105:AJ105"/>
    <mergeCell ref="AD101:AL101"/>
    <mergeCell ref="AV101:AW101"/>
    <mergeCell ref="AX101:AY101"/>
    <mergeCell ref="AD102:AL102"/>
    <mergeCell ref="AQ102:AY102"/>
    <mergeCell ref="AI103:AJ103"/>
    <mergeCell ref="AK103:AL103"/>
    <mergeCell ref="AQ103:AY103"/>
    <mergeCell ref="AI98:AJ98"/>
    <mergeCell ref="AK98:AL98"/>
    <mergeCell ref="AI100:AJ100"/>
    <mergeCell ref="AK100:AL100"/>
    <mergeCell ref="AV100:AW100"/>
    <mergeCell ref="AX100:AY100"/>
    <mergeCell ref="B93:I93"/>
    <mergeCell ref="AI93:AJ93"/>
    <mergeCell ref="AK93:AL93"/>
    <mergeCell ref="AV93:AW93"/>
    <mergeCell ref="AX93:AY93"/>
    <mergeCell ref="C96:I96"/>
    <mergeCell ref="AV96:AW96"/>
    <mergeCell ref="AX96:AY96"/>
    <mergeCell ref="AD91:AL91"/>
    <mergeCell ref="AV91:AW91"/>
    <mergeCell ref="AX91:AY91"/>
    <mergeCell ref="AI92:AJ92"/>
    <mergeCell ref="AK92:AL92"/>
    <mergeCell ref="AV92:AW92"/>
    <mergeCell ref="AX92:AY92"/>
    <mergeCell ref="B86:I86"/>
    <mergeCell ref="L87:M87"/>
    <mergeCell ref="AV89:AW89"/>
    <mergeCell ref="AX89:AY89"/>
    <mergeCell ref="C90:I90"/>
    <mergeCell ref="AV90:AW90"/>
    <mergeCell ref="AX90:AY90"/>
    <mergeCell ref="L80:M80"/>
    <mergeCell ref="V80:X80"/>
    <mergeCell ref="Y80:AB80"/>
    <mergeCell ref="L82:M82"/>
    <mergeCell ref="L83:M83"/>
    <mergeCell ref="A85:I85"/>
    <mergeCell ref="L85:M85"/>
    <mergeCell ref="L76:M76"/>
    <mergeCell ref="N76:N77"/>
    <mergeCell ref="O76:O77"/>
    <mergeCell ref="P76:P77"/>
    <mergeCell ref="Q76:Q77"/>
    <mergeCell ref="L77:M77"/>
    <mergeCell ref="T67:U67"/>
    <mergeCell ref="N69:N70"/>
    <mergeCell ref="O69:O70"/>
    <mergeCell ref="P69:P70"/>
    <mergeCell ref="Q69:Q70"/>
    <mergeCell ref="L74:M74"/>
    <mergeCell ref="A66:K66"/>
    <mergeCell ref="L66:Q66"/>
    <mergeCell ref="A67:A68"/>
    <mergeCell ref="B67:B68"/>
    <mergeCell ref="C67:F67"/>
    <mergeCell ref="G67:G68"/>
    <mergeCell ref="H67:H68"/>
    <mergeCell ref="K67:K68"/>
    <mergeCell ref="L67:M67"/>
    <mergeCell ref="J63:L63"/>
    <mergeCell ref="P63:Q63"/>
    <mergeCell ref="J64:L64"/>
    <mergeCell ref="P64:Q64"/>
    <mergeCell ref="B65:E65"/>
    <mergeCell ref="F65:G65"/>
    <mergeCell ref="H65:I65"/>
    <mergeCell ref="J65:L65"/>
    <mergeCell ref="N65:O65"/>
    <mergeCell ref="P65:Q65"/>
    <mergeCell ref="B62:E62"/>
    <mergeCell ref="F62:G62"/>
    <mergeCell ref="H62:I62"/>
    <mergeCell ref="J62:L62"/>
    <mergeCell ref="N62:O62"/>
    <mergeCell ref="P62:Q62"/>
    <mergeCell ref="B61:E61"/>
    <mergeCell ref="F61:G61"/>
    <mergeCell ref="H61:I61"/>
    <mergeCell ref="J61:L61"/>
    <mergeCell ref="N61:O61"/>
    <mergeCell ref="P61:Q61"/>
    <mergeCell ref="X59:AB59"/>
    <mergeCell ref="B60:E60"/>
    <mergeCell ref="F60:G60"/>
    <mergeCell ref="H60:I60"/>
    <mergeCell ref="J60:L60"/>
    <mergeCell ref="N60:O60"/>
    <mergeCell ref="P60:Q60"/>
    <mergeCell ref="B59:E59"/>
    <mergeCell ref="F59:G59"/>
    <mergeCell ref="H59:I59"/>
    <mergeCell ref="J59:L59"/>
    <mergeCell ref="N59:O59"/>
    <mergeCell ref="P59:Q59"/>
    <mergeCell ref="B58:E58"/>
    <mergeCell ref="F58:G58"/>
    <mergeCell ref="H58:I58"/>
    <mergeCell ref="J58:L58"/>
    <mergeCell ref="N58:O58"/>
    <mergeCell ref="P58:Q58"/>
    <mergeCell ref="J55:L55"/>
    <mergeCell ref="N55:O55"/>
    <mergeCell ref="J56:L56"/>
    <mergeCell ref="N56:O56"/>
    <mergeCell ref="X56:AB56"/>
    <mergeCell ref="A57:E57"/>
    <mergeCell ref="F57:I57"/>
    <mergeCell ref="J57:M57"/>
    <mergeCell ref="N57:Q57"/>
    <mergeCell ref="X57:AB57"/>
    <mergeCell ref="X53:AB53"/>
    <mergeCell ref="B54:C54"/>
    <mergeCell ref="D54:E54"/>
    <mergeCell ref="F54:G54"/>
    <mergeCell ref="H54:I54"/>
    <mergeCell ref="J54:L54"/>
    <mergeCell ref="N54:O54"/>
    <mergeCell ref="X54:AB54"/>
    <mergeCell ref="B53:C53"/>
    <mergeCell ref="D53:E53"/>
    <mergeCell ref="F53:G53"/>
    <mergeCell ref="H53:I53"/>
    <mergeCell ref="J53:L53"/>
    <mergeCell ref="N53:O53"/>
    <mergeCell ref="T51:AB51"/>
    <mergeCell ref="B52:C52"/>
    <mergeCell ref="D52:E52"/>
    <mergeCell ref="F52:G52"/>
    <mergeCell ref="H52:I52"/>
    <mergeCell ref="J52:L52"/>
    <mergeCell ref="N52:O52"/>
    <mergeCell ref="X52:AB52"/>
    <mergeCell ref="A50:I50"/>
    <mergeCell ref="J50:Q50"/>
    <mergeCell ref="B51:C51"/>
    <mergeCell ref="D51:E51"/>
    <mergeCell ref="F51:G51"/>
    <mergeCell ref="H51:I51"/>
    <mergeCell ref="J51:L51"/>
    <mergeCell ref="N51:O51"/>
    <mergeCell ref="B48:C48"/>
    <mergeCell ref="D48:E48"/>
    <mergeCell ref="J48:M48"/>
    <mergeCell ref="N48:O48"/>
    <mergeCell ref="P48:Q48"/>
    <mergeCell ref="B49:C49"/>
    <mergeCell ref="D49:E49"/>
    <mergeCell ref="J49:M49"/>
    <mergeCell ref="N49:O49"/>
    <mergeCell ref="P49:Q49"/>
    <mergeCell ref="B46:C46"/>
    <mergeCell ref="D46:E46"/>
    <mergeCell ref="J46:M46"/>
    <mergeCell ref="N46:O46"/>
    <mergeCell ref="P46:Q46"/>
    <mergeCell ref="B47:C47"/>
    <mergeCell ref="D47:E47"/>
    <mergeCell ref="J47:M47"/>
    <mergeCell ref="N47:O47"/>
    <mergeCell ref="P47:Q47"/>
    <mergeCell ref="B44:C44"/>
    <mergeCell ref="D44:E44"/>
    <mergeCell ref="J44:M44"/>
    <mergeCell ref="N44:O44"/>
    <mergeCell ref="P44:Q44"/>
    <mergeCell ref="B45:C45"/>
    <mergeCell ref="D45:E45"/>
    <mergeCell ref="J45:M45"/>
    <mergeCell ref="N45:O45"/>
    <mergeCell ref="P45:Q45"/>
    <mergeCell ref="AT42:AX42"/>
    <mergeCell ref="B43:C43"/>
    <mergeCell ref="D43:E43"/>
    <mergeCell ref="J43:M43"/>
    <mergeCell ref="N43:O43"/>
    <mergeCell ref="P43:Q43"/>
    <mergeCell ref="B41:C41"/>
    <mergeCell ref="D41:E41"/>
    <mergeCell ref="J41:M41"/>
    <mergeCell ref="N41:O41"/>
    <mergeCell ref="P41:Q41"/>
    <mergeCell ref="B42:C42"/>
    <mergeCell ref="D42:E42"/>
    <mergeCell ref="J42:M42"/>
    <mergeCell ref="N42:O42"/>
    <mergeCell ref="P42:Q42"/>
    <mergeCell ref="B40:C40"/>
    <mergeCell ref="D40:E40"/>
    <mergeCell ref="F40:G40"/>
    <mergeCell ref="J40:M40"/>
    <mergeCell ref="N40:O40"/>
    <mergeCell ref="P40:Q40"/>
    <mergeCell ref="AP34:AX34"/>
    <mergeCell ref="AP35:AX35"/>
    <mergeCell ref="N38:O38"/>
    <mergeCell ref="A39:E39"/>
    <mergeCell ref="F39:I39"/>
    <mergeCell ref="J39:Q39"/>
    <mergeCell ref="A32:Q32"/>
    <mergeCell ref="A33:A34"/>
    <mergeCell ref="B33:H33"/>
    <mergeCell ref="I33:O33"/>
    <mergeCell ref="P33:P34"/>
    <mergeCell ref="Q33:Q34"/>
    <mergeCell ref="B31:C31"/>
    <mergeCell ref="D31:E31"/>
    <mergeCell ref="F31:G31"/>
    <mergeCell ref="J31:L31"/>
    <mergeCell ref="M31:O31"/>
    <mergeCell ref="P31:Q31"/>
    <mergeCell ref="P29:Q29"/>
    <mergeCell ref="B30:C30"/>
    <mergeCell ref="D30:E30"/>
    <mergeCell ref="F30:G30"/>
    <mergeCell ref="H30:I30"/>
    <mergeCell ref="J30:L30"/>
    <mergeCell ref="M30:O30"/>
    <mergeCell ref="P30:Q30"/>
    <mergeCell ref="B29:C29"/>
    <mergeCell ref="D29:E29"/>
    <mergeCell ref="F29:G29"/>
    <mergeCell ref="H29:I29"/>
    <mergeCell ref="J29:L29"/>
    <mergeCell ref="M29:O29"/>
    <mergeCell ref="P27:Q27"/>
    <mergeCell ref="B28:C28"/>
    <mergeCell ref="D28:E28"/>
    <mergeCell ref="F28:G28"/>
    <mergeCell ref="H28:I28"/>
    <mergeCell ref="J28:L28"/>
    <mergeCell ref="M28:O28"/>
    <mergeCell ref="P28:Q28"/>
    <mergeCell ref="B27:C27"/>
    <mergeCell ref="D27:E27"/>
    <mergeCell ref="F27:G27"/>
    <mergeCell ref="H27:I27"/>
    <mergeCell ref="J27:L27"/>
    <mergeCell ref="M27:O27"/>
    <mergeCell ref="AD24:AL24"/>
    <mergeCell ref="B25:G25"/>
    <mergeCell ref="H25:I25"/>
    <mergeCell ref="B26:C26"/>
    <mergeCell ref="D26:E26"/>
    <mergeCell ref="F26:G26"/>
    <mergeCell ref="H26:I26"/>
    <mergeCell ref="J26:L26"/>
    <mergeCell ref="M26:O26"/>
    <mergeCell ref="P26:Q26"/>
    <mergeCell ref="P23:Q23"/>
    <mergeCell ref="B24:C24"/>
    <mergeCell ref="D24:E24"/>
    <mergeCell ref="F24:G24"/>
    <mergeCell ref="H24:I24"/>
    <mergeCell ref="J24:L24"/>
    <mergeCell ref="M24:O24"/>
    <mergeCell ref="P24:Q24"/>
    <mergeCell ref="B23:C23"/>
    <mergeCell ref="D23:E23"/>
    <mergeCell ref="F23:G23"/>
    <mergeCell ref="H23:I23"/>
    <mergeCell ref="J23:L23"/>
    <mergeCell ref="M23:O23"/>
    <mergeCell ref="H21:I21"/>
    <mergeCell ref="J21:L21"/>
    <mergeCell ref="M21:O21"/>
    <mergeCell ref="H22:I22"/>
    <mergeCell ref="J22:L22"/>
    <mergeCell ref="M22:O22"/>
    <mergeCell ref="P17:Q17"/>
    <mergeCell ref="H19:I19"/>
    <mergeCell ref="J19:L19"/>
    <mergeCell ref="M19:O19"/>
    <mergeCell ref="H20:I20"/>
    <mergeCell ref="J20:L20"/>
    <mergeCell ref="M20:O20"/>
    <mergeCell ref="B17:C17"/>
    <mergeCell ref="D17:E17"/>
    <mergeCell ref="F17:G17"/>
    <mergeCell ref="H17:I17"/>
    <mergeCell ref="J17:L18"/>
    <mergeCell ref="M17:O18"/>
    <mergeCell ref="E13:F13"/>
    <mergeCell ref="V13:X13"/>
    <mergeCell ref="E14:F14"/>
    <mergeCell ref="A15:Q15"/>
    <mergeCell ref="A16:G16"/>
    <mergeCell ref="H16:Q16"/>
    <mergeCell ref="E11:F11"/>
    <mergeCell ref="E12:F12"/>
    <mergeCell ref="N5:Q5"/>
    <mergeCell ref="AP5:AX5"/>
    <mergeCell ref="C7:D7"/>
    <mergeCell ref="L7:M7"/>
    <mergeCell ref="A8:D8"/>
    <mergeCell ref="E8:H8"/>
    <mergeCell ref="I8:K8"/>
    <mergeCell ref="L8:Q8"/>
    <mergeCell ref="C1:M2"/>
    <mergeCell ref="N2:P2"/>
    <mergeCell ref="C3:M4"/>
    <mergeCell ref="N3:O3"/>
    <mergeCell ref="A4:B4"/>
    <mergeCell ref="N4:P4"/>
    <mergeCell ref="B9:D9"/>
    <mergeCell ref="E9:F9"/>
    <mergeCell ref="B10:D10"/>
    <mergeCell ref="E10:F10"/>
  </mergeCells>
  <conditionalFormatting sqref="J12:K12 I11 I9 B11:D12 B13">
    <cfRule type="cellIs" dxfId="4" priority="1" stopIfTrue="1" operator="lessThan">
      <formula>0</formula>
    </cfRule>
  </conditionalFormatting>
  <hyperlinks>
    <hyperlink ref="B12" r:id="rId1"/>
  </hyperlinks>
  <printOptions horizontalCentered="1" verticalCentered="1"/>
  <pageMargins left="0" right="0.02" top="0" bottom="0" header="0" footer="0"/>
  <pageSetup paperSize="9" scale="30" orientation="portrait" horizontalDpi="4294967293" verticalDpi="4294967293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Z136"/>
  <sheetViews>
    <sheetView view="pageBreakPreview" topLeftCell="A46" zoomScale="50" zoomScaleNormal="50" zoomScaleSheetLayoutView="50" workbookViewId="0">
      <selection activeCell="D77" sqref="D77"/>
    </sheetView>
  </sheetViews>
  <sheetFormatPr defaultColWidth="9.140625" defaultRowHeight="15"/>
  <cols>
    <col min="1" max="1" width="43.7109375" style="2" customWidth="1"/>
    <col min="2" max="2" width="15.85546875" style="2" customWidth="1"/>
    <col min="3" max="3" width="14.28515625" style="2" customWidth="1"/>
    <col min="4" max="4" width="15" style="2" customWidth="1"/>
    <col min="5" max="5" width="17.42578125" style="2" customWidth="1"/>
    <col min="6" max="6" width="15.28515625" style="2" customWidth="1"/>
    <col min="7" max="7" width="24.85546875" style="2" customWidth="1"/>
    <col min="8" max="9" width="19.5703125" style="2" customWidth="1"/>
    <col min="10" max="10" width="17.85546875" style="2" customWidth="1"/>
    <col min="11" max="11" width="18.7109375" style="2" customWidth="1"/>
    <col min="12" max="12" width="19.28515625" style="2" customWidth="1"/>
    <col min="13" max="13" width="17.140625" style="2" customWidth="1"/>
    <col min="14" max="14" width="19.28515625" style="2" customWidth="1"/>
    <col min="15" max="15" width="20.140625" style="2" customWidth="1"/>
    <col min="16" max="16" width="21" style="2" customWidth="1"/>
    <col min="17" max="17" width="23.5703125" style="2" customWidth="1"/>
    <col min="18" max="18" width="3.42578125" style="2" customWidth="1"/>
    <col min="19" max="19" width="14.5703125" style="3" customWidth="1"/>
    <col min="20" max="20" width="12.85546875" style="4" customWidth="1"/>
    <col min="21" max="21" width="15" style="5" customWidth="1"/>
    <col min="22" max="22" width="20" style="2" customWidth="1"/>
    <col min="23" max="23" width="9.140625" style="2" customWidth="1"/>
    <col min="24" max="24" width="12.28515625" style="2" customWidth="1"/>
    <col min="25" max="16384" width="9.140625" style="2"/>
  </cols>
  <sheetData>
    <row r="1" spans="1:52" ht="11.25" customHeight="1">
      <c r="A1" s="39"/>
      <c r="B1" s="40"/>
      <c r="C1" s="1039" t="s">
        <v>78</v>
      </c>
      <c r="D1" s="1040"/>
      <c r="E1" s="1040"/>
      <c r="F1" s="1040"/>
      <c r="G1" s="1040"/>
      <c r="H1" s="1040"/>
      <c r="I1" s="1040"/>
      <c r="J1" s="1040"/>
      <c r="K1" s="1040"/>
      <c r="L1" s="1040"/>
      <c r="M1" s="1041"/>
      <c r="N1" s="534"/>
      <c r="O1" s="535"/>
      <c r="P1" s="535"/>
      <c r="Q1" s="40"/>
      <c r="R1" s="1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52" ht="41.25" customHeight="1" thickBot="1">
      <c r="A2" s="41"/>
      <c r="B2" s="42"/>
      <c r="C2" s="1042"/>
      <c r="D2" s="1043"/>
      <c r="E2" s="1043"/>
      <c r="F2" s="1043"/>
      <c r="G2" s="1043"/>
      <c r="H2" s="1043"/>
      <c r="I2" s="1043"/>
      <c r="J2" s="1043"/>
      <c r="K2" s="1043"/>
      <c r="L2" s="1043"/>
      <c r="M2" s="1044"/>
      <c r="N2" s="1045" t="s">
        <v>136</v>
      </c>
      <c r="O2" s="1046"/>
      <c r="P2" s="1046"/>
      <c r="Q2" s="42"/>
      <c r="R2" s="6"/>
      <c r="V2" s="45"/>
      <c r="W2" s="45"/>
      <c r="X2" s="45"/>
      <c r="Y2" s="45"/>
      <c r="Z2" s="45"/>
      <c r="AA2" s="45"/>
      <c r="AB2" s="45"/>
      <c r="AC2" s="13"/>
      <c r="AD2" s="13"/>
      <c r="AE2" s="13"/>
      <c r="AF2" s="13"/>
      <c r="AG2" s="13"/>
    </row>
    <row r="3" spans="1:52" ht="26.25" customHeight="1">
      <c r="A3" s="41"/>
      <c r="B3" s="42"/>
      <c r="C3" s="1047" t="s">
        <v>141</v>
      </c>
      <c r="D3" s="1048"/>
      <c r="E3" s="1048"/>
      <c r="F3" s="1048"/>
      <c r="G3" s="1048"/>
      <c r="H3" s="1048"/>
      <c r="I3" s="1048"/>
      <c r="J3" s="1048"/>
      <c r="K3" s="1048"/>
      <c r="L3" s="1048"/>
      <c r="M3" s="1049"/>
      <c r="N3" s="1053" t="s">
        <v>260</v>
      </c>
      <c r="O3" s="1054"/>
      <c r="P3" s="536"/>
      <c r="Q3" s="42"/>
      <c r="R3" s="6"/>
      <c r="V3" s="45"/>
      <c r="W3" s="45"/>
      <c r="X3" s="45"/>
      <c r="Y3" s="45"/>
      <c r="Z3" s="45"/>
      <c r="AA3" s="45"/>
      <c r="AB3" s="45"/>
      <c r="AC3" s="13"/>
      <c r="AD3" s="13"/>
      <c r="AE3" s="13"/>
      <c r="AF3" s="13"/>
      <c r="AG3" s="13"/>
    </row>
    <row r="4" spans="1:52" ht="24" customHeight="1" thickBot="1">
      <c r="A4" s="1058"/>
      <c r="B4" s="1059"/>
      <c r="C4" s="1050"/>
      <c r="D4" s="1051"/>
      <c r="E4" s="1051"/>
      <c r="F4" s="1051"/>
      <c r="G4" s="1051"/>
      <c r="H4" s="1051"/>
      <c r="I4" s="1051"/>
      <c r="J4" s="1051"/>
      <c r="K4" s="1051"/>
      <c r="L4" s="1051"/>
      <c r="M4" s="1052"/>
      <c r="N4" s="1060" t="s">
        <v>261</v>
      </c>
      <c r="O4" s="1061"/>
      <c r="P4" s="1061"/>
      <c r="Q4" s="43"/>
      <c r="R4" s="6"/>
      <c r="V4" s="11"/>
      <c r="W4" s="11"/>
      <c r="X4" s="11"/>
      <c r="Y4" s="11"/>
      <c r="Z4" s="11"/>
      <c r="AA4" s="11"/>
      <c r="AB4" s="11"/>
      <c r="AC4" s="13"/>
      <c r="AD4" s="13"/>
      <c r="AE4" s="13"/>
      <c r="AF4" s="13"/>
      <c r="AG4" s="13"/>
    </row>
    <row r="5" spans="1:52" ht="18" customHeight="1" thickBot="1">
      <c r="A5"/>
      <c r="B5" s="2" t="s">
        <v>0</v>
      </c>
      <c r="G5" s="7" t="s">
        <v>0</v>
      </c>
      <c r="N5" s="1062"/>
      <c r="O5" s="1062"/>
      <c r="P5" s="1062"/>
      <c r="Q5" s="1062"/>
      <c r="V5" s="11"/>
      <c r="W5" s="11"/>
      <c r="X5" s="11"/>
      <c r="Y5" s="11"/>
      <c r="Z5" s="11"/>
      <c r="AA5" s="11"/>
      <c r="AB5" s="11"/>
      <c r="AC5" s="13"/>
      <c r="AD5" s="13"/>
      <c r="AE5" s="13"/>
      <c r="AF5" s="13"/>
      <c r="AG5" s="13"/>
      <c r="AP5" s="1099" t="s">
        <v>6</v>
      </c>
      <c r="AQ5" s="1100"/>
      <c r="AR5" s="1100"/>
      <c r="AS5" s="1100"/>
      <c r="AT5" s="1100"/>
      <c r="AU5" s="1100"/>
      <c r="AV5" s="1100"/>
      <c r="AW5" s="1100"/>
      <c r="AX5" s="1101"/>
    </row>
    <row r="6" spans="1:52" s="234" customFormat="1" ht="18" customHeight="1">
      <c r="A6" s="513" t="s">
        <v>82</v>
      </c>
      <c r="B6" s="514"/>
      <c r="C6" s="513" t="s">
        <v>284</v>
      </c>
      <c r="D6" s="515"/>
      <c r="E6" s="513" t="s">
        <v>121</v>
      </c>
      <c r="F6" s="514"/>
      <c r="G6" s="516" t="s">
        <v>3</v>
      </c>
      <c r="H6" s="514"/>
      <c r="I6" s="516" t="s">
        <v>2</v>
      </c>
      <c r="J6" s="517"/>
      <c r="K6" s="514"/>
      <c r="L6" s="516" t="s">
        <v>83</v>
      </c>
      <c r="M6" s="518"/>
      <c r="N6" s="516" t="s">
        <v>84</v>
      </c>
      <c r="O6" s="519"/>
      <c r="P6" s="516" t="s">
        <v>85</v>
      </c>
      <c r="Q6" s="527"/>
      <c r="R6" s="232"/>
      <c r="S6" s="50"/>
      <c r="T6" s="98"/>
      <c r="U6" s="233"/>
      <c r="V6" s="698"/>
      <c r="W6" s="698"/>
      <c r="X6" s="698"/>
      <c r="Y6" s="698"/>
      <c r="Z6" s="698"/>
      <c r="AA6" s="698"/>
      <c r="AB6" s="698"/>
      <c r="AC6" s="87"/>
      <c r="AD6" s="87"/>
      <c r="AE6" s="87"/>
      <c r="AF6" s="87"/>
      <c r="AG6" s="87"/>
      <c r="AH6" s="87"/>
      <c r="AI6" s="87"/>
      <c r="AJ6" s="87"/>
      <c r="AK6" s="87"/>
      <c r="AL6" s="87"/>
      <c r="AO6" s="227"/>
      <c r="AP6" s="235"/>
      <c r="AQ6" s="235"/>
      <c r="AR6" s="235"/>
      <c r="AS6" s="235"/>
      <c r="AT6" s="235"/>
      <c r="AU6" s="235"/>
      <c r="AV6" s="235"/>
      <c r="AW6" s="235"/>
      <c r="AX6" s="235"/>
      <c r="AY6" s="227"/>
      <c r="AZ6" s="227"/>
    </row>
    <row r="7" spans="1:52" s="234" customFormat="1" ht="18" customHeight="1" thickBot="1">
      <c r="A7" s="673" t="s">
        <v>289</v>
      </c>
      <c r="B7" s="674"/>
      <c r="C7" s="1063">
        <v>41191</v>
      </c>
      <c r="D7" s="1064"/>
      <c r="E7" s="288">
        <v>6100</v>
      </c>
      <c r="F7" s="521" t="s">
        <v>89</v>
      </c>
      <c r="G7" s="522">
        <v>16</v>
      </c>
      <c r="H7" s="523" t="s">
        <v>129</v>
      </c>
      <c r="I7" s="524" t="s">
        <v>288</v>
      </c>
      <c r="J7" s="525"/>
      <c r="K7" s="526"/>
      <c r="L7" s="1065" t="s">
        <v>268</v>
      </c>
      <c r="M7" s="1066"/>
      <c r="N7" s="524" t="s">
        <v>310</v>
      </c>
      <c r="O7" s="526"/>
      <c r="P7" s="524"/>
      <c r="Q7" s="528">
        <v>7</v>
      </c>
      <c r="R7" s="232"/>
      <c r="S7" s="50"/>
      <c r="T7" s="98"/>
      <c r="U7" s="233"/>
      <c r="V7" s="698"/>
      <c r="W7" s="698"/>
      <c r="X7" s="698"/>
      <c r="Y7" s="698"/>
      <c r="Z7" s="698"/>
      <c r="AA7" s="698"/>
      <c r="AB7" s="698"/>
      <c r="AC7" s="87"/>
      <c r="AD7" s="87"/>
      <c r="AE7" s="87"/>
      <c r="AF7" s="87"/>
      <c r="AG7" s="87"/>
      <c r="AH7" s="87"/>
      <c r="AI7" s="87"/>
      <c r="AJ7" s="87"/>
      <c r="AK7" s="87"/>
      <c r="AL7" s="87"/>
      <c r="AO7" s="227"/>
      <c r="AP7" s="55"/>
      <c r="AQ7" s="56"/>
      <c r="AR7" s="56"/>
      <c r="AS7" s="57"/>
      <c r="AT7" s="58"/>
      <c r="AU7" s="56"/>
      <c r="AV7" s="59"/>
      <c r="AW7" s="60"/>
      <c r="AX7" s="61"/>
      <c r="AY7" s="227"/>
      <c r="AZ7" s="227"/>
    </row>
    <row r="8" spans="1:52" s="46" customFormat="1" ht="20.100000000000001" customHeight="1" thickBot="1">
      <c r="A8" s="862" t="s">
        <v>86</v>
      </c>
      <c r="B8" s="863"/>
      <c r="C8" s="863"/>
      <c r="D8" s="863"/>
      <c r="E8" s="862" t="s">
        <v>91</v>
      </c>
      <c r="F8" s="863"/>
      <c r="G8" s="863"/>
      <c r="H8" s="864"/>
      <c r="I8" s="862" t="s">
        <v>90</v>
      </c>
      <c r="J8" s="863"/>
      <c r="K8" s="864"/>
      <c r="L8" s="862" t="s">
        <v>94</v>
      </c>
      <c r="M8" s="863"/>
      <c r="N8" s="863"/>
      <c r="O8" s="863"/>
      <c r="P8" s="863"/>
      <c r="Q8" s="864"/>
      <c r="R8" s="665"/>
      <c r="S8" s="50"/>
      <c r="T8" s="98"/>
      <c r="U8" s="90"/>
      <c r="V8" s="692"/>
      <c r="W8" s="692"/>
      <c r="X8" s="692"/>
      <c r="Y8" s="698"/>
      <c r="Z8" s="698"/>
      <c r="AA8" s="698"/>
      <c r="AB8" s="698"/>
      <c r="AC8" s="665"/>
      <c r="AD8" s="665"/>
      <c r="AE8" s="665"/>
      <c r="AF8" s="665"/>
      <c r="AG8" s="665"/>
      <c r="AH8" s="53"/>
      <c r="AI8" s="53"/>
      <c r="AJ8" s="53"/>
      <c r="AK8" s="53"/>
      <c r="AL8" s="53"/>
      <c r="AO8" s="55"/>
      <c r="AP8" s="55"/>
      <c r="AQ8" s="56"/>
      <c r="AR8" s="56"/>
      <c r="AS8" s="57"/>
      <c r="AT8" s="58"/>
      <c r="AU8" s="56"/>
      <c r="AV8" s="59"/>
      <c r="AW8" s="60"/>
      <c r="AX8" s="61"/>
      <c r="AY8" s="55"/>
      <c r="AZ8" s="55"/>
    </row>
    <row r="9" spans="1:52" s="46" customFormat="1" ht="20.100000000000001" customHeight="1">
      <c r="A9" s="243" t="s">
        <v>1</v>
      </c>
      <c r="B9" s="1067" t="s">
        <v>273</v>
      </c>
      <c r="C9" s="1068"/>
      <c r="D9" s="1068"/>
      <c r="E9" s="896" t="s">
        <v>4</v>
      </c>
      <c r="F9" s="1072"/>
      <c r="G9" s="244">
        <v>8</v>
      </c>
      <c r="H9" s="245"/>
      <c r="I9" s="246" t="s">
        <v>88</v>
      </c>
      <c r="J9" s="247"/>
      <c r="K9" s="248">
        <v>5218</v>
      </c>
      <c r="L9" s="671" t="s">
        <v>263</v>
      </c>
      <c r="M9" s="694"/>
      <c r="N9" s="694"/>
      <c r="O9" s="694"/>
      <c r="P9" s="694"/>
      <c r="Q9" s="695"/>
      <c r="R9" s="49"/>
      <c r="S9" s="50"/>
      <c r="T9" s="51"/>
      <c r="U9" s="52"/>
      <c r="V9" s="53"/>
      <c r="W9" s="53"/>
      <c r="X9" s="53"/>
      <c r="Y9" s="53"/>
      <c r="Z9" s="53"/>
      <c r="AA9" s="665"/>
      <c r="AB9" s="665"/>
      <c r="AC9" s="665"/>
      <c r="AD9" s="665"/>
      <c r="AE9" s="665"/>
      <c r="AF9" s="665"/>
      <c r="AG9" s="665"/>
      <c r="AH9" s="53"/>
      <c r="AI9" s="53"/>
      <c r="AJ9" s="53"/>
      <c r="AK9" s="53"/>
      <c r="AL9" s="53"/>
      <c r="AO9" s="55"/>
      <c r="AP9" s="55"/>
      <c r="AQ9" s="56"/>
      <c r="AR9" s="56"/>
      <c r="AS9" s="57"/>
      <c r="AT9" s="58"/>
      <c r="AU9" s="56"/>
      <c r="AV9" s="59"/>
      <c r="AW9" s="60"/>
      <c r="AX9" s="61"/>
      <c r="AY9" s="55"/>
      <c r="AZ9" s="55"/>
    </row>
    <row r="10" spans="1:52" s="46" customFormat="1" ht="20.100000000000001" customHeight="1">
      <c r="A10" s="250" t="s">
        <v>126</v>
      </c>
      <c r="B10" s="1069" t="s">
        <v>290</v>
      </c>
      <c r="C10" s="1070"/>
      <c r="D10" s="1070"/>
      <c r="E10" s="898" t="s">
        <v>5</v>
      </c>
      <c r="F10" s="997"/>
      <c r="G10" s="252">
        <v>0.2</v>
      </c>
      <c r="H10" s="253"/>
      <c r="I10" s="660" t="s">
        <v>123</v>
      </c>
      <c r="J10" s="254"/>
      <c r="K10" s="667">
        <f>+E7-K9</f>
        <v>882</v>
      </c>
      <c r="L10" s="660" t="s">
        <v>264</v>
      </c>
      <c r="M10" s="706"/>
      <c r="N10" s="706"/>
      <c r="O10" s="706"/>
      <c r="P10" s="706"/>
      <c r="Q10" s="705"/>
      <c r="R10" s="64"/>
      <c r="S10" s="65"/>
      <c r="T10" s="66"/>
      <c r="U10" s="67"/>
      <c r="V10" s="53"/>
      <c r="W10" s="53"/>
      <c r="X10" s="53"/>
      <c r="Y10" s="53"/>
      <c r="Z10" s="53"/>
      <c r="AA10" s="53"/>
      <c r="AB10" s="692"/>
      <c r="AC10" s="692"/>
      <c r="AD10" s="692"/>
      <c r="AE10" s="692"/>
      <c r="AF10" s="692"/>
      <c r="AG10" s="692"/>
      <c r="AH10" s="53"/>
      <c r="AI10" s="53"/>
      <c r="AJ10" s="53"/>
      <c r="AK10" s="53"/>
      <c r="AL10" s="53"/>
      <c r="AO10" s="55"/>
      <c r="AP10" s="55"/>
      <c r="AQ10" s="56"/>
      <c r="AR10" s="69"/>
      <c r="AS10" s="57"/>
      <c r="AT10" s="58"/>
      <c r="AU10" s="56"/>
      <c r="AV10" s="59"/>
      <c r="AW10" s="60"/>
      <c r="AX10" s="61"/>
      <c r="AY10" s="55"/>
      <c r="AZ10" s="55"/>
    </row>
    <row r="11" spans="1:52" s="46" customFormat="1" ht="20.100000000000001" customHeight="1">
      <c r="A11" s="250" t="s">
        <v>125</v>
      </c>
      <c r="B11" s="257">
        <v>10.199999999999999</v>
      </c>
      <c r="C11" s="258"/>
      <c r="D11" s="663"/>
      <c r="E11" s="898" t="s">
        <v>257</v>
      </c>
      <c r="F11" s="997"/>
      <c r="G11" s="260" t="s">
        <v>338</v>
      </c>
      <c r="H11" s="261"/>
      <c r="I11" s="262" t="s">
        <v>130</v>
      </c>
      <c r="J11" s="263"/>
      <c r="K11" s="264"/>
      <c r="L11" s="660" t="s">
        <v>265</v>
      </c>
      <c r="M11" s="706"/>
      <c r="N11" s="706"/>
      <c r="O11" s="706"/>
      <c r="P11" s="706"/>
      <c r="Q11" s="705"/>
      <c r="R11" s="64"/>
      <c r="S11" s="65"/>
      <c r="T11" s="70"/>
      <c r="U11" s="67"/>
      <c r="V11" s="53"/>
      <c r="W11" s="53"/>
      <c r="X11" s="53"/>
      <c r="Y11" s="53"/>
      <c r="Z11" s="53"/>
      <c r="AA11" s="53"/>
      <c r="AB11" s="692"/>
      <c r="AC11" s="692"/>
      <c r="AD11" s="692"/>
      <c r="AE11" s="692"/>
      <c r="AF11" s="692"/>
      <c r="AG11" s="692"/>
      <c r="AH11" s="53"/>
      <c r="AI11" s="53"/>
      <c r="AJ11" s="53"/>
      <c r="AK11" s="53"/>
      <c r="AL11" s="53"/>
      <c r="AO11" s="55"/>
      <c r="AP11" s="55"/>
      <c r="AQ11" s="56"/>
      <c r="AR11" s="69"/>
      <c r="AS11" s="57"/>
      <c r="AT11" s="58"/>
      <c r="AU11" s="56"/>
      <c r="AV11" s="59"/>
      <c r="AW11" s="60"/>
      <c r="AX11" s="61"/>
      <c r="AY11" s="55"/>
      <c r="AZ11" s="55"/>
    </row>
    <row r="12" spans="1:52" s="46" customFormat="1" ht="20.100000000000001" customHeight="1">
      <c r="A12" s="250" t="s">
        <v>127</v>
      </c>
      <c r="B12" s="709" t="s">
        <v>291</v>
      </c>
      <c r="C12" s="258"/>
      <c r="D12" s="265"/>
      <c r="E12" s="898" t="s">
        <v>87</v>
      </c>
      <c r="F12" s="997"/>
      <c r="G12" s="266"/>
      <c r="H12" s="261"/>
      <c r="I12" s="267" t="s">
        <v>131</v>
      </c>
      <c r="J12" s="268"/>
      <c r="K12" s="269">
        <v>0.2</v>
      </c>
      <c r="L12" s="660" t="s">
        <v>293</v>
      </c>
      <c r="M12" s="706"/>
      <c r="N12" s="706"/>
      <c r="O12" s="706"/>
      <c r="P12" s="706"/>
      <c r="Q12" s="705"/>
      <c r="R12" s="64"/>
      <c r="S12" s="65"/>
      <c r="T12" s="66"/>
      <c r="U12" s="67"/>
      <c r="V12" s="53"/>
      <c r="W12" s="53"/>
      <c r="X12" s="53"/>
      <c r="Y12" s="53"/>
      <c r="Z12" s="53"/>
      <c r="AA12" s="53"/>
      <c r="AB12" s="692"/>
      <c r="AC12" s="692"/>
      <c r="AD12" s="692"/>
      <c r="AE12" s="692"/>
      <c r="AF12" s="692"/>
      <c r="AG12" s="692"/>
      <c r="AH12" s="53"/>
      <c r="AI12" s="53"/>
      <c r="AJ12" s="53"/>
      <c r="AK12" s="53"/>
      <c r="AL12" s="53"/>
      <c r="AO12" s="55"/>
      <c r="AP12" s="55"/>
      <c r="AQ12" s="56"/>
      <c r="AR12" s="69"/>
      <c r="AS12" s="57"/>
      <c r="AT12" s="58"/>
      <c r="AU12" s="56"/>
      <c r="AV12" s="59"/>
      <c r="AW12" s="60"/>
      <c r="AX12" s="61"/>
      <c r="AY12" s="55"/>
      <c r="AZ12" s="55"/>
    </row>
    <row r="13" spans="1:52" s="46" customFormat="1" ht="20.100000000000001" customHeight="1">
      <c r="A13" s="270" t="s">
        <v>128</v>
      </c>
      <c r="B13" s="374">
        <v>15</v>
      </c>
      <c r="C13" s="652"/>
      <c r="D13" s="272"/>
      <c r="E13" s="1073"/>
      <c r="F13" s="1074"/>
      <c r="G13" s="252"/>
      <c r="H13" s="273"/>
      <c r="I13" s="660" t="s">
        <v>122</v>
      </c>
      <c r="J13" s="708"/>
      <c r="K13" s="682">
        <v>1</v>
      </c>
      <c r="L13" s="660" t="s">
        <v>294</v>
      </c>
      <c r="M13" s="708"/>
      <c r="N13" s="708"/>
      <c r="O13" s="706"/>
      <c r="P13" s="706"/>
      <c r="Q13" s="705"/>
      <c r="R13" s="64"/>
      <c r="S13" s="65"/>
      <c r="T13" s="66"/>
      <c r="U13" s="67"/>
      <c r="V13" s="887"/>
      <c r="W13" s="887"/>
      <c r="X13" s="887"/>
      <c r="Y13" s="53"/>
      <c r="Z13" s="53"/>
      <c r="AA13" s="53"/>
      <c r="AB13" s="692"/>
      <c r="AC13" s="692"/>
      <c r="AD13" s="692"/>
      <c r="AE13" s="692"/>
      <c r="AF13" s="692"/>
      <c r="AG13" s="692"/>
      <c r="AH13" s="53"/>
      <c r="AI13" s="53"/>
      <c r="AJ13" s="53"/>
      <c r="AK13" s="53"/>
      <c r="AL13" s="53"/>
      <c r="AO13" s="55"/>
      <c r="AP13" s="55"/>
      <c r="AQ13" s="56"/>
      <c r="AR13" s="69"/>
      <c r="AS13" s="57"/>
      <c r="AT13" s="58"/>
      <c r="AU13" s="56"/>
      <c r="AV13" s="59"/>
      <c r="AW13" s="60"/>
      <c r="AX13" s="61"/>
      <c r="AY13" s="55"/>
      <c r="AZ13" s="55"/>
    </row>
    <row r="14" spans="1:52" s="46" customFormat="1" ht="20.100000000000001" customHeight="1" thickBot="1">
      <c r="A14" s="276" t="s">
        <v>124</v>
      </c>
      <c r="B14" s="277">
        <v>2081</v>
      </c>
      <c r="C14" s="277"/>
      <c r="D14" s="278"/>
      <c r="E14" s="1075"/>
      <c r="F14" s="1076"/>
      <c r="G14" s="279"/>
      <c r="H14" s="280"/>
      <c r="I14" s="281"/>
      <c r="J14" s="282"/>
      <c r="K14" s="283"/>
      <c r="L14" s="281" t="s">
        <v>295</v>
      </c>
      <c r="M14" s="282"/>
      <c r="N14" s="282"/>
      <c r="O14" s="529"/>
      <c r="P14" s="529"/>
      <c r="Q14" s="530"/>
      <c r="R14" s="49"/>
      <c r="S14" s="65"/>
      <c r="T14" s="66"/>
      <c r="U14" s="67"/>
      <c r="V14" s="665"/>
      <c r="W14" s="665"/>
      <c r="X14" s="665"/>
      <c r="Y14" s="53"/>
      <c r="Z14" s="53"/>
      <c r="AA14" s="53"/>
      <c r="AB14" s="692"/>
      <c r="AC14" s="692"/>
      <c r="AD14" s="692"/>
      <c r="AE14" s="692"/>
      <c r="AF14" s="692"/>
      <c r="AG14" s="692"/>
      <c r="AH14" s="53"/>
      <c r="AI14" s="53"/>
      <c r="AJ14" s="53"/>
      <c r="AK14" s="53"/>
      <c r="AL14" s="53"/>
      <c r="AO14" s="55"/>
      <c r="AP14" s="55"/>
      <c r="AQ14" s="56"/>
      <c r="AR14" s="69"/>
      <c r="AS14" s="57"/>
      <c r="AT14" s="58"/>
      <c r="AU14" s="56"/>
      <c r="AV14" s="59"/>
      <c r="AW14" s="60"/>
      <c r="AX14" s="61"/>
      <c r="AY14" s="55"/>
      <c r="AZ14" s="55"/>
    </row>
    <row r="15" spans="1:52" ht="28.5" customHeight="1" thickBot="1">
      <c r="A15" s="862" t="s">
        <v>137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3"/>
      <c r="N15" s="863"/>
      <c r="O15" s="863"/>
      <c r="P15" s="863"/>
      <c r="Q15" s="864"/>
      <c r="R15" s="16"/>
      <c r="S15" s="35"/>
      <c r="T15" s="36"/>
      <c r="U15" s="37"/>
      <c r="V15" s="30"/>
      <c r="W15" s="30"/>
      <c r="X15" s="30"/>
      <c r="Y15" s="10"/>
      <c r="Z15" s="10"/>
      <c r="AA15" s="26"/>
      <c r="AB15" s="17"/>
      <c r="AC15" s="17"/>
      <c r="AD15" s="17"/>
      <c r="AE15" s="17"/>
      <c r="AF15" s="17"/>
      <c r="AG15" s="21"/>
      <c r="AH15" s="10"/>
      <c r="AI15" s="10"/>
      <c r="AJ15" s="10"/>
      <c r="AK15" s="10"/>
      <c r="AL15" s="10"/>
      <c r="AO15" s="13"/>
      <c r="AP15" s="19"/>
      <c r="AQ15" s="14"/>
      <c r="AR15" s="25"/>
      <c r="AS15" s="22"/>
      <c r="AT15" s="23"/>
      <c r="AU15" s="15"/>
      <c r="AV15" s="12"/>
      <c r="AW15" s="24"/>
      <c r="AX15" s="8"/>
      <c r="AY15" s="13"/>
      <c r="AZ15" s="13"/>
    </row>
    <row r="16" spans="1:52" s="46" customFormat="1" ht="18" customHeight="1" thickBot="1">
      <c r="A16" s="921" t="s">
        <v>92</v>
      </c>
      <c r="B16" s="922"/>
      <c r="C16" s="922"/>
      <c r="D16" s="922"/>
      <c r="E16" s="922"/>
      <c r="F16" s="922"/>
      <c r="G16" s="923"/>
      <c r="H16" s="1079" t="s">
        <v>12</v>
      </c>
      <c r="I16" s="1082"/>
      <c r="J16" s="1082"/>
      <c r="K16" s="1082"/>
      <c r="L16" s="1082"/>
      <c r="M16" s="1082"/>
      <c r="N16" s="1082"/>
      <c r="O16" s="1082"/>
      <c r="P16" s="1082"/>
      <c r="Q16" s="1080"/>
      <c r="R16" s="61"/>
      <c r="S16" s="81"/>
      <c r="T16" s="66"/>
      <c r="U16" s="67"/>
      <c r="V16" s="53"/>
      <c r="W16" s="53"/>
      <c r="X16" s="82"/>
      <c r="Y16" s="53"/>
      <c r="Z16" s="53"/>
      <c r="AA16" s="53"/>
      <c r="AB16" s="692"/>
      <c r="AC16" s="692"/>
      <c r="AD16" s="692"/>
      <c r="AE16" s="692"/>
      <c r="AF16" s="692"/>
      <c r="AG16" s="692"/>
      <c r="AH16" s="53"/>
      <c r="AI16" s="53"/>
      <c r="AJ16" s="53"/>
      <c r="AK16" s="53"/>
      <c r="AL16" s="53"/>
      <c r="AO16" s="55"/>
      <c r="AP16" s="55"/>
      <c r="AQ16" s="56"/>
      <c r="AR16" s="56"/>
      <c r="AS16" s="57"/>
      <c r="AT16" s="58"/>
      <c r="AU16" s="56"/>
      <c r="AV16" s="59"/>
      <c r="AW16" s="60"/>
      <c r="AX16" s="61"/>
      <c r="AY16" s="55"/>
      <c r="AZ16" s="55"/>
    </row>
    <row r="17" spans="1:52" s="46" customFormat="1" ht="18" customHeight="1" thickBot="1">
      <c r="A17" s="661"/>
      <c r="B17" s="921" t="s">
        <v>132</v>
      </c>
      <c r="C17" s="923"/>
      <c r="D17" s="921" t="s">
        <v>133</v>
      </c>
      <c r="E17" s="923"/>
      <c r="F17" s="921" t="s">
        <v>134</v>
      </c>
      <c r="G17" s="923"/>
      <c r="H17" s="1079"/>
      <c r="I17" s="1080"/>
      <c r="J17" s="1089" t="s">
        <v>15</v>
      </c>
      <c r="K17" s="1089"/>
      <c r="L17" s="1089"/>
      <c r="M17" s="1089" t="s">
        <v>16</v>
      </c>
      <c r="N17" s="1089"/>
      <c r="O17" s="1089"/>
      <c r="P17" s="922" t="s">
        <v>135</v>
      </c>
      <c r="Q17" s="923"/>
      <c r="R17" s="83"/>
      <c r="S17" s="65"/>
      <c r="T17" s="66"/>
      <c r="U17" s="67"/>
      <c r="V17" s="53"/>
      <c r="W17" s="53"/>
      <c r="X17" s="84"/>
      <c r="Y17" s="53"/>
      <c r="Z17" s="53"/>
      <c r="AA17" s="53"/>
      <c r="AB17" s="692"/>
      <c r="AC17" s="692"/>
      <c r="AD17" s="692"/>
      <c r="AE17" s="692"/>
      <c r="AF17" s="53"/>
      <c r="AG17" s="53"/>
      <c r="AH17" s="53"/>
      <c r="AI17" s="53"/>
      <c r="AJ17" s="53"/>
      <c r="AK17" s="53"/>
      <c r="AL17" s="53"/>
      <c r="AO17" s="55"/>
      <c r="AP17" s="55"/>
      <c r="AQ17" s="56"/>
      <c r="AR17" s="56"/>
      <c r="AS17" s="57"/>
      <c r="AT17" s="58"/>
      <c r="AU17" s="56"/>
      <c r="AV17" s="59"/>
      <c r="AW17" s="60"/>
      <c r="AX17" s="61"/>
      <c r="AY17" s="55"/>
      <c r="AZ17" s="55"/>
    </row>
    <row r="18" spans="1:52" s="46" customFormat="1" ht="18" customHeight="1" thickBot="1">
      <c r="A18" s="662"/>
      <c r="B18" s="286" t="s">
        <v>199</v>
      </c>
      <c r="C18" s="287" t="s">
        <v>7</v>
      </c>
      <c r="D18" s="286" t="s">
        <v>199</v>
      </c>
      <c r="E18" s="287" t="s">
        <v>7</v>
      </c>
      <c r="F18" s="286" t="s">
        <v>199</v>
      </c>
      <c r="G18" s="287" t="s">
        <v>7</v>
      </c>
      <c r="H18" s="288"/>
      <c r="I18" s="289"/>
      <c r="J18" s="1090"/>
      <c r="K18" s="1090"/>
      <c r="L18" s="1090"/>
      <c r="M18" s="1090"/>
      <c r="N18" s="1090"/>
      <c r="O18" s="1090"/>
      <c r="P18" s="290" t="s">
        <v>199</v>
      </c>
      <c r="Q18" s="291" t="s">
        <v>7</v>
      </c>
      <c r="R18" s="665"/>
      <c r="S18" s="65"/>
      <c r="T18" s="66"/>
      <c r="U18" s="67"/>
      <c r="V18" s="53"/>
      <c r="W18" s="53"/>
      <c r="X18" s="84"/>
      <c r="Y18" s="53"/>
      <c r="Z18" s="53"/>
      <c r="AA18" s="53"/>
      <c r="AB18" s="692"/>
      <c r="AC18" s="692"/>
      <c r="AD18" s="692"/>
      <c r="AE18" s="692"/>
      <c r="AF18" s="53"/>
      <c r="AG18" s="53"/>
      <c r="AH18" s="53"/>
      <c r="AI18" s="53"/>
      <c r="AJ18" s="53"/>
      <c r="AK18" s="53"/>
      <c r="AL18" s="53"/>
      <c r="AO18" s="55"/>
      <c r="AP18" s="55"/>
      <c r="AQ18" s="56"/>
      <c r="AR18" s="56"/>
      <c r="AS18" s="57"/>
      <c r="AT18" s="58"/>
      <c r="AU18" s="56"/>
      <c r="AV18" s="59"/>
      <c r="AW18" s="60"/>
      <c r="AX18" s="61"/>
      <c r="AY18" s="55"/>
      <c r="AZ18" s="55"/>
    </row>
    <row r="19" spans="1:52" s="46" customFormat="1" ht="20.100000000000001" customHeight="1">
      <c r="A19" s="292" t="s">
        <v>200</v>
      </c>
      <c r="B19" s="649">
        <v>210</v>
      </c>
      <c r="C19" s="638">
        <v>118</v>
      </c>
      <c r="D19" s="649">
        <v>210</v>
      </c>
      <c r="E19" s="638">
        <v>118</v>
      </c>
      <c r="F19" s="649">
        <v>210</v>
      </c>
      <c r="G19" s="531">
        <v>118</v>
      </c>
      <c r="H19" s="1077" t="s">
        <v>200</v>
      </c>
      <c r="I19" s="1078"/>
      <c r="J19" s="1113"/>
      <c r="K19" s="1114"/>
      <c r="L19" s="1115"/>
      <c r="M19" s="1086"/>
      <c r="N19" s="1086"/>
      <c r="O19" s="1086"/>
      <c r="P19" s="295">
        <v>325</v>
      </c>
      <c r="Q19" s="643">
        <v>62</v>
      </c>
      <c r="R19" s="61"/>
      <c r="S19" s="65"/>
      <c r="T19" s="66"/>
      <c r="U19" s="67"/>
      <c r="V19" s="53"/>
      <c r="W19" s="53"/>
      <c r="X19" s="84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O19" s="55"/>
      <c r="AP19" s="55"/>
      <c r="AQ19" s="56"/>
      <c r="AR19" s="56"/>
      <c r="AS19" s="57"/>
      <c r="AT19" s="58"/>
      <c r="AU19" s="56"/>
      <c r="AV19" s="59"/>
      <c r="AW19" s="60"/>
      <c r="AX19" s="61"/>
      <c r="AY19" s="55"/>
      <c r="AZ19" s="55"/>
    </row>
    <row r="20" spans="1:52" s="46" customFormat="1" ht="20.100000000000001" customHeight="1">
      <c r="A20" s="296" t="s">
        <v>201</v>
      </c>
      <c r="B20" s="653">
        <v>210</v>
      </c>
      <c r="C20" s="653">
        <v>118</v>
      </c>
      <c r="D20" s="653">
        <v>210</v>
      </c>
      <c r="E20" s="653">
        <v>118</v>
      </c>
      <c r="F20" s="653">
        <v>210</v>
      </c>
      <c r="G20" s="653">
        <v>118</v>
      </c>
      <c r="H20" s="1133" t="s">
        <v>201</v>
      </c>
      <c r="I20" s="1035"/>
      <c r="J20" s="1036"/>
      <c r="K20" s="1037"/>
      <c r="L20" s="1038"/>
      <c r="M20" s="1085"/>
      <c r="N20" s="1085"/>
      <c r="O20" s="1085"/>
      <c r="P20" s="666">
        <v>325</v>
      </c>
      <c r="Q20" s="666">
        <v>53</v>
      </c>
      <c r="R20" s="61"/>
      <c r="S20" s="65"/>
      <c r="T20" s="70"/>
      <c r="U20" s="67"/>
      <c r="V20" s="53"/>
      <c r="W20" s="53"/>
      <c r="X20" s="85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O20" s="55"/>
      <c r="AP20" s="55"/>
      <c r="AQ20" s="56"/>
      <c r="AR20" s="56"/>
      <c r="AS20" s="57"/>
      <c r="AT20" s="58"/>
      <c r="AU20" s="56"/>
      <c r="AV20" s="59"/>
      <c r="AW20" s="60"/>
      <c r="AX20" s="61"/>
      <c r="AY20" s="55"/>
      <c r="AZ20" s="55"/>
    </row>
    <row r="21" spans="1:52" s="46" customFormat="1" ht="20.100000000000001" customHeight="1">
      <c r="A21" s="296" t="s">
        <v>202</v>
      </c>
      <c r="B21" s="653">
        <v>210</v>
      </c>
      <c r="C21" s="653">
        <v>118</v>
      </c>
      <c r="D21" s="653">
        <v>210</v>
      </c>
      <c r="E21" s="653">
        <v>118</v>
      </c>
      <c r="F21" s="653">
        <v>210</v>
      </c>
      <c r="G21" s="640">
        <v>77</v>
      </c>
      <c r="H21" s="1034" t="s">
        <v>202</v>
      </c>
      <c r="I21" s="1035"/>
      <c r="J21" s="1036"/>
      <c r="K21" s="1037"/>
      <c r="L21" s="1038"/>
      <c r="M21" s="1071"/>
      <c r="N21" s="1071"/>
      <c r="O21" s="1071"/>
      <c r="P21" s="666">
        <v>325</v>
      </c>
      <c r="Q21" s="666">
        <v>62</v>
      </c>
      <c r="R21" s="61"/>
      <c r="S21" s="65"/>
      <c r="T21" s="86"/>
      <c r="U21" s="67"/>
      <c r="V21" s="87"/>
      <c r="W21" s="87"/>
      <c r="X21" s="88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O21" s="55"/>
      <c r="AP21" s="55"/>
      <c r="AQ21" s="56"/>
      <c r="AR21" s="56"/>
      <c r="AS21" s="57"/>
      <c r="AT21" s="58"/>
      <c r="AU21" s="56"/>
      <c r="AV21" s="59"/>
      <c r="AW21" s="60"/>
      <c r="AX21" s="61"/>
      <c r="AY21" s="55"/>
      <c r="AZ21" s="55"/>
    </row>
    <row r="22" spans="1:52" s="46" customFormat="1" ht="20.100000000000001" customHeight="1">
      <c r="A22" s="296" t="s">
        <v>203</v>
      </c>
      <c r="B22" s="653">
        <v>175</v>
      </c>
      <c r="C22" s="639">
        <v>118</v>
      </c>
      <c r="D22" s="653">
        <v>175</v>
      </c>
      <c r="E22" s="639">
        <v>118</v>
      </c>
      <c r="F22" s="653">
        <v>175</v>
      </c>
      <c r="G22" s="653">
        <v>118</v>
      </c>
      <c r="H22" s="1133" t="s">
        <v>203</v>
      </c>
      <c r="I22" s="1035"/>
      <c r="J22" s="1036"/>
      <c r="K22" s="1037"/>
      <c r="L22" s="1038"/>
      <c r="M22" s="1071"/>
      <c r="N22" s="1071"/>
      <c r="O22" s="1071"/>
      <c r="P22" s="258">
        <v>325</v>
      </c>
      <c r="Q22" s="644">
        <v>118</v>
      </c>
      <c r="R22" s="89"/>
      <c r="S22" s="65"/>
      <c r="T22" s="86"/>
      <c r="U22" s="90"/>
      <c r="V22" s="90"/>
      <c r="W22" s="90"/>
      <c r="X22" s="91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O22" s="55"/>
      <c r="AP22" s="53"/>
      <c r="AQ22" s="56"/>
      <c r="AR22" s="56"/>
      <c r="AS22" s="57"/>
      <c r="AT22" s="58"/>
      <c r="AU22" s="56"/>
      <c r="AV22" s="59"/>
      <c r="AW22" s="60"/>
      <c r="AX22" s="61"/>
      <c r="AY22" s="55"/>
      <c r="AZ22" s="55"/>
    </row>
    <row r="23" spans="1:52" s="46" customFormat="1" ht="20.100000000000001" customHeight="1">
      <c r="A23" s="250" t="s">
        <v>108</v>
      </c>
      <c r="B23" s="983"/>
      <c r="C23" s="984"/>
      <c r="D23" s="983"/>
      <c r="E23" s="984"/>
      <c r="F23" s="983">
        <v>0</v>
      </c>
      <c r="G23" s="1103"/>
      <c r="H23" s="898" t="s">
        <v>108</v>
      </c>
      <c r="I23" s="997"/>
      <c r="J23" s="1036"/>
      <c r="K23" s="1037"/>
      <c r="L23" s="1038"/>
      <c r="M23" s="1000"/>
      <c r="N23" s="1001"/>
      <c r="O23" s="1002"/>
      <c r="P23" s="1083">
        <v>0</v>
      </c>
      <c r="Q23" s="1084"/>
      <c r="R23" s="93"/>
      <c r="S23" s="65"/>
      <c r="T23" s="66"/>
      <c r="U23" s="90"/>
      <c r="V23" s="53"/>
      <c r="W23" s="94"/>
      <c r="X23" s="95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O23" s="55"/>
      <c r="AP23" s="55"/>
      <c r="AQ23" s="56"/>
      <c r="AR23" s="56"/>
      <c r="AS23" s="57"/>
      <c r="AT23" s="692"/>
      <c r="AU23" s="56"/>
      <c r="AV23" s="59"/>
      <c r="AW23" s="60"/>
      <c r="AX23" s="60"/>
      <c r="AY23" s="55"/>
      <c r="AZ23" s="55"/>
    </row>
    <row r="24" spans="1:52" s="46" customFormat="1" ht="20.100000000000001" customHeight="1">
      <c r="A24" s="296" t="s">
        <v>204</v>
      </c>
      <c r="B24" s="836">
        <f>+B23+'D06'!B24:C24</f>
        <v>4</v>
      </c>
      <c r="C24" s="837"/>
      <c r="D24" s="840">
        <f>+D23+'D06'!D24:E24</f>
        <v>0</v>
      </c>
      <c r="E24" s="842"/>
      <c r="F24" s="840">
        <f>+F23+'D06'!F24:G24</f>
        <v>1</v>
      </c>
      <c r="G24" s="1093"/>
      <c r="H24" s="1034" t="s">
        <v>204</v>
      </c>
      <c r="I24" s="1035"/>
      <c r="J24" s="1036"/>
      <c r="K24" s="1037"/>
      <c r="L24" s="1038"/>
      <c r="M24" s="1000"/>
      <c r="N24" s="1001"/>
      <c r="O24" s="1002"/>
      <c r="P24" s="1087">
        <f>+P23+'D06'!P24:Q24</f>
        <v>3</v>
      </c>
      <c r="Q24" s="1088"/>
      <c r="R24" s="93"/>
      <c r="S24" s="65"/>
      <c r="T24" s="86"/>
      <c r="U24" s="90"/>
      <c r="V24" s="53"/>
      <c r="W24" s="53"/>
      <c r="X24" s="53"/>
      <c r="Y24" s="53"/>
      <c r="Z24" s="53"/>
      <c r="AA24" s="53"/>
      <c r="AB24" s="53"/>
      <c r="AC24" s="53"/>
      <c r="AD24" s="887"/>
      <c r="AE24" s="887"/>
      <c r="AF24" s="887"/>
      <c r="AG24" s="887"/>
      <c r="AH24" s="887"/>
      <c r="AI24" s="887"/>
      <c r="AJ24" s="887"/>
      <c r="AK24" s="887"/>
      <c r="AL24" s="887"/>
      <c r="AO24" s="55"/>
      <c r="AP24" s="692"/>
      <c r="AQ24" s="692"/>
      <c r="AR24" s="692"/>
      <c r="AS24" s="692"/>
      <c r="AT24" s="692"/>
      <c r="AU24" s="692"/>
      <c r="AV24" s="692"/>
      <c r="AW24" s="89"/>
      <c r="AX24" s="89"/>
      <c r="AY24" s="55"/>
      <c r="AZ24" s="55"/>
    </row>
    <row r="25" spans="1:52" s="46" customFormat="1" ht="20.100000000000001" customHeight="1">
      <c r="A25" s="678" t="s">
        <v>145</v>
      </c>
      <c r="B25" s="841"/>
      <c r="C25" s="841"/>
      <c r="D25" s="841"/>
      <c r="E25" s="841"/>
      <c r="F25" s="841"/>
      <c r="G25" s="1093"/>
      <c r="H25" s="1032" t="s">
        <v>145</v>
      </c>
      <c r="I25" s="1033"/>
      <c r="J25" s="306"/>
      <c r="K25" s="306"/>
      <c r="L25" s="306"/>
      <c r="M25" s="306"/>
      <c r="N25" s="306"/>
      <c r="O25" s="306"/>
      <c r="P25" s="306"/>
      <c r="Q25" s="307"/>
      <c r="R25" s="93"/>
      <c r="S25" s="65"/>
      <c r="T25" s="86"/>
      <c r="U25" s="90"/>
      <c r="V25" s="53"/>
      <c r="W25" s="53"/>
      <c r="X25" s="53"/>
      <c r="Y25" s="53"/>
      <c r="Z25" s="53"/>
      <c r="AA25" s="53"/>
      <c r="AB25" s="53"/>
      <c r="AC25" s="53"/>
      <c r="AD25" s="665"/>
      <c r="AE25" s="665"/>
      <c r="AF25" s="665"/>
      <c r="AG25" s="665"/>
      <c r="AH25" s="665"/>
      <c r="AI25" s="665"/>
      <c r="AJ25" s="665"/>
      <c r="AK25" s="665"/>
      <c r="AL25" s="665"/>
      <c r="AO25" s="55"/>
      <c r="AP25" s="692"/>
      <c r="AQ25" s="692"/>
      <c r="AR25" s="692"/>
      <c r="AS25" s="692"/>
      <c r="AT25" s="692"/>
      <c r="AU25" s="692"/>
      <c r="AV25" s="692"/>
      <c r="AW25" s="89"/>
      <c r="AX25" s="89"/>
      <c r="AY25" s="55"/>
      <c r="AZ25" s="55"/>
    </row>
    <row r="26" spans="1:52" s="46" customFormat="1" ht="20.100000000000001" customHeight="1">
      <c r="A26" s="296"/>
      <c r="B26" s="836"/>
      <c r="C26" s="837"/>
      <c r="D26" s="836" t="s">
        <v>11</v>
      </c>
      <c r="E26" s="837"/>
      <c r="F26" s="836"/>
      <c r="G26" s="845"/>
      <c r="H26" s="898" t="s">
        <v>13</v>
      </c>
      <c r="I26" s="997"/>
      <c r="J26" s="836">
        <v>35</v>
      </c>
      <c r="K26" s="844"/>
      <c r="L26" s="837"/>
      <c r="M26" s="1110">
        <v>20</v>
      </c>
      <c r="N26" s="1111"/>
      <c r="O26" s="1112"/>
      <c r="P26" s="1028"/>
      <c r="Q26" s="1029"/>
      <c r="R26" s="97"/>
      <c r="S26" s="50"/>
      <c r="T26" s="98"/>
      <c r="U26" s="90"/>
      <c r="V26" s="698"/>
      <c r="W26" s="692"/>
      <c r="X26" s="692"/>
      <c r="Y26" s="692"/>
      <c r="Z26" s="692"/>
      <c r="AA26" s="53"/>
      <c r="AB26" s="53"/>
      <c r="AC26" s="53"/>
      <c r="AD26" s="665"/>
      <c r="AE26" s="665"/>
      <c r="AF26" s="665"/>
      <c r="AG26" s="665"/>
      <c r="AH26" s="665"/>
      <c r="AI26" s="665"/>
      <c r="AJ26" s="665"/>
      <c r="AK26" s="665"/>
      <c r="AL26" s="66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s="46" customFormat="1" ht="20.100000000000001" customHeight="1">
      <c r="A27" s="296" t="s">
        <v>228</v>
      </c>
      <c r="B27" s="836">
        <v>10.5</v>
      </c>
      <c r="C27" s="837"/>
      <c r="D27" s="836">
        <v>10.5</v>
      </c>
      <c r="E27" s="837"/>
      <c r="F27" s="836">
        <v>10.5</v>
      </c>
      <c r="G27" s="837"/>
      <c r="H27" s="1034" t="s">
        <v>228</v>
      </c>
      <c r="I27" s="1035"/>
      <c r="J27" s="1003">
        <v>10.4</v>
      </c>
      <c r="K27" s="1004"/>
      <c r="L27" s="1005"/>
      <c r="M27" s="1003" t="s">
        <v>339</v>
      </c>
      <c r="N27" s="1004"/>
      <c r="O27" s="1005"/>
      <c r="P27" s="1136">
        <v>10.3</v>
      </c>
      <c r="Q27" s="1137"/>
      <c r="R27" s="49"/>
      <c r="S27" s="50"/>
      <c r="T27" s="98"/>
      <c r="U27" s="90"/>
      <c r="V27" s="698"/>
      <c r="W27" s="692"/>
      <c r="X27" s="692"/>
      <c r="Y27" s="692"/>
      <c r="Z27" s="692"/>
      <c r="AA27" s="53"/>
      <c r="AB27" s="53"/>
      <c r="AC27" s="53"/>
      <c r="AD27" s="53"/>
      <c r="AE27" s="692"/>
      <c r="AF27" s="692"/>
      <c r="AG27" s="57"/>
      <c r="AH27" s="58"/>
      <c r="AI27" s="692"/>
      <c r="AJ27" s="691"/>
      <c r="AK27" s="101"/>
      <c r="AL27" s="102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s="46" customFormat="1" ht="20.100000000000001" customHeight="1">
      <c r="A28" s="250" t="s">
        <v>229</v>
      </c>
      <c r="B28" s="998">
        <v>10.4</v>
      </c>
      <c r="C28" s="999"/>
      <c r="D28" s="998">
        <v>10.4</v>
      </c>
      <c r="E28" s="999"/>
      <c r="F28" s="998">
        <v>10.4</v>
      </c>
      <c r="G28" s="999"/>
      <c r="H28" s="898" t="s">
        <v>229</v>
      </c>
      <c r="I28" s="997"/>
      <c r="J28" s="836" t="s">
        <v>339</v>
      </c>
      <c r="K28" s="844"/>
      <c r="L28" s="837"/>
      <c r="M28" s="836">
        <v>10.3</v>
      </c>
      <c r="N28" s="844"/>
      <c r="O28" s="837"/>
      <c r="P28" s="1008">
        <v>10.199999999999999</v>
      </c>
      <c r="Q28" s="1009"/>
      <c r="R28" s="49"/>
      <c r="S28" s="50"/>
      <c r="T28" s="105"/>
      <c r="U28" s="90"/>
      <c r="V28" s="698"/>
      <c r="W28" s="692"/>
      <c r="X28" s="692"/>
      <c r="Y28" s="692"/>
      <c r="Z28" s="692"/>
      <c r="AA28" s="53"/>
      <c r="AB28" s="53"/>
      <c r="AC28" s="53"/>
      <c r="AD28" s="53"/>
      <c r="AE28" s="692"/>
      <c r="AF28" s="692"/>
      <c r="AG28" s="57"/>
      <c r="AH28" s="58"/>
      <c r="AI28" s="692"/>
      <c r="AJ28" s="691"/>
      <c r="AK28" s="101"/>
      <c r="AL28" s="102"/>
    </row>
    <row r="29" spans="1:52" s="46" customFormat="1" ht="20.100000000000001" customHeight="1">
      <c r="A29" s="250" t="s">
        <v>230</v>
      </c>
      <c r="B29" s="998">
        <v>15</v>
      </c>
      <c r="C29" s="999"/>
      <c r="D29" s="998">
        <v>15</v>
      </c>
      <c r="E29" s="999"/>
      <c r="F29" s="998">
        <v>15</v>
      </c>
      <c r="G29" s="999"/>
      <c r="H29" s="898" t="s">
        <v>230</v>
      </c>
      <c r="I29" s="997"/>
      <c r="J29" s="836">
        <v>11.5</v>
      </c>
      <c r="K29" s="844"/>
      <c r="L29" s="837"/>
      <c r="M29" s="836">
        <v>11.5</v>
      </c>
      <c r="N29" s="844"/>
      <c r="O29" s="837"/>
      <c r="P29" s="1008">
        <v>12.8</v>
      </c>
      <c r="Q29" s="1009"/>
      <c r="R29" s="49"/>
      <c r="S29" s="50"/>
      <c r="T29" s="105"/>
      <c r="U29" s="90"/>
      <c r="V29" s="698"/>
      <c r="W29" s="692"/>
      <c r="X29" s="692"/>
      <c r="Y29" s="692"/>
      <c r="Z29" s="692"/>
      <c r="AA29" s="53"/>
      <c r="AB29" s="53"/>
      <c r="AC29" s="53"/>
      <c r="AD29" s="53"/>
      <c r="AE29" s="692"/>
      <c r="AF29" s="692"/>
      <c r="AG29" s="57"/>
      <c r="AH29" s="58"/>
      <c r="AI29" s="692"/>
      <c r="AJ29" s="691"/>
      <c r="AK29" s="101"/>
      <c r="AL29" s="102"/>
    </row>
    <row r="30" spans="1:52" s="46" customFormat="1" ht="20.100000000000001" customHeight="1">
      <c r="A30" s="250" t="s">
        <v>205</v>
      </c>
      <c r="B30" s="998">
        <v>24</v>
      </c>
      <c r="C30" s="999"/>
      <c r="D30" s="983">
        <v>24</v>
      </c>
      <c r="E30" s="984"/>
      <c r="F30" s="1006">
        <v>24</v>
      </c>
      <c r="G30" s="1007"/>
      <c r="H30" s="898" t="s">
        <v>205</v>
      </c>
      <c r="I30" s="997"/>
      <c r="J30" s="836">
        <v>24</v>
      </c>
      <c r="K30" s="844"/>
      <c r="L30" s="837"/>
      <c r="M30" s="836">
        <v>24</v>
      </c>
      <c r="N30" s="844"/>
      <c r="O30" s="837"/>
      <c r="P30" s="1006">
        <v>24</v>
      </c>
      <c r="Q30" s="1007"/>
      <c r="R30" s="49"/>
      <c r="S30" s="50"/>
      <c r="T30" s="105"/>
      <c r="U30" s="90"/>
      <c r="V30" s="698"/>
      <c r="W30" s="692"/>
      <c r="X30" s="692"/>
      <c r="Y30" s="692"/>
      <c r="Z30" s="692"/>
      <c r="AA30" s="53"/>
      <c r="AB30" s="53"/>
      <c r="AC30" s="53"/>
      <c r="AD30" s="53"/>
      <c r="AE30" s="692"/>
      <c r="AF30" s="692"/>
      <c r="AG30" s="57"/>
      <c r="AH30" s="58"/>
      <c r="AI30" s="692"/>
      <c r="AJ30" s="691"/>
      <c r="AK30" s="101"/>
      <c r="AL30" s="102"/>
    </row>
    <row r="31" spans="1:52" s="46" customFormat="1" ht="20.100000000000001" customHeight="1" thickBot="1">
      <c r="A31" s="250" t="s">
        <v>207</v>
      </c>
      <c r="B31" s="1016">
        <f>+B30+'D06'!B31:C31</f>
        <v>118</v>
      </c>
      <c r="C31" s="1017"/>
      <c r="D31" s="1016">
        <f>+D30+'D06'!D31:E31</f>
        <v>118</v>
      </c>
      <c r="E31" s="1017"/>
      <c r="F31" s="1016">
        <f>+F30+'D06'!F31:G31</f>
        <v>118</v>
      </c>
      <c r="G31" s="1017"/>
      <c r="H31" s="250" t="s">
        <v>206</v>
      </c>
      <c r="I31" s="315"/>
      <c r="J31" s="933">
        <f>+J30+'D06'!J31:L31</f>
        <v>118</v>
      </c>
      <c r="K31" s="934"/>
      <c r="L31" s="935"/>
      <c r="M31" s="933">
        <f>+M30+'D06'!M31:O31</f>
        <v>118</v>
      </c>
      <c r="N31" s="934"/>
      <c r="O31" s="935"/>
      <c r="P31" s="1016">
        <f>+P30+'D06'!P31:Q31</f>
        <v>118</v>
      </c>
      <c r="Q31" s="1017"/>
      <c r="R31" s="49"/>
      <c r="S31" s="50"/>
      <c r="T31" s="105"/>
      <c r="U31" s="90"/>
      <c r="V31" s="698"/>
      <c r="W31" s="692"/>
      <c r="X31" s="692"/>
      <c r="Y31" s="692"/>
      <c r="Z31" s="692"/>
      <c r="AA31" s="53"/>
      <c r="AB31" s="53"/>
      <c r="AC31" s="53"/>
      <c r="AD31" s="53"/>
      <c r="AE31" s="692"/>
      <c r="AF31" s="692"/>
      <c r="AG31" s="57"/>
      <c r="AH31" s="58"/>
      <c r="AI31" s="692"/>
      <c r="AJ31" s="691"/>
      <c r="AK31" s="101"/>
      <c r="AL31" s="102"/>
    </row>
    <row r="32" spans="1:52" ht="30" customHeight="1" thickBot="1">
      <c r="A32" s="862" t="s">
        <v>138</v>
      </c>
      <c r="B32" s="863"/>
      <c r="C32" s="863"/>
      <c r="D32" s="863"/>
      <c r="E32" s="863"/>
      <c r="F32" s="863"/>
      <c r="G32" s="863"/>
      <c r="H32" s="863"/>
      <c r="I32" s="863"/>
      <c r="J32" s="863"/>
      <c r="K32" s="863"/>
      <c r="L32" s="863"/>
      <c r="M32" s="863"/>
      <c r="N32" s="863"/>
      <c r="O32" s="863"/>
      <c r="P32" s="863"/>
      <c r="Q32" s="864"/>
      <c r="R32" s="11"/>
      <c r="S32" s="34"/>
      <c r="T32" s="32"/>
      <c r="U32" s="9"/>
      <c r="V32" s="29"/>
      <c r="W32" s="28"/>
      <c r="X32" s="28"/>
      <c r="Y32" s="28"/>
      <c r="Z32" s="28"/>
      <c r="AA32" s="10"/>
      <c r="AB32" s="10"/>
      <c r="AC32" s="10"/>
      <c r="AD32" s="10"/>
      <c r="AE32" s="20"/>
      <c r="AF32" s="20"/>
      <c r="AG32" s="22"/>
      <c r="AH32" s="23"/>
      <c r="AI32" s="17"/>
      <c r="AJ32" s="18"/>
      <c r="AK32" s="27"/>
      <c r="AL32" s="31"/>
    </row>
    <row r="33" spans="1:50" s="96" customFormat="1" ht="30" customHeight="1" thickBot="1">
      <c r="A33" s="1089" t="s">
        <v>119</v>
      </c>
      <c r="B33" s="921" t="s">
        <v>96</v>
      </c>
      <c r="C33" s="922"/>
      <c r="D33" s="922"/>
      <c r="E33" s="922"/>
      <c r="F33" s="922"/>
      <c r="G33" s="922"/>
      <c r="H33" s="923"/>
      <c r="I33" s="921" t="s">
        <v>95</v>
      </c>
      <c r="J33" s="922"/>
      <c r="K33" s="922"/>
      <c r="L33" s="922"/>
      <c r="M33" s="922"/>
      <c r="N33" s="922"/>
      <c r="O33" s="922"/>
      <c r="P33" s="1026" t="s">
        <v>120</v>
      </c>
      <c r="Q33" s="1026" t="s">
        <v>147</v>
      </c>
      <c r="R33" s="698"/>
      <c r="S33" s="50"/>
      <c r="T33" s="105"/>
      <c r="U33" s="90"/>
      <c r="V33" s="698"/>
      <c r="W33" s="692"/>
      <c r="X33" s="692"/>
      <c r="Y33" s="692"/>
      <c r="Z33" s="692"/>
      <c r="AA33" s="53"/>
      <c r="AB33" s="53"/>
      <c r="AC33" s="53"/>
      <c r="AD33" s="53"/>
      <c r="AE33" s="692"/>
      <c r="AF33" s="692"/>
      <c r="AG33" s="57"/>
      <c r="AH33" s="58"/>
      <c r="AI33" s="692"/>
      <c r="AJ33" s="691"/>
      <c r="AK33" s="101"/>
      <c r="AL33" s="102"/>
    </row>
    <row r="34" spans="1:50" s="96" customFormat="1" ht="70.5" thickBot="1">
      <c r="A34" s="1090"/>
      <c r="B34" s="319" t="s">
        <v>7</v>
      </c>
      <c r="C34" s="662" t="s">
        <v>17</v>
      </c>
      <c r="D34" s="320" t="s">
        <v>14</v>
      </c>
      <c r="E34" s="321" t="s">
        <v>116</v>
      </c>
      <c r="F34" s="322" t="s">
        <v>117</v>
      </c>
      <c r="G34" s="672" t="s">
        <v>118</v>
      </c>
      <c r="H34" s="324" t="s">
        <v>110</v>
      </c>
      <c r="I34" s="319" t="s">
        <v>7</v>
      </c>
      <c r="J34" s="662" t="s">
        <v>17</v>
      </c>
      <c r="K34" s="320" t="s">
        <v>14</v>
      </c>
      <c r="L34" s="321" t="s">
        <v>116</v>
      </c>
      <c r="M34" s="322" t="s">
        <v>117</v>
      </c>
      <c r="N34" s="672" t="s">
        <v>118</v>
      </c>
      <c r="O34" s="325" t="s">
        <v>110</v>
      </c>
      <c r="P34" s="1027"/>
      <c r="Q34" s="1027"/>
      <c r="R34" s="698"/>
      <c r="S34" s="50"/>
      <c r="T34" s="98"/>
      <c r="U34" s="90"/>
      <c r="V34" s="53"/>
      <c r="W34" s="692"/>
      <c r="X34" s="692"/>
      <c r="Y34" s="692"/>
      <c r="Z34" s="53"/>
      <c r="AA34" s="53"/>
      <c r="AB34" s="53"/>
      <c r="AC34" s="53"/>
      <c r="AD34" s="53"/>
      <c r="AE34" s="692"/>
      <c r="AF34" s="692"/>
      <c r="AG34" s="57"/>
      <c r="AH34" s="58"/>
      <c r="AI34" s="692"/>
      <c r="AJ34" s="691"/>
      <c r="AK34" s="101"/>
      <c r="AL34" s="102"/>
      <c r="AP34" s="1023" t="s">
        <v>18</v>
      </c>
      <c r="AQ34" s="1024"/>
      <c r="AR34" s="1024"/>
      <c r="AS34" s="1024"/>
      <c r="AT34" s="1024"/>
      <c r="AU34" s="1024"/>
      <c r="AV34" s="1024"/>
      <c r="AW34" s="1024"/>
      <c r="AX34" s="1025"/>
    </row>
    <row r="35" spans="1:50" s="46" customFormat="1" ht="20.100000000000001" customHeight="1" thickBot="1">
      <c r="A35" s="326" t="s">
        <v>166</v>
      </c>
      <c r="B35" s="327"/>
      <c r="C35" s="652"/>
      <c r="D35" s="652"/>
      <c r="E35" s="328"/>
      <c r="F35" s="652"/>
      <c r="G35" s="657"/>
      <c r="H35" s="265">
        <f>ROUND(B35*D35*60/42,0)</f>
        <v>0</v>
      </c>
      <c r="I35" s="654"/>
      <c r="J35" s="298"/>
      <c r="K35" s="298"/>
      <c r="L35" s="298"/>
      <c r="M35" s="298"/>
      <c r="N35" s="298"/>
      <c r="O35" s="265">
        <f>ROUND(I35*K35*60/42,0)</f>
        <v>0</v>
      </c>
      <c r="P35" s="330">
        <f>SUM(H35,O35)</f>
        <v>0</v>
      </c>
      <c r="Q35" s="330">
        <f>+P35+'D06'!Q35</f>
        <v>0</v>
      </c>
      <c r="R35" s="49"/>
      <c r="S35" s="50"/>
      <c r="T35" s="98"/>
      <c r="U35" s="90"/>
      <c r="V35" s="53"/>
      <c r="W35" s="692"/>
      <c r="X35" s="692"/>
      <c r="Y35" s="692"/>
      <c r="Z35" s="53"/>
      <c r="AA35" s="53"/>
      <c r="AB35" s="53"/>
      <c r="AC35" s="53"/>
      <c r="AD35" s="53"/>
      <c r="AE35" s="692"/>
      <c r="AF35" s="665"/>
      <c r="AG35" s="57"/>
      <c r="AH35" s="58"/>
      <c r="AI35" s="692"/>
      <c r="AJ35" s="691"/>
      <c r="AK35" s="101"/>
      <c r="AL35" s="102"/>
      <c r="AP35" s="1018" t="s">
        <v>19</v>
      </c>
      <c r="AQ35" s="1019"/>
      <c r="AR35" s="1019"/>
      <c r="AS35" s="1019"/>
      <c r="AT35" s="1019"/>
      <c r="AU35" s="1019"/>
      <c r="AV35" s="1019"/>
      <c r="AW35" s="1019"/>
      <c r="AX35" s="1020"/>
    </row>
    <row r="36" spans="1:50" s="46" customFormat="1" ht="20.100000000000001" customHeight="1">
      <c r="A36" s="326" t="s">
        <v>165</v>
      </c>
      <c r="B36" s="650">
        <v>4</v>
      </c>
      <c r="C36" s="652">
        <v>2000</v>
      </c>
      <c r="D36" s="652">
        <v>60</v>
      </c>
      <c r="E36" s="328">
        <v>10.199999999999999</v>
      </c>
      <c r="F36" s="652">
        <v>8.4</v>
      </c>
      <c r="G36" s="657">
        <v>12.5</v>
      </c>
      <c r="H36" s="265">
        <f>ROUND(B36*D36*60/42,0)</f>
        <v>343</v>
      </c>
      <c r="I36" s="654">
        <v>14</v>
      </c>
      <c r="J36" s="653">
        <v>2000</v>
      </c>
      <c r="K36" s="653">
        <v>60</v>
      </c>
      <c r="L36" s="653">
        <v>10.199999999999999</v>
      </c>
      <c r="M36" s="653">
        <v>8.4</v>
      </c>
      <c r="N36" s="653">
        <v>12.4</v>
      </c>
      <c r="O36" s="265">
        <f>ROUND(I36*K36*60/42,0)</f>
        <v>1200</v>
      </c>
      <c r="P36" s="330">
        <f>SUM(H36,O36)</f>
        <v>1543</v>
      </c>
      <c r="Q36" s="330">
        <f>+P36+'D06'!Q36</f>
        <v>11915</v>
      </c>
      <c r="R36" s="49"/>
      <c r="S36" s="50"/>
      <c r="T36" s="98"/>
      <c r="U36" s="90"/>
      <c r="V36" s="53"/>
      <c r="W36" s="692"/>
      <c r="X36" s="692"/>
      <c r="Y36" s="692"/>
      <c r="Z36" s="53"/>
      <c r="AA36" s="53"/>
      <c r="AB36" s="53"/>
      <c r="AC36" s="53"/>
      <c r="AD36" s="53"/>
      <c r="AE36" s="692"/>
      <c r="AF36" s="665"/>
      <c r="AG36" s="57"/>
      <c r="AH36" s="58"/>
      <c r="AI36" s="692"/>
      <c r="AJ36" s="691"/>
      <c r="AK36" s="101"/>
      <c r="AL36" s="102"/>
    </row>
    <row r="37" spans="1:50" s="46" customFormat="1" ht="20.100000000000001" customHeight="1" thickBot="1">
      <c r="A37" s="326" t="s">
        <v>172</v>
      </c>
      <c r="B37" s="332"/>
      <c r="C37" s="333"/>
      <c r="D37" s="334"/>
      <c r="E37" s="335"/>
      <c r="F37" s="333"/>
      <c r="G37" s="336"/>
      <c r="H37" s="265">
        <f>ROUND(B37*D37*60/42,0)</f>
        <v>0</v>
      </c>
      <c r="I37" s="654"/>
      <c r="J37" s="298"/>
      <c r="K37" s="298"/>
      <c r="L37" s="298"/>
      <c r="M37" s="298"/>
      <c r="N37" s="641"/>
      <c r="O37" s="642">
        <f>ROUND(I37*K37*60/42,0)</f>
        <v>0</v>
      </c>
      <c r="P37" s="636">
        <f>SUM(H37,O37)</f>
        <v>0</v>
      </c>
      <c r="Q37" s="636">
        <f>+P37+'D06'!Q37</f>
        <v>0</v>
      </c>
      <c r="R37" s="49"/>
      <c r="S37" s="50"/>
      <c r="T37" s="98"/>
      <c r="U37" s="90"/>
      <c r="V37" s="53"/>
      <c r="W37" s="692"/>
      <c r="X37" s="692"/>
      <c r="Y37" s="692"/>
      <c r="Z37" s="53"/>
      <c r="AA37" s="53"/>
      <c r="AB37" s="53"/>
      <c r="AC37" s="53"/>
      <c r="AD37" s="53"/>
      <c r="AE37" s="692"/>
      <c r="AF37" s="665"/>
      <c r="AG37" s="57"/>
      <c r="AH37" s="58"/>
      <c r="AI37" s="692"/>
      <c r="AJ37" s="691"/>
      <c r="AK37" s="101"/>
      <c r="AL37" s="102"/>
    </row>
    <row r="38" spans="1:50" s="46" customFormat="1" ht="20.100000000000001" customHeight="1" thickBot="1">
      <c r="A38" s="326" t="s">
        <v>207</v>
      </c>
      <c r="B38" s="332">
        <f>SUM(B35:B37)+'D06'!B38</f>
        <v>57</v>
      </c>
      <c r="C38" s="337"/>
      <c r="D38" s="338"/>
      <c r="E38" s="339"/>
      <c r="F38" s="338"/>
      <c r="G38" s="338"/>
      <c r="H38" s="340"/>
      <c r="I38" s="332">
        <f>SUM(I35:I37)+'D06'!I38</f>
        <v>82</v>
      </c>
      <c r="J38" s="669"/>
      <c r="K38" s="670"/>
      <c r="L38" s="670"/>
      <c r="M38" s="670"/>
      <c r="N38" s="921" t="s">
        <v>312</v>
      </c>
      <c r="O38" s="923"/>
      <c r="P38" s="637">
        <f>SUM(P35:P37)</f>
        <v>1543</v>
      </c>
      <c r="Q38" s="637">
        <f>SUM(Q35:Q37)</f>
        <v>11915</v>
      </c>
      <c r="R38" s="49"/>
      <c r="S38" s="50"/>
      <c r="T38" s="98"/>
      <c r="U38" s="90"/>
      <c r="V38" s="53"/>
      <c r="W38" s="53"/>
      <c r="X38" s="53"/>
      <c r="Y38" s="53"/>
      <c r="Z38" s="53"/>
      <c r="AA38" s="53"/>
      <c r="AB38" s="53"/>
      <c r="AC38" s="53"/>
      <c r="AD38" s="53"/>
      <c r="AE38" s="692"/>
      <c r="AF38" s="665"/>
      <c r="AG38" s="57"/>
      <c r="AH38" s="58"/>
      <c r="AI38" s="692"/>
      <c r="AJ38" s="691"/>
      <c r="AK38" s="101"/>
      <c r="AL38" s="102"/>
      <c r="AP38" s="46" t="s">
        <v>81</v>
      </c>
      <c r="AQ38" s="46" t="s">
        <v>20</v>
      </c>
      <c r="AR38" s="46" t="s">
        <v>21</v>
      </c>
      <c r="AS38" s="46" t="s">
        <v>22</v>
      </c>
      <c r="AT38" s="46" t="s">
        <v>47</v>
      </c>
    </row>
    <row r="39" spans="1:50" s="46" customFormat="1" ht="30" customHeight="1" thickBot="1">
      <c r="A39" s="910" t="s">
        <v>173</v>
      </c>
      <c r="B39" s="1108"/>
      <c r="C39" s="1108"/>
      <c r="D39" s="1108"/>
      <c r="E39" s="1109"/>
      <c r="F39" s="863" t="s">
        <v>182</v>
      </c>
      <c r="G39" s="863"/>
      <c r="H39" s="863"/>
      <c r="I39" s="864"/>
      <c r="J39" s="862" t="s">
        <v>192</v>
      </c>
      <c r="K39" s="863"/>
      <c r="L39" s="863"/>
      <c r="M39" s="863"/>
      <c r="N39" s="863"/>
      <c r="O39" s="863"/>
      <c r="P39" s="863"/>
      <c r="Q39" s="864"/>
      <c r="R39" s="49"/>
      <c r="S39" s="50"/>
      <c r="T39" s="105"/>
      <c r="U39" s="90"/>
      <c r="V39" s="698"/>
      <c r="W39" s="692"/>
      <c r="X39" s="692"/>
      <c r="Y39" s="692"/>
      <c r="Z39" s="692"/>
      <c r="AA39" s="53"/>
      <c r="AB39" s="53"/>
      <c r="AC39" s="53"/>
      <c r="AD39" s="53"/>
      <c r="AE39" s="692"/>
      <c r="AF39" s="692"/>
      <c r="AG39" s="57"/>
      <c r="AH39" s="58"/>
      <c r="AI39" s="692"/>
      <c r="AJ39" s="691"/>
      <c r="AK39" s="101"/>
      <c r="AL39" s="102"/>
    </row>
    <row r="40" spans="1:50" s="46" customFormat="1" ht="24" customHeight="1" thickBot="1">
      <c r="A40" s="343" t="s">
        <v>175</v>
      </c>
      <c r="B40" s="1022" t="s">
        <v>176</v>
      </c>
      <c r="C40" s="1022"/>
      <c r="D40" s="1104" t="s">
        <v>47</v>
      </c>
      <c r="E40" s="1104"/>
      <c r="F40" s="1107" t="s">
        <v>178</v>
      </c>
      <c r="G40" s="839"/>
      <c r="H40" s="659" t="s">
        <v>176</v>
      </c>
      <c r="I40" s="658" t="s">
        <v>47</v>
      </c>
      <c r="J40" s="846" t="s">
        <v>183</v>
      </c>
      <c r="K40" s="895"/>
      <c r="L40" s="895"/>
      <c r="M40" s="835"/>
      <c r="N40" s="846" t="s">
        <v>208</v>
      </c>
      <c r="O40" s="835"/>
      <c r="P40" s="846" t="s">
        <v>97</v>
      </c>
      <c r="Q40" s="835"/>
      <c r="R40" s="49"/>
      <c r="S40" s="50"/>
      <c r="T40" s="98"/>
      <c r="U40" s="90"/>
      <c r="V40" s="53"/>
      <c r="W40" s="53"/>
      <c r="X40" s="53"/>
      <c r="Y40" s="53"/>
      <c r="Z40" s="53"/>
      <c r="AA40" s="53"/>
      <c r="AB40" s="53"/>
      <c r="AC40" s="53"/>
      <c r="AD40" s="53"/>
      <c r="AE40" s="692"/>
      <c r="AF40" s="692"/>
      <c r="AG40" s="57"/>
      <c r="AH40" s="58"/>
      <c r="AI40" s="692"/>
      <c r="AJ40" s="691"/>
      <c r="AK40" s="101"/>
      <c r="AL40" s="102"/>
      <c r="AP40" s="46" t="s">
        <v>44</v>
      </c>
    </row>
    <row r="41" spans="1:50" s="46" customFormat="1" ht="20.100000000000001" customHeight="1" thickBot="1">
      <c r="A41" s="346" t="s">
        <v>168</v>
      </c>
      <c r="B41" s="1105">
        <v>1543</v>
      </c>
      <c r="C41" s="1106"/>
      <c r="D41" s="850">
        <f>+B41+'D06'!D41:E41</f>
        <v>11915</v>
      </c>
      <c r="E41" s="851"/>
      <c r="F41" s="347" t="s">
        <v>296</v>
      </c>
      <c r="G41" s="348"/>
      <c r="H41" s="648"/>
      <c r="I41" s="531">
        <f>+H41+'D06'!I41</f>
        <v>60</v>
      </c>
      <c r="J41" s="1097" t="s">
        <v>184</v>
      </c>
      <c r="K41" s="859"/>
      <c r="L41" s="1098"/>
      <c r="M41" s="1098"/>
      <c r="N41" s="1098"/>
      <c r="O41" s="1098"/>
      <c r="P41" s="859"/>
      <c r="Q41" s="1081"/>
      <c r="R41" s="698"/>
      <c r="S41" s="50"/>
      <c r="T41" s="98"/>
      <c r="U41" s="90"/>
      <c r="V41" s="53"/>
      <c r="W41" s="53"/>
      <c r="X41" s="53"/>
      <c r="Y41" s="53"/>
      <c r="Z41" s="53"/>
      <c r="AA41" s="53"/>
      <c r="AB41" s="53"/>
      <c r="AC41" s="53"/>
      <c r="AD41" s="53"/>
      <c r="AE41" s="692"/>
      <c r="AF41" s="692"/>
      <c r="AG41" s="57"/>
      <c r="AH41" s="58"/>
      <c r="AI41" s="692"/>
      <c r="AJ41" s="691"/>
      <c r="AK41" s="101"/>
      <c r="AL41" s="102"/>
    </row>
    <row r="42" spans="1:50" s="46" customFormat="1" ht="20.100000000000001" customHeight="1" thickBot="1">
      <c r="A42" s="664" t="s">
        <v>169</v>
      </c>
      <c r="B42" s="836"/>
      <c r="C42" s="837"/>
      <c r="D42" s="850">
        <f>+B42+'D06'!D42:E42</f>
        <v>0</v>
      </c>
      <c r="E42" s="851"/>
      <c r="F42" s="350" t="s">
        <v>297</v>
      </c>
      <c r="G42" s="351"/>
      <c r="H42" s="675">
        <v>634</v>
      </c>
      <c r="I42" s="681">
        <f>+H42+'D06'!I42</f>
        <v>4204</v>
      </c>
      <c r="J42" s="1021" t="s">
        <v>185</v>
      </c>
      <c r="K42" s="837"/>
      <c r="L42" s="833"/>
      <c r="M42" s="833"/>
      <c r="N42" s="833"/>
      <c r="O42" s="833"/>
      <c r="P42" s="837"/>
      <c r="Q42" s="866"/>
      <c r="R42" s="703"/>
      <c r="S42" s="703"/>
      <c r="T42" s="98"/>
      <c r="U42" s="90"/>
      <c r="V42" s="53"/>
      <c r="W42" s="53"/>
      <c r="X42" s="53"/>
      <c r="Y42" s="53"/>
      <c r="Z42" s="53"/>
      <c r="AA42" s="53"/>
      <c r="AB42" s="53"/>
      <c r="AC42" s="53"/>
      <c r="AD42" s="53"/>
      <c r="AE42" s="692"/>
      <c r="AF42" s="692"/>
      <c r="AG42" s="57"/>
      <c r="AH42" s="58"/>
      <c r="AI42" s="692"/>
      <c r="AJ42" s="691"/>
      <c r="AK42" s="101"/>
      <c r="AL42" s="102"/>
      <c r="AP42" s="107" t="s">
        <v>77</v>
      </c>
      <c r="AQ42" s="107" t="s">
        <v>20</v>
      </c>
      <c r="AR42" s="108" t="s">
        <v>21</v>
      </c>
      <c r="AS42" s="109" t="s">
        <v>22</v>
      </c>
      <c r="AT42" s="1010" t="s">
        <v>23</v>
      </c>
      <c r="AU42" s="1011"/>
      <c r="AV42" s="1011"/>
      <c r="AW42" s="1011"/>
      <c r="AX42" s="1012"/>
    </row>
    <row r="43" spans="1:50" s="46" customFormat="1" ht="20.100000000000001" customHeight="1">
      <c r="A43" s="352" t="s">
        <v>174</v>
      </c>
      <c r="B43" s="836"/>
      <c r="C43" s="837"/>
      <c r="D43" s="850">
        <f>+B43+'D06'!D43:E43</f>
        <v>0</v>
      </c>
      <c r="E43" s="851"/>
      <c r="F43" s="350" t="s">
        <v>298</v>
      </c>
      <c r="G43" s="351"/>
      <c r="H43" s="675">
        <v>423</v>
      </c>
      <c r="I43" s="681">
        <f>+H43+'D06'!I43</f>
        <v>4280</v>
      </c>
      <c r="J43" s="1021" t="s">
        <v>186</v>
      </c>
      <c r="K43" s="837"/>
      <c r="L43" s="833"/>
      <c r="M43" s="833"/>
      <c r="N43" s="833"/>
      <c r="O43" s="833"/>
      <c r="P43" s="837"/>
      <c r="Q43" s="866"/>
      <c r="R43" s="703"/>
      <c r="S43" s="703"/>
      <c r="T43" s="98"/>
      <c r="U43" s="90"/>
      <c r="V43" s="53"/>
      <c r="W43" s="53"/>
      <c r="X43" s="53"/>
      <c r="Y43" s="53"/>
      <c r="Z43" s="53"/>
      <c r="AA43" s="53"/>
      <c r="AB43" s="53"/>
      <c r="AC43" s="53"/>
      <c r="AD43" s="53"/>
      <c r="AE43" s="692"/>
      <c r="AF43" s="692"/>
      <c r="AG43" s="57"/>
      <c r="AH43" s="58"/>
      <c r="AI43" s="692"/>
      <c r="AJ43" s="691"/>
      <c r="AK43" s="101"/>
      <c r="AL43" s="102"/>
      <c r="AP43" s="110" t="s">
        <v>24</v>
      </c>
      <c r="AQ43" s="111"/>
      <c r="AR43" s="112"/>
      <c r="AS43" s="112"/>
      <c r="AT43" s="111" t="s">
        <v>25</v>
      </c>
      <c r="AU43" s="113"/>
      <c r="AV43" s="113"/>
      <c r="AW43" s="113"/>
      <c r="AX43" s="114"/>
    </row>
    <row r="44" spans="1:50" s="46" customFormat="1" ht="20.100000000000001" customHeight="1">
      <c r="A44" s="352" t="s">
        <v>44</v>
      </c>
      <c r="B44" s="983"/>
      <c r="C44" s="984"/>
      <c r="D44" s="850">
        <f>+B44+'D06'!D44:E44</f>
        <v>0</v>
      </c>
      <c r="E44" s="851"/>
      <c r="F44" s="350" t="s">
        <v>209</v>
      </c>
      <c r="G44" s="351"/>
      <c r="H44" s="657">
        <v>100</v>
      </c>
      <c r="I44" s="681">
        <f>+H44+'D06'!I44</f>
        <v>450</v>
      </c>
      <c r="J44" s="992" t="s">
        <v>187</v>
      </c>
      <c r="K44" s="984"/>
      <c r="L44" s="993"/>
      <c r="M44" s="993"/>
      <c r="N44" s="993" t="s">
        <v>300</v>
      </c>
      <c r="O44" s="993"/>
      <c r="P44" s="984">
        <v>450</v>
      </c>
      <c r="Q44" s="1013"/>
      <c r="R44" s="703"/>
      <c r="S44" s="703"/>
      <c r="T44" s="98"/>
      <c r="U44" s="90"/>
      <c r="V44" s="53"/>
      <c r="W44" s="53"/>
      <c r="X44" s="53"/>
      <c r="Y44" s="53"/>
      <c r="Z44" s="53"/>
      <c r="AA44" s="53"/>
      <c r="AB44" s="53"/>
      <c r="AC44" s="53"/>
      <c r="AD44" s="53"/>
      <c r="AE44" s="692"/>
      <c r="AF44" s="692"/>
      <c r="AG44" s="57"/>
      <c r="AH44" s="58"/>
      <c r="AI44" s="692"/>
      <c r="AJ44" s="691"/>
      <c r="AK44" s="101"/>
      <c r="AL44" s="102"/>
      <c r="AP44" s="72" t="s">
        <v>26</v>
      </c>
      <c r="AQ44" s="237" t="s">
        <v>27</v>
      </c>
      <c r="AR44" s="115"/>
      <c r="AS44" s="115"/>
      <c r="AT44" s="237" t="s">
        <v>28</v>
      </c>
      <c r="AU44" s="116"/>
      <c r="AV44" s="116"/>
      <c r="AW44" s="116"/>
      <c r="AX44" s="117"/>
    </row>
    <row r="45" spans="1:50" s="46" customFormat="1" ht="20.100000000000001" customHeight="1">
      <c r="A45" s="352" t="s">
        <v>170</v>
      </c>
      <c r="B45" s="983"/>
      <c r="C45" s="984"/>
      <c r="D45" s="850">
        <f>+B45+'D06'!D45:E45</f>
        <v>0</v>
      </c>
      <c r="E45" s="851"/>
      <c r="F45" s="353"/>
      <c r="G45" s="651"/>
      <c r="H45" s="657"/>
      <c r="I45" s="682"/>
      <c r="J45" s="992" t="s">
        <v>188</v>
      </c>
      <c r="K45" s="984"/>
      <c r="L45" s="993"/>
      <c r="M45" s="993"/>
      <c r="N45" s="993"/>
      <c r="O45" s="993"/>
      <c r="P45" s="984"/>
      <c r="Q45" s="1013"/>
      <c r="R45" s="703"/>
      <c r="S45" s="703"/>
      <c r="T45" s="98"/>
      <c r="U45" s="90"/>
      <c r="V45" s="53"/>
      <c r="W45" s="53"/>
      <c r="X45" s="53"/>
      <c r="Y45" s="53"/>
      <c r="Z45" s="53"/>
      <c r="AA45" s="53"/>
      <c r="AB45" s="53"/>
      <c r="AC45" s="53"/>
      <c r="AD45" s="53"/>
      <c r="AE45" s="692"/>
      <c r="AF45" s="692"/>
      <c r="AG45" s="57"/>
      <c r="AH45" s="58"/>
      <c r="AI45" s="692"/>
      <c r="AJ45" s="691"/>
      <c r="AK45" s="101"/>
      <c r="AL45" s="102"/>
      <c r="AP45" s="72"/>
      <c r="AQ45" s="237"/>
      <c r="AR45" s="115"/>
      <c r="AS45" s="115"/>
      <c r="AT45" s="237"/>
      <c r="AU45" s="116"/>
      <c r="AV45" s="116"/>
      <c r="AW45" s="116"/>
      <c r="AX45" s="117"/>
    </row>
    <row r="46" spans="1:50" s="46" customFormat="1" ht="20.100000000000001" customHeight="1">
      <c r="A46" s="352" t="s">
        <v>171</v>
      </c>
      <c r="B46" s="983"/>
      <c r="C46" s="984"/>
      <c r="D46" s="850">
        <f>+B46+'D06'!D46:E46</f>
        <v>0</v>
      </c>
      <c r="E46" s="851"/>
      <c r="F46" s="353"/>
      <c r="G46" s="651"/>
      <c r="H46" s="652"/>
      <c r="I46" s="682"/>
      <c r="J46" s="992" t="s">
        <v>189</v>
      </c>
      <c r="K46" s="984"/>
      <c r="L46" s="993"/>
      <c r="M46" s="993"/>
      <c r="N46" s="882"/>
      <c r="O46" s="882"/>
      <c r="P46" s="1014"/>
      <c r="Q46" s="1015"/>
      <c r="R46" s="703"/>
      <c r="S46" s="703"/>
      <c r="T46" s="98"/>
      <c r="U46" s="90"/>
      <c r="V46" s="53"/>
      <c r="W46" s="53"/>
      <c r="X46" s="53"/>
      <c r="Y46" s="53"/>
      <c r="Z46" s="53"/>
      <c r="AA46" s="53"/>
      <c r="AB46" s="53"/>
      <c r="AC46" s="53"/>
      <c r="AD46" s="53"/>
      <c r="AE46" s="692"/>
      <c r="AF46" s="692"/>
      <c r="AG46" s="57"/>
      <c r="AH46" s="58"/>
      <c r="AI46" s="692"/>
      <c r="AJ46" s="691"/>
      <c r="AK46" s="101"/>
      <c r="AL46" s="102"/>
      <c r="AP46" s="72"/>
      <c r="AQ46" s="237"/>
      <c r="AR46" s="115"/>
      <c r="AS46" s="115"/>
      <c r="AT46" s="237"/>
      <c r="AU46" s="116"/>
      <c r="AV46" s="116"/>
      <c r="AW46" s="116"/>
      <c r="AX46" s="117"/>
    </row>
    <row r="47" spans="1:50" s="46" customFormat="1" ht="20.100000000000001" customHeight="1">
      <c r="A47" s="350" t="s">
        <v>177</v>
      </c>
      <c r="B47" s="836"/>
      <c r="C47" s="837"/>
      <c r="D47" s="850">
        <f>+B47+'D06'!D47:E47</f>
        <v>0</v>
      </c>
      <c r="E47" s="851"/>
      <c r="F47" s="355"/>
      <c r="G47" s="356"/>
      <c r="H47" s="357"/>
      <c r="I47" s="358"/>
      <c r="J47" s="1120" t="s">
        <v>190</v>
      </c>
      <c r="K47" s="1121"/>
      <c r="L47" s="1121"/>
      <c r="M47" s="1122"/>
      <c r="N47" s="1134" t="s">
        <v>330</v>
      </c>
      <c r="O47" s="984"/>
      <c r="P47" s="1134">
        <v>450</v>
      </c>
      <c r="Q47" s="1135"/>
      <c r="R47" s="703"/>
      <c r="S47" s="703"/>
      <c r="T47" s="98"/>
      <c r="U47" s="90"/>
      <c r="V47" s="53"/>
      <c r="W47" s="53"/>
      <c r="X47" s="53"/>
      <c r="Y47" s="53"/>
      <c r="Z47" s="53"/>
      <c r="AA47" s="53"/>
      <c r="AB47" s="53"/>
      <c r="AC47" s="53"/>
      <c r="AD47" s="53"/>
      <c r="AE47" s="692"/>
      <c r="AF47" s="692"/>
      <c r="AG47" s="57"/>
      <c r="AH47" s="58"/>
      <c r="AI47" s="692"/>
      <c r="AJ47" s="691"/>
      <c r="AK47" s="101"/>
      <c r="AL47" s="102"/>
      <c r="AP47" s="72"/>
      <c r="AQ47" s="237"/>
      <c r="AR47" s="115"/>
      <c r="AS47" s="115"/>
      <c r="AT47" s="237"/>
      <c r="AU47" s="116"/>
      <c r="AV47" s="116"/>
      <c r="AW47" s="116"/>
      <c r="AX47" s="117"/>
    </row>
    <row r="48" spans="1:50" s="46" customFormat="1" ht="20.100000000000001" customHeight="1">
      <c r="A48" s="350" t="s">
        <v>250</v>
      </c>
      <c r="B48" s="836"/>
      <c r="C48" s="837"/>
      <c r="D48" s="850">
        <f>+B48+'D06'!D48:E48</f>
        <v>0</v>
      </c>
      <c r="E48" s="851"/>
      <c r="F48" s="355"/>
      <c r="G48" s="356"/>
      <c r="H48" s="357"/>
      <c r="I48" s="358"/>
      <c r="J48" s="1120" t="s">
        <v>191</v>
      </c>
      <c r="K48" s="1121"/>
      <c r="L48" s="1121"/>
      <c r="M48" s="1122"/>
      <c r="N48" s="988"/>
      <c r="O48" s="989"/>
      <c r="P48" s="988"/>
      <c r="Q48" s="989"/>
      <c r="R48" s="703"/>
      <c r="S48" s="703"/>
      <c r="T48" s="98"/>
      <c r="U48" s="90"/>
      <c r="V48" s="53"/>
      <c r="W48" s="53"/>
      <c r="X48" s="53"/>
      <c r="Y48" s="53"/>
      <c r="Z48" s="53"/>
      <c r="AA48" s="53"/>
      <c r="AB48" s="53"/>
      <c r="AC48" s="53"/>
      <c r="AD48" s="53"/>
      <c r="AE48" s="692"/>
      <c r="AF48" s="692"/>
      <c r="AG48" s="57"/>
      <c r="AH48" s="692"/>
      <c r="AI48" s="692"/>
      <c r="AJ48" s="691"/>
      <c r="AK48" s="101"/>
      <c r="AL48" s="101"/>
      <c r="AP48" s="72" t="s">
        <v>29</v>
      </c>
      <c r="AQ48" s="237" t="s">
        <v>30</v>
      </c>
      <c r="AR48" s="115"/>
      <c r="AS48" s="115"/>
      <c r="AT48" s="237" t="s">
        <v>31</v>
      </c>
      <c r="AU48" s="116"/>
      <c r="AV48" s="116"/>
      <c r="AW48" s="116"/>
      <c r="AX48" s="117"/>
    </row>
    <row r="49" spans="1:51" s="46" customFormat="1" ht="20.100000000000001" customHeight="1" thickBot="1">
      <c r="A49" s="359" t="s">
        <v>231</v>
      </c>
      <c r="B49" s="933">
        <f>SUM(B41:C48)</f>
        <v>1543</v>
      </c>
      <c r="C49" s="935"/>
      <c r="D49" s="1132">
        <f>+B49+'D06'!D49:E49</f>
        <v>11915</v>
      </c>
      <c r="E49" s="1123"/>
      <c r="F49" s="360" t="s">
        <v>231</v>
      </c>
      <c r="G49" s="361"/>
      <c r="H49" s="362">
        <f>SUM(H41:H48)</f>
        <v>1157</v>
      </c>
      <c r="I49" s="363">
        <f>+H49+'D06'!I49</f>
        <v>8994</v>
      </c>
      <c r="J49" s="985"/>
      <c r="K49" s="986"/>
      <c r="L49" s="986"/>
      <c r="M49" s="987"/>
      <c r="N49" s="990"/>
      <c r="O49" s="991"/>
      <c r="P49" s="990"/>
      <c r="Q49" s="1123"/>
      <c r="R49" s="703"/>
      <c r="S49" s="703"/>
      <c r="T49" s="98"/>
      <c r="U49" s="90"/>
      <c r="V49" s="53"/>
      <c r="W49" s="53"/>
      <c r="X49" s="53"/>
      <c r="Y49" s="53"/>
      <c r="Z49" s="53"/>
      <c r="AA49" s="53"/>
      <c r="AB49" s="53"/>
      <c r="AC49" s="53"/>
      <c r="AD49" s="692"/>
      <c r="AE49" s="692"/>
      <c r="AF49" s="692"/>
      <c r="AG49" s="692"/>
      <c r="AH49" s="692"/>
      <c r="AI49" s="692"/>
      <c r="AJ49" s="692"/>
      <c r="AK49" s="119"/>
      <c r="AL49" s="119"/>
      <c r="AP49" s="72" t="s">
        <v>32</v>
      </c>
      <c r="AQ49" s="237" t="s">
        <v>33</v>
      </c>
      <c r="AR49" s="115"/>
      <c r="AS49" s="115"/>
      <c r="AT49" s="237" t="s">
        <v>34</v>
      </c>
      <c r="AU49" s="116"/>
      <c r="AV49" s="116"/>
      <c r="AW49" s="116"/>
      <c r="AX49" s="117"/>
    </row>
    <row r="50" spans="1:51" s="46" customFormat="1" ht="19.5" customHeight="1" thickBot="1">
      <c r="A50" s="862" t="s">
        <v>210</v>
      </c>
      <c r="B50" s="863"/>
      <c r="C50" s="863"/>
      <c r="D50" s="863"/>
      <c r="E50" s="863"/>
      <c r="F50" s="863"/>
      <c r="G50" s="863"/>
      <c r="H50" s="863"/>
      <c r="I50" s="864"/>
      <c r="J50" s="1119" t="s">
        <v>211</v>
      </c>
      <c r="K50" s="1119"/>
      <c r="L50" s="1119"/>
      <c r="M50" s="1119"/>
      <c r="N50" s="1119"/>
      <c r="O50" s="1119"/>
      <c r="P50" s="1119"/>
      <c r="Q50" s="1119"/>
      <c r="R50" s="703"/>
      <c r="S50" s="703"/>
      <c r="T50" s="98"/>
      <c r="U50" s="90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P50" s="72" t="s">
        <v>35</v>
      </c>
      <c r="AQ50" s="237" t="s">
        <v>33</v>
      </c>
      <c r="AR50" s="115"/>
      <c r="AS50" s="115"/>
      <c r="AT50" s="237" t="s">
        <v>36</v>
      </c>
      <c r="AU50" s="116"/>
      <c r="AV50" s="116"/>
      <c r="AW50" s="116"/>
      <c r="AX50" s="117"/>
    </row>
    <row r="51" spans="1:51" s="46" customFormat="1" ht="20.100000000000001" customHeight="1" thickBot="1">
      <c r="A51" s="364" t="s">
        <v>93</v>
      </c>
      <c r="B51" s="834" t="s">
        <v>139</v>
      </c>
      <c r="C51" s="865"/>
      <c r="D51" s="834" t="s">
        <v>140</v>
      </c>
      <c r="E51" s="835"/>
      <c r="F51" s="838" t="s">
        <v>254</v>
      </c>
      <c r="G51" s="839"/>
      <c r="H51" s="846" t="s">
        <v>252</v>
      </c>
      <c r="I51" s="835"/>
      <c r="J51" s="994" t="s">
        <v>93</v>
      </c>
      <c r="K51" s="995"/>
      <c r="L51" s="996"/>
      <c r="M51" s="684" t="s">
        <v>253</v>
      </c>
      <c r="N51" s="1124" t="s">
        <v>111</v>
      </c>
      <c r="O51" s="1124"/>
      <c r="P51" s="684" t="s">
        <v>251</v>
      </c>
      <c r="Q51" s="684" t="s">
        <v>255</v>
      </c>
      <c r="R51" s="703"/>
      <c r="S51" s="703"/>
      <c r="T51" s="887"/>
      <c r="U51" s="887"/>
      <c r="V51" s="887"/>
      <c r="W51" s="887"/>
      <c r="X51" s="887"/>
      <c r="Y51" s="887"/>
      <c r="Z51" s="887"/>
      <c r="AA51" s="887"/>
      <c r="AB51" s="887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P51" s="72" t="s">
        <v>37</v>
      </c>
      <c r="AQ51" s="237" t="s">
        <v>33</v>
      </c>
      <c r="AR51" s="120"/>
      <c r="AS51" s="120"/>
      <c r="AT51" s="237" t="s">
        <v>38</v>
      </c>
      <c r="AU51" s="116"/>
      <c r="AV51" s="116"/>
      <c r="AW51" s="116"/>
      <c r="AX51" s="117"/>
    </row>
    <row r="52" spans="1:51" s="46" customFormat="1" ht="20.100000000000001" customHeight="1">
      <c r="A52" s="366" t="s">
        <v>239</v>
      </c>
      <c r="B52" s="860"/>
      <c r="C52" s="860"/>
      <c r="D52" s="860"/>
      <c r="E52" s="860"/>
      <c r="F52" s="858">
        <f>SUM(B52:E52)</f>
        <v>0</v>
      </c>
      <c r="G52" s="859"/>
      <c r="H52" s="860">
        <f>+F52+'D06'!H52:I52</f>
        <v>0</v>
      </c>
      <c r="I52" s="861"/>
      <c r="J52" s="847" t="s">
        <v>194</v>
      </c>
      <c r="K52" s="848"/>
      <c r="L52" s="849"/>
      <c r="M52" s="367">
        <f>ROUND(((G7*G7/1029.4*K10*(1-K11))+(G7*G7/1029.4*K10*(1-K11)*K12))*K13,0)</f>
        <v>263</v>
      </c>
      <c r="N52" s="1125">
        <f>+M52+'D06'!N52:O52</f>
        <v>1950</v>
      </c>
      <c r="O52" s="1126"/>
      <c r="P52" s="543">
        <v>1</v>
      </c>
      <c r="Q52" s="540">
        <v>13586</v>
      </c>
      <c r="R52" s="703"/>
      <c r="S52" s="703"/>
      <c r="T52" s="665"/>
      <c r="U52" s="665"/>
      <c r="V52" s="665"/>
      <c r="W52" s="665"/>
      <c r="X52" s="887"/>
      <c r="Y52" s="887"/>
      <c r="Z52" s="887"/>
      <c r="AA52" s="887"/>
      <c r="AB52" s="887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P52" s="72" t="s">
        <v>39</v>
      </c>
      <c r="AQ52" s="237" t="s">
        <v>33</v>
      </c>
      <c r="AR52" s="121"/>
      <c r="AS52" s="121"/>
      <c r="AT52" s="237" t="s">
        <v>40</v>
      </c>
      <c r="AU52" s="116"/>
      <c r="AV52" s="116"/>
      <c r="AW52" s="116"/>
      <c r="AX52" s="117"/>
    </row>
    <row r="53" spans="1:51" s="46" customFormat="1" ht="20.100000000000001" customHeight="1">
      <c r="A53" s="368" t="s">
        <v>167</v>
      </c>
      <c r="B53" s="856"/>
      <c r="C53" s="857"/>
      <c r="D53" s="836"/>
      <c r="E53" s="837"/>
      <c r="F53" s="833">
        <f>SUM(B53:E53)</f>
        <v>0</v>
      </c>
      <c r="G53" s="833"/>
      <c r="H53" s="860">
        <f>+F53+'D06'!H53:I53</f>
        <v>0</v>
      </c>
      <c r="I53" s="861"/>
      <c r="J53" s="1116" t="s">
        <v>198</v>
      </c>
      <c r="K53" s="1117"/>
      <c r="L53" s="1118"/>
      <c r="M53" s="666">
        <f>ROUND(P38*0.25,0)</f>
        <v>386</v>
      </c>
      <c r="N53" s="1125">
        <f>+M53+'D06'!N53:O53</f>
        <v>2981</v>
      </c>
      <c r="O53" s="1126"/>
      <c r="P53" s="544">
        <v>1</v>
      </c>
      <c r="Q53" s="541">
        <v>13586</v>
      </c>
      <c r="R53" s="703"/>
      <c r="S53" s="703"/>
      <c r="T53" s="698"/>
      <c r="U53" s="692"/>
      <c r="V53" s="122"/>
      <c r="W53" s="122"/>
      <c r="X53" s="917"/>
      <c r="Y53" s="918"/>
      <c r="Z53" s="918"/>
      <c r="AA53" s="918"/>
      <c r="AB53" s="918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P53" s="72" t="s">
        <v>41</v>
      </c>
      <c r="AQ53" s="237" t="s">
        <v>33</v>
      </c>
      <c r="AR53" s="121"/>
      <c r="AS53" s="121"/>
      <c r="AT53" s="237" t="s">
        <v>40</v>
      </c>
      <c r="AU53" s="116"/>
      <c r="AV53" s="116"/>
      <c r="AW53" s="116"/>
      <c r="AX53" s="117"/>
    </row>
    <row r="54" spans="1:51" s="46" customFormat="1" ht="20.100000000000001" customHeight="1">
      <c r="A54" s="250" t="s">
        <v>44</v>
      </c>
      <c r="B54" s="833"/>
      <c r="C54" s="833"/>
      <c r="D54" s="833"/>
      <c r="E54" s="833"/>
      <c r="F54" s="833">
        <f>SUM(B54:E54)</f>
        <v>0</v>
      </c>
      <c r="G54" s="833"/>
      <c r="H54" s="860">
        <f>+F54+'D06'!H54:I54</f>
        <v>0</v>
      </c>
      <c r="I54" s="861"/>
      <c r="J54" s="1116" t="s">
        <v>48</v>
      </c>
      <c r="K54" s="1117"/>
      <c r="L54" s="1118"/>
      <c r="M54" s="652">
        <v>99</v>
      </c>
      <c r="N54" s="1125">
        <f>+M54+'D06'!N54:O54</f>
        <v>393</v>
      </c>
      <c r="O54" s="1126"/>
      <c r="P54" s="544">
        <v>1</v>
      </c>
      <c r="Q54" s="541">
        <v>13586</v>
      </c>
      <c r="R54" s="703"/>
      <c r="S54" s="703"/>
      <c r="T54" s="698"/>
      <c r="U54" s="692"/>
      <c r="V54" s="123"/>
      <c r="W54" s="123"/>
      <c r="X54" s="917"/>
      <c r="Y54" s="918"/>
      <c r="Z54" s="918"/>
      <c r="AA54" s="918"/>
      <c r="AB54" s="918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P54" s="72" t="s">
        <v>42</v>
      </c>
      <c r="AQ54" s="237" t="s">
        <v>33</v>
      </c>
      <c r="AR54" s="115"/>
      <c r="AS54" s="115"/>
      <c r="AT54" s="237" t="s">
        <v>43</v>
      </c>
      <c r="AU54" s="116"/>
      <c r="AV54" s="116"/>
      <c r="AW54" s="116"/>
      <c r="AX54" s="117"/>
    </row>
    <row r="55" spans="1:51" s="46" customFormat="1" ht="20.100000000000001" customHeight="1">
      <c r="A55" s="352"/>
      <c r="B55" s="675"/>
      <c r="C55" s="655"/>
      <c r="D55" s="677"/>
      <c r="E55" s="677"/>
      <c r="F55" s="675"/>
      <c r="G55" s="655"/>
      <c r="H55" s="677"/>
      <c r="I55" s="676"/>
      <c r="J55" s="924" t="s">
        <v>195</v>
      </c>
      <c r="K55" s="925"/>
      <c r="L55" s="926"/>
      <c r="M55" s="369"/>
      <c r="N55" s="1125">
        <f>+M55+'D06'!N55:O55</f>
        <v>467</v>
      </c>
      <c r="O55" s="1126"/>
      <c r="P55" s="544">
        <v>2</v>
      </c>
      <c r="Q55" s="541">
        <v>2466</v>
      </c>
      <c r="R55" s="703"/>
      <c r="S55" s="703"/>
      <c r="T55" s="698"/>
      <c r="U55" s="692"/>
      <c r="V55" s="123"/>
      <c r="W55" s="123"/>
      <c r="X55" s="692"/>
      <c r="Y55" s="703"/>
      <c r="Z55" s="703"/>
      <c r="AA55" s="703"/>
      <c r="AB55" s="70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P55" s="124"/>
      <c r="AQ55" s="118"/>
      <c r="AR55" s="125"/>
      <c r="AS55" s="125"/>
      <c r="AT55" s="118"/>
      <c r="AU55" s="126"/>
      <c r="AV55" s="126"/>
      <c r="AW55" s="126"/>
      <c r="AX55" s="127"/>
    </row>
    <row r="56" spans="1:51" s="46" customFormat="1" ht="20.100000000000001" customHeight="1" thickBot="1">
      <c r="A56" s="370"/>
      <c r="B56" s="371"/>
      <c r="C56" s="372"/>
      <c r="D56" s="373"/>
      <c r="E56" s="373"/>
      <c r="F56" s="675"/>
      <c r="G56" s="655"/>
      <c r="H56" s="677"/>
      <c r="I56" s="676"/>
      <c r="J56" s="924" t="s">
        <v>197</v>
      </c>
      <c r="K56" s="925"/>
      <c r="L56" s="926"/>
      <c r="M56" s="666">
        <f>ROUND(N65*7*6.2897,0)</f>
        <v>748</v>
      </c>
      <c r="N56" s="1125">
        <f>+M56+'D06'!N56:O56</f>
        <v>5660</v>
      </c>
      <c r="O56" s="1126"/>
      <c r="P56" s="547"/>
      <c r="Q56" s="548"/>
      <c r="R56" s="703"/>
      <c r="S56" s="703"/>
      <c r="T56" s="698"/>
      <c r="U56" s="692"/>
      <c r="V56" s="123"/>
      <c r="W56" s="123"/>
      <c r="X56" s="917"/>
      <c r="Y56" s="918"/>
      <c r="Z56" s="918"/>
      <c r="AA56" s="918"/>
      <c r="AB56" s="918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P56" s="76" t="s">
        <v>45</v>
      </c>
      <c r="AQ56" s="77" t="s">
        <v>33</v>
      </c>
      <c r="AR56" s="128"/>
      <c r="AS56" s="128"/>
      <c r="AT56" s="77" t="s">
        <v>46</v>
      </c>
      <c r="AU56" s="129"/>
      <c r="AV56" s="129"/>
      <c r="AW56" s="129"/>
      <c r="AX56" s="130"/>
    </row>
    <row r="57" spans="1:51" s="46" customFormat="1" ht="18" customHeight="1" thickBot="1">
      <c r="A57" s="862" t="s">
        <v>226</v>
      </c>
      <c r="B57" s="863"/>
      <c r="C57" s="863"/>
      <c r="D57" s="863"/>
      <c r="E57" s="863"/>
      <c r="F57" s="862" t="s">
        <v>196</v>
      </c>
      <c r="G57" s="863"/>
      <c r="H57" s="863"/>
      <c r="I57" s="864"/>
      <c r="J57" s="862" t="s">
        <v>227</v>
      </c>
      <c r="K57" s="863"/>
      <c r="L57" s="863"/>
      <c r="M57" s="863"/>
      <c r="N57" s="862" t="s">
        <v>196</v>
      </c>
      <c r="O57" s="863"/>
      <c r="P57" s="863"/>
      <c r="Q57" s="864"/>
      <c r="R57" s="665"/>
      <c r="S57" s="665"/>
      <c r="T57" s="698"/>
      <c r="U57" s="692"/>
      <c r="V57" s="122"/>
      <c r="W57" s="122"/>
      <c r="X57" s="917"/>
      <c r="Y57" s="918"/>
      <c r="Z57" s="918"/>
      <c r="AA57" s="918"/>
      <c r="AB57" s="918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51" s="46" customFormat="1" ht="21" customHeight="1" thickBot="1">
      <c r="A58" s="704" t="s">
        <v>193</v>
      </c>
      <c r="B58" s="867" t="s">
        <v>240</v>
      </c>
      <c r="C58" s="867"/>
      <c r="D58" s="867"/>
      <c r="E58" s="867"/>
      <c r="F58" s="867" t="s">
        <v>176</v>
      </c>
      <c r="G58" s="867"/>
      <c r="H58" s="867" t="s">
        <v>47</v>
      </c>
      <c r="I58" s="867"/>
      <c r="J58" s="921" t="s">
        <v>98</v>
      </c>
      <c r="K58" s="922"/>
      <c r="L58" s="923"/>
      <c r="M58" s="699" t="s">
        <v>256</v>
      </c>
      <c r="N58" s="938" t="s">
        <v>176</v>
      </c>
      <c r="O58" s="938"/>
      <c r="P58" s="931" t="s">
        <v>47</v>
      </c>
      <c r="Q58" s="932"/>
      <c r="R58" s="665"/>
      <c r="S58" s="665"/>
      <c r="T58" s="698"/>
      <c r="U58" s="692"/>
      <c r="V58" s="122"/>
      <c r="W58" s="122"/>
      <c r="X58" s="692"/>
      <c r="Y58" s="703"/>
      <c r="Z58" s="703"/>
      <c r="AA58" s="703"/>
      <c r="AB58" s="70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51" s="46" customFormat="1" ht="20.100000000000001" customHeight="1" thickBot="1">
      <c r="A59" s="377" t="s">
        <v>361</v>
      </c>
      <c r="B59" s="868"/>
      <c r="C59" s="869"/>
      <c r="D59" s="869"/>
      <c r="E59" s="870"/>
      <c r="F59" s="858"/>
      <c r="G59" s="859"/>
      <c r="H59" s="852">
        <f>+F59+'D06'!H59:I59</f>
        <v>0</v>
      </c>
      <c r="I59" s="853"/>
      <c r="J59" s="884" t="s">
        <v>354</v>
      </c>
      <c r="K59" s="885"/>
      <c r="L59" s="886"/>
      <c r="M59" s="649">
        <v>12</v>
      </c>
      <c r="N59" s="858">
        <v>9</v>
      </c>
      <c r="O59" s="859"/>
      <c r="P59" s="836">
        <f>+N59+'D06'!P59:Q59</f>
        <v>63</v>
      </c>
      <c r="Q59" s="845"/>
      <c r="R59" s="703"/>
      <c r="S59" s="703"/>
      <c r="T59" s="698"/>
      <c r="U59" s="692"/>
      <c r="V59" s="122"/>
      <c r="W59" s="122"/>
      <c r="X59" s="917"/>
      <c r="Y59" s="918"/>
      <c r="Z59" s="918"/>
      <c r="AA59" s="918"/>
      <c r="AB59" s="918"/>
      <c r="AC59" s="53"/>
      <c r="AD59" s="87"/>
      <c r="AE59" s="131"/>
      <c r="AF59" s="131"/>
      <c r="AG59" s="131"/>
      <c r="AH59" s="131"/>
      <c r="AI59" s="131"/>
      <c r="AJ59" s="131"/>
      <c r="AK59" s="131"/>
      <c r="AL59" s="131"/>
      <c r="AQ59" s="132"/>
      <c r="AR59" s="683"/>
      <c r="AS59" s="683"/>
      <c r="AT59" s="683"/>
      <c r="AU59" s="683"/>
      <c r="AV59" s="683"/>
      <c r="AW59" s="683"/>
      <c r="AX59" s="134"/>
      <c r="AY59" s="134"/>
    </row>
    <row r="60" spans="1:51" s="46" customFormat="1" ht="20.100000000000001" customHeight="1" thickBot="1">
      <c r="A60" s="378"/>
      <c r="B60" s="840"/>
      <c r="C60" s="841"/>
      <c r="D60" s="841"/>
      <c r="E60" s="842"/>
      <c r="F60" s="836"/>
      <c r="G60" s="837"/>
      <c r="H60" s="836">
        <f>+F60+'D06'!H60:I60</f>
        <v>0</v>
      </c>
      <c r="I60" s="845"/>
      <c r="J60" s="843" t="s">
        <v>355</v>
      </c>
      <c r="K60" s="844"/>
      <c r="L60" s="837"/>
      <c r="M60" s="653">
        <v>12</v>
      </c>
      <c r="N60" s="836">
        <v>8</v>
      </c>
      <c r="O60" s="837"/>
      <c r="P60" s="836">
        <f>+N60+'D06'!P60:Q60</f>
        <v>55</v>
      </c>
      <c r="Q60" s="845"/>
      <c r="R60" s="703"/>
      <c r="S60" s="703"/>
      <c r="T60" s="698"/>
      <c r="U60" s="692"/>
      <c r="V60" s="122"/>
      <c r="W60" s="122"/>
      <c r="X60" s="692"/>
      <c r="Y60" s="703"/>
      <c r="Z60" s="703"/>
      <c r="AA60" s="703"/>
      <c r="AB60" s="703"/>
      <c r="AC60" s="53"/>
      <c r="AD60" s="87"/>
      <c r="AE60" s="131"/>
      <c r="AF60" s="131"/>
      <c r="AG60" s="131"/>
      <c r="AH60" s="131"/>
      <c r="AI60" s="131"/>
      <c r="AJ60" s="131"/>
      <c r="AK60" s="131"/>
      <c r="AL60" s="131"/>
      <c r="AQ60" s="135"/>
      <c r="AR60" s="136"/>
      <c r="AS60" s="136"/>
      <c r="AT60" s="136"/>
      <c r="AU60" s="136"/>
      <c r="AV60" s="136"/>
      <c r="AW60" s="136"/>
      <c r="AX60" s="55"/>
      <c r="AY60" s="55"/>
    </row>
    <row r="61" spans="1:51" s="46" customFormat="1" ht="20.100000000000001" customHeight="1" thickBot="1">
      <c r="A61" s="378"/>
      <c r="B61" s="840"/>
      <c r="C61" s="841"/>
      <c r="D61" s="841"/>
      <c r="E61" s="842"/>
      <c r="F61" s="836"/>
      <c r="G61" s="837"/>
      <c r="H61" s="1105">
        <f>+F61+'D06'!H61:I61</f>
        <v>0</v>
      </c>
      <c r="I61" s="851"/>
      <c r="J61" s="843"/>
      <c r="K61" s="844"/>
      <c r="L61" s="837"/>
      <c r="M61" s="653"/>
      <c r="N61" s="836"/>
      <c r="O61" s="837"/>
      <c r="P61" s="836">
        <f>+N61+'D06'!P61:Q61</f>
        <v>0</v>
      </c>
      <c r="Q61" s="845"/>
      <c r="R61" s="703"/>
      <c r="S61" s="703"/>
      <c r="T61" s="698"/>
      <c r="U61" s="692"/>
      <c r="V61" s="122"/>
      <c r="W61" s="122"/>
      <c r="X61" s="692"/>
      <c r="Y61" s="703"/>
      <c r="Z61" s="703"/>
      <c r="AA61" s="703"/>
      <c r="AB61" s="703"/>
      <c r="AC61" s="53"/>
      <c r="AD61" s="87"/>
      <c r="AE61" s="131"/>
      <c r="AF61" s="131"/>
      <c r="AG61" s="131"/>
      <c r="AH61" s="131"/>
      <c r="AI61" s="131"/>
      <c r="AJ61" s="131"/>
      <c r="AK61" s="131"/>
      <c r="AL61" s="131"/>
      <c r="AQ61" s="135"/>
      <c r="AR61" s="136"/>
      <c r="AS61" s="136"/>
      <c r="AT61" s="136"/>
      <c r="AU61" s="136"/>
      <c r="AV61" s="136"/>
      <c r="AW61" s="136"/>
      <c r="AX61" s="55"/>
      <c r="AY61" s="55"/>
    </row>
    <row r="62" spans="1:51" s="46" customFormat="1" ht="20.100000000000001" customHeight="1" thickBot="1">
      <c r="A62" s="378"/>
      <c r="B62" s="840"/>
      <c r="C62" s="841"/>
      <c r="D62" s="841"/>
      <c r="E62" s="842"/>
      <c r="F62" s="836"/>
      <c r="G62" s="837"/>
      <c r="H62" s="836"/>
      <c r="I62" s="845"/>
      <c r="J62" s="843"/>
      <c r="K62" s="844"/>
      <c r="L62" s="837"/>
      <c r="M62" s="653"/>
      <c r="N62" s="836"/>
      <c r="O62" s="837"/>
      <c r="P62" s="836">
        <f>+N62+'D06'!P62:Q62</f>
        <v>0</v>
      </c>
      <c r="Q62" s="845"/>
      <c r="R62" s="703"/>
      <c r="S62" s="703"/>
      <c r="T62" s="698"/>
      <c r="U62" s="692"/>
      <c r="V62" s="122"/>
      <c r="W62" s="122"/>
      <c r="X62" s="692"/>
      <c r="Y62" s="703"/>
      <c r="Z62" s="703"/>
      <c r="AA62" s="703"/>
      <c r="AB62" s="703"/>
      <c r="AC62" s="53"/>
      <c r="AD62" s="87"/>
      <c r="AE62" s="131"/>
      <c r="AF62" s="131"/>
      <c r="AG62" s="131"/>
      <c r="AH62" s="131"/>
      <c r="AI62" s="131"/>
      <c r="AJ62" s="131"/>
      <c r="AK62" s="131"/>
      <c r="AL62" s="131"/>
      <c r="AQ62" s="135"/>
      <c r="AR62" s="136"/>
      <c r="AS62" s="136"/>
      <c r="AT62" s="136"/>
      <c r="AU62" s="136"/>
      <c r="AV62" s="136"/>
      <c r="AW62" s="136"/>
      <c r="AX62" s="55"/>
      <c r="AY62" s="55"/>
    </row>
    <row r="63" spans="1:51" s="46" customFormat="1" ht="20.100000000000001" customHeight="1" thickBot="1">
      <c r="A63" s="378"/>
      <c r="B63" s="379"/>
      <c r="C63" s="380"/>
      <c r="D63" s="380"/>
      <c r="E63" s="381"/>
      <c r="F63" s="679"/>
      <c r="G63" s="680"/>
      <c r="H63" s="679"/>
      <c r="I63" s="532"/>
      <c r="J63" s="843"/>
      <c r="K63" s="844"/>
      <c r="L63" s="837"/>
      <c r="M63" s="382"/>
      <c r="N63" s="679"/>
      <c r="O63" s="680"/>
      <c r="P63" s="836"/>
      <c r="Q63" s="845"/>
      <c r="R63" s="703"/>
      <c r="S63" s="703"/>
      <c r="T63" s="698"/>
      <c r="U63" s="692"/>
      <c r="V63" s="122"/>
      <c r="W63" s="122"/>
      <c r="X63" s="692"/>
      <c r="Y63" s="703"/>
      <c r="Z63" s="703"/>
      <c r="AA63" s="703"/>
      <c r="AB63" s="703"/>
      <c r="AC63" s="53"/>
      <c r="AD63" s="87"/>
      <c r="AE63" s="131"/>
      <c r="AF63" s="131"/>
      <c r="AG63" s="131"/>
      <c r="AH63" s="131"/>
      <c r="AI63" s="131"/>
      <c r="AJ63" s="131"/>
      <c r="AK63" s="131"/>
      <c r="AL63" s="131"/>
      <c r="AQ63" s="135"/>
      <c r="AR63" s="136"/>
      <c r="AS63" s="136"/>
      <c r="AT63" s="136"/>
      <c r="AU63" s="136"/>
      <c r="AV63" s="136"/>
      <c r="AW63" s="136"/>
      <c r="AX63" s="55"/>
      <c r="AY63" s="55"/>
    </row>
    <row r="64" spans="1:51" s="46" customFormat="1" ht="20.100000000000001" customHeight="1" thickBot="1">
      <c r="A64" s="378"/>
      <c r="B64" s="379"/>
      <c r="C64" s="380"/>
      <c r="D64" s="380"/>
      <c r="E64" s="381"/>
      <c r="F64" s="679"/>
      <c r="G64" s="680"/>
      <c r="H64" s="679"/>
      <c r="I64" s="532"/>
      <c r="J64" s="843"/>
      <c r="K64" s="844"/>
      <c r="L64" s="837"/>
      <c r="M64" s="382"/>
      <c r="N64" s="679"/>
      <c r="O64" s="680"/>
      <c r="P64" s="836"/>
      <c r="Q64" s="845"/>
      <c r="R64" s="703"/>
      <c r="S64" s="703"/>
      <c r="T64" s="698"/>
      <c r="U64" s="692"/>
      <c r="V64" s="122"/>
      <c r="W64" s="122"/>
      <c r="X64" s="692"/>
      <c r="Y64" s="703"/>
      <c r="Z64" s="703"/>
      <c r="AA64" s="703"/>
      <c r="AB64" s="703"/>
      <c r="AC64" s="53"/>
      <c r="AD64" s="87"/>
      <c r="AE64" s="131"/>
      <c r="AF64" s="131"/>
      <c r="AG64" s="131"/>
      <c r="AH64" s="131"/>
      <c r="AI64" s="131"/>
      <c r="AJ64" s="131"/>
      <c r="AK64" s="131"/>
      <c r="AL64" s="131"/>
      <c r="AQ64" s="135"/>
      <c r="AR64" s="136"/>
      <c r="AS64" s="136"/>
      <c r="AT64" s="136"/>
      <c r="AU64" s="136"/>
      <c r="AV64" s="136"/>
      <c r="AW64" s="136"/>
      <c r="AX64" s="55"/>
      <c r="AY64" s="55"/>
    </row>
    <row r="65" spans="1:51" s="46" customFormat="1" ht="20.100000000000001" customHeight="1" thickBot="1">
      <c r="A65" s="383"/>
      <c r="B65" s="933"/>
      <c r="C65" s="934"/>
      <c r="D65" s="934"/>
      <c r="E65" s="935"/>
      <c r="F65" s="854"/>
      <c r="G65" s="855"/>
      <c r="H65" s="854"/>
      <c r="I65" s="936"/>
      <c r="J65" s="878" t="s">
        <v>299</v>
      </c>
      <c r="K65" s="879"/>
      <c r="L65" s="855"/>
      <c r="M65" s="384"/>
      <c r="N65" s="854">
        <f>SUM(N59:O62)</f>
        <v>17</v>
      </c>
      <c r="O65" s="936"/>
      <c r="P65" s="854">
        <f>SUM(P59:Q62)</f>
        <v>118</v>
      </c>
      <c r="Q65" s="936"/>
      <c r="R65" s="703"/>
      <c r="S65" s="703"/>
      <c r="T65" s="698"/>
      <c r="U65" s="692"/>
      <c r="V65" s="122"/>
      <c r="W65" s="122"/>
      <c r="X65" s="692"/>
      <c r="Y65" s="703"/>
      <c r="Z65" s="703"/>
      <c r="AA65" s="703"/>
      <c r="AB65" s="703"/>
      <c r="AC65" s="53"/>
      <c r="AD65" s="87"/>
      <c r="AE65" s="131"/>
      <c r="AF65" s="131"/>
      <c r="AG65" s="131"/>
      <c r="AH65" s="131"/>
      <c r="AI65" s="131"/>
      <c r="AJ65" s="131"/>
      <c r="AK65" s="131"/>
      <c r="AL65" s="131"/>
      <c r="AQ65" s="135"/>
      <c r="AR65" s="136"/>
      <c r="AS65" s="136"/>
      <c r="AT65" s="136"/>
      <c r="AU65" s="136"/>
      <c r="AV65" s="136"/>
      <c r="AW65" s="136"/>
      <c r="AX65" s="55"/>
      <c r="AY65" s="55"/>
    </row>
    <row r="66" spans="1:51" s="46" customFormat="1" ht="25.5" customHeight="1" thickBot="1">
      <c r="A66" s="862" t="s">
        <v>112</v>
      </c>
      <c r="B66" s="863"/>
      <c r="C66" s="863"/>
      <c r="D66" s="863"/>
      <c r="E66" s="863"/>
      <c r="F66" s="863"/>
      <c r="G66" s="863"/>
      <c r="H66" s="863"/>
      <c r="I66" s="863"/>
      <c r="J66" s="863"/>
      <c r="K66" s="864"/>
      <c r="L66" s="862" t="s">
        <v>49</v>
      </c>
      <c r="M66" s="863"/>
      <c r="N66" s="863"/>
      <c r="O66" s="863"/>
      <c r="P66" s="863"/>
      <c r="Q66" s="864"/>
      <c r="R66" s="59"/>
      <c r="S66" s="87"/>
      <c r="T66" s="137"/>
      <c r="U66" s="137"/>
      <c r="V66" s="87"/>
      <c r="W66" s="87"/>
      <c r="X66" s="87"/>
      <c r="Y66" s="87"/>
      <c r="Z66" s="53"/>
      <c r="AA66" s="53"/>
      <c r="AB66" s="53"/>
      <c r="AC66" s="53"/>
      <c r="AD66" s="131"/>
      <c r="AE66" s="131"/>
      <c r="AF66" s="692"/>
      <c r="AG66" s="691"/>
      <c r="AH66" s="138"/>
      <c r="AI66" s="139"/>
      <c r="AJ66" s="139"/>
      <c r="AK66" s="94"/>
      <c r="AL66" s="94"/>
      <c r="AQ66" s="140" t="s">
        <v>52</v>
      </c>
      <c r="AR66" s="141"/>
      <c r="AS66" s="237">
        <v>1</v>
      </c>
      <c r="AT66" s="142"/>
      <c r="AU66" s="143"/>
      <c r="AV66" s="144"/>
      <c r="AW66" s="145"/>
      <c r="AX66" s="146"/>
      <c r="AY66" s="147"/>
    </row>
    <row r="67" spans="1:51" s="46" customFormat="1" ht="20.100000000000001" customHeight="1" thickBot="1">
      <c r="A67" s="1128" t="s">
        <v>241</v>
      </c>
      <c r="B67" s="1130" t="s">
        <v>100</v>
      </c>
      <c r="C67" s="862" t="s">
        <v>8</v>
      </c>
      <c r="D67" s="863"/>
      <c r="E67" s="863"/>
      <c r="F67" s="864"/>
      <c r="G67" s="910" t="s">
        <v>9</v>
      </c>
      <c r="H67" s="912" t="s">
        <v>99</v>
      </c>
      <c r="I67" s="700" t="s">
        <v>216</v>
      </c>
      <c r="J67" s="700" t="s">
        <v>216</v>
      </c>
      <c r="K67" s="945" t="s">
        <v>10</v>
      </c>
      <c r="L67" s="943"/>
      <c r="M67" s="944"/>
      <c r="N67" s="386" t="s">
        <v>50</v>
      </c>
      <c r="O67" s="387" t="s">
        <v>109</v>
      </c>
      <c r="P67" s="388" t="s">
        <v>221</v>
      </c>
      <c r="Q67" s="389" t="s">
        <v>222</v>
      </c>
      <c r="R67" s="59"/>
      <c r="S67" s="53"/>
      <c r="T67" s="937"/>
      <c r="U67" s="937"/>
      <c r="V67" s="53"/>
      <c r="W67" s="53"/>
      <c r="X67" s="53"/>
      <c r="Y67" s="53"/>
      <c r="Z67" s="53"/>
      <c r="AA67" s="53"/>
      <c r="AB67" s="53"/>
      <c r="AC67" s="53"/>
      <c r="AD67" s="131"/>
      <c r="AE67" s="131"/>
      <c r="AF67" s="692"/>
      <c r="AG67" s="101"/>
      <c r="AH67" s="138"/>
      <c r="AI67" s="139"/>
      <c r="AJ67" s="139"/>
      <c r="AK67" s="94"/>
      <c r="AL67" s="94"/>
      <c r="AQ67" s="148"/>
      <c r="AR67" s="149"/>
      <c r="AS67" s="237"/>
      <c r="AT67" s="142"/>
      <c r="AU67" s="143"/>
      <c r="AV67" s="144"/>
      <c r="AW67" s="145"/>
      <c r="AX67" s="146"/>
      <c r="AY67" s="147"/>
    </row>
    <row r="68" spans="1:51" s="46" customFormat="1" ht="20.100000000000001" customHeight="1" thickBot="1">
      <c r="A68" s="1129"/>
      <c r="B68" s="1131"/>
      <c r="C68" s="390" t="s">
        <v>215</v>
      </c>
      <c r="D68" s="391" t="s">
        <v>212</v>
      </c>
      <c r="E68" s="391" t="s">
        <v>213</v>
      </c>
      <c r="F68" s="392" t="s">
        <v>214</v>
      </c>
      <c r="G68" s="911"/>
      <c r="H68" s="913"/>
      <c r="I68" s="701" t="s">
        <v>238</v>
      </c>
      <c r="J68" s="394" t="s">
        <v>176</v>
      </c>
      <c r="K68" s="946"/>
      <c r="L68" s="395" t="s">
        <v>113</v>
      </c>
      <c r="M68" s="396"/>
      <c r="N68" s="396"/>
      <c r="O68" s="396"/>
      <c r="P68" s="396"/>
      <c r="Q68" s="397"/>
      <c r="R68" s="59"/>
      <c r="S68" s="53"/>
      <c r="T68" s="55"/>
      <c r="U68" s="55"/>
      <c r="V68" s="53"/>
      <c r="W68" s="53"/>
      <c r="X68" s="53"/>
      <c r="Y68" s="53"/>
      <c r="Z68" s="53"/>
      <c r="AA68" s="53"/>
      <c r="AB68" s="53"/>
      <c r="AC68" s="53"/>
      <c r="AD68" s="150"/>
      <c r="AE68" s="150"/>
      <c r="AF68" s="150"/>
      <c r="AG68" s="150"/>
      <c r="AH68" s="150"/>
      <c r="AI68" s="150"/>
      <c r="AJ68" s="150"/>
      <c r="AK68" s="150"/>
      <c r="AL68" s="150"/>
      <c r="AQ68" s="151"/>
      <c r="AR68" s="152"/>
      <c r="AS68" s="118"/>
      <c r="AT68" s="153"/>
      <c r="AU68" s="154"/>
      <c r="AV68" s="155"/>
      <c r="AW68" s="156"/>
      <c r="AX68" s="157"/>
      <c r="AY68" s="158"/>
    </row>
    <row r="69" spans="1:51" s="46" customFormat="1" ht="20.100000000000001" customHeight="1" thickBot="1">
      <c r="A69" s="250" t="s">
        <v>232</v>
      </c>
      <c r="B69" s="656">
        <v>1600</v>
      </c>
      <c r="C69" s="398"/>
      <c r="D69" s="258"/>
      <c r="E69" s="399"/>
      <c r="F69" s="666"/>
      <c r="G69" s="656"/>
      <c r="H69" s="656">
        <f>+B69-C69-D69-E69-F69+G69</f>
        <v>1600</v>
      </c>
      <c r="I69" s="400"/>
      <c r="J69" s="401">
        <f>SUM(C69:F69)*I69</f>
        <v>0</v>
      </c>
      <c r="K69" s="533">
        <f>+J69+'D06'!K69</f>
        <v>0</v>
      </c>
      <c r="L69" s="403" t="s">
        <v>102</v>
      </c>
      <c r="M69" s="404"/>
      <c r="N69" s="882">
        <v>1</v>
      </c>
      <c r="O69" s="939"/>
      <c r="P69" s="880">
        <f>+N69*O69</f>
        <v>0</v>
      </c>
      <c r="Q69" s="914">
        <f>P69</f>
        <v>0</v>
      </c>
      <c r="R69" s="59"/>
      <c r="S69" s="53"/>
      <c r="T69" s="55"/>
      <c r="U69" s="55"/>
      <c r="V69" s="53"/>
      <c r="W69" s="53"/>
      <c r="X69" s="53"/>
      <c r="Y69" s="53"/>
      <c r="Z69" s="53"/>
      <c r="AA69" s="53"/>
      <c r="AB69" s="53"/>
      <c r="AC69" s="53"/>
      <c r="AD69" s="131"/>
      <c r="AE69" s="131"/>
      <c r="AF69" s="692"/>
      <c r="AG69" s="159"/>
      <c r="AH69" s="138"/>
      <c r="AI69" s="139"/>
      <c r="AJ69" s="139"/>
      <c r="AK69" s="94"/>
      <c r="AL69" s="94"/>
      <c r="AQ69" s="160" t="s">
        <v>53</v>
      </c>
      <c r="AR69" s="161"/>
      <c r="AS69" s="161"/>
      <c r="AT69" s="161"/>
      <c r="AU69" s="161"/>
      <c r="AV69" s="161"/>
      <c r="AW69" s="161"/>
      <c r="AX69" s="161"/>
      <c r="AY69" s="162"/>
    </row>
    <row r="70" spans="1:51" s="46" customFormat="1" ht="20.100000000000001" customHeight="1">
      <c r="A70" s="250" t="s">
        <v>233</v>
      </c>
      <c r="B70" s="656">
        <v>325</v>
      </c>
      <c r="C70" s="398"/>
      <c r="D70" s="405">
        <v>150</v>
      </c>
      <c r="E70" s="399"/>
      <c r="F70" s="398"/>
      <c r="G70" s="656"/>
      <c r="H70" s="656">
        <f t="shared" ref="H70:H79" si="0">+B70-C70-D70-E70-F70+G70</f>
        <v>175</v>
      </c>
      <c r="I70" s="406"/>
      <c r="J70" s="407">
        <f t="shared" ref="J70:J79" si="1">SUM(C70:F70)*I70</f>
        <v>0</v>
      </c>
      <c r="K70" s="408">
        <f>+J70+'D06'!K70</f>
        <v>0</v>
      </c>
      <c r="L70" s="409" t="s">
        <v>101</v>
      </c>
      <c r="M70" s="410"/>
      <c r="N70" s="883"/>
      <c r="O70" s="940"/>
      <c r="P70" s="881"/>
      <c r="Q70" s="915"/>
      <c r="R70" s="59"/>
      <c r="S70" s="53"/>
      <c r="T70" s="55"/>
      <c r="U70" s="55"/>
      <c r="V70" s="53"/>
      <c r="W70" s="53"/>
      <c r="X70" s="53"/>
      <c r="Y70" s="53"/>
      <c r="Z70" s="53"/>
      <c r="AA70" s="53"/>
      <c r="AB70" s="53"/>
      <c r="AC70" s="53"/>
      <c r="AD70" s="131"/>
      <c r="AE70" s="131"/>
      <c r="AF70" s="692"/>
      <c r="AG70" s="159"/>
      <c r="AH70" s="138"/>
      <c r="AI70" s="139"/>
      <c r="AJ70" s="139"/>
      <c r="AK70" s="94"/>
      <c r="AL70" s="94"/>
      <c r="AQ70" s="163" t="s">
        <v>61</v>
      </c>
      <c r="AR70" s="164"/>
      <c r="AS70" s="92">
        <v>1</v>
      </c>
      <c r="AT70" s="165"/>
      <c r="AU70" s="143"/>
      <c r="AV70" s="166"/>
      <c r="AW70" s="167"/>
      <c r="AX70" s="168"/>
      <c r="AY70" s="169"/>
    </row>
    <row r="71" spans="1:51" s="46" customFormat="1" ht="20.100000000000001" customHeight="1">
      <c r="A71" s="250" t="s">
        <v>302</v>
      </c>
      <c r="B71" s="656">
        <v>8425</v>
      </c>
      <c r="C71" s="398"/>
      <c r="D71" s="398"/>
      <c r="E71" s="411"/>
      <c r="F71" s="666"/>
      <c r="G71" s="656"/>
      <c r="H71" s="656">
        <f t="shared" si="0"/>
        <v>8425</v>
      </c>
      <c r="I71" s="406"/>
      <c r="J71" s="407">
        <f t="shared" si="1"/>
        <v>0</v>
      </c>
      <c r="K71" s="408">
        <f>+J71+'D06'!K71</f>
        <v>0</v>
      </c>
      <c r="L71" s="412" t="s">
        <v>68</v>
      </c>
      <c r="M71" s="413"/>
      <c r="N71" s="413"/>
      <c r="O71" s="413"/>
      <c r="P71" s="413"/>
      <c r="Q71" s="414"/>
      <c r="R71" s="59"/>
      <c r="S71" s="53"/>
      <c r="T71" s="242"/>
      <c r="U71" s="55"/>
      <c r="V71" s="53"/>
      <c r="W71" s="53"/>
      <c r="X71" s="53"/>
      <c r="Y71" s="53"/>
      <c r="Z71" s="53"/>
      <c r="AA71" s="53"/>
      <c r="AB71" s="53"/>
      <c r="AC71" s="53"/>
      <c r="AD71" s="131"/>
      <c r="AE71" s="131"/>
      <c r="AF71" s="692"/>
      <c r="AG71" s="159"/>
      <c r="AH71" s="138"/>
      <c r="AI71" s="139"/>
      <c r="AJ71" s="139"/>
      <c r="AK71" s="94"/>
      <c r="AL71" s="94"/>
      <c r="AQ71" s="148" t="s">
        <v>69</v>
      </c>
      <c r="AR71" s="149"/>
      <c r="AS71" s="92">
        <v>1</v>
      </c>
      <c r="AT71" s="165"/>
      <c r="AU71" s="143"/>
      <c r="AV71" s="144"/>
      <c r="AW71" s="145"/>
      <c r="AX71" s="146"/>
      <c r="AY71" s="147"/>
    </row>
    <row r="72" spans="1:51" s="46" customFormat="1" ht="20.100000000000001" customHeight="1">
      <c r="A72" s="250" t="s">
        <v>258</v>
      </c>
      <c r="B72" s="656">
        <v>10</v>
      </c>
      <c r="C72" s="398"/>
      <c r="D72" s="398"/>
      <c r="E72" s="398"/>
      <c r="F72" s="666"/>
      <c r="G72" s="656"/>
      <c r="H72" s="656">
        <f t="shared" si="0"/>
        <v>10</v>
      </c>
      <c r="I72" s="406"/>
      <c r="J72" s="407">
        <f t="shared" si="1"/>
        <v>0</v>
      </c>
      <c r="K72" s="408">
        <f>+J72+'D06'!K72</f>
        <v>0</v>
      </c>
      <c r="L72" s="415" t="s">
        <v>51</v>
      </c>
      <c r="M72" s="652"/>
      <c r="N72" s="652">
        <v>1</v>
      </c>
      <c r="O72" s="406"/>
      <c r="P72" s="416">
        <f>+N72*O72</f>
        <v>0</v>
      </c>
      <c r="Q72" s="416">
        <f>+P72</f>
        <v>0</v>
      </c>
      <c r="R72" s="59"/>
      <c r="S72" s="170"/>
      <c r="T72" s="238"/>
      <c r="U72" s="55"/>
      <c r="V72" s="53"/>
      <c r="W72" s="53"/>
      <c r="X72" s="53"/>
      <c r="Y72" s="53"/>
      <c r="Z72" s="53"/>
      <c r="AA72" s="53"/>
      <c r="AB72" s="53"/>
      <c r="AC72" s="53"/>
      <c r="AD72" s="171"/>
      <c r="AE72" s="171"/>
      <c r="AF72" s="692"/>
      <c r="AG72" s="159"/>
      <c r="AH72" s="138"/>
      <c r="AI72" s="139"/>
      <c r="AJ72" s="139"/>
      <c r="AK72" s="94"/>
      <c r="AL72" s="94"/>
      <c r="AQ72" s="148" t="s">
        <v>70</v>
      </c>
      <c r="AR72" s="149"/>
      <c r="AS72" s="92">
        <v>4</v>
      </c>
      <c r="AT72" s="165"/>
      <c r="AU72" s="143"/>
      <c r="AV72" s="144"/>
      <c r="AW72" s="145"/>
      <c r="AX72" s="146"/>
      <c r="AY72" s="147"/>
    </row>
    <row r="73" spans="1:51" s="46" customFormat="1" ht="20.100000000000001" customHeight="1">
      <c r="A73" s="417" t="s">
        <v>235</v>
      </c>
      <c r="B73" s="656">
        <v>2025</v>
      </c>
      <c r="C73" s="398"/>
      <c r="D73" s="398"/>
      <c r="E73" s="399"/>
      <c r="F73" s="666"/>
      <c r="G73" s="656"/>
      <c r="H73" s="656">
        <f t="shared" si="0"/>
        <v>2025</v>
      </c>
      <c r="I73" s="406"/>
      <c r="J73" s="407">
        <f t="shared" si="1"/>
        <v>0</v>
      </c>
      <c r="K73" s="408">
        <f>+J73+'D06'!K73</f>
        <v>0</v>
      </c>
      <c r="L73" s="702" t="s">
        <v>52</v>
      </c>
      <c r="M73" s="652"/>
      <c r="N73" s="652">
        <v>1</v>
      </c>
      <c r="O73" s="406"/>
      <c r="P73" s="416">
        <f>+N73*O73</f>
        <v>0</v>
      </c>
      <c r="Q73" s="416">
        <f>+P73</f>
        <v>0</v>
      </c>
      <c r="R73" s="59"/>
      <c r="S73" s="170"/>
      <c r="T73" s="238"/>
      <c r="U73" s="55"/>
      <c r="V73" s="665"/>
      <c r="W73" s="665"/>
      <c r="X73" s="665"/>
      <c r="Y73" s="665"/>
      <c r="Z73" s="665"/>
      <c r="AA73" s="665"/>
      <c r="AB73" s="665"/>
      <c r="AC73" s="53"/>
      <c r="AD73" s="171"/>
      <c r="AE73" s="171"/>
      <c r="AF73" s="692"/>
      <c r="AG73" s="159"/>
      <c r="AH73" s="138"/>
      <c r="AI73" s="139"/>
      <c r="AJ73" s="139"/>
      <c r="AK73" s="94"/>
      <c r="AL73" s="94"/>
      <c r="AQ73" s="140" t="s">
        <v>54</v>
      </c>
      <c r="AR73" s="141"/>
      <c r="AS73" s="92">
        <v>1</v>
      </c>
      <c r="AT73" s="165"/>
      <c r="AU73" s="143"/>
      <c r="AV73" s="144"/>
      <c r="AW73" s="145"/>
      <c r="AX73" s="146"/>
      <c r="AY73" s="147"/>
    </row>
    <row r="74" spans="1:51" s="46" customFormat="1" ht="20.100000000000001" customHeight="1">
      <c r="A74" s="250" t="s">
        <v>236</v>
      </c>
      <c r="B74" s="656">
        <v>0</v>
      </c>
      <c r="C74" s="652"/>
      <c r="D74" s="398"/>
      <c r="E74" s="398"/>
      <c r="F74" s="398"/>
      <c r="G74" s="656"/>
      <c r="H74" s="656">
        <f t="shared" si="0"/>
        <v>0</v>
      </c>
      <c r="I74" s="406"/>
      <c r="J74" s="407">
        <f t="shared" si="1"/>
        <v>0</v>
      </c>
      <c r="K74" s="408">
        <f>+J74+'D06'!K74</f>
        <v>0</v>
      </c>
      <c r="L74" s="906"/>
      <c r="M74" s="907"/>
      <c r="N74" s="652"/>
      <c r="O74" s="419"/>
      <c r="P74" s="420"/>
      <c r="Q74" s="421"/>
      <c r="R74" s="59"/>
      <c r="S74" s="170"/>
      <c r="T74" s="238"/>
      <c r="U74" s="55"/>
      <c r="V74" s="53"/>
      <c r="W74" s="692"/>
      <c r="X74" s="692"/>
      <c r="Y74" s="53"/>
      <c r="Z74" s="692"/>
      <c r="AA74" s="692"/>
      <c r="AB74" s="692"/>
      <c r="AC74" s="53"/>
      <c r="AD74" s="171"/>
      <c r="AE74" s="171"/>
      <c r="AF74" s="692"/>
      <c r="AG74" s="159"/>
      <c r="AH74" s="138"/>
      <c r="AI74" s="139"/>
      <c r="AJ74" s="139"/>
      <c r="AK74" s="94"/>
      <c r="AL74" s="94"/>
      <c r="AQ74" s="140" t="s">
        <v>67</v>
      </c>
      <c r="AR74" s="141"/>
      <c r="AS74" s="92">
        <v>1</v>
      </c>
      <c r="AT74" s="165"/>
      <c r="AU74" s="143"/>
      <c r="AV74" s="144"/>
      <c r="AW74" s="145"/>
      <c r="AX74" s="146"/>
      <c r="AY74" s="147"/>
    </row>
    <row r="75" spans="1:51" s="46" customFormat="1" ht="20.100000000000001" customHeight="1">
      <c r="A75" s="417" t="s">
        <v>270</v>
      </c>
      <c r="B75" s="656">
        <v>4</v>
      </c>
      <c r="C75" s="652"/>
      <c r="D75" s="398"/>
      <c r="E75" s="398"/>
      <c r="F75" s="398"/>
      <c r="G75" s="656"/>
      <c r="H75" s="656">
        <f t="shared" si="0"/>
        <v>4</v>
      </c>
      <c r="I75" s="406"/>
      <c r="J75" s="407">
        <f t="shared" si="1"/>
        <v>0</v>
      </c>
      <c r="K75" s="408">
        <f>+J75+'D06'!K75</f>
        <v>0</v>
      </c>
      <c r="L75" s="412" t="s">
        <v>53</v>
      </c>
      <c r="M75" s="413"/>
      <c r="N75" s="413"/>
      <c r="O75" s="413"/>
      <c r="P75" s="422"/>
      <c r="Q75" s="414"/>
      <c r="R75" s="59"/>
      <c r="S75" s="170"/>
      <c r="T75" s="238"/>
      <c r="U75" s="55"/>
      <c r="V75" s="53"/>
      <c r="W75" s="692"/>
      <c r="X75" s="692"/>
      <c r="Y75" s="53"/>
      <c r="Z75" s="53"/>
      <c r="AA75" s="691"/>
      <c r="AB75" s="692"/>
      <c r="AC75" s="53"/>
      <c r="AD75" s="171"/>
      <c r="AE75" s="171"/>
      <c r="AF75" s="692"/>
      <c r="AG75" s="172"/>
      <c r="AH75" s="138"/>
      <c r="AI75" s="139"/>
      <c r="AJ75" s="139"/>
      <c r="AK75" s="94"/>
      <c r="AL75" s="94"/>
      <c r="AQ75" s="140" t="s">
        <v>71</v>
      </c>
      <c r="AR75" s="141"/>
      <c r="AS75" s="92">
        <v>1</v>
      </c>
      <c r="AT75" s="165"/>
      <c r="AU75" s="143"/>
      <c r="AV75" s="144"/>
      <c r="AW75" s="145"/>
      <c r="AX75" s="146"/>
      <c r="AY75" s="147"/>
    </row>
    <row r="76" spans="1:51" s="46" customFormat="1" ht="20.100000000000001" customHeight="1" thickBot="1">
      <c r="A76" s="417" t="s">
        <v>303</v>
      </c>
      <c r="B76" s="656">
        <v>3</v>
      </c>
      <c r="C76" s="652"/>
      <c r="D76" s="398"/>
      <c r="E76" s="398"/>
      <c r="F76" s="398"/>
      <c r="G76" s="666"/>
      <c r="H76" s="656">
        <f t="shared" si="0"/>
        <v>3</v>
      </c>
      <c r="I76" s="406"/>
      <c r="J76" s="407">
        <f t="shared" si="1"/>
        <v>0</v>
      </c>
      <c r="K76" s="408">
        <f>+J76+'D06'!K76</f>
        <v>0</v>
      </c>
      <c r="L76" s="941" t="s">
        <v>220</v>
      </c>
      <c r="M76" s="942"/>
      <c r="N76" s="882">
        <v>1</v>
      </c>
      <c r="O76" s="939"/>
      <c r="P76" s="908">
        <v>0</v>
      </c>
      <c r="Q76" s="908">
        <f>+P76</f>
        <v>0</v>
      </c>
      <c r="R76" s="59"/>
      <c r="S76" s="170"/>
      <c r="T76" s="238"/>
      <c r="U76" s="55"/>
      <c r="V76" s="53"/>
      <c r="W76" s="692"/>
      <c r="X76" s="692"/>
      <c r="Y76" s="53"/>
      <c r="Z76" s="53"/>
      <c r="AA76" s="88"/>
      <c r="AB76" s="173"/>
      <c r="AC76" s="53"/>
      <c r="AD76" s="150"/>
      <c r="AE76" s="150"/>
      <c r="AF76" s="150"/>
      <c r="AG76" s="150"/>
      <c r="AH76" s="150"/>
      <c r="AI76" s="150"/>
      <c r="AJ76" s="150"/>
      <c r="AK76" s="150"/>
      <c r="AL76" s="150"/>
      <c r="AQ76" s="140" t="s">
        <v>72</v>
      </c>
      <c r="AR76" s="141"/>
      <c r="AS76" s="237">
        <v>1</v>
      </c>
      <c r="AT76" s="174"/>
      <c r="AU76" s="154"/>
      <c r="AV76" s="155"/>
      <c r="AW76" s="156"/>
      <c r="AX76" s="157"/>
      <c r="AY76" s="158"/>
    </row>
    <row r="77" spans="1:51" s="46" customFormat="1" ht="20.100000000000001" customHeight="1" thickBot="1">
      <c r="A77" s="417" t="s">
        <v>376</v>
      </c>
      <c r="B77" s="656">
        <v>2025</v>
      </c>
      <c r="C77" s="398"/>
      <c r="D77" s="398"/>
      <c r="E77" s="398"/>
      <c r="F77" s="258"/>
      <c r="G77" s="666"/>
      <c r="H77" s="656">
        <f t="shared" si="0"/>
        <v>2025</v>
      </c>
      <c r="I77" s="406"/>
      <c r="J77" s="407">
        <f t="shared" si="1"/>
        <v>0</v>
      </c>
      <c r="K77" s="408">
        <f>+J77+'D06'!K77</f>
        <v>0</v>
      </c>
      <c r="L77" s="904" t="s">
        <v>219</v>
      </c>
      <c r="M77" s="905"/>
      <c r="N77" s="883"/>
      <c r="O77" s="940"/>
      <c r="P77" s="909"/>
      <c r="Q77" s="909"/>
      <c r="R77" s="59"/>
      <c r="S77" s="170"/>
      <c r="T77" s="238"/>
      <c r="U77" s="55"/>
      <c r="V77" s="53"/>
      <c r="W77" s="692"/>
      <c r="X77" s="692"/>
      <c r="Y77" s="665"/>
      <c r="Z77" s="53"/>
      <c r="AA77" s="692"/>
      <c r="AB77" s="692"/>
      <c r="AC77" s="53"/>
      <c r="AD77" s="131"/>
      <c r="AE77" s="131"/>
      <c r="AF77" s="692"/>
      <c r="AG77" s="159"/>
      <c r="AH77" s="138"/>
      <c r="AI77" s="139"/>
      <c r="AJ77" s="139"/>
      <c r="AK77" s="94"/>
      <c r="AL77" s="94"/>
      <c r="AQ77" s="160" t="s">
        <v>55</v>
      </c>
      <c r="AR77" s="161"/>
      <c r="AS77" s="161"/>
      <c r="AT77" s="161"/>
      <c r="AU77" s="161"/>
      <c r="AV77" s="161"/>
      <c r="AW77" s="161"/>
      <c r="AX77" s="161"/>
      <c r="AY77" s="162"/>
    </row>
    <row r="78" spans="1:51" s="46" customFormat="1" ht="20.100000000000001" customHeight="1" thickBot="1">
      <c r="A78" s="417" t="s">
        <v>248</v>
      </c>
      <c r="B78" s="656">
        <v>75</v>
      </c>
      <c r="C78" s="398"/>
      <c r="D78" s="398"/>
      <c r="E78" s="398"/>
      <c r="F78" s="423"/>
      <c r="G78" s="666"/>
      <c r="H78" s="656">
        <f t="shared" si="0"/>
        <v>75</v>
      </c>
      <c r="I78" s="406"/>
      <c r="J78" s="407">
        <f t="shared" si="1"/>
        <v>0</v>
      </c>
      <c r="K78" s="408">
        <f>+J78+'D06'!K78</f>
        <v>0</v>
      </c>
      <c r="L78" s="415" t="s">
        <v>218</v>
      </c>
      <c r="M78" s="657"/>
      <c r="N78" s="657">
        <v>1</v>
      </c>
      <c r="O78" s="406"/>
      <c r="P78" s="416">
        <f t="shared" ref="P78:P83" si="2">+N78*O78</f>
        <v>0</v>
      </c>
      <c r="Q78" s="416">
        <f t="shared" ref="Q78:Q83" si="3">+P78</f>
        <v>0</v>
      </c>
      <c r="R78" s="59"/>
      <c r="S78" s="170"/>
      <c r="T78" s="238"/>
      <c r="U78" s="55"/>
      <c r="V78" s="53"/>
      <c r="W78" s="692"/>
      <c r="X78" s="692"/>
      <c r="Y78" s="665"/>
      <c r="Z78" s="53"/>
      <c r="AA78" s="692"/>
      <c r="AB78" s="692"/>
      <c r="AC78" s="53"/>
      <c r="AD78" s="131"/>
      <c r="AE78" s="131"/>
      <c r="AF78" s="692"/>
      <c r="AG78" s="159"/>
      <c r="AH78" s="138"/>
      <c r="AI78" s="139"/>
      <c r="AJ78" s="139"/>
      <c r="AK78" s="94"/>
      <c r="AL78" s="94"/>
      <c r="AQ78" s="175"/>
      <c r="AR78" s="175"/>
      <c r="AS78" s="176"/>
      <c r="AT78" s="176"/>
      <c r="AU78" s="176"/>
      <c r="AV78" s="175"/>
      <c r="AW78" s="175"/>
      <c r="AX78" s="175"/>
      <c r="AY78" s="177"/>
    </row>
    <row r="79" spans="1:51" s="46" customFormat="1" ht="20.100000000000001" customHeight="1">
      <c r="A79" s="417" t="s">
        <v>237</v>
      </c>
      <c r="B79" s="656">
        <v>50</v>
      </c>
      <c r="C79" s="419"/>
      <c r="D79" s="419"/>
      <c r="E79" s="419"/>
      <c r="F79" s="423"/>
      <c r="G79" s="424"/>
      <c r="H79" s="656">
        <f t="shared" si="0"/>
        <v>50</v>
      </c>
      <c r="I79" s="426"/>
      <c r="J79" s="407">
        <f t="shared" si="1"/>
        <v>0</v>
      </c>
      <c r="K79" s="408">
        <f>+J79+'D06'!K79</f>
        <v>0</v>
      </c>
      <c r="L79" s="415" t="s">
        <v>114</v>
      </c>
      <c r="M79" s="657"/>
      <c r="N79" s="657">
        <v>4</v>
      </c>
      <c r="O79" s="406"/>
      <c r="P79" s="416">
        <f t="shared" si="2"/>
        <v>0</v>
      </c>
      <c r="Q79" s="416">
        <f t="shared" si="3"/>
        <v>0</v>
      </c>
      <c r="R79" s="59"/>
      <c r="S79" s="170"/>
      <c r="T79" s="238"/>
      <c r="U79" s="55"/>
      <c r="V79" s="53"/>
      <c r="W79" s="692"/>
      <c r="X79" s="692"/>
      <c r="Y79" s="665"/>
      <c r="Z79" s="53"/>
      <c r="AA79" s="692"/>
      <c r="AB79" s="692"/>
      <c r="AC79" s="53"/>
      <c r="AD79" s="131"/>
      <c r="AE79" s="131"/>
      <c r="AF79" s="692"/>
      <c r="AG79" s="691"/>
      <c r="AH79" s="138"/>
      <c r="AI79" s="139"/>
      <c r="AJ79" s="139"/>
      <c r="AK79" s="94"/>
      <c r="AL79" s="94"/>
      <c r="AQ79" s="178" t="s">
        <v>62</v>
      </c>
      <c r="AR79" s="164"/>
      <c r="AS79" s="237">
        <v>2</v>
      </c>
      <c r="AT79" s="165"/>
      <c r="AU79" s="143"/>
      <c r="AV79" s="166"/>
      <c r="AW79" s="167"/>
      <c r="AX79" s="168"/>
      <c r="AY79" s="169"/>
    </row>
    <row r="80" spans="1:51" s="46" customFormat="1" ht="20.100000000000001" customHeight="1">
      <c r="A80" s="429"/>
      <c r="B80" s="258"/>
      <c r="C80" s="653"/>
      <c r="D80" s="419"/>
      <c r="E80" s="399"/>
      <c r="F80" s="405"/>
      <c r="G80" s="430"/>
      <c r="H80" s="431"/>
      <c r="I80" s="432"/>
      <c r="J80" s="433"/>
      <c r="K80" s="434"/>
      <c r="L80" s="875" t="s">
        <v>217</v>
      </c>
      <c r="M80" s="876"/>
      <c r="N80" s="657">
        <v>1</v>
      </c>
      <c r="O80" s="406"/>
      <c r="P80" s="416">
        <f t="shared" si="2"/>
        <v>0</v>
      </c>
      <c r="Q80" s="416">
        <f t="shared" si="3"/>
        <v>0</v>
      </c>
      <c r="R80" s="59"/>
      <c r="S80" s="170"/>
      <c r="T80" s="238"/>
      <c r="U80" s="55"/>
      <c r="V80" s="917"/>
      <c r="W80" s="917"/>
      <c r="X80" s="917"/>
      <c r="Y80" s="968"/>
      <c r="Z80" s="968"/>
      <c r="AA80" s="968"/>
      <c r="AB80" s="968"/>
      <c r="AC80" s="53"/>
      <c r="AD80" s="131"/>
      <c r="AE80" s="131"/>
      <c r="AF80" s="692"/>
      <c r="AG80" s="691"/>
      <c r="AH80" s="138"/>
      <c r="AI80" s="139"/>
      <c r="AJ80" s="139"/>
      <c r="AK80" s="94"/>
      <c r="AL80" s="94"/>
      <c r="AQ80" s="148" t="s">
        <v>63</v>
      </c>
      <c r="AR80" s="149"/>
      <c r="AS80" s="237">
        <v>1</v>
      </c>
      <c r="AT80" s="142"/>
      <c r="AU80" s="143"/>
      <c r="AV80" s="144"/>
      <c r="AW80" s="145"/>
      <c r="AX80" s="146"/>
      <c r="AY80" s="147"/>
    </row>
    <row r="81" spans="1:51" s="46" customFormat="1" ht="20.100000000000001" customHeight="1">
      <c r="A81" s="296"/>
      <c r="B81" s="435"/>
      <c r="C81" s="436"/>
      <c r="D81" s="668"/>
      <c r="E81" s="437"/>
      <c r="F81" s="438"/>
      <c r="G81" s="424"/>
      <c r="H81" s="425"/>
      <c r="I81" s="426"/>
      <c r="J81" s="439"/>
      <c r="K81" s="434"/>
      <c r="L81" s="702" t="s">
        <v>67</v>
      </c>
      <c r="M81" s="657"/>
      <c r="N81" s="657">
        <v>1</v>
      </c>
      <c r="O81" s="406"/>
      <c r="P81" s="416">
        <f t="shared" si="2"/>
        <v>0</v>
      </c>
      <c r="Q81" s="416">
        <f t="shared" si="3"/>
        <v>0</v>
      </c>
      <c r="R81" s="59"/>
      <c r="S81" s="170"/>
      <c r="T81" s="238"/>
      <c r="U81" s="55"/>
      <c r="V81" s="53"/>
      <c r="W81" s="53"/>
      <c r="X81" s="53"/>
      <c r="Y81" s="53"/>
      <c r="Z81" s="53"/>
      <c r="AA81" s="53"/>
      <c r="AB81" s="53"/>
      <c r="AC81" s="53"/>
      <c r="AD81" s="131"/>
      <c r="AE81" s="131"/>
      <c r="AF81" s="692"/>
      <c r="AG81" s="691"/>
      <c r="AH81" s="138"/>
      <c r="AI81" s="139"/>
      <c r="AJ81" s="139"/>
      <c r="AK81" s="94"/>
      <c r="AL81" s="94"/>
      <c r="AQ81" s="148" t="s">
        <v>64</v>
      </c>
      <c r="AR81" s="149"/>
      <c r="AS81" s="237">
        <v>1</v>
      </c>
      <c r="AT81" s="142"/>
      <c r="AU81" s="143"/>
      <c r="AV81" s="144"/>
      <c r="AW81" s="145"/>
      <c r="AX81" s="146"/>
      <c r="AY81" s="147"/>
    </row>
    <row r="82" spans="1:51" s="46" customFormat="1" ht="20.100000000000001" customHeight="1">
      <c r="A82" s="440" t="s">
        <v>103</v>
      </c>
      <c r="B82" s="441"/>
      <c r="C82" s="441"/>
      <c r="D82" s="441"/>
      <c r="E82" s="441"/>
      <c r="F82" s="441"/>
      <c r="G82" s="441"/>
      <c r="H82" s="441"/>
      <c r="I82" s="442"/>
      <c r="J82" s="443">
        <f>SUM(J69:J81)</f>
        <v>0</v>
      </c>
      <c r="K82" s="444">
        <f>SUM(K69:K81)+'D06'!K82</f>
        <v>0</v>
      </c>
      <c r="L82" s="875" t="s">
        <v>71</v>
      </c>
      <c r="M82" s="876"/>
      <c r="N82" s="657">
        <v>1</v>
      </c>
      <c r="O82" s="406"/>
      <c r="P82" s="416">
        <f t="shared" si="2"/>
        <v>0</v>
      </c>
      <c r="Q82" s="416">
        <f t="shared" si="3"/>
        <v>0</v>
      </c>
      <c r="R82" s="59"/>
      <c r="S82" s="170"/>
      <c r="T82" s="238"/>
      <c r="U82" s="55"/>
      <c r="V82" s="53"/>
      <c r="W82" s="53"/>
      <c r="X82" s="53"/>
      <c r="Y82" s="53"/>
      <c r="Z82" s="53"/>
      <c r="AA82" s="53"/>
      <c r="AB82" s="53"/>
      <c r="AC82" s="53"/>
      <c r="AD82" s="131"/>
      <c r="AE82" s="131"/>
      <c r="AF82" s="692"/>
      <c r="AG82" s="691"/>
      <c r="AH82" s="138"/>
      <c r="AI82" s="139"/>
      <c r="AJ82" s="139"/>
      <c r="AK82" s="94"/>
      <c r="AL82" s="94"/>
      <c r="AQ82" s="148" t="s">
        <v>65</v>
      </c>
      <c r="AR82" s="149"/>
      <c r="AS82" s="237">
        <v>1</v>
      </c>
      <c r="AT82" s="142"/>
      <c r="AU82" s="143"/>
      <c r="AV82" s="144"/>
      <c r="AW82" s="145"/>
      <c r="AX82" s="146"/>
      <c r="AY82" s="147"/>
    </row>
    <row r="83" spans="1:51" s="46" customFormat="1" ht="20.100000000000001" customHeight="1" thickBot="1">
      <c r="A83" s="445" t="s">
        <v>224</v>
      </c>
      <c r="B83" s="445"/>
      <c r="C83" s="446">
        <f>IF(M54=0,0,(+C74*I74+C75*I75+C76*I76)/M54)</f>
        <v>0</v>
      </c>
      <c r="D83" s="446">
        <f>IF(P36=0,0,(+D69*I69+D70*I70)/P36)</f>
        <v>0</v>
      </c>
      <c r="E83" s="446">
        <f>IF(P37=0,0,(+E69*I69+E70*I70+E71*I71+E73*I73)/P37)</f>
        <v>0</v>
      </c>
      <c r="F83" s="446">
        <f>IF(F52=0,0,(+F69*I69+F71*I71+F72*I72+F73*I73+F78*I78+F77*I77)/F52)</f>
        <v>0</v>
      </c>
      <c r="G83" s="398"/>
      <c r="H83" s="398"/>
      <c r="I83" s="398"/>
      <c r="J83" s="447"/>
      <c r="K83" s="447"/>
      <c r="L83" s="875" t="s">
        <v>72</v>
      </c>
      <c r="M83" s="876"/>
      <c r="N83" s="652">
        <v>1</v>
      </c>
      <c r="O83" s="406"/>
      <c r="P83" s="416">
        <f t="shared" si="2"/>
        <v>0</v>
      </c>
      <c r="Q83" s="416">
        <f t="shared" si="3"/>
        <v>0</v>
      </c>
      <c r="R83" s="59"/>
      <c r="S83" s="170"/>
      <c r="T83" s="238"/>
      <c r="U83" s="55"/>
      <c r="V83" s="53"/>
      <c r="W83" s="53"/>
      <c r="X83" s="53"/>
      <c r="Y83" s="53"/>
      <c r="Z83" s="53"/>
      <c r="AA83" s="53"/>
      <c r="AB83" s="53"/>
      <c r="AC83" s="53"/>
      <c r="AD83" s="150"/>
      <c r="AE83" s="150"/>
      <c r="AF83" s="150"/>
      <c r="AG83" s="150"/>
      <c r="AH83" s="150"/>
      <c r="AI83" s="150"/>
      <c r="AJ83" s="150"/>
      <c r="AK83" s="150"/>
      <c r="AL83" s="150"/>
      <c r="AQ83" s="180" t="s">
        <v>66</v>
      </c>
      <c r="AR83" s="152"/>
      <c r="AS83" s="118">
        <v>1</v>
      </c>
      <c r="AT83" s="181"/>
      <c r="AU83" s="154"/>
      <c r="AV83" s="155"/>
      <c r="AW83" s="156"/>
      <c r="AX83" s="157"/>
      <c r="AY83" s="158"/>
    </row>
    <row r="84" spans="1:51" s="46" customFormat="1" ht="20.100000000000001" customHeight="1" thickBot="1">
      <c r="A84" s="445" t="s">
        <v>225</v>
      </c>
      <c r="B84" s="445"/>
      <c r="C84" s="448">
        <f>+C83</f>
        <v>0</v>
      </c>
      <c r="D84" s="446">
        <f>+D83</f>
        <v>0</v>
      </c>
      <c r="E84" s="446">
        <f>+E83</f>
        <v>0</v>
      </c>
      <c r="F84" s="446">
        <f>+F83</f>
        <v>0</v>
      </c>
      <c r="G84" s="398"/>
      <c r="H84" s="398"/>
      <c r="I84" s="398"/>
      <c r="J84" s="447"/>
      <c r="K84" s="449"/>
      <c r="L84" s="412" t="s">
        <v>55</v>
      </c>
      <c r="M84" s="413"/>
      <c r="N84" s="413"/>
      <c r="O84" s="413"/>
      <c r="P84" s="422"/>
      <c r="Q84" s="414"/>
      <c r="R84" s="59"/>
      <c r="S84" s="170"/>
      <c r="T84" s="105"/>
      <c r="U84" s="182"/>
      <c r="V84" s="53"/>
      <c r="W84" s="53"/>
      <c r="X84" s="53"/>
      <c r="Y84" s="53"/>
      <c r="Z84" s="53"/>
      <c r="AA84" s="53"/>
      <c r="AB84" s="53"/>
      <c r="AC84" s="53"/>
      <c r="AD84" s="703"/>
      <c r="AE84" s="692"/>
      <c r="AF84" s="692"/>
      <c r="AG84" s="159"/>
      <c r="AH84" s="138"/>
      <c r="AI84" s="139"/>
      <c r="AJ84" s="139"/>
      <c r="AK84" s="94"/>
      <c r="AL84" s="94"/>
      <c r="AQ84" s="160" t="s">
        <v>56</v>
      </c>
      <c r="AR84" s="161"/>
      <c r="AS84" s="161"/>
      <c r="AT84" s="161"/>
      <c r="AU84" s="161"/>
      <c r="AV84" s="161"/>
      <c r="AW84" s="161"/>
      <c r="AX84" s="161"/>
      <c r="AY84" s="162"/>
    </row>
    <row r="85" spans="1:51" s="46" customFormat="1" ht="20.100000000000001" customHeight="1">
      <c r="A85" s="871" t="s">
        <v>151</v>
      </c>
      <c r="B85" s="872"/>
      <c r="C85" s="872"/>
      <c r="D85" s="872"/>
      <c r="E85" s="872"/>
      <c r="F85" s="872"/>
      <c r="G85" s="872"/>
      <c r="H85" s="872"/>
      <c r="I85" s="872"/>
      <c r="J85" s="450"/>
      <c r="K85" s="451"/>
      <c r="L85" s="875" t="s">
        <v>62</v>
      </c>
      <c r="M85" s="876"/>
      <c r="N85" s="652">
        <v>2</v>
      </c>
      <c r="O85" s="406"/>
      <c r="P85" s="416">
        <f>+N85*O85</f>
        <v>0</v>
      </c>
      <c r="Q85" s="416">
        <f>+P85</f>
        <v>0</v>
      </c>
      <c r="R85" s="59"/>
      <c r="S85" s="170"/>
      <c r="T85" s="105"/>
      <c r="U85" s="182"/>
      <c r="V85" s="53"/>
      <c r="W85" s="53"/>
      <c r="X85" s="53"/>
      <c r="Y85" s="53"/>
      <c r="Z85" s="53"/>
      <c r="AA85" s="53"/>
      <c r="AB85" s="53"/>
      <c r="AC85" s="53"/>
      <c r="AD85" s="703"/>
      <c r="AE85" s="692"/>
      <c r="AF85" s="692"/>
      <c r="AG85" s="159"/>
      <c r="AH85" s="138"/>
      <c r="AI85" s="139"/>
      <c r="AJ85" s="139"/>
      <c r="AK85" s="94"/>
      <c r="AL85" s="94"/>
      <c r="AQ85" s="183" t="s">
        <v>73</v>
      </c>
      <c r="AR85" s="75"/>
      <c r="AS85" s="237">
        <v>1</v>
      </c>
      <c r="AT85" s="165"/>
      <c r="AU85" s="143"/>
      <c r="AV85" s="166"/>
      <c r="AW85" s="167"/>
      <c r="AX85" s="168"/>
      <c r="AY85" s="169"/>
    </row>
    <row r="86" spans="1:51" s="46" customFormat="1" ht="20.100000000000001" customHeight="1">
      <c r="A86" s="452" t="s">
        <v>160</v>
      </c>
      <c r="B86" s="1127" t="s">
        <v>164</v>
      </c>
      <c r="C86" s="1127"/>
      <c r="D86" s="1127"/>
      <c r="E86" s="1127"/>
      <c r="F86" s="1127"/>
      <c r="G86" s="1127"/>
      <c r="H86" s="1127"/>
      <c r="I86" s="1127"/>
      <c r="J86" s="453"/>
      <c r="K86" s="454"/>
      <c r="L86" s="415" t="s">
        <v>63</v>
      </c>
      <c r="M86" s="652"/>
      <c r="N86" s="652">
        <v>1</v>
      </c>
      <c r="O86" s="406"/>
      <c r="P86" s="416">
        <f>+N86*O86</f>
        <v>0</v>
      </c>
      <c r="Q86" s="416">
        <f>+P86</f>
        <v>0</v>
      </c>
      <c r="R86" s="59"/>
      <c r="S86" s="170"/>
      <c r="T86" s="105"/>
      <c r="U86" s="182"/>
      <c r="V86" s="53"/>
      <c r="W86" s="53"/>
      <c r="X86" s="53"/>
      <c r="Y86" s="53"/>
      <c r="Z86" s="53"/>
      <c r="AA86" s="53"/>
      <c r="AB86" s="53"/>
      <c r="AC86" s="53"/>
      <c r="AD86" s="703"/>
      <c r="AE86" s="692"/>
      <c r="AF86" s="692"/>
      <c r="AG86" s="159"/>
      <c r="AH86" s="138"/>
      <c r="AI86" s="139"/>
      <c r="AJ86" s="139"/>
      <c r="AK86" s="94"/>
      <c r="AL86" s="94"/>
      <c r="AQ86" s="183" t="s">
        <v>74</v>
      </c>
      <c r="AR86" s="75"/>
      <c r="AS86" s="237">
        <v>1</v>
      </c>
      <c r="AT86" s="165"/>
      <c r="AU86" s="143"/>
      <c r="AV86" s="144"/>
      <c r="AW86" s="145"/>
      <c r="AX86" s="146"/>
      <c r="AY86" s="147"/>
    </row>
    <row r="87" spans="1:51" s="46" customFormat="1" ht="20.100000000000001" customHeight="1">
      <c r="A87" s="623" t="s">
        <v>326</v>
      </c>
      <c r="B87" s="624"/>
      <c r="C87" s="624"/>
      <c r="D87" s="624"/>
      <c r="E87" s="624"/>
      <c r="F87" s="624"/>
      <c r="G87" s="624"/>
      <c r="H87" s="624"/>
      <c r="I87" s="624"/>
      <c r="J87" s="645"/>
      <c r="K87" s="646"/>
      <c r="L87" s="875" t="s">
        <v>64</v>
      </c>
      <c r="M87" s="876"/>
      <c r="N87" s="652">
        <v>1</v>
      </c>
      <c r="O87" s="406"/>
      <c r="P87" s="416">
        <f>+N87*O87</f>
        <v>0</v>
      </c>
      <c r="Q87" s="416">
        <f>+P87</f>
        <v>0</v>
      </c>
      <c r="R87" s="59"/>
      <c r="S87" s="170"/>
      <c r="T87" s="105"/>
      <c r="U87" s="182"/>
      <c r="V87" s="53"/>
      <c r="W87" s="53"/>
      <c r="X87" s="53"/>
      <c r="Y87" s="53"/>
      <c r="Z87" s="53"/>
      <c r="AA87" s="53"/>
      <c r="AB87" s="53"/>
      <c r="AC87" s="53"/>
      <c r="AD87" s="703"/>
      <c r="AE87" s="692"/>
      <c r="AF87" s="692"/>
      <c r="AG87" s="172"/>
      <c r="AH87" s="138"/>
      <c r="AI87" s="139"/>
      <c r="AJ87" s="131"/>
      <c r="AK87" s="94"/>
      <c r="AL87" s="94"/>
      <c r="AQ87" s="183" t="s">
        <v>75</v>
      </c>
      <c r="AR87" s="75"/>
      <c r="AS87" s="237">
        <v>2</v>
      </c>
      <c r="AT87" s="165"/>
      <c r="AU87" s="143"/>
      <c r="AV87" s="144"/>
      <c r="AW87" s="145"/>
      <c r="AX87" s="146"/>
      <c r="AY87" s="147"/>
    </row>
    <row r="88" spans="1:51" s="46" customFormat="1" ht="20.100000000000001" customHeight="1">
      <c r="A88" s="623"/>
      <c r="B88" s="624"/>
      <c r="C88" s="624"/>
      <c r="D88" s="624"/>
      <c r="E88" s="624"/>
      <c r="F88" s="624"/>
      <c r="G88" s="624"/>
      <c r="H88" s="624"/>
      <c r="I88" s="624"/>
      <c r="J88" s="645"/>
      <c r="K88" s="646"/>
      <c r="L88" s="415" t="s">
        <v>65</v>
      </c>
      <c r="M88" s="652"/>
      <c r="N88" s="652">
        <v>1</v>
      </c>
      <c r="O88" s="406"/>
      <c r="P88" s="416">
        <f>+N88*O88</f>
        <v>0</v>
      </c>
      <c r="Q88" s="416">
        <f>+P88</f>
        <v>0</v>
      </c>
      <c r="R88" s="59"/>
      <c r="S88" s="170"/>
      <c r="T88" s="105"/>
      <c r="U88" s="182"/>
      <c r="V88" s="184"/>
      <c r="W88" s="53"/>
      <c r="X88" s="53"/>
      <c r="Y88" s="53"/>
      <c r="Z88" s="53"/>
      <c r="AA88" s="53"/>
      <c r="AB88" s="53"/>
      <c r="AC88" s="53"/>
      <c r="AD88" s="703"/>
      <c r="AE88" s="692"/>
      <c r="AF88" s="692"/>
      <c r="AG88" s="172"/>
      <c r="AH88" s="138"/>
      <c r="AI88" s="139"/>
      <c r="AJ88" s="139"/>
      <c r="AK88" s="94"/>
      <c r="AL88" s="94"/>
      <c r="AQ88" s="183" t="s">
        <v>76</v>
      </c>
      <c r="AR88" s="75"/>
      <c r="AS88" s="237">
        <v>2</v>
      </c>
      <c r="AT88" s="179"/>
      <c r="AU88" s="143"/>
      <c r="AV88" s="144"/>
      <c r="AW88" s="149"/>
      <c r="AX88" s="146"/>
      <c r="AY88" s="147"/>
    </row>
    <row r="89" spans="1:51" s="46" customFormat="1" ht="20.100000000000001" customHeight="1">
      <c r="A89" s="455"/>
      <c r="B89" s="456"/>
      <c r="C89" s="456"/>
      <c r="D89" s="456"/>
      <c r="E89" s="456"/>
      <c r="F89" s="456"/>
      <c r="G89" s="456"/>
      <c r="H89" s="456"/>
      <c r="I89" s="456"/>
      <c r="J89" s="453"/>
      <c r="K89" s="454"/>
      <c r="L89" s="415" t="s">
        <v>66</v>
      </c>
      <c r="M89" s="652"/>
      <c r="N89" s="652">
        <v>1</v>
      </c>
      <c r="O89" s="406"/>
      <c r="P89" s="416">
        <f>+N89*O89</f>
        <v>0</v>
      </c>
      <c r="Q89" s="416">
        <f>+P89</f>
        <v>0</v>
      </c>
      <c r="R89" s="59"/>
      <c r="S89" s="170"/>
      <c r="T89" s="105"/>
      <c r="U89" s="182"/>
      <c r="V89" s="184"/>
      <c r="W89" s="53"/>
      <c r="X89" s="53"/>
      <c r="Y89" s="53"/>
      <c r="Z89" s="53"/>
      <c r="AA89" s="53"/>
      <c r="AB89" s="53"/>
      <c r="AC89" s="53"/>
      <c r="AD89" s="703"/>
      <c r="AE89" s="692"/>
      <c r="AF89" s="692"/>
      <c r="AG89" s="172"/>
      <c r="AH89" s="138"/>
      <c r="AI89" s="139"/>
      <c r="AJ89" s="139"/>
      <c r="AK89" s="94"/>
      <c r="AL89" s="94"/>
      <c r="AQ89" s="185"/>
      <c r="AR89" s="75"/>
      <c r="AS89" s="237"/>
      <c r="AT89" s="179"/>
      <c r="AU89" s="143"/>
      <c r="AV89" s="947"/>
      <c r="AW89" s="948"/>
      <c r="AX89" s="949"/>
      <c r="AY89" s="950"/>
    </row>
    <row r="90" spans="1:51" s="46" customFormat="1" ht="20.100000000000001" customHeight="1">
      <c r="A90" s="457" t="s">
        <v>247</v>
      </c>
      <c r="B90" s="458"/>
      <c r="C90" s="928"/>
      <c r="D90" s="928"/>
      <c r="E90" s="928"/>
      <c r="F90" s="928"/>
      <c r="G90" s="928"/>
      <c r="H90" s="928"/>
      <c r="I90" s="928"/>
      <c r="J90" s="459"/>
      <c r="K90" s="460"/>
      <c r="L90" s="412" t="s">
        <v>56</v>
      </c>
      <c r="M90" s="413"/>
      <c r="N90" s="413"/>
      <c r="O90" s="413"/>
      <c r="P90" s="422"/>
      <c r="Q90" s="414"/>
      <c r="R90" s="59"/>
      <c r="S90" s="170"/>
      <c r="T90" s="105"/>
      <c r="U90" s="182"/>
      <c r="V90" s="184"/>
      <c r="W90" s="53"/>
      <c r="X90" s="53"/>
      <c r="Y90" s="53"/>
      <c r="Z90" s="53"/>
      <c r="AA90" s="53"/>
      <c r="AB90" s="53"/>
      <c r="AC90" s="53"/>
      <c r="AD90" s="703"/>
      <c r="AE90" s="692"/>
      <c r="AF90" s="692"/>
      <c r="AG90" s="172"/>
      <c r="AH90" s="138"/>
      <c r="AI90" s="139"/>
      <c r="AJ90" s="139"/>
      <c r="AK90" s="94"/>
      <c r="AL90" s="94"/>
      <c r="AQ90" s="185"/>
      <c r="AR90" s="75"/>
      <c r="AS90" s="237"/>
      <c r="AT90" s="179"/>
      <c r="AU90" s="143"/>
      <c r="AV90" s="947"/>
      <c r="AW90" s="948"/>
      <c r="AX90" s="949"/>
      <c r="AY90" s="950"/>
    </row>
    <row r="91" spans="1:51" s="46" customFormat="1" ht="20.100000000000001" customHeight="1">
      <c r="A91" s="625" t="s">
        <v>280</v>
      </c>
      <c r="B91" s="626"/>
      <c r="C91" s="626"/>
      <c r="D91" s="626"/>
      <c r="E91" s="626"/>
      <c r="F91" s="626"/>
      <c r="G91" s="626"/>
      <c r="H91" s="626"/>
      <c r="I91" s="626"/>
      <c r="J91" s="632"/>
      <c r="K91" s="618"/>
      <c r="L91" s="465" t="s">
        <v>73</v>
      </c>
      <c r="M91" s="652"/>
      <c r="N91" s="652">
        <v>1</v>
      </c>
      <c r="O91" s="406"/>
      <c r="P91" s="416">
        <f>+N91*O91</f>
        <v>0</v>
      </c>
      <c r="Q91" s="416">
        <f>+P91</f>
        <v>0</v>
      </c>
      <c r="R91" s="59"/>
      <c r="S91" s="170"/>
      <c r="T91" s="105"/>
      <c r="U91" s="182"/>
      <c r="V91" s="184"/>
      <c r="W91" s="53"/>
      <c r="X91" s="53"/>
      <c r="Y91" s="53"/>
      <c r="Z91" s="53"/>
      <c r="AA91" s="53"/>
      <c r="AB91" s="53"/>
      <c r="AC91" s="53"/>
      <c r="AD91" s="977"/>
      <c r="AE91" s="977"/>
      <c r="AF91" s="977"/>
      <c r="AG91" s="977"/>
      <c r="AH91" s="977"/>
      <c r="AI91" s="977"/>
      <c r="AJ91" s="977"/>
      <c r="AK91" s="977"/>
      <c r="AL91" s="977"/>
      <c r="AQ91" s="188"/>
      <c r="AR91" s="189"/>
      <c r="AS91" s="118"/>
      <c r="AT91" s="174"/>
      <c r="AU91" s="154"/>
      <c r="AV91" s="929"/>
      <c r="AW91" s="930"/>
      <c r="AX91" s="949"/>
      <c r="AY91" s="950"/>
    </row>
    <row r="92" spans="1:51" s="46" customFormat="1" ht="20.100000000000001" customHeight="1">
      <c r="A92" s="461"/>
      <c r="B92" s="462"/>
      <c r="C92" s="462"/>
      <c r="D92" s="462"/>
      <c r="E92" s="462"/>
      <c r="F92" s="462"/>
      <c r="G92" s="462"/>
      <c r="H92" s="462"/>
      <c r="I92" s="462"/>
      <c r="J92" s="463"/>
      <c r="K92" s="464"/>
      <c r="L92" s="465" t="s">
        <v>142</v>
      </c>
      <c r="M92" s="652"/>
      <c r="N92" s="652">
        <v>1</v>
      </c>
      <c r="O92" s="406"/>
      <c r="P92" s="416">
        <f>+N92*O92</f>
        <v>0</v>
      </c>
      <c r="Q92" s="416">
        <f>+P92</f>
        <v>0</v>
      </c>
      <c r="R92" s="59"/>
      <c r="S92" s="170"/>
      <c r="T92" s="105"/>
      <c r="U92" s="182"/>
      <c r="V92" s="184"/>
      <c r="W92" s="53"/>
      <c r="X92" s="53"/>
      <c r="Y92" s="53"/>
      <c r="Z92" s="53"/>
      <c r="AA92" s="53"/>
      <c r="AB92" s="53"/>
      <c r="AC92" s="53"/>
      <c r="AD92" s="703"/>
      <c r="AE92" s="692"/>
      <c r="AF92" s="190"/>
      <c r="AG92" s="191"/>
      <c r="AH92" s="138"/>
      <c r="AI92" s="955"/>
      <c r="AJ92" s="955"/>
      <c r="AK92" s="951"/>
      <c r="AL92" s="951"/>
      <c r="AQ92" s="185"/>
      <c r="AR92" s="75"/>
      <c r="AS92" s="193"/>
      <c r="AT92" s="194"/>
      <c r="AU92" s="143"/>
      <c r="AV92" s="952"/>
      <c r="AW92" s="953"/>
      <c r="AX92" s="949"/>
      <c r="AY92" s="950"/>
    </row>
    <row r="93" spans="1:51" s="46" customFormat="1" ht="20.100000000000001" customHeight="1">
      <c r="A93" s="466" t="s">
        <v>158</v>
      </c>
      <c r="B93" s="982"/>
      <c r="C93" s="982"/>
      <c r="D93" s="982"/>
      <c r="E93" s="982"/>
      <c r="F93" s="982"/>
      <c r="G93" s="982"/>
      <c r="H93" s="982"/>
      <c r="I93" s="982"/>
      <c r="J93" s="463"/>
      <c r="K93" s="464"/>
      <c r="L93" s="465" t="s">
        <v>143</v>
      </c>
      <c r="M93" s="652"/>
      <c r="N93" s="652">
        <v>2</v>
      </c>
      <c r="O93" s="406"/>
      <c r="P93" s="416">
        <f>+N93*O93</f>
        <v>0</v>
      </c>
      <c r="Q93" s="416">
        <f>+P93</f>
        <v>0</v>
      </c>
      <c r="R93" s="59"/>
      <c r="S93" s="170"/>
      <c r="T93" s="105"/>
      <c r="U93" s="182"/>
      <c r="V93" s="184"/>
      <c r="W93" s="53"/>
      <c r="X93" s="53"/>
      <c r="Y93" s="53"/>
      <c r="Z93" s="53"/>
      <c r="AA93" s="53"/>
      <c r="AB93" s="53"/>
      <c r="AC93" s="53"/>
      <c r="AD93" s="703"/>
      <c r="AE93" s="692"/>
      <c r="AF93" s="190"/>
      <c r="AG93" s="191"/>
      <c r="AH93" s="138"/>
      <c r="AI93" s="955"/>
      <c r="AJ93" s="955"/>
      <c r="AK93" s="951"/>
      <c r="AL93" s="951"/>
      <c r="AQ93" s="197"/>
      <c r="AR93" s="75"/>
      <c r="AS93" s="193"/>
      <c r="AT93" s="194"/>
      <c r="AU93" s="143"/>
      <c r="AV93" s="952"/>
      <c r="AW93" s="953"/>
      <c r="AX93" s="949"/>
      <c r="AY93" s="950"/>
    </row>
    <row r="94" spans="1:51" s="46" customFormat="1" ht="20.100000000000001" customHeight="1">
      <c r="A94" s="625" t="s">
        <v>304</v>
      </c>
      <c r="B94" s="626"/>
      <c r="C94" s="626"/>
      <c r="D94" s="626"/>
      <c r="E94" s="626"/>
      <c r="F94" s="626"/>
      <c r="G94" s="626"/>
      <c r="H94" s="626"/>
      <c r="I94" s="626"/>
      <c r="J94" s="632"/>
      <c r="K94" s="464"/>
      <c r="L94" s="465" t="s">
        <v>144</v>
      </c>
      <c r="M94" s="652"/>
      <c r="N94" s="652">
        <v>2</v>
      </c>
      <c r="O94" s="406"/>
      <c r="P94" s="416">
        <f>+N94*O94</f>
        <v>0</v>
      </c>
      <c r="Q94" s="416">
        <f>+P94</f>
        <v>0</v>
      </c>
      <c r="R94" s="59"/>
      <c r="S94" s="170"/>
      <c r="T94" s="105"/>
      <c r="U94" s="182"/>
      <c r="V94" s="184"/>
      <c r="W94" s="53"/>
      <c r="X94" s="53"/>
      <c r="Y94" s="53"/>
      <c r="Z94" s="53"/>
      <c r="AA94" s="53"/>
      <c r="AB94" s="53"/>
      <c r="AC94" s="53"/>
      <c r="AD94" s="703"/>
      <c r="AE94" s="692"/>
      <c r="AF94" s="190"/>
      <c r="AG94" s="191"/>
      <c r="AH94" s="138"/>
      <c r="AI94" s="688"/>
      <c r="AJ94" s="688"/>
      <c r="AK94" s="691"/>
      <c r="AL94" s="691"/>
      <c r="AQ94" s="197"/>
      <c r="AR94" s="75"/>
      <c r="AS94" s="193"/>
      <c r="AT94" s="194"/>
      <c r="AU94" s="143"/>
      <c r="AV94" s="696"/>
      <c r="AW94" s="697"/>
      <c r="AX94" s="685"/>
      <c r="AY94" s="686"/>
    </row>
    <row r="95" spans="1:51" s="46" customFormat="1" ht="20.100000000000001" customHeight="1">
      <c r="A95" s="467"/>
      <c r="B95" s="468"/>
      <c r="C95" s="468"/>
      <c r="D95" s="468"/>
      <c r="E95" s="468"/>
      <c r="F95" s="468"/>
      <c r="G95" s="468"/>
      <c r="H95" s="468"/>
      <c r="I95" s="468"/>
      <c r="J95" s="469"/>
      <c r="K95" s="470"/>
      <c r="L95" s="471" t="s">
        <v>154</v>
      </c>
      <c r="M95" s="472"/>
      <c r="N95" s="472"/>
      <c r="O95" s="472"/>
      <c r="P95" s="472"/>
      <c r="Q95" s="473"/>
      <c r="R95" s="59"/>
      <c r="S95" s="170"/>
      <c r="T95" s="105"/>
      <c r="U95" s="182"/>
      <c r="V95" s="184"/>
      <c r="W95" s="53"/>
      <c r="X95" s="53"/>
      <c r="Y95" s="53"/>
      <c r="Z95" s="53"/>
      <c r="AA95" s="53"/>
      <c r="AB95" s="53"/>
      <c r="AC95" s="53"/>
      <c r="AD95" s="703"/>
      <c r="AE95" s="692"/>
      <c r="AF95" s="190"/>
      <c r="AG95" s="191"/>
      <c r="AH95" s="138"/>
      <c r="AI95" s="688"/>
      <c r="AJ95" s="688"/>
      <c r="AK95" s="691"/>
      <c r="AL95" s="691"/>
      <c r="AQ95" s="197"/>
      <c r="AR95" s="75"/>
      <c r="AS95" s="193"/>
      <c r="AT95" s="194"/>
      <c r="AU95" s="143"/>
      <c r="AV95" s="696"/>
      <c r="AW95" s="697"/>
      <c r="AX95" s="685"/>
      <c r="AY95" s="686"/>
    </row>
    <row r="96" spans="1:51" s="46" customFormat="1" ht="20.100000000000001" customHeight="1">
      <c r="A96" s="474" t="s">
        <v>159</v>
      </c>
      <c r="B96" s="475"/>
      <c r="C96" s="916" t="s">
        <v>223</v>
      </c>
      <c r="D96" s="916"/>
      <c r="E96" s="916"/>
      <c r="F96" s="916"/>
      <c r="G96" s="916"/>
      <c r="H96" s="916"/>
      <c r="I96" s="916"/>
      <c r="J96" s="463"/>
      <c r="K96" s="464"/>
      <c r="L96" s="465" t="s">
        <v>155</v>
      </c>
      <c r="M96" s="653"/>
      <c r="N96" s="653">
        <v>3</v>
      </c>
      <c r="O96" s="406">
        <v>95</v>
      </c>
      <c r="P96" s="476">
        <f>+N96*O96</f>
        <v>285</v>
      </c>
      <c r="Q96" s="477">
        <f>+P96+'D06'!Q96</f>
        <v>3705</v>
      </c>
      <c r="R96" s="59"/>
      <c r="S96" s="170"/>
      <c r="T96" s="105"/>
      <c r="U96" s="182"/>
      <c r="V96" s="55"/>
      <c r="W96" s="53"/>
      <c r="X96" s="53"/>
      <c r="Y96" s="53"/>
      <c r="Z96" s="53"/>
      <c r="AA96" s="53"/>
      <c r="AB96" s="53"/>
      <c r="AC96" s="53"/>
      <c r="AD96" s="703"/>
      <c r="AE96" s="692"/>
      <c r="AF96" s="190"/>
      <c r="AG96" s="191"/>
      <c r="AH96" s="138"/>
      <c r="AI96" s="687"/>
      <c r="AJ96" s="687"/>
      <c r="AK96" s="691"/>
      <c r="AL96" s="691"/>
      <c r="AQ96" s="197"/>
      <c r="AR96" s="75"/>
      <c r="AS96" s="193"/>
      <c r="AT96" s="194"/>
      <c r="AU96" s="143"/>
      <c r="AV96" s="952"/>
      <c r="AW96" s="953"/>
      <c r="AX96" s="949"/>
      <c r="AY96" s="950"/>
    </row>
    <row r="97" spans="1:51" s="46" customFormat="1" ht="20.100000000000001" customHeight="1">
      <c r="A97" s="616" t="s">
        <v>343</v>
      </c>
      <c r="B97" s="617"/>
      <c r="C97" s="617"/>
      <c r="D97" s="617"/>
      <c r="E97" s="478"/>
      <c r="F97" s="478"/>
      <c r="G97" s="478"/>
      <c r="H97" s="478"/>
      <c r="I97" s="478"/>
      <c r="J97" s="469"/>
      <c r="K97" s="470"/>
      <c r="L97" s="471" t="s">
        <v>57</v>
      </c>
      <c r="M97" s="472"/>
      <c r="N97" s="472"/>
      <c r="O97" s="472"/>
      <c r="P97" s="479"/>
      <c r="Q97" s="480"/>
      <c r="R97" s="59"/>
      <c r="S97" s="170"/>
      <c r="T97" s="199"/>
      <c r="U97" s="200"/>
      <c r="V97" s="184"/>
      <c r="W97" s="53"/>
      <c r="X97" s="53"/>
      <c r="Y97" s="53"/>
      <c r="Z97" s="53"/>
      <c r="AA97" s="53"/>
      <c r="AB97" s="53"/>
      <c r="AC97" s="53"/>
      <c r="AD97" s="703"/>
      <c r="AE97" s="692"/>
      <c r="AF97" s="190"/>
      <c r="AG97" s="191"/>
      <c r="AH97" s="138"/>
      <c r="AI97" s="687"/>
      <c r="AJ97" s="687"/>
      <c r="AK97" s="691"/>
      <c r="AL97" s="691"/>
      <c r="AQ97" s="197"/>
      <c r="AR97" s="75"/>
      <c r="AS97" s="193"/>
      <c r="AT97" s="194"/>
      <c r="AU97" s="143"/>
      <c r="AV97" s="689"/>
      <c r="AW97" s="690" t="s">
        <v>58</v>
      </c>
      <c r="AX97" s="685"/>
      <c r="AY97" s="686"/>
    </row>
    <row r="98" spans="1:51" s="46" customFormat="1" ht="20.100000000000001" customHeight="1">
      <c r="A98" s="481"/>
      <c r="B98" s="478"/>
      <c r="C98" s="478"/>
      <c r="D98" s="478"/>
      <c r="E98" s="478"/>
      <c r="F98" s="478"/>
      <c r="G98" s="478"/>
      <c r="H98" s="478"/>
      <c r="I98" s="478"/>
      <c r="J98" s="463"/>
      <c r="K98" s="464"/>
      <c r="L98" s="465" t="s">
        <v>156</v>
      </c>
      <c r="M98" s="653"/>
      <c r="N98" s="653">
        <v>0</v>
      </c>
      <c r="O98" s="406">
        <v>288.66000000000003</v>
      </c>
      <c r="P98" s="476">
        <f>+N98*O98</f>
        <v>0</v>
      </c>
      <c r="Q98" s="477">
        <f>+P98+'D06'!Q98</f>
        <v>0</v>
      </c>
      <c r="R98" s="59"/>
      <c r="S98" s="170"/>
      <c r="T98" s="199"/>
      <c r="U98" s="200"/>
      <c r="V98" s="184"/>
      <c r="W98" s="53"/>
      <c r="X98" s="53"/>
      <c r="Y98" s="53"/>
      <c r="Z98" s="53"/>
      <c r="AA98" s="53"/>
      <c r="AB98" s="53"/>
      <c r="AC98" s="53"/>
      <c r="AD98" s="703"/>
      <c r="AE98" s="692"/>
      <c r="AF98" s="190"/>
      <c r="AG98" s="191"/>
      <c r="AH98" s="138"/>
      <c r="AI98" s="954"/>
      <c r="AJ98" s="954"/>
      <c r="AK98" s="951"/>
      <c r="AL98" s="951"/>
      <c r="AQ98" s="197"/>
      <c r="AR98" s="75"/>
      <c r="AS98" s="193"/>
      <c r="AT98" s="194"/>
      <c r="AU98" s="143"/>
      <c r="AV98" s="689"/>
      <c r="AW98" s="690"/>
      <c r="AX98" s="685"/>
      <c r="AY98" s="686"/>
    </row>
    <row r="99" spans="1:51" s="46" customFormat="1" ht="20.100000000000001" customHeight="1">
      <c r="A99" s="481" t="s">
        <v>161</v>
      </c>
      <c r="B99" s="617" t="s">
        <v>0</v>
      </c>
      <c r="C99" s="617"/>
      <c r="D99" s="617"/>
      <c r="E99" s="617"/>
      <c r="F99" s="617"/>
      <c r="G99" s="617"/>
      <c r="H99" s="617"/>
      <c r="I99" s="617"/>
      <c r="J99" s="632"/>
      <c r="K99" s="618"/>
      <c r="L99" s="465" t="s">
        <v>163</v>
      </c>
      <c r="M99" s="653"/>
      <c r="N99" s="653">
        <v>1</v>
      </c>
      <c r="O99" s="406">
        <v>330</v>
      </c>
      <c r="P99" s="476">
        <f>+N99*O99</f>
        <v>330</v>
      </c>
      <c r="Q99" s="477">
        <f>+P99+'D06'!Q99</f>
        <v>1650</v>
      </c>
      <c r="R99" s="59"/>
      <c r="S99" s="170"/>
      <c r="T99" s="199"/>
      <c r="U99" s="200"/>
      <c r="V99" s="184"/>
      <c r="W99" s="53"/>
      <c r="X99" s="53"/>
      <c r="Y99" s="53"/>
      <c r="Z99" s="53"/>
      <c r="AA99" s="53"/>
      <c r="AB99" s="53"/>
      <c r="AC99" s="53"/>
      <c r="AD99" s="703"/>
      <c r="AE99" s="692"/>
      <c r="AF99" s="190"/>
      <c r="AG99" s="191"/>
      <c r="AH99" s="138"/>
      <c r="AI99" s="687"/>
      <c r="AJ99" s="687"/>
      <c r="AK99" s="691"/>
      <c r="AL99" s="691"/>
      <c r="AQ99" s="197"/>
      <c r="AR99" s="75"/>
      <c r="AS99" s="193"/>
      <c r="AT99" s="194"/>
      <c r="AU99" s="143"/>
      <c r="AV99" s="689"/>
      <c r="AW99" s="690"/>
      <c r="AX99" s="685"/>
      <c r="AY99" s="686"/>
    </row>
    <row r="100" spans="1:51" s="46" customFormat="1" ht="20.100000000000001" customHeight="1">
      <c r="A100" s="616" t="s">
        <v>340</v>
      </c>
      <c r="B100" s="617"/>
      <c r="C100" s="617"/>
      <c r="D100" s="617"/>
      <c r="E100" s="617"/>
      <c r="F100" s="617"/>
      <c r="G100" s="617"/>
      <c r="H100" s="617"/>
      <c r="I100" s="617"/>
      <c r="J100" s="632"/>
      <c r="K100" s="618"/>
      <c r="L100" s="465" t="s">
        <v>60</v>
      </c>
      <c r="M100" s="652"/>
      <c r="N100" s="652">
        <v>1</v>
      </c>
      <c r="O100" s="406">
        <v>384.66</v>
      </c>
      <c r="P100" s="476">
        <f>+N100*O100</f>
        <v>384.66</v>
      </c>
      <c r="Q100" s="477">
        <f>+P100+'D06'!Q100</f>
        <v>3077.2799999999997</v>
      </c>
      <c r="R100" s="59"/>
      <c r="S100" s="170"/>
      <c r="T100" s="238"/>
      <c r="U100" s="200"/>
      <c r="V100" s="184"/>
      <c r="W100" s="53"/>
      <c r="X100" s="53"/>
      <c r="Y100" s="53"/>
      <c r="Z100" s="53"/>
      <c r="AA100" s="53"/>
      <c r="AB100" s="53"/>
      <c r="AC100" s="53"/>
      <c r="AD100" s="703"/>
      <c r="AE100" s="692"/>
      <c r="AF100" s="190"/>
      <c r="AG100" s="191"/>
      <c r="AH100" s="138"/>
      <c r="AI100" s="954"/>
      <c r="AJ100" s="954"/>
      <c r="AK100" s="951"/>
      <c r="AL100" s="951"/>
      <c r="AQ100" s="197"/>
      <c r="AR100" s="75"/>
      <c r="AS100" s="193"/>
      <c r="AT100" s="194"/>
      <c r="AU100" s="143"/>
      <c r="AV100" s="947"/>
      <c r="AW100" s="948"/>
      <c r="AX100" s="949"/>
      <c r="AY100" s="950"/>
    </row>
    <row r="101" spans="1:51" s="46" customFormat="1" ht="20.100000000000001" customHeight="1" thickBot="1">
      <c r="A101" s="616" t="s">
        <v>341</v>
      </c>
      <c r="B101" s="617"/>
      <c r="C101" s="617"/>
      <c r="D101" s="617"/>
      <c r="E101" s="617"/>
      <c r="F101" s="617"/>
      <c r="G101" s="617"/>
      <c r="H101" s="617"/>
      <c r="I101" s="617"/>
      <c r="J101" s="633"/>
      <c r="K101" s="634"/>
      <c r="L101" s="471" t="s">
        <v>149</v>
      </c>
      <c r="M101" s="472"/>
      <c r="N101" s="472"/>
      <c r="O101" s="472"/>
      <c r="P101" s="479"/>
      <c r="Q101" s="480"/>
      <c r="R101" s="59"/>
      <c r="S101" s="170"/>
      <c r="T101" s="238"/>
      <c r="U101" s="201"/>
      <c r="V101" s="184"/>
      <c r="W101" s="53"/>
      <c r="X101" s="53"/>
      <c r="Y101" s="53"/>
      <c r="Z101" s="53"/>
      <c r="AA101" s="53"/>
      <c r="AB101" s="53"/>
      <c r="AC101" s="53"/>
      <c r="AD101" s="972"/>
      <c r="AE101" s="972"/>
      <c r="AF101" s="972"/>
      <c r="AG101" s="972"/>
      <c r="AH101" s="972"/>
      <c r="AI101" s="972"/>
      <c r="AJ101" s="972"/>
      <c r="AK101" s="972"/>
      <c r="AL101" s="972"/>
      <c r="AQ101" s="188"/>
      <c r="AR101" s="189"/>
      <c r="AS101" s="202"/>
      <c r="AT101" s="203"/>
      <c r="AU101" s="154"/>
      <c r="AV101" s="929"/>
      <c r="AW101" s="930"/>
      <c r="AX101" s="975"/>
      <c r="AY101" s="976"/>
    </row>
    <row r="102" spans="1:51" s="46" customFormat="1" ht="20.100000000000001" customHeight="1" thickBot="1">
      <c r="A102" s="616"/>
      <c r="B102" s="617"/>
      <c r="C102" s="617"/>
      <c r="D102" s="617"/>
      <c r="E102" s="617"/>
      <c r="F102" s="617"/>
      <c r="G102" s="617"/>
      <c r="H102" s="617"/>
      <c r="I102" s="617"/>
      <c r="J102" s="632"/>
      <c r="K102" s="618"/>
      <c r="L102" s="465" t="s">
        <v>259</v>
      </c>
      <c r="M102" s="652"/>
      <c r="N102" s="652">
        <v>0</v>
      </c>
      <c r="O102" s="406"/>
      <c r="P102" s="476">
        <f>+N102*O102</f>
        <v>0</v>
      </c>
      <c r="Q102" s="477">
        <f>+P102+'D06'!Q102</f>
        <v>0</v>
      </c>
      <c r="R102" s="59"/>
      <c r="S102" s="170"/>
      <c r="T102" s="238"/>
      <c r="U102" s="200"/>
      <c r="V102" s="184"/>
      <c r="W102" s="53"/>
      <c r="X102" s="53"/>
      <c r="Y102" s="53"/>
      <c r="Z102" s="53"/>
      <c r="AA102" s="53"/>
      <c r="AB102" s="53"/>
      <c r="AC102" s="53"/>
      <c r="AD102" s="956"/>
      <c r="AE102" s="956"/>
      <c r="AF102" s="956"/>
      <c r="AG102" s="956"/>
      <c r="AH102" s="956"/>
      <c r="AI102" s="956"/>
      <c r="AJ102" s="956"/>
      <c r="AK102" s="956"/>
      <c r="AL102" s="956"/>
      <c r="AQ102" s="978" t="s">
        <v>59</v>
      </c>
      <c r="AR102" s="979"/>
      <c r="AS102" s="979"/>
      <c r="AT102" s="979"/>
      <c r="AU102" s="979"/>
      <c r="AV102" s="979"/>
      <c r="AW102" s="979"/>
      <c r="AX102" s="979"/>
      <c r="AY102" s="980"/>
    </row>
    <row r="103" spans="1:51" s="46" customFormat="1" ht="20.100000000000001" customHeight="1" thickBot="1">
      <c r="A103" s="482"/>
      <c r="B103" s="483"/>
      <c r="C103" s="483"/>
      <c r="D103" s="483"/>
      <c r="E103" s="483"/>
      <c r="F103" s="483"/>
      <c r="G103" s="483"/>
      <c r="H103" s="483"/>
      <c r="I103" s="483"/>
      <c r="J103" s="484"/>
      <c r="K103" s="485"/>
      <c r="L103" s="486" t="s">
        <v>153</v>
      </c>
      <c r="M103" s="277"/>
      <c r="N103" s="277">
        <v>1</v>
      </c>
      <c r="O103" s="406">
        <f>3677.89</f>
        <v>3677.89</v>
      </c>
      <c r="P103" s="476">
        <f>+N103*O103</f>
        <v>3677.89</v>
      </c>
      <c r="Q103" s="477">
        <f>+P103+'D06'!Q103</f>
        <v>25745.23</v>
      </c>
      <c r="R103" s="59"/>
      <c r="S103" s="170"/>
      <c r="T103" s="238"/>
      <c r="U103" s="204"/>
      <c r="V103" s="184"/>
      <c r="W103" s="53"/>
      <c r="X103" s="53"/>
      <c r="Y103" s="53"/>
      <c r="Z103" s="53"/>
      <c r="AA103" s="53"/>
      <c r="AB103" s="53"/>
      <c r="AC103" s="53"/>
      <c r="AD103" s="703"/>
      <c r="AE103" s="692"/>
      <c r="AF103" s="205"/>
      <c r="AG103" s="191"/>
      <c r="AH103" s="67"/>
      <c r="AI103" s="954"/>
      <c r="AJ103" s="954"/>
      <c r="AK103" s="951"/>
      <c r="AL103" s="951"/>
      <c r="AQ103" s="965"/>
      <c r="AR103" s="966"/>
      <c r="AS103" s="966"/>
      <c r="AT103" s="966"/>
      <c r="AU103" s="966"/>
      <c r="AV103" s="966"/>
      <c r="AW103" s="966"/>
      <c r="AX103" s="966"/>
      <c r="AY103" s="967"/>
    </row>
    <row r="104" spans="1:51" s="46" customFormat="1" ht="20.100000000000001" customHeight="1" thickBot="1">
      <c r="A104" s="846" t="s">
        <v>104</v>
      </c>
      <c r="B104" s="895"/>
      <c r="C104" s="895"/>
      <c r="D104" s="895"/>
      <c r="E104" s="895"/>
      <c r="F104" s="895"/>
      <c r="G104" s="895"/>
      <c r="H104" s="895"/>
      <c r="I104" s="895"/>
      <c r="J104" s="895"/>
      <c r="K104" s="895"/>
      <c r="L104" s="895"/>
      <c r="M104" s="895"/>
      <c r="N104" s="895"/>
      <c r="O104" s="895"/>
      <c r="P104" s="895"/>
      <c r="Q104" s="835"/>
      <c r="R104" s="240">
        <f>3597.89</f>
        <v>3597.89</v>
      </c>
      <c r="S104" s="170"/>
      <c r="T104" s="238"/>
      <c r="U104" s="200"/>
      <c r="V104" s="184"/>
      <c r="W104" s="53"/>
      <c r="X104" s="53"/>
      <c r="Y104" s="53"/>
      <c r="Z104" s="53"/>
      <c r="AA104" s="53"/>
      <c r="AB104" s="53"/>
      <c r="AC104" s="53"/>
      <c r="AD104" s="703"/>
      <c r="AE104" s="692"/>
      <c r="AF104" s="206"/>
      <c r="AG104" s="191"/>
      <c r="AH104" s="67"/>
      <c r="AI104" s="954"/>
      <c r="AJ104" s="954"/>
      <c r="AK104" s="951"/>
      <c r="AL104" s="951"/>
      <c r="AQ104" s="185" t="s">
        <v>79</v>
      </c>
      <c r="AR104" s="75"/>
      <c r="AS104" s="207"/>
      <c r="AT104" s="194"/>
      <c r="AU104" s="208"/>
      <c r="AV104" s="947"/>
      <c r="AW104" s="948"/>
      <c r="AX104" s="949">
        <v>0</v>
      </c>
      <c r="AY104" s="950"/>
    </row>
    <row r="105" spans="1:51" s="46" customFormat="1" ht="20.100000000000001" customHeight="1">
      <c r="A105" s="896" t="s">
        <v>244</v>
      </c>
      <c r="B105" s="897"/>
      <c r="C105" s="959"/>
      <c r="D105" s="960"/>
      <c r="E105" s="896" t="s">
        <v>106</v>
      </c>
      <c r="F105" s="958"/>
      <c r="G105" s="897"/>
      <c r="H105" s="488"/>
      <c r="I105" s="489" t="s">
        <v>115</v>
      </c>
      <c r="J105" s="490"/>
      <c r="K105" s="490"/>
      <c r="L105" s="490"/>
      <c r="M105" s="490"/>
      <c r="N105" s="490"/>
      <c r="O105" s="491"/>
      <c r="P105" s="873">
        <f>SUM(P96,P98,P100,P102,P103,P99)</f>
        <v>4677.55</v>
      </c>
      <c r="Q105" s="874"/>
      <c r="R105" s="59"/>
      <c r="S105" s="170"/>
      <c r="T105" s="238"/>
      <c r="U105" s="200"/>
      <c r="V105" s="184"/>
      <c r="W105" s="53"/>
      <c r="X105" s="53"/>
      <c r="Y105" s="53"/>
      <c r="Z105" s="53"/>
      <c r="AA105" s="53"/>
      <c r="AB105" s="53"/>
      <c r="AC105" s="53"/>
      <c r="AD105" s="703"/>
      <c r="AE105" s="692"/>
      <c r="AF105" s="209"/>
      <c r="AG105" s="191"/>
      <c r="AH105" s="67"/>
      <c r="AI105" s="954"/>
      <c r="AJ105" s="954"/>
      <c r="AK105" s="951"/>
      <c r="AL105" s="951"/>
      <c r="AQ105" s="183" t="s">
        <v>80</v>
      </c>
      <c r="AR105" s="75"/>
      <c r="AS105" s="210"/>
      <c r="AT105" s="194"/>
      <c r="AU105" s="208"/>
      <c r="AV105" s="947"/>
      <c r="AW105" s="948"/>
      <c r="AX105" s="949">
        <v>0</v>
      </c>
      <c r="AY105" s="950"/>
    </row>
    <row r="106" spans="1:51" s="46" customFormat="1" ht="20.100000000000001" customHeight="1">
      <c r="A106" s="898" t="s">
        <v>245</v>
      </c>
      <c r="B106" s="899"/>
      <c r="C106" s="900"/>
      <c r="D106" s="901"/>
      <c r="E106" s="898" t="s">
        <v>105</v>
      </c>
      <c r="F106" s="902"/>
      <c r="G106" s="899"/>
      <c r="H106" s="493"/>
      <c r="I106" s="660"/>
      <c r="J106" s="706"/>
      <c r="K106" s="706"/>
      <c r="L106" s="706"/>
      <c r="M106" s="706"/>
      <c r="N106" s="706"/>
      <c r="O106" s="705"/>
      <c r="P106" s="893"/>
      <c r="Q106" s="894"/>
      <c r="R106" s="211"/>
      <c r="S106" s="170"/>
      <c r="T106" s="98"/>
      <c r="U106" s="212"/>
      <c r="V106" s="87"/>
      <c r="W106" s="53"/>
      <c r="X106" s="53"/>
      <c r="Y106" s="53"/>
      <c r="Z106" s="53"/>
      <c r="AA106" s="53"/>
      <c r="AB106" s="53"/>
      <c r="AC106" s="53"/>
      <c r="AD106" s="213"/>
      <c r="AE106" s="665"/>
      <c r="AF106" s="692"/>
      <c r="AG106" s="214"/>
      <c r="AH106" s="215"/>
      <c r="AI106" s="981"/>
      <c r="AJ106" s="981"/>
      <c r="AK106" s="951"/>
      <c r="AL106" s="951"/>
      <c r="AQ106" s="185"/>
      <c r="AR106" s="216"/>
      <c r="AS106" s="165"/>
      <c r="AT106" s="71"/>
      <c r="AU106" s="217"/>
      <c r="AV106" s="947"/>
      <c r="AW106" s="948"/>
      <c r="AX106" s="949">
        <v>0</v>
      </c>
      <c r="AY106" s="950"/>
    </row>
    <row r="107" spans="1:51" s="46" customFormat="1" ht="20.100000000000001" customHeight="1">
      <c r="A107" s="898" t="s">
        <v>246</v>
      </c>
      <c r="B107" s="899"/>
      <c r="C107" s="961"/>
      <c r="D107" s="962"/>
      <c r="E107" s="898" t="s">
        <v>107</v>
      </c>
      <c r="F107" s="902"/>
      <c r="G107" s="899"/>
      <c r="H107" s="493"/>
      <c r="I107" s="494" t="s">
        <v>157</v>
      </c>
      <c r="J107" s="495"/>
      <c r="K107" s="495"/>
      <c r="L107" s="495"/>
      <c r="M107" s="495"/>
      <c r="N107" s="495"/>
      <c r="O107" s="496"/>
      <c r="P107" s="970">
        <f>+P105+'D06'!P107:Q107</f>
        <v>34177.51</v>
      </c>
      <c r="Q107" s="971"/>
      <c r="R107" s="218"/>
      <c r="S107" s="170"/>
      <c r="T107" s="105"/>
      <c r="U107" s="88"/>
      <c r="V107" s="219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Q107" s="220"/>
      <c r="AR107" s="74"/>
      <c r="AS107" s="237"/>
      <c r="AT107" s="221"/>
      <c r="AU107" s="222"/>
      <c r="AV107" s="973"/>
      <c r="AW107" s="974"/>
      <c r="AX107" s="949"/>
      <c r="AY107" s="950"/>
    </row>
    <row r="108" spans="1:51" s="46" customFormat="1" ht="20.100000000000001" customHeight="1" thickBot="1">
      <c r="A108" s="890"/>
      <c r="B108" s="891"/>
      <c r="C108" s="963"/>
      <c r="D108" s="964"/>
      <c r="E108" s="497"/>
      <c r="F108" s="498"/>
      <c r="G108" s="498"/>
      <c r="H108" s="499"/>
      <c r="I108" s="500"/>
      <c r="J108" s="498"/>
      <c r="K108" s="498"/>
      <c r="L108" s="498"/>
      <c r="M108" s="498"/>
      <c r="N108" s="498"/>
      <c r="O108" s="501"/>
      <c r="P108" s="892"/>
      <c r="Q108" s="892"/>
      <c r="R108" s="223"/>
      <c r="S108" s="50"/>
      <c r="T108" s="98"/>
      <c r="U108" s="88"/>
      <c r="V108" s="219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51" s="46" customFormat="1" ht="20.100000000000001" customHeight="1">
      <c r="A109" s="502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707"/>
      <c r="Q109" s="707"/>
      <c r="R109" s="224"/>
      <c r="S109" s="50"/>
      <c r="T109" s="105"/>
      <c r="U109" s="90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:51" s="46" customFormat="1" ht="20.100000000000001" customHeight="1">
      <c r="A110" s="502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  <c r="P110" s="707"/>
      <c r="Q110" s="707"/>
      <c r="R110" s="223"/>
      <c r="S110" s="50"/>
      <c r="T110" s="98"/>
      <c r="U110" s="225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:51" s="46" customFormat="1" ht="20.100000000000001" customHeight="1">
      <c r="A111" s="502"/>
      <c r="B111" s="503"/>
      <c r="C111" s="503"/>
      <c r="D111" s="503"/>
      <c r="E111" s="503"/>
      <c r="F111" s="503"/>
      <c r="G111" s="503"/>
      <c r="H111" s="503"/>
      <c r="I111" s="503"/>
      <c r="J111" s="478"/>
      <c r="K111" s="478"/>
      <c r="L111" s="503"/>
      <c r="M111" s="503"/>
      <c r="N111" s="503"/>
      <c r="O111" s="503"/>
      <c r="P111" s="707"/>
      <c r="Q111" s="707"/>
      <c r="R111" s="224"/>
      <c r="S111" s="226"/>
      <c r="T111" s="98"/>
      <c r="U111" s="225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51" s="46" customFormat="1" ht="20.100000000000001" customHeight="1">
      <c r="A112" s="502"/>
      <c r="B112" s="503"/>
      <c r="C112" s="503"/>
      <c r="D112" s="503"/>
      <c r="E112" s="478"/>
      <c r="F112" s="478"/>
      <c r="G112" s="478"/>
      <c r="H112" s="478"/>
      <c r="I112" s="478"/>
      <c r="J112" s="505"/>
      <c r="K112" s="505"/>
      <c r="L112" s="469"/>
      <c r="M112" s="469"/>
      <c r="N112" s="469"/>
      <c r="O112" s="503"/>
      <c r="P112" s="903"/>
      <c r="Q112" s="903"/>
      <c r="R112" s="224"/>
      <c r="S112" s="226"/>
      <c r="T112" s="98"/>
      <c r="U112" s="225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s="46" customFormat="1" ht="20.100000000000001" customHeight="1">
      <c r="A113" s="506" t="s">
        <v>150</v>
      </c>
      <c r="B113" s="507"/>
      <c r="C113" s="469"/>
      <c r="D113" s="503"/>
      <c r="E113" s="508"/>
      <c r="F113" s="889"/>
      <c r="G113" s="889"/>
      <c r="H113" s="969" t="s">
        <v>148</v>
      </c>
      <c r="I113" s="969"/>
      <c r="J113" s="889"/>
      <c r="K113" s="889"/>
      <c r="L113" s="503"/>
      <c r="M113" s="503"/>
      <c r="N113" s="503"/>
      <c r="O113" s="503"/>
      <c r="P113" s="888" t="s">
        <v>152</v>
      </c>
      <c r="Q113" s="888"/>
      <c r="R113" s="224"/>
      <c r="S113" s="226"/>
      <c r="T113" s="98"/>
      <c r="U113" s="225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:38" s="46" customFormat="1" ht="20.100000000000001" customHeight="1">
      <c r="A114" s="503"/>
      <c r="B114" s="503"/>
      <c r="C114" s="957"/>
      <c r="D114" s="957"/>
      <c r="E114" s="957"/>
      <c r="F114" s="957"/>
      <c r="G114" s="503"/>
      <c r="H114" s="503"/>
      <c r="I114" s="503"/>
      <c r="J114" s="693"/>
      <c r="K114" s="693"/>
      <c r="L114" s="503"/>
      <c r="M114" s="503"/>
      <c r="N114" s="503"/>
      <c r="O114" s="503"/>
      <c r="P114" s="503"/>
      <c r="Q114" s="503"/>
      <c r="R114" s="224"/>
      <c r="S114" s="226"/>
      <c r="T114" s="98"/>
      <c r="U114" s="225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:38" s="46" customFormat="1" ht="20.100000000000001" customHeight="1">
      <c r="A115" s="503"/>
      <c r="B115" s="503"/>
      <c r="C115" s="957"/>
      <c r="D115" s="957"/>
      <c r="E115" s="957"/>
      <c r="F115" s="957"/>
      <c r="G115" s="503"/>
      <c r="H115" s="693"/>
      <c r="I115" s="693"/>
      <c r="J115" s="503"/>
      <c r="K115" s="503"/>
      <c r="L115" s="503"/>
      <c r="M115" s="503"/>
      <c r="N115" s="503"/>
      <c r="O115" s="503"/>
      <c r="P115" s="503"/>
      <c r="Q115" s="503"/>
      <c r="R115" s="224"/>
      <c r="S115" s="226"/>
      <c r="T115" s="98"/>
      <c r="U115" s="225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:38" s="46" customFormat="1" ht="20.100000000000001" customHeight="1">
      <c r="A116" s="502"/>
      <c r="B116" s="503"/>
      <c r="C116" s="510" t="s">
        <v>146</v>
      </c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228"/>
      <c r="S116" s="50"/>
      <c r="T116" s="98"/>
      <c r="U116" s="229"/>
      <c r="V116" s="94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s="46" customFormat="1" ht="20.100000000000001" customHeight="1">
      <c r="A117" s="503"/>
      <c r="B117" s="503"/>
      <c r="C117" s="503"/>
      <c r="D117" s="511"/>
      <c r="E117" s="503"/>
      <c r="F117" s="503"/>
      <c r="G117" s="503"/>
      <c r="H117" s="503"/>
      <c r="I117" s="503"/>
      <c r="J117" s="503"/>
      <c r="K117" s="503"/>
      <c r="L117" s="503"/>
      <c r="M117" s="503"/>
      <c r="N117" s="503"/>
      <c r="O117" s="503"/>
      <c r="P117" s="512"/>
      <c r="Q117" s="503"/>
      <c r="S117" s="50"/>
      <c r="T117" s="98"/>
      <c r="U117" s="90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s="46" customFormat="1" ht="21" thickBot="1">
      <c r="A118" s="230">
        <f>SUM(Q96,U110:Y117,Q98:Q100,Q102,Q103)</f>
        <v>34177.509999999995</v>
      </c>
      <c r="S118" s="50"/>
      <c r="T118" s="98"/>
      <c r="U118" s="90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:38" ht="15.75" thickTop="1">
      <c r="S119" s="34"/>
      <c r="T119" s="33"/>
      <c r="U119" s="9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>
      <c r="S120" s="34"/>
      <c r="T120" s="33"/>
      <c r="U120" s="9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>
      <c r="S121" s="34"/>
      <c r="T121" s="33"/>
      <c r="U121" s="9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>
      <c r="S122" s="34"/>
      <c r="T122" s="33"/>
      <c r="U122" s="9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>
      <c r="S123" s="34"/>
      <c r="T123" s="33"/>
      <c r="U123" s="9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>
      <c r="S124" s="34"/>
      <c r="T124" s="33"/>
      <c r="U124" s="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>
      <c r="S125" s="34"/>
      <c r="T125" s="33"/>
      <c r="U125" s="9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>
      <c r="S126" s="38"/>
      <c r="T126" s="33"/>
      <c r="U126" s="9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>
      <c r="S127" s="34"/>
      <c r="T127" s="33"/>
      <c r="U127" s="9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>
      <c r="S128" s="34"/>
      <c r="T128" s="33"/>
      <c r="U128" s="9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9:38">
      <c r="S129" s="34"/>
      <c r="T129" s="33"/>
      <c r="U129" s="9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9:38">
      <c r="S130" s="34"/>
      <c r="T130" s="33"/>
      <c r="U130" s="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9:38">
      <c r="S131" s="34"/>
      <c r="T131" s="33"/>
      <c r="U131" s="9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9:38">
      <c r="S132" s="34"/>
      <c r="T132" s="33"/>
      <c r="U132" s="9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9:38">
      <c r="S133" s="34"/>
      <c r="T133" s="33"/>
      <c r="U133" s="9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9:38">
      <c r="S134" s="34"/>
      <c r="T134" s="33"/>
      <c r="U134" s="9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9:38">
      <c r="S135" s="34"/>
      <c r="T135" s="33"/>
      <c r="U135" s="9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9:38">
      <c r="S136" s="34"/>
      <c r="T136" s="33"/>
      <c r="U136" s="9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</sheetData>
  <mergeCells count="349">
    <mergeCell ref="C114:F114"/>
    <mergeCell ref="C115:F115"/>
    <mergeCell ref="A108:B108"/>
    <mergeCell ref="C108:D108"/>
    <mergeCell ref="P108:Q108"/>
    <mergeCell ref="P112:Q112"/>
    <mergeCell ref="F113:G113"/>
    <mergeCell ref="H113:I113"/>
    <mergeCell ref="J113:K113"/>
    <mergeCell ref="P113:Q113"/>
    <mergeCell ref="AX106:AY106"/>
    <mergeCell ref="A107:B107"/>
    <mergeCell ref="C107:D107"/>
    <mergeCell ref="E107:G107"/>
    <mergeCell ref="P107:Q107"/>
    <mergeCell ref="AV107:AW107"/>
    <mergeCell ref="AX107:AY107"/>
    <mergeCell ref="AK105:AL105"/>
    <mergeCell ref="AV105:AW105"/>
    <mergeCell ref="AX105:AY105"/>
    <mergeCell ref="A106:B106"/>
    <mergeCell ref="C106:D106"/>
    <mergeCell ref="E106:G106"/>
    <mergeCell ref="P106:Q106"/>
    <mergeCell ref="AI106:AJ106"/>
    <mergeCell ref="AK106:AL106"/>
    <mergeCell ref="AV106:AW106"/>
    <mergeCell ref="A104:Q104"/>
    <mergeCell ref="AI104:AJ104"/>
    <mergeCell ref="AK104:AL104"/>
    <mergeCell ref="AV104:AW104"/>
    <mergeCell ref="AX104:AY104"/>
    <mergeCell ref="A105:B105"/>
    <mergeCell ref="C105:D105"/>
    <mergeCell ref="E105:G105"/>
    <mergeCell ref="P105:Q105"/>
    <mergeCell ref="AI105:AJ105"/>
    <mergeCell ref="AD101:AL101"/>
    <mergeCell ref="AV101:AW101"/>
    <mergeCell ref="AX101:AY101"/>
    <mergeCell ref="AD102:AL102"/>
    <mergeCell ref="AQ102:AY102"/>
    <mergeCell ref="AI103:AJ103"/>
    <mergeCell ref="AK103:AL103"/>
    <mergeCell ref="AQ103:AY103"/>
    <mergeCell ref="AI98:AJ98"/>
    <mergeCell ref="AK98:AL98"/>
    <mergeCell ref="AI100:AJ100"/>
    <mergeCell ref="AK100:AL100"/>
    <mergeCell ref="AV100:AW100"/>
    <mergeCell ref="AX100:AY100"/>
    <mergeCell ref="B93:I93"/>
    <mergeCell ref="AI93:AJ93"/>
    <mergeCell ref="AK93:AL93"/>
    <mergeCell ref="AV93:AW93"/>
    <mergeCell ref="AX93:AY93"/>
    <mergeCell ref="C96:I96"/>
    <mergeCell ref="AV96:AW96"/>
    <mergeCell ref="AX96:AY96"/>
    <mergeCell ref="AD91:AL91"/>
    <mergeCell ref="AV91:AW91"/>
    <mergeCell ref="AX91:AY91"/>
    <mergeCell ref="AI92:AJ92"/>
    <mergeCell ref="AK92:AL92"/>
    <mergeCell ref="AV92:AW92"/>
    <mergeCell ref="AX92:AY92"/>
    <mergeCell ref="B86:I86"/>
    <mergeCell ref="L87:M87"/>
    <mergeCell ref="AV89:AW89"/>
    <mergeCell ref="AX89:AY89"/>
    <mergeCell ref="C90:I90"/>
    <mergeCell ref="AV90:AW90"/>
    <mergeCell ref="AX90:AY90"/>
    <mergeCell ref="L80:M80"/>
    <mergeCell ref="V80:X80"/>
    <mergeCell ref="Y80:AB80"/>
    <mergeCell ref="L82:M82"/>
    <mergeCell ref="L83:M83"/>
    <mergeCell ref="A85:I85"/>
    <mergeCell ref="L85:M85"/>
    <mergeCell ref="L76:M76"/>
    <mergeCell ref="N76:N77"/>
    <mergeCell ref="O76:O77"/>
    <mergeCell ref="P76:P77"/>
    <mergeCell ref="Q76:Q77"/>
    <mergeCell ref="L77:M77"/>
    <mergeCell ref="T67:U67"/>
    <mergeCell ref="N69:N70"/>
    <mergeCell ref="O69:O70"/>
    <mergeCell ref="P69:P70"/>
    <mergeCell ref="Q69:Q70"/>
    <mergeCell ref="L74:M74"/>
    <mergeCell ref="A66:K66"/>
    <mergeCell ref="L66:Q66"/>
    <mergeCell ref="A67:A68"/>
    <mergeCell ref="B67:B68"/>
    <mergeCell ref="C67:F67"/>
    <mergeCell ref="G67:G68"/>
    <mergeCell ref="H67:H68"/>
    <mergeCell ref="K67:K68"/>
    <mergeCell ref="L67:M67"/>
    <mergeCell ref="J63:L63"/>
    <mergeCell ref="P63:Q63"/>
    <mergeCell ref="J64:L64"/>
    <mergeCell ref="P64:Q64"/>
    <mergeCell ref="B65:E65"/>
    <mergeCell ref="F65:G65"/>
    <mergeCell ref="H65:I65"/>
    <mergeCell ref="J65:L65"/>
    <mergeCell ref="N65:O65"/>
    <mergeCell ref="P65:Q65"/>
    <mergeCell ref="B62:E62"/>
    <mergeCell ref="F62:G62"/>
    <mergeCell ref="H62:I62"/>
    <mergeCell ref="J62:L62"/>
    <mergeCell ref="N62:O62"/>
    <mergeCell ref="P62:Q62"/>
    <mergeCell ref="B61:E61"/>
    <mergeCell ref="F61:G61"/>
    <mergeCell ref="H61:I61"/>
    <mergeCell ref="J61:L61"/>
    <mergeCell ref="N61:O61"/>
    <mergeCell ref="P61:Q61"/>
    <mergeCell ref="X59:AB59"/>
    <mergeCell ref="B60:E60"/>
    <mergeCell ref="F60:G60"/>
    <mergeCell ref="H60:I60"/>
    <mergeCell ref="J60:L60"/>
    <mergeCell ref="N60:O60"/>
    <mergeCell ref="P60:Q60"/>
    <mergeCell ref="B59:E59"/>
    <mergeCell ref="F59:G59"/>
    <mergeCell ref="H59:I59"/>
    <mergeCell ref="J59:L59"/>
    <mergeCell ref="N59:O59"/>
    <mergeCell ref="P59:Q59"/>
    <mergeCell ref="B58:E58"/>
    <mergeCell ref="F58:G58"/>
    <mergeCell ref="H58:I58"/>
    <mergeCell ref="J58:L58"/>
    <mergeCell ref="N58:O58"/>
    <mergeCell ref="P58:Q58"/>
    <mergeCell ref="J55:L55"/>
    <mergeCell ref="N55:O55"/>
    <mergeCell ref="J56:L56"/>
    <mergeCell ref="N56:O56"/>
    <mergeCell ref="X56:AB56"/>
    <mergeCell ref="A57:E57"/>
    <mergeCell ref="F57:I57"/>
    <mergeCell ref="J57:M57"/>
    <mergeCell ref="N57:Q57"/>
    <mergeCell ref="X57:AB57"/>
    <mergeCell ref="X53:AB53"/>
    <mergeCell ref="B54:C54"/>
    <mergeCell ref="D54:E54"/>
    <mergeCell ref="F54:G54"/>
    <mergeCell ref="H54:I54"/>
    <mergeCell ref="J54:L54"/>
    <mergeCell ref="N54:O54"/>
    <mergeCell ref="X54:AB54"/>
    <mergeCell ref="B53:C53"/>
    <mergeCell ref="D53:E53"/>
    <mergeCell ref="F53:G53"/>
    <mergeCell ref="H53:I53"/>
    <mergeCell ref="J53:L53"/>
    <mergeCell ref="N53:O53"/>
    <mergeCell ref="T51:AB51"/>
    <mergeCell ref="B52:C52"/>
    <mergeCell ref="D52:E52"/>
    <mergeCell ref="F52:G52"/>
    <mergeCell ref="H52:I52"/>
    <mergeCell ref="J52:L52"/>
    <mergeCell ref="N52:O52"/>
    <mergeCell ref="X52:AB52"/>
    <mergeCell ref="A50:I50"/>
    <mergeCell ref="J50:Q50"/>
    <mergeCell ref="B51:C51"/>
    <mergeCell ref="D51:E51"/>
    <mergeCell ref="F51:G51"/>
    <mergeCell ref="H51:I51"/>
    <mergeCell ref="J51:L51"/>
    <mergeCell ref="N51:O51"/>
    <mergeCell ref="B48:C48"/>
    <mergeCell ref="D48:E48"/>
    <mergeCell ref="J48:M48"/>
    <mergeCell ref="N48:O48"/>
    <mergeCell ref="P48:Q48"/>
    <mergeCell ref="B49:C49"/>
    <mergeCell ref="D49:E49"/>
    <mergeCell ref="J49:M49"/>
    <mergeCell ref="N49:O49"/>
    <mergeCell ref="P49:Q49"/>
    <mergeCell ref="B46:C46"/>
    <mergeCell ref="D46:E46"/>
    <mergeCell ref="J46:M46"/>
    <mergeCell ref="N46:O46"/>
    <mergeCell ref="P46:Q46"/>
    <mergeCell ref="B47:C47"/>
    <mergeCell ref="D47:E47"/>
    <mergeCell ref="J47:M47"/>
    <mergeCell ref="N47:O47"/>
    <mergeCell ref="P47:Q47"/>
    <mergeCell ref="B44:C44"/>
    <mergeCell ref="D44:E44"/>
    <mergeCell ref="J44:M44"/>
    <mergeCell ref="N44:O44"/>
    <mergeCell ref="P44:Q44"/>
    <mergeCell ref="B45:C45"/>
    <mergeCell ref="D45:E45"/>
    <mergeCell ref="J45:M45"/>
    <mergeCell ref="N45:O45"/>
    <mergeCell ref="P45:Q45"/>
    <mergeCell ref="AT42:AX42"/>
    <mergeCell ref="B43:C43"/>
    <mergeCell ref="D43:E43"/>
    <mergeCell ref="J43:M43"/>
    <mergeCell ref="N43:O43"/>
    <mergeCell ref="P43:Q43"/>
    <mergeCell ref="B41:C41"/>
    <mergeCell ref="D41:E41"/>
    <mergeCell ref="J41:M41"/>
    <mergeCell ref="N41:O41"/>
    <mergeCell ref="P41:Q41"/>
    <mergeCell ref="B42:C42"/>
    <mergeCell ref="D42:E42"/>
    <mergeCell ref="J42:M42"/>
    <mergeCell ref="N42:O42"/>
    <mergeCell ref="P42:Q42"/>
    <mergeCell ref="B40:C40"/>
    <mergeCell ref="D40:E40"/>
    <mergeCell ref="F40:G40"/>
    <mergeCell ref="J40:M40"/>
    <mergeCell ref="N40:O40"/>
    <mergeCell ref="P40:Q40"/>
    <mergeCell ref="AP34:AX34"/>
    <mergeCell ref="AP35:AX35"/>
    <mergeCell ref="N38:O38"/>
    <mergeCell ref="A39:E39"/>
    <mergeCell ref="F39:I39"/>
    <mergeCell ref="J39:Q39"/>
    <mergeCell ref="A32:Q32"/>
    <mergeCell ref="A33:A34"/>
    <mergeCell ref="B33:H33"/>
    <mergeCell ref="I33:O33"/>
    <mergeCell ref="P33:P34"/>
    <mergeCell ref="Q33:Q34"/>
    <mergeCell ref="B31:C31"/>
    <mergeCell ref="D31:E31"/>
    <mergeCell ref="F31:G31"/>
    <mergeCell ref="J31:L31"/>
    <mergeCell ref="M31:O31"/>
    <mergeCell ref="P31:Q31"/>
    <mergeCell ref="P29:Q29"/>
    <mergeCell ref="B30:C30"/>
    <mergeCell ref="D30:E30"/>
    <mergeCell ref="F30:G30"/>
    <mergeCell ref="H30:I30"/>
    <mergeCell ref="J30:L30"/>
    <mergeCell ref="M30:O30"/>
    <mergeCell ref="P30:Q30"/>
    <mergeCell ref="B29:C29"/>
    <mergeCell ref="D29:E29"/>
    <mergeCell ref="F29:G29"/>
    <mergeCell ref="H29:I29"/>
    <mergeCell ref="J29:L29"/>
    <mergeCell ref="M29:O29"/>
    <mergeCell ref="P27:Q27"/>
    <mergeCell ref="B28:C28"/>
    <mergeCell ref="D28:E28"/>
    <mergeCell ref="F28:G28"/>
    <mergeCell ref="H28:I28"/>
    <mergeCell ref="J28:L28"/>
    <mergeCell ref="M28:O28"/>
    <mergeCell ref="P28:Q28"/>
    <mergeCell ref="B27:C27"/>
    <mergeCell ref="D27:E27"/>
    <mergeCell ref="F27:G27"/>
    <mergeCell ref="H27:I27"/>
    <mergeCell ref="J27:L27"/>
    <mergeCell ref="M27:O27"/>
    <mergeCell ref="AD24:AL24"/>
    <mergeCell ref="B25:G25"/>
    <mergeCell ref="H25:I25"/>
    <mergeCell ref="B26:C26"/>
    <mergeCell ref="D26:E26"/>
    <mergeCell ref="F26:G26"/>
    <mergeCell ref="H26:I26"/>
    <mergeCell ref="J26:L26"/>
    <mergeCell ref="M26:O26"/>
    <mergeCell ref="P26:Q26"/>
    <mergeCell ref="P23:Q23"/>
    <mergeCell ref="B24:C24"/>
    <mergeCell ref="D24:E24"/>
    <mergeCell ref="F24:G24"/>
    <mergeCell ref="H24:I24"/>
    <mergeCell ref="J24:L24"/>
    <mergeCell ref="M24:O24"/>
    <mergeCell ref="P24:Q24"/>
    <mergeCell ref="B23:C23"/>
    <mergeCell ref="D23:E23"/>
    <mergeCell ref="F23:G23"/>
    <mergeCell ref="H23:I23"/>
    <mergeCell ref="J23:L23"/>
    <mergeCell ref="M23:O23"/>
    <mergeCell ref="H21:I21"/>
    <mergeCell ref="J21:L21"/>
    <mergeCell ref="M21:O21"/>
    <mergeCell ref="H22:I22"/>
    <mergeCell ref="J22:L22"/>
    <mergeCell ref="M22:O22"/>
    <mergeCell ref="P17:Q17"/>
    <mergeCell ref="H19:I19"/>
    <mergeCell ref="J19:L19"/>
    <mergeCell ref="M19:O19"/>
    <mergeCell ref="H20:I20"/>
    <mergeCell ref="J20:L20"/>
    <mergeCell ref="M20:O20"/>
    <mergeCell ref="B17:C17"/>
    <mergeCell ref="D17:E17"/>
    <mergeCell ref="F17:G17"/>
    <mergeCell ref="H17:I17"/>
    <mergeCell ref="J17:L18"/>
    <mergeCell ref="M17:O18"/>
    <mergeCell ref="E13:F13"/>
    <mergeCell ref="V13:X13"/>
    <mergeCell ref="E14:F14"/>
    <mergeCell ref="A15:Q15"/>
    <mergeCell ref="A16:G16"/>
    <mergeCell ref="H16:Q16"/>
    <mergeCell ref="E11:F11"/>
    <mergeCell ref="E12:F12"/>
    <mergeCell ref="N5:Q5"/>
    <mergeCell ref="AP5:AX5"/>
    <mergeCell ref="C7:D7"/>
    <mergeCell ref="L7:M7"/>
    <mergeCell ref="A8:D8"/>
    <mergeCell ref="E8:H8"/>
    <mergeCell ref="I8:K8"/>
    <mergeCell ref="L8:Q8"/>
    <mergeCell ref="C1:M2"/>
    <mergeCell ref="N2:P2"/>
    <mergeCell ref="C3:M4"/>
    <mergeCell ref="N3:O3"/>
    <mergeCell ref="A4:B4"/>
    <mergeCell ref="N4:P4"/>
    <mergeCell ref="B9:D9"/>
    <mergeCell ref="E9:F9"/>
    <mergeCell ref="B10:D10"/>
    <mergeCell ref="E10:F10"/>
  </mergeCells>
  <conditionalFormatting sqref="J12:K12 I11 I9 B11:D12 B13">
    <cfRule type="cellIs" dxfId="3" priority="1" stopIfTrue="1" operator="lessThan">
      <formula>0</formula>
    </cfRule>
  </conditionalFormatting>
  <hyperlinks>
    <hyperlink ref="B12" r:id="rId1"/>
  </hyperlinks>
  <printOptions horizontalCentered="1" verticalCentered="1"/>
  <pageMargins left="0" right="0.02" top="0" bottom="0" header="0" footer="0"/>
  <pageSetup paperSize="9" scale="30" orientation="portrait" horizontalDpi="4294967293" verticalDpi="4294967293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Z136"/>
  <sheetViews>
    <sheetView view="pageBreakPreview" topLeftCell="A52" zoomScale="50" zoomScaleNormal="50" zoomScaleSheetLayoutView="50" workbookViewId="0">
      <selection activeCell="E76" sqref="E76"/>
    </sheetView>
  </sheetViews>
  <sheetFormatPr defaultColWidth="9.140625" defaultRowHeight="15"/>
  <cols>
    <col min="1" max="1" width="43.7109375" style="2" customWidth="1"/>
    <col min="2" max="2" width="15.85546875" style="2" customWidth="1"/>
    <col min="3" max="3" width="14.28515625" style="2" customWidth="1"/>
    <col min="4" max="4" width="15" style="2" customWidth="1"/>
    <col min="5" max="5" width="17.42578125" style="2" customWidth="1"/>
    <col min="6" max="6" width="15.28515625" style="2" customWidth="1"/>
    <col min="7" max="7" width="24.85546875" style="2" customWidth="1"/>
    <col min="8" max="9" width="19.5703125" style="2" customWidth="1"/>
    <col min="10" max="10" width="17.85546875" style="2" customWidth="1"/>
    <col min="11" max="11" width="18.7109375" style="2" customWidth="1"/>
    <col min="12" max="12" width="19.28515625" style="2" customWidth="1"/>
    <col min="13" max="13" width="17.140625" style="2" customWidth="1"/>
    <col min="14" max="14" width="19.28515625" style="2" customWidth="1"/>
    <col min="15" max="15" width="20.140625" style="2" customWidth="1"/>
    <col min="16" max="16" width="21" style="2" customWidth="1"/>
    <col min="17" max="17" width="23.5703125" style="2" customWidth="1"/>
    <col min="18" max="18" width="3.42578125" style="2" customWidth="1"/>
    <col min="19" max="19" width="14.5703125" style="3" customWidth="1"/>
    <col min="20" max="20" width="12.85546875" style="4" customWidth="1"/>
    <col min="21" max="21" width="15" style="5" customWidth="1"/>
    <col min="22" max="22" width="20" style="2" customWidth="1"/>
    <col min="23" max="23" width="9.140625" style="2" customWidth="1"/>
    <col min="24" max="24" width="12.28515625" style="2" customWidth="1"/>
    <col min="25" max="16384" width="9.140625" style="2"/>
  </cols>
  <sheetData>
    <row r="1" spans="1:52" ht="11.25" customHeight="1">
      <c r="A1" s="39"/>
      <c r="B1" s="40"/>
      <c r="C1" s="1039" t="s">
        <v>78</v>
      </c>
      <c r="D1" s="1040"/>
      <c r="E1" s="1040"/>
      <c r="F1" s="1040"/>
      <c r="G1" s="1040"/>
      <c r="H1" s="1040"/>
      <c r="I1" s="1040"/>
      <c r="J1" s="1040"/>
      <c r="K1" s="1040"/>
      <c r="L1" s="1040"/>
      <c r="M1" s="1041"/>
      <c r="N1" s="534"/>
      <c r="O1" s="535"/>
      <c r="P1" s="535"/>
      <c r="Q1" s="40"/>
      <c r="R1" s="1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52" ht="41.25" customHeight="1" thickBot="1">
      <c r="A2" s="41"/>
      <c r="B2" s="42"/>
      <c r="C2" s="1042"/>
      <c r="D2" s="1043"/>
      <c r="E2" s="1043"/>
      <c r="F2" s="1043"/>
      <c r="G2" s="1043"/>
      <c r="H2" s="1043"/>
      <c r="I2" s="1043"/>
      <c r="J2" s="1043"/>
      <c r="K2" s="1043"/>
      <c r="L2" s="1043"/>
      <c r="M2" s="1044"/>
      <c r="N2" s="1045" t="s">
        <v>136</v>
      </c>
      <c r="O2" s="1046"/>
      <c r="P2" s="1046"/>
      <c r="Q2" s="42"/>
      <c r="R2" s="6"/>
      <c r="V2" s="45"/>
      <c r="W2" s="45"/>
      <c r="X2" s="45"/>
      <c r="Y2" s="45"/>
      <c r="Z2" s="45"/>
      <c r="AA2" s="45"/>
      <c r="AB2" s="45"/>
      <c r="AC2" s="13"/>
      <c r="AD2" s="13"/>
      <c r="AE2" s="13"/>
      <c r="AF2" s="13"/>
      <c r="AG2" s="13"/>
    </row>
    <row r="3" spans="1:52" ht="26.25" customHeight="1">
      <c r="A3" s="41"/>
      <c r="B3" s="42"/>
      <c r="C3" s="1047" t="s">
        <v>141</v>
      </c>
      <c r="D3" s="1048"/>
      <c r="E3" s="1048"/>
      <c r="F3" s="1048"/>
      <c r="G3" s="1048"/>
      <c r="H3" s="1048"/>
      <c r="I3" s="1048"/>
      <c r="J3" s="1048"/>
      <c r="K3" s="1048"/>
      <c r="L3" s="1048"/>
      <c r="M3" s="1049"/>
      <c r="N3" s="1053" t="s">
        <v>260</v>
      </c>
      <c r="O3" s="1054"/>
      <c r="P3" s="536"/>
      <c r="Q3" s="42"/>
      <c r="R3" s="6"/>
      <c r="V3" s="45"/>
      <c r="W3" s="45"/>
      <c r="X3" s="45"/>
      <c r="Y3" s="45"/>
      <c r="Z3" s="45"/>
      <c r="AA3" s="45"/>
      <c r="AB3" s="45"/>
      <c r="AC3" s="13"/>
      <c r="AD3" s="13"/>
      <c r="AE3" s="13"/>
      <c r="AF3" s="13"/>
      <c r="AG3" s="13"/>
    </row>
    <row r="4" spans="1:52" ht="24" customHeight="1" thickBot="1">
      <c r="A4" s="1058"/>
      <c r="B4" s="1059"/>
      <c r="C4" s="1050"/>
      <c r="D4" s="1051"/>
      <c r="E4" s="1051"/>
      <c r="F4" s="1051"/>
      <c r="G4" s="1051"/>
      <c r="H4" s="1051"/>
      <c r="I4" s="1051"/>
      <c r="J4" s="1051"/>
      <c r="K4" s="1051"/>
      <c r="L4" s="1051"/>
      <c r="M4" s="1052"/>
      <c r="N4" s="1060" t="s">
        <v>261</v>
      </c>
      <c r="O4" s="1061"/>
      <c r="P4" s="1061"/>
      <c r="Q4" s="43"/>
      <c r="R4" s="6"/>
      <c r="V4" s="11"/>
      <c r="W4" s="11"/>
      <c r="X4" s="11"/>
      <c r="Y4" s="11"/>
      <c r="Z4" s="11"/>
      <c r="AA4" s="11"/>
      <c r="AB4" s="11"/>
      <c r="AC4" s="13"/>
      <c r="AD4" s="13"/>
      <c r="AE4" s="13"/>
      <c r="AF4" s="13"/>
      <c r="AG4" s="13"/>
    </row>
    <row r="5" spans="1:52" ht="18" customHeight="1" thickBot="1">
      <c r="A5"/>
      <c r="B5" s="2" t="s">
        <v>0</v>
      </c>
      <c r="G5" s="7" t="s">
        <v>0</v>
      </c>
      <c r="N5" s="1062"/>
      <c r="O5" s="1062"/>
      <c r="P5" s="1062"/>
      <c r="Q5" s="1062"/>
      <c r="V5" s="11"/>
      <c r="W5" s="11"/>
      <c r="X5" s="11"/>
      <c r="Y5" s="11"/>
      <c r="Z5" s="11"/>
      <c r="AA5" s="11"/>
      <c r="AB5" s="11"/>
      <c r="AC5" s="13"/>
      <c r="AD5" s="13"/>
      <c r="AE5" s="13"/>
      <c r="AF5" s="13"/>
      <c r="AG5" s="13"/>
      <c r="AP5" s="1099" t="s">
        <v>6</v>
      </c>
      <c r="AQ5" s="1100"/>
      <c r="AR5" s="1100"/>
      <c r="AS5" s="1100"/>
      <c r="AT5" s="1100"/>
      <c r="AU5" s="1100"/>
      <c r="AV5" s="1100"/>
      <c r="AW5" s="1100"/>
      <c r="AX5" s="1101"/>
    </row>
    <row r="6" spans="1:52" s="234" customFormat="1" ht="18" customHeight="1">
      <c r="A6" s="513" t="s">
        <v>82</v>
      </c>
      <c r="B6" s="514"/>
      <c r="C6" s="513" t="s">
        <v>284</v>
      </c>
      <c r="D6" s="515"/>
      <c r="E6" s="513" t="s">
        <v>121</v>
      </c>
      <c r="F6" s="514"/>
      <c r="G6" s="516" t="s">
        <v>3</v>
      </c>
      <c r="H6" s="514"/>
      <c r="I6" s="516" t="s">
        <v>2</v>
      </c>
      <c r="J6" s="517"/>
      <c r="K6" s="514"/>
      <c r="L6" s="516" t="s">
        <v>83</v>
      </c>
      <c r="M6" s="518"/>
      <c r="N6" s="516" t="s">
        <v>84</v>
      </c>
      <c r="O6" s="519"/>
      <c r="P6" s="516" t="s">
        <v>85</v>
      </c>
      <c r="Q6" s="527"/>
      <c r="R6" s="232"/>
      <c r="S6" s="50"/>
      <c r="T6" s="98"/>
      <c r="U6" s="233"/>
      <c r="V6" s="760"/>
      <c r="W6" s="760"/>
      <c r="X6" s="760"/>
      <c r="Y6" s="760"/>
      <c r="Z6" s="760"/>
      <c r="AA6" s="760"/>
      <c r="AB6" s="760"/>
      <c r="AC6" s="87"/>
      <c r="AD6" s="87"/>
      <c r="AE6" s="87"/>
      <c r="AF6" s="87"/>
      <c r="AG6" s="87"/>
      <c r="AH6" s="87"/>
      <c r="AI6" s="87"/>
      <c r="AJ6" s="87"/>
      <c r="AK6" s="87"/>
      <c r="AL6" s="87"/>
      <c r="AO6" s="227"/>
      <c r="AP6" s="235"/>
      <c r="AQ6" s="235"/>
      <c r="AR6" s="235"/>
      <c r="AS6" s="235"/>
      <c r="AT6" s="235"/>
      <c r="AU6" s="235"/>
      <c r="AV6" s="235"/>
      <c r="AW6" s="235"/>
      <c r="AX6" s="235"/>
      <c r="AY6" s="227"/>
      <c r="AZ6" s="227"/>
    </row>
    <row r="7" spans="1:52" s="234" customFormat="1" ht="18" customHeight="1" thickBot="1">
      <c r="A7" s="734" t="s">
        <v>289</v>
      </c>
      <c r="B7" s="735"/>
      <c r="C7" s="1063">
        <v>41192</v>
      </c>
      <c r="D7" s="1064"/>
      <c r="E7" s="288">
        <v>6550</v>
      </c>
      <c r="F7" s="521" t="s">
        <v>89</v>
      </c>
      <c r="G7" s="522">
        <v>16</v>
      </c>
      <c r="H7" s="523" t="s">
        <v>129</v>
      </c>
      <c r="I7" s="524" t="s">
        <v>288</v>
      </c>
      <c r="J7" s="525"/>
      <c r="K7" s="526"/>
      <c r="L7" s="1065" t="s">
        <v>268</v>
      </c>
      <c r="M7" s="1066"/>
      <c r="N7" s="524" t="s">
        <v>310</v>
      </c>
      <c r="O7" s="526"/>
      <c r="P7" s="524"/>
      <c r="Q7" s="521" t="s">
        <v>346</v>
      </c>
      <c r="R7" s="232"/>
      <c r="S7" s="50"/>
      <c r="T7" s="98"/>
      <c r="U7" s="233"/>
      <c r="V7" s="760"/>
      <c r="W7" s="760"/>
      <c r="X7" s="760"/>
      <c r="Y7" s="760"/>
      <c r="Z7" s="760"/>
      <c r="AA7" s="760"/>
      <c r="AB7" s="760"/>
      <c r="AC7" s="87"/>
      <c r="AD7" s="87"/>
      <c r="AE7" s="87"/>
      <c r="AF7" s="87"/>
      <c r="AG7" s="87"/>
      <c r="AH7" s="87"/>
      <c r="AI7" s="87"/>
      <c r="AJ7" s="87"/>
      <c r="AK7" s="87"/>
      <c r="AL7" s="87"/>
      <c r="AO7" s="227"/>
      <c r="AP7" s="55"/>
      <c r="AQ7" s="56"/>
      <c r="AR7" s="56"/>
      <c r="AS7" s="57"/>
      <c r="AT7" s="58"/>
      <c r="AU7" s="56"/>
      <c r="AV7" s="59"/>
      <c r="AW7" s="60"/>
      <c r="AX7" s="61"/>
      <c r="AY7" s="227"/>
      <c r="AZ7" s="227"/>
    </row>
    <row r="8" spans="1:52" s="46" customFormat="1" ht="20.100000000000001" customHeight="1" thickBot="1">
      <c r="A8" s="862" t="s">
        <v>86</v>
      </c>
      <c r="B8" s="863"/>
      <c r="C8" s="863"/>
      <c r="D8" s="863"/>
      <c r="E8" s="862" t="s">
        <v>91</v>
      </c>
      <c r="F8" s="863"/>
      <c r="G8" s="863"/>
      <c r="H8" s="864"/>
      <c r="I8" s="862" t="s">
        <v>90</v>
      </c>
      <c r="J8" s="863"/>
      <c r="K8" s="864"/>
      <c r="L8" s="862" t="s">
        <v>94</v>
      </c>
      <c r="M8" s="863"/>
      <c r="N8" s="863"/>
      <c r="O8" s="863"/>
      <c r="P8" s="863"/>
      <c r="Q8" s="864"/>
      <c r="R8" s="725"/>
      <c r="S8" s="50"/>
      <c r="T8" s="98"/>
      <c r="U8" s="90"/>
      <c r="V8" s="754"/>
      <c r="W8" s="754"/>
      <c r="X8" s="754"/>
      <c r="Y8" s="760"/>
      <c r="Z8" s="760"/>
      <c r="AA8" s="760"/>
      <c r="AB8" s="760"/>
      <c r="AC8" s="725"/>
      <c r="AD8" s="725"/>
      <c r="AE8" s="725"/>
      <c r="AF8" s="725"/>
      <c r="AG8" s="725"/>
      <c r="AH8" s="53"/>
      <c r="AI8" s="53"/>
      <c r="AJ8" s="53"/>
      <c r="AK8" s="53"/>
      <c r="AL8" s="53"/>
      <c r="AO8" s="55"/>
      <c r="AP8" s="55"/>
      <c r="AQ8" s="56"/>
      <c r="AR8" s="56"/>
      <c r="AS8" s="57"/>
      <c r="AT8" s="58"/>
      <c r="AU8" s="56"/>
      <c r="AV8" s="59"/>
      <c r="AW8" s="60"/>
      <c r="AX8" s="61"/>
      <c r="AY8" s="55"/>
      <c r="AZ8" s="55"/>
    </row>
    <row r="9" spans="1:52" s="46" customFormat="1" ht="20.100000000000001" customHeight="1">
      <c r="A9" s="243" t="s">
        <v>1</v>
      </c>
      <c r="B9" s="1067" t="s">
        <v>273</v>
      </c>
      <c r="C9" s="1068"/>
      <c r="D9" s="1068"/>
      <c r="E9" s="896" t="s">
        <v>4</v>
      </c>
      <c r="F9" s="1072"/>
      <c r="G9" s="244">
        <v>8.4</v>
      </c>
      <c r="H9" s="245"/>
      <c r="I9" s="246" t="s">
        <v>88</v>
      </c>
      <c r="J9" s="247"/>
      <c r="K9" s="248">
        <v>6100</v>
      </c>
      <c r="L9" s="732" t="s">
        <v>263</v>
      </c>
      <c r="M9" s="756"/>
      <c r="N9" s="756"/>
      <c r="O9" s="756"/>
      <c r="P9" s="756"/>
      <c r="Q9" s="757"/>
      <c r="R9" s="49"/>
      <c r="S9" s="50"/>
      <c r="T9" s="51"/>
      <c r="U9" s="52"/>
      <c r="V9" s="53"/>
      <c r="W9" s="53"/>
      <c r="X9" s="53"/>
      <c r="Y9" s="53"/>
      <c r="Z9" s="53"/>
      <c r="AA9" s="725"/>
      <c r="AB9" s="725"/>
      <c r="AC9" s="725"/>
      <c r="AD9" s="725"/>
      <c r="AE9" s="725"/>
      <c r="AF9" s="725"/>
      <c r="AG9" s="725"/>
      <c r="AH9" s="53"/>
      <c r="AI9" s="53"/>
      <c r="AJ9" s="53"/>
      <c r="AK9" s="53"/>
      <c r="AL9" s="53"/>
      <c r="AO9" s="55"/>
      <c r="AP9" s="55"/>
      <c r="AQ9" s="56"/>
      <c r="AR9" s="56"/>
      <c r="AS9" s="57"/>
      <c r="AT9" s="58"/>
      <c r="AU9" s="56"/>
      <c r="AV9" s="59"/>
      <c r="AW9" s="60"/>
      <c r="AX9" s="61"/>
      <c r="AY9" s="55"/>
      <c r="AZ9" s="55"/>
    </row>
    <row r="10" spans="1:52" s="46" customFormat="1" ht="20.100000000000001" customHeight="1">
      <c r="A10" s="250" t="s">
        <v>126</v>
      </c>
      <c r="B10" s="1069" t="s">
        <v>290</v>
      </c>
      <c r="C10" s="1070"/>
      <c r="D10" s="1070"/>
      <c r="E10" s="898" t="s">
        <v>5</v>
      </c>
      <c r="F10" s="997"/>
      <c r="G10" s="252">
        <v>0.2</v>
      </c>
      <c r="H10" s="253"/>
      <c r="I10" s="720" t="s">
        <v>123</v>
      </c>
      <c r="J10" s="254"/>
      <c r="K10" s="727">
        <f>+E7-K9</f>
        <v>450</v>
      </c>
      <c r="L10" s="720" t="s">
        <v>264</v>
      </c>
      <c r="M10" s="768"/>
      <c r="N10" s="768"/>
      <c r="O10" s="768"/>
      <c r="P10" s="768"/>
      <c r="Q10" s="767"/>
      <c r="R10" s="64"/>
      <c r="S10" s="65"/>
      <c r="T10" s="66"/>
      <c r="U10" s="67"/>
      <c r="V10" s="53"/>
      <c r="W10" s="53"/>
      <c r="X10" s="53"/>
      <c r="Y10" s="53"/>
      <c r="Z10" s="53"/>
      <c r="AA10" s="53"/>
      <c r="AB10" s="754"/>
      <c r="AC10" s="754"/>
      <c r="AD10" s="754"/>
      <c r="AE10" s="754"/>
      <c r="AF10" s="754"/>
      <c r="AG10" s="754"/>
      <c r="AH10" s="53"/>
      <c r="AI10" s="53"/>
      <c r="AJ10" s="53"/>
      <c r="AK10" s="53"/>
      <c r="AL10" s="53"/>
      <c r="AO10" s="55"/>
      <c r="AP10" s="55"/>
      <c r="AQ10" s="56"/>
      <c r="AR10" s="69"/>
      <c r="AS10" s="57"/>
      <c r="AT10" s="58"/>
      <c r="AU10" s="56"/>
      <c r="AV10" s="59"/>
      <c r="AW10" s="60"/>
      <c r="AX10" s="61"/>
      <c r="AY10" s="55"/>
      <c r="AZ10" s="55"/>
    </row>
    <row r="11" spans="1:52" s="46" customFormat="1" ht="20.100000000000001" customHeight="1">
      <c r="A11" s="250" t="s">
        <v>125</v>
      </c>
      <c r="B11" s="257">
        <v>10.199999999999999</v>
      </c>
      <c r="C11" s="258"/>
      <c r="D11" s="723"/>
      <c r="E11" s="898" t="s">
        <v>257</v>
      </c>
      <c r="F11" s="997"/>
      <c r="G11" s="260" t="s">
        <v>345</v>
      </c>
      <c r="H11" s="261"/>
      <c r="I11" s="262" t="s">
        <v>130</v>
      </c>
      <c r="J11" s="263"/>
      <c r="K11" s="264"/>
      <c r="L11" s="720" t="s">
        <v>265</v>
      </c>
      <c r="M11" s="768"/>
      <c r="N11" s="768"/>
      <c r="O11" s="768"/>
      <c r="P11" s="768"/>
      <c r="Q11" s="767"/>
      <c r="R11" s="64"/>
      <c r="S11" s="65"/>
      <c r="T11" s="70"/>
      <c r="U11" s="67"/>
      <c r="V11" s="53"/>
      <c r="W11" s="53"/>
      <c r="X11" s="53"/>
      <c r="Y11" s="53"/>
      <c r="Z11" s="53"/>
      <c r="AA11" s="53"/>
      <c r="AB11" s="754"/>
      <c r="AC11" s="754"/>
      <c r="AD11" s="754"/>
      <c r="AE11" s="754"/>
      <c r="AF11" s="754"/>
      <c r="AG11" s="754"/>
      <c r="AH11" s="53"/>
      <c r="AI11" s="53"/>
      <c r="AJ11" s="53"/>
      <c r="AK11" s="53"/>
      <c r="AL11" s="53"/>
      <c r="AO11" s="55"/>
      <c r="AP11" s="55"/>
      <c r="AQ11" s="56"/>
      <c r="AR11" s="69"/>
      <c r="AS11" s="57"/>
      <c r="AT11" s="58"/>
      <c r="AU11" s="56"/>
      <c r="AV11" s="59"/>
      <c r="AW11" s="60"/>
      <c r="AX11" s="61"/>
      <c r="AY11" s="55"/>
      <c r="AZ11" s="55"/>
    </row>
    <row r="12" spans="1:52" s="46" customFormat="1" ht="20.100000000000001" customHeight="1">
      <c r="A12" s="250" t="s">
        <v>127</v>
      </c>
      <c r="B12" s="709" t="s">
        <v>291</v>
      </c>
      <c r="C12" s="258"/>
      <c r="D12" s="265"/>
      <c r="E12" s="898" t="s">
        <v>87</v>
      </c>
      <c r="F12" s="997"/>
      <c r="G12" s="266"/>
      <c r="H12" s="261"/>
      <c r="I12" s="267" t="s">
        <v>131</v>
      </c>
      <c r="J12" s="268"/>
      <c r="K12" s="269">
        <v>0.2</v>
      </c>
      <c r="L12" s="720" t="s">
        <v>293</v>
      </c>
      <c r="M12" s="768"/>
      <c r="N12" s="768"/>
      <c r="O12" s="768"/>
      <c r="P12" s="768"/>
      <c r="Q12" s="767"/>
      <c r="R12" s="64"/>
      <c r="S12" s="65"/>
      <c r="T12" s="66"/>
      <c r="U12" s="67"/>
      <c r="V12" s="53"/>
      <c r="W12" s="53"/>
      <c r="X12" s="53"/>
      <c r="Y12" s="53"/>
      <c r="Z12" s="53"/>
      <c r="AA12" s="53"/>
      <c r="AB12" s="754"/>
      <c r="AC12" s="754"/>
      <c r="AD12" s="754"/>
      <c r="AE12" s="754"/>
      <c r="AF12" s="754"/>
      <c r="AG12" s="754"/>
      <c r="AH12" s="53"/>
      <c r="AI12" s="53"/>
      <c r="AJ12" s="53"/>
      <c r="AK12" s="53"/>
      <c r="AL12" s="53"/>
      <c r="AO12" s="55"/>
      <c r="AP12" s="55"/>
      <c r="AQ12" s="56"/>
      <c r="AR12" s="69"/>
      <c r="AS12" s="57"/>
      <c r="AT12" s="58"/>
      <c r="AU12" s="56"/>
      <c r="AV12" s="59"/>
      <c r="AW12" s="60"/>
      <c r="AX12" s="61"/>
      <c r="AY12" s="55"/>
      <c r="AZ12" s="55"/>
    </row>
    <row r="13" spans="1:52" s="46" customFormat="1" ht="20.100000000000001" customHeight="1">
      <c r="A13" s="270" t="s">
        <v>128</v>
      </c>
      <c r="B13" s="374">
        <v>16</v>
      </c>
      <c r="C13" s="713"/>
      <c r="D13" s="272"/>
      <c r="E13" s="1073"/>
      <c r="F13" s="1074"/>
      <c r="G13" s="252"/>
      <c r="H13" s="273"/>
      <c r="I13" s="720" t="s">
        <v>122</v>
      </c>
      <c r="J13" s="770"/>
      <c r="K13" s="743">
        <v>1</v>
      </c>
      <c r="L13" s="720" t="s">
        <v>294</v>
      </c>
      <c r="M13" s="770"/>
      <c r="N13" s="770"/>
      <c r="O13" s="768"/>
      <c r="P13" s="768"/>
      <c r="Q13" s="767"/>
      <c r="R13" s="64"/>
      <c r="S13" s="65"/>
      <c r="T13" s="66"/>
      <c r="U13" s="67"/>
      <c r="V13" s="887"/>
      <c r="W13" s="887"/>
      <c r="X13" s="887"/>
      <c r="Y13" s="53"/>
      <c r="Z13" s="53"/>
      <c r="AA13" s="53"/>
      <c r="AB13" s="754"/>
      <c r="AC13" s="754"/>
      <c r="AD13" s="754"/>
      <c r="AE13" s="754"/>
      <c r="AF13" s="754"/>
      <c r="AG13" s="754"/>
      <c r="AH13" s="53"/>
      <c r="AI13" s="53"/>
      <c r="AJ13" s="53"/>
      <c r="AK13" s="53"/>
      <c r="AL13" s="53"/>
      <c r="AO13" s="55"/>
      <c r="AP13" s="55"/>
      <c r="AQ13" s="56"/>
      <c r="AR13" s="69"/>
      <c r="AS13" s="57"/>
      <c r="AT13" s="58"/>
      <c r="AU13" s="56"/>
      <c r="AV13" s="59"/>
      <c r="AW13" s="60"/>
      <c r="AX13" s="61"/>
      <c r="AY13" s="55"/>
      <c r="AZ13" s="55"/>
    </row>
    <row r="14" spans="1:52" s="46" customFormat="1" ht="20.100000000000001" customHeight="1" thickBot="1">
      <c r="A14" s="276" t="s">
        <v>124</v>
      </c>
      <c r="B14" s="277">
        <v>2157</v>
      </c>
      <c r="C14" s="277"/>
      <c r="D14" s="278"/>
      <c r="E14" s="1075"/>
      <c r="F14" s="1076"/>
      <c r="G14" s="279"/>
      <c r="H14" s="280"/>
      <c r="I14" s="281"/>
      <c r="J14" s="282"/>
      <c r="K14" s="283"/>
      <c r="L14" s="281" t="s">
        <v>295</v>
      </c>
      <c r="M14" s="282"/>
      <c r="N14" s="282"/>
      <c r="O14" s="529"/>
      <c r="P14" s="529"/>
      <c r="Q14" s="530"/>
      <c r="R14" s="49"/>
      <c r="S14" s="65"/>
      <c r="T14" s="66"/>
      <c r="U14" s="67"/>
      <c r="V14" s="725"/>
      <c r="W14" s="725"/>
      <c r="X14" s="725"/>
      <c r="Y14" s="53"/>
      <c r="Z14" s="53"/>
      <c r="AA14" s="53"/>
      <c r="AB14" s="754"/>
      <c r="AC14" s="754"/>
      <c r="AD14" s="754"/>
      <c r="AE14" s="754"/>
      <c r="AF14" s="754"/>
      <c r="AG14" s="754"/>
      <c r="AH14" s="53"/>
      <c r="AI14" s="53"/>
      <c r="AJ14" s="53"/>
      <c r="AK14" s="53"/>
      <c r="AL14" s="53"/>
      <c r="AO14" s="55"/>
      <c r="AP14" s="55"/>
      <c r="AQ14" s="56"/>
      <c r="AR14" s="69"/>
      <c r="AS14" s="57"/>
      <c r="AT14" s="58"/>
      <c r="AU14" s="56"/>
      <c r="AV14" s="59"/>
      <c r="AW14" s="60"/>
      <c r="AX14" s="61"/>
      <c r="AY14" s="55"/>
      <c r="AZ14" s="55"/>
    </row>
    <row r="15" spans="1:52" ht="28.5" customHeight="1" thickBot="1">
      <c r="A15" s="862" t="s">
        <v>137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3"/>
      <c r="N15" s="863"/>
      <c r="O15" s="863"/>
      <c r="P15" s="863"/>
      <c r="Q15" s="864"/>
      <c r="R15" s="16"/>
      <c r="S15" s="35"/>
      <c r="T15" s="36"/>
      <c r="U15" s="37"/>
      <c r="V15" s="30"/>
      <c r="W15" s="30"/>
      <c r="X15" s="30"/>
      <c r="Y15" s="10"/>
      <c r="Z15" s="10"/>
      <c r="AA15" s="26"/>
      <c r="AB15" s="17"/>
      <c r="AC15" s="17"/>
      <c r="AD15" s="17"/>
      <c r="AE15" s="17"/>
      <c r="AF15" s="17"/>
      <c r="AG15" s="21"/>
      <c r="AH15" s="10"/>
      <c r="AI15" s="10"/>
      <c r="AJ15" s="10"/>
      <c r="AK15" s="10"/>
      <c r="AL15" s="10"/>
      <c r="AO15" s="13"/>
      <c r="AP15" s="19"/>
      <c r="AQ15" s="14"/>
      <c r="AR15" s="25"/>
      <c r="AS15" s="22"/>
      <c r="AT15" s="23"/>
      <c r="AU15" s="15"/>
      <c r="AV15" s="12"/>
      <c r="AW15" s="24"/>
      <c r="AX15" s="8"/>
      <c r="AY15" s="13"/>
      <c r="AZ15" s="13"/>
    </row>
    <row r="16" spans="1:52" s="46" customFormat="1" ht="18" customHeight="1" thickBot="1">
      <c r="A16" s="921" t="s">
        <v>92</v>
      </c>
      <c r="B16" s="922"/>
      <c r="C16" s="922"/>
      <c r="D16" s="922"/>
      <c r="E16" s="922"/>
      <c r="F16" s="922"/>
      <c r="G16" s="923"/>
      <c r="H16" s="1079" t="s">
        <v>12</v>
      </c>
      <c r="I16" s="1082"/>
      <c r="J16" s="1082"/>
      <c r="K16" s="1082"/>
      <c r="L16" s="1082"/>
      <c r="M16" s="1082"/>
      <c r="N16" s="1082"/>
      <c r="O16" s="1082"/>
      <c r="P16" s="1082"/>
      <c r="Q16" s="1080"/>
      <c r="R16" s="61"/>
      <c r="S16" s="81"/>
      <c r="T16" s="66"/>
      <c r="U16" s="67"/>
      <c r="V16" s="53"/>
      <c r="W16" s="53"/>
      <c r="X16" s="82"/>
      <c r="Y16" s="53"/>
      <c r="Z16" s="53"/>
      <c r="AA16" s="53"/>
      <c r="AB16" s="754"/>
      <c r="AC16" s="754"/>
      <c r="AD16" s="754"/>
      <c r="AE16" s="754"/>
      <c r="AF16" s="754"/>
      <c r="AG16" s="754"/>
      <c r="AH16" s="53"/>
      <c r="AI16" s="53"/>
      <c r="AJ16" s="53"/>
      <c r="AK16" s="53"/>
      <c r="AL16" s="53"/>
      <c r="AO16" s="55"/>
      <c r="AP16" s="55"/>
      <c r="AQ16" s="56"/>
      <c r="AR16" s="56"/>
      <c r="AS16" s="57"/>
      <c r="AT16" s="58"/>
      <c r="AU16" s="56"/>
      <c r="AV16" s="59"/>
      <c r="AW16" s="60"/>
      <c r="AX16" s="61"/>
      <c r="AY16" s="55"/>
      <c r="AZ16" s="55"/>
    </row>
    <row r="17" spans="1:52" s="46" customFormat="1" ht="18" customHeight="1" thickBot="1">
      <c r="A17" s="721"/>
      <c r="B17" s="921" t="s">
        <v>132</v>
      </c>
      <c r="C17" s="923"/>
      <c r="D17" s="921" t="s">
        <v>133</v>
      </c>
      <c r="E17" s="923"/>
      <c r="F17" s="921" t="s">
        <v>134</v>
      </c>
      <c r="G17" s="923"/>
      <c r="H17" s="1079"/>
      <c r="I17" s="1080"/>
      <c r="J17" s="1089" t="s">
        <v>15</v>
      </c>
      <c r="K17" s="1089"/>
      <c r="L17" s="1089"/>
      <c r="M17" s="1089" t="s">
        <v>16</v>
      </c>
      <c r="N17" s="1089"/>
      <c r="O17" s="1089"/>
      <c r="P17" s="922" t="s">
        <v>135</v>
      </c>
      <c r="Q17" s="923"/>
      <c r="R17" s="83"/>
      <c r="S17" s="65"/>
      <c r="T17" s="66"/>
      <c r="U17" s="67"/>
      <c r="V17" s="53"/>
      <c r="W17" s="53"/>
      <c r="X17" s="84"/>
      <c r="Y17" s="53"/>
      <c r="Z17" s="53"/>
      <c r="AA17" s="53"/>
      <c r="AB17" s="754"/>
      <c r="AC17" s="754"/>
      <c r="AD17" s="754"/>
      <c r="AE17" s="754"/>
      <c r="AF17" s="53"/>
      <c r="AG17" s="53"/>
      <c r="AH17" s="53"/>
      <c r="AI17" s="53"/>
      <c r="AJ17" s="53"/>
      <c r="AK17" s="53"/>
      <c r="AL17" s="53"/>
      <c r="AO17" s="55"/>
      <c r="AP17" s="55"/>
      <c r="AQ17" s="56"/>
      <c r="AR17" s="56"/>
      <c r="AS17" s="57"/>
      <c r="AT17" s="58"/>
      <c r="AU17" s="56"/>
      <c r="AV17" s="59"/>
      <c r="AW17" s="60"/>
      <c r="AX17" s="61"/>
      <c r="AY17" s="55"/>
      <c r="AZ17" s="55"/>
    </row>
    <row r="18" spans="1:52" s="46" customFormat="1" ht="18" customHeight="1" thickBot="1">
      <c r="A18" s="722"/>
      <c r="B18" s="286" t="s">
        <v>199</v>
      </c>
      <c r="C18" s="287" t="s">
        <v>7</v>
      </c>
      <c r="D18" s="286" t="s">
        <v>199</v>
      </c>
      <c r="E18" s="287" t="s">
        <v>7</v>
      </c>
      <c r="F18" s="286" t="s">
        <v>199</v>
      </c>
      <c r="G18" s="287" t="s">
        <v>7</v>
      </c>
      <c r="H18" s="288"/>
      <c r="I18" s="289"/>
      <c r="J18" s="1090"/>
      <c r="K18" s="1090"/>
      <c r="L18" s="1090"/>
      <c r="M18" s="1090"/>
      <c r="N18" s="1090"/>
      <c r="O18" s="1090"/>
      <c r="P18" s="290" t="s">
        <v>199</v>
      </c>
      <c r="Q18" s="291" t="s">
        <v>7</v>
      </c>
      <c r="R18" s="725"/>
      <c r="S18" s="65"/>
      <c r="T18" s="66"/>
      <c r="U18" s="67"/>
      <c r="V18" s="53"/>
      <c r="W18" s="53"/>
      <c r="X18" s="84"/>
      <c r="Y18" s="53"/>
      <c r="Z18" s="53"/>
      <c r="AA18" s="53"/>
      <c r="AB18" s="754"/>
      <c r="AC18" s="754"/>
      <c r="AD18" s="754"/>
      <c r="AE18" s="754"/>
      <c r="AF18" s="53"/>
      <c r="AG18" s="53"/>
      <c r="AH18" s="53"/>
      <c r="AI18" s="53"/>
      <c r="AJ18" s="53"/>
      <c r="AK18" s="53"/>
      <c r="AL18" s="53"/>
      <c r="AO18" s="55"/>
      <c r="AP18" s="55"/>
      <c r="AQ18" s="56"/>
      <c r="AR18" s="56"/>
      <c r="AS18" s="57"/>
      <c r="AT18" s="58"/>
      <c r="AU18" s="56"/>
      <c r="AV18" s="59"/>
      <c r="AW18" s="60"/>
      <c r="AX18" s="61"/>
      <c r="AY18" s="55"/>
      <c r="AZ18" s="55"/>
    </row>
    <row r="19" spans="1:52" s="46" customFormat="1" ht="20.100000000000001" customHeight="1">
      <c r="A19" s="292" t="s">
        <v>200</v>
      </c>
      <c r="B19" s="731">
        <v>210</v>
      </c>
      <c r="C19" s="638">
        <v>136</v>
      </c>
      <c r="D19" s="731">
        <v>210</v>
      </c>
      <c r="E19" s="638">
        <v>136</v>
      </c>
      <c r="F19" s="731">
        <v>210</v>
      </c>
      <c r="G19" s="531">
        <v>136</v>
      </c>
      <c r="H19" s="1077" t="s">
        <v>200</v>
      </c>
      <c r="I19" s="1078"/>
      <c r="J19" s="1113"/>
      <c r="K19" s="1114"/>
      <c r="L19" s="1115"/>
      <c r="M19" s="1086"/>
      <c r="N19" s="1086"/>
      <c r="O19" s="1086"/>
      <c r="P19" s="295">
        <v>325</v>
      </c>
      <c r="Q19" s="643">
        <v>80</v>
      </c>
      <c r="R19" s="61"/>
      <c r="S19" s="65"/>
      <c r="T19" s="66"/>
      <c r="U19" s="67"/>
      <c r="V19" s="53"/>
      <c r="W19" s="53"/>
      <c r="X19" s="84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O19" s="55"/>
      <c r="AP19" s="55"/>
      <c r="AQ19" s="56"/>
      <c r="AR19" s="56"/>
      <c r="AS19" s="57"/>
      <c r="AT19" s="58"/>
      <c r="AU19" s="56"/>
      <c r="AV19" s="59"/>
      <c r="AW19" s="60"/>
      <c r="AX19" s="61"/>
      <c r="AY19" s="55"/>
      <c r="AZ19" s="55"/>
    </row>
    <row r="20" spans="1:52" s="46" customFormat="1" ht="20.100000000000001" customHeight="1">
      <c r="A20" s="296" t="s">
        <v>201</v>
      </c>
      <c r="B20" s="710">
        <v>210</v>
      </c>
      <c r="C20" s="710">
        <v>136</v>
      </c>
      <c r="D20" s="710">
        <v>210</v>
      </c>
      <c r="E20" s="710">
        <v>136</v>
      </c>
      <c r="F20" s="710">
        <v>210</v>
      </c>
      <c r="G20" s="710">
        <v>136</v>
      </c>
      <c r="H20" s="1133" t="s">
        <v>201</v>
      </c>
      <c r="I20" s="1035"/>
      <c r="J20" s="1036"/>
      <c r="K20" s="1037"/>
      <c r="L20" s="1038"/>
      <c r="M20" s="1085"/>
      <c r="N20" s="1085"/>
      <c r="O20" s="1085"/>
      <c r="P20" s="726">
        <v>325</v>
      </c>
      <c r="Q20" s="726">
        <v>71</v>
      </c>
      <c r="R20" s="61"/>
      <c r="S20" s="65"/>
      <c r="T20" s="70"/>
      <c r="U20" s="67"/>
      <c r="V20" s="53"/>
      <c r="W20" s="53"/>
      <c r="X20" s="85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O20" s="55"/>
      <c r="AP20" s="55"/>
      <c r="AQ20" s="56"/>
      <c r="AR20" s="56"/>
      <c r="AS20" s="57"/>
      <c r="AT20" s="58"/>
      <c r="AU20" s="56"/>
      <c r="AV20" s="59"/>
      <c r="AW20" s="60"/>
      <c r="AX20" s="61"/>
      <c r="AY20" s="55"/>
      <c r="AZ20" s="55"/>
    </row>
    <row r="21" spans="1:52" s="46" customFormat="1" ht="20.100000000000001" customHeight="1">
      <c r="A21" s="296" t="s">
        <v>202</v>
      </c>
      <c r="B21" s="710">
        <v>210</v>
      </c>
      <c r="C21" s="710">
        <v>136</v>
      </c>
      <c r="D21" s="710">
        <v>210</v>
      </c>
      <c r="E21" s="710">
        <v>136</v>
      </c>
      <c r="F21" s="710">
        <v>210</v>
      </c>
      <c r="G21" s="640">
        <v>77</v>
      </c>
      <c r="H21" s="1034" t="s">
        <v>202</v>
      </c>
      <c r="I21" s="1035"/>
      <c r="J21" s="1036"/>
      <c r="K21" s="1037"/>
      <c r="L21" s="1038"/>
      <c r="M21" s="1071"/>
      <c r="N21" s="1071"/>
      <c r="O21" s="1071"/>
      <c r="P21" s="726">
        <v>325</v>
      </c>
      <c r="Q21" s="726">
        <v>80</v>
      </c>
      <c r="R21" s="61"/>
      <c r="S21" s="65"/>
      <c r="T21" s="86"/>
      <c r="U21" s="67"/>
      <c r="V21" s="87"/>
      <c r="W21" s="87"/>
      <c r="X21" s="88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O21" s="55"/>
      <c r="AP21" s="55"/>
      <c r="AQ21" s="56"/>
      <c r="AR21" s="56"/>
      <c r="AS21" s="57"/>
      <c r="AT21" s="58"/>
      <c r="AU21" s="56"/>
      <c r="AV21" s="59"/>
      <c r="AW21" s="60"/>
      <c r="AX21" s="61"/>
      <c r="AY21" s="55"/>
      <c r="AZ21" s="55"/>
    </row>
    <row r="22" spans="1:52" s="46" customFormat="1" ht="20.100000000000001" customHeight="1">
      <c r="A22" s="296" t="s">
        <v>203</v>
      </c>
      <c r="B22" s="710">
        <v>175</v>
      </c>
      <c r="C22" s="639">
        <v>136</v>
      </c>
      <c r="D22" s="710">
        <v>175</v>
      </c>
      <c r="E22" s="639">
        <v>136</v>
      </c>
      <c r="F22" s="710">
        <v>175</v>
      </c>
      <c r="G22" s="710">
        <v>136</v>
      </c>
      <c r="H22" s="1133" t="s">
        <v>203</v>
      </c>
      <c r="I22" s="1035"/>
      <c r="J22" s="1036"/>
      <c r="K22" s="1037"/>
      <c r="L22" s="1038"/>
      <c r="M22" s="1071"/>
      <c r="N22" s="1071"/>
      <c r="O22" s="1071"/>
      <c r="P22" s="258">
        <v>325</v>
      </c>
      <c r="Q22" s="644">
        <v>136</v>
      </c>
      <c r="R22" s="89"/>
      <c r="S22" s="65"/>
      <c r="T22" s="86"/>
      <c r="U22" s="90"/>
      <c r="V22" s="90"/>
      <c r="W22" s="90"/>
      <c r="X22" s="91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O22" s="55"/>
      <c r="AP22" s="53"/>
      <c r="AQ22" s="56"/>
      <c r="AR22" s="56"/>
      <c r="AS22" s="57"/>
      <c r="AT22" s="58"/>
      <c r="AU22" s="56"/>
      <c r="AV22" s="59"/>
      <c r="AW22" s="60"/>
      <c r="AX22" s="61"/>
      <c r="AY22" s="55"/>
      <c r="AZ22" s="55"/>
    </row>
    <row r="23" spans="1:52" s="46" customFormat="1" ht="20.100000000000001" customHeight="1">
      <c r="A23" s="250" t="s">
        <v>108</v>
      </c>
      <c r="B23" s="983"/>
      <c r="C23" s="984"/>
      <c r="D23" s="983"/>
      <c r="E23" s="984"/>
      <c r="F23" s="983">
        <v>0</v>
      </c>
      <c r="G23" s="1103"/>
      <c r="H23" s="898" t="s">
        <v>108</v>
      </c>
      <c r="I23" s="997"/>
      <c r="J23" s="1036"/>
      <c r="K23" s="1037"/>
      <c r="L23" s="1038"/>
      <c r="M23" s="1000"/>
      <c r="N23" s="1001"/>
      <c r="O23" s="1002"/>
      <c r="P23" s="1083">
        <v>0</v>
      </c>
      <c r="Q23" s="1084"/>
      <c r="R23" s="93"/>
      <c r="S23" s="65"/>
      <c r="T23" s="66"/>
      <c r="U23" s="90"/>
      <c r="V23" s="53"/>
      <c r="W23" s="94"/>
      <c r="X23" s="95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O23" s="55"/>
      <c r="AP23" s="55"/>
      <c r="AQ23" s="56"/>
      <c r="AR23" s="56"/>
      <c r="AS23" s="57"/>
      <c r="AT23" s="754"/>
      <c r="AU23" s="56"/>
      <c r="AV23" s="59"/>
      <c r="AW23" s="60"/>
      <c r="AX23" s="60"/>
      <c r="AY23" s="55"/>
      <c r="AZ23" s="55"/>
    </row>
    <row r="24" spans="1:52" s="46" customFormat="1" ht="20.100000000000001" customHeight="1">
      <c r="A24" s="296" t="s">
        <v>204</v>
      </c>
      <c r="B24" s="836">
        <f>+B23+'D07'!B24:C24</f>
        <v>4</v>
      </c>
      <c r="C24" s="837"/>
      <c r="D24" s="840">
        <f>+D23+'D07'!D24:E24</f>
        <v>0</v>
      </c>
      <c r="E24" s="842"/>
      <c r="F24" s="840">
        <f>+F23+'D07'!F24:G24</f>
        <v>1</v>
      </c>
      <c r="G24" s="1093"/>
      <c r="H24" s="1034" t="s">
        <v>204</v>
      </c>
      <c r="I24" s="1035"/>
      <c r="J24" s="1036"/>
      <c r="K24" s="1037"/>
      <c r="L24" s="1038"/>
      <c r="M24" s="1000"/>
      <c r="N24" s="1001"/>
      <c r="O24" s="1002"/>
      <c r="P24" s="1087">
        <f>+P23+'D07'!P24:Q24</f>
        <v>3</v>
      </c>
      <c r="Q24" s="1088"/>
      <c r="R24" s="93"/>
      <c r="S24" s="65"/>
      <c r="T24" s="86"/>
      <c r="U24" s="90"/>
      <c r="V24" s="53"/>
      <c r="W24" s="53"/>
      <c r="X24" s="53"/>
      <c r="Y24" s="53"/>
      <c r="Z24" s="53"/>
      <c r="AA24" s="53"/>
      <c r="AB24" s="53"/>
      <c r="AC24" s="53"/>
      <c r="AD24" s="887"/>
      <c r="AE24" s="887"/>
      <c r="AF24" s="887"/>
      <c r="AG24" s="887"/>
      <c r="AH24" s="887"/>
      <c r="AI24" s="887"/>
      <c r="AJ24" s="887"/>
      <c r="AK24" s="887"/>
      <c r="AL24" s="887"/>
      <c r="AO24" s="55"/>
      <c r="AP24" s="754"/>
      <c r="AQ24" s="754"/>
      <c r="AR24" s="754"/>
      <c r="AS24" s="754"/>
      <c r="AT24" s="754"/>
      <c r="AU24" s="754"/>
      <c r="AV24" s="754"/>
      <c r="AW24" s="89"/>
      <c r="AX24" s="89"/>
      <c r="AY24" s="55"/>
      <c r="AZ24" s="55"/>
    </row>
    <row r="25" spans="1:52" s="46" customFormat="1" ht="20.100000000000001" customHeight="1">
      <c r="A25" s="739" t="s">
        <v>145</v>
      </c>
      <c r="B25" s="841"/>
      <c r="C25" s="841"/>
      <c r="D25" s="841"/>
      <c r="E25" s="841"/>
      <c r="F25" s="841"/>
      <c r="G25" s="1093"/>
      <c r="H25" s="1032" t="s">
        <v>145</v>
      </c>
      <c r="I25" s="1033"/>
      <c r="J25" s="306"/>
      <c r="K25" s="306"/>
      <c r="L25" s="306"/>
      <c r="M25" s="306"/>
      <c r="N25" s="306"/>
      <c r="O25" s="306"/>
      <c r="P25" s="306"/>
      <c r="Q25" s="307"/>
      <c r="R25" s="93"/>
      <c r="S25" s="65"/>
      <c r="T25" s="86"/>
      <c r="U25" s="90"/>
      <c r="V25" s="53"/>
      <c r="W25" s="53"/>
      <c r="X25" s="53"/>
      <c r="Y25" s="53"/>
      <c r="Z25" s="53"/>
      <c r="AA25" s="53"/>
      <c r="AB25" s="53"/>
      <c r="AC25" s="53"/>
      <c r="AD25" s="725"/>
      <c r="AE25" s="725"/>
      <c r="AF25" s="725"/>
      <c r="AG25" s="725"/>
      <c r="AH25" s="725"/>
      <c r="AI25" s="725"/>
      <c r="AJ25" s="725"/>
      <c r="AK25" s="725"/>
      <c r="AL25" s="725"/>
      <c r="AO25" s="55"/>
      <c r="AP25" s="754"/>
      <c r="AQ25" s="754"/>
      <c r="AR25" s="754"/>
      <c r="AS25" s="754"/>
      <c r="AT25" s="754"/>
      <c r="AU25" s="754"/>
      <c r="AV25" s="754"/>
      <c r="AW25" s="89"/>
      <c r="AX25" s="89"/>
      <c r="AY25" s="55"/>
      <c r="AZ25" s="55"/>
    </row>
    <row r="26" spans="1:52" s="46" customFormat="1" ht="20.100000000000001" customHeight="1">
      <c r="A26" s="296"/>
      <c r="B26" s="836"/>
      <c r="C26" s="837"/>
      <c r="D26" s="836" t="s">
        <v>11</v>
      </c>
      <c r="E26" s="837"/>
      <c r="F26" s="836"/>
      <c r="G26" s="845"/>
      <c r="H26" s="898" t="s">
        <v>13</v>
      </c>
      <c r="I26" s="997"/>
      <c r="J26" s="836">
        <v>35</v>
      </c>
      <c r="K26" s="844"/>
      <c r="L26" s="837"/>
      <c r="M26" s="1110">
        <v>20</v>
      </c>
      <c r="N26" s="1111"/>
      <c r="O26" s="1112"/>
      <c r="P26" s="1028"/>
      <c r="Q26" s="1029"/>
      <c r="R26" s="97"/>
      <c r="S26" s="50"/>
      <c r="T26" s="98"/>
      <c r="U26" s="90"/>
      <c r="V26" s="760"/>
      <c r="W26" s="754"/>
      <c r="X26" s="754"/>
      <c r="Y26" s="754"/>
      <c r="Z26" s="754"/>
      <c r="AA26" s="53"/>
      <c r="AB26" s="53"/>
      <c r="AC26" s="53"/>
      <c r="AD26" s="725"/>
      <c r="AE26" s="725"/>
      <c r="AF26" s="725"/>
      <c r="AG26" s="725"/>
      <c r="AH26" s="725"/>
      <c r="AI26" s="725"/>
      <c r="AJ26" s="725"/>
      <c r="AK26" s="725"/>
      <c r="AL26" s="72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s="46" customFormat="1" ht="20.100000000000001" customHeight="1">
      <c r="A27" s="296" t="s">
        <v>228</v>
      </c>
      <c r="B27" s="836">
        <v>10.5</v>
      </c>
      <c r="C27" s="837"/>
      <c r="D27" s="836">
        <v>10.5</v>
      </c>
      <c r="E27" s="837"/>
      <c r="F27" s="836">
        <v>10.5</v>
      </c>
      <c r="G27" s="837"/>
      <c r="H27" s="1034" t="s">
        <v>228</v>
      </c>
      <c r="I27" s="1035"/>
      <c r="J27" s="1003">
        <v>10.4</v>
      </c>
      <c r="K27" s="1004"/>
      <c r="L27" s="1005"/>
      <c r="M27" s="1003" t="s">
        <v>339</v>
      </c>
      <c r="N27" s="1004"/>
      <c r="O27" s="1005"/>
      <c r="P27" s="1136">
        <v>10.3</v>
      </c>
      <c r="Q27" s="1137"/>
      <c r="R27" s="49"/>
      <c r="S27" s="50"/>
      <c r="T27" s="98"/>
      <c r="U27" s="90"/>
      <c r="V27" s="760"/>
      <c r="W27" s="754"/>
      <c r="X27" s="754"/>
      <c r="Y27" s="754"/>
      <c r="Z27" s="754"/>
      <c r="AA27" s="53"/>
      <c r="AB27" s="53"/>
      <c r="AC27" s="53"/>
      <c r="AD27" s="53"/>
      <c r="AE27" s="754"/>
      <c r="AF27" s="754"/>
      <c r="AG27" s="57"/>
      <c r="AH27" s="58"/>
      <c r="AI27" s="754"/>
      <c r="AJ27" s="753"/>
      <c r="AK27" s="101"/>
      <c r="AL27" s="102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s="46" customFormat="1" ht="20.100000000000001" customHeight="1">
      <c r="A28" s="250" t="s">
        <v>229</v>
      </c>
      <c r="B28" s="998">
        <v>10.4</v>
      </c>
      <c r="C28" s="999"/>
      <c r="D28" s="998">
        <v>10.4</v>
      </c>
      <c r="E28" s="999"/>
      <c r="F28" s="998">
        <v>10.4</v>
      </c>
      <c r="G28" s="999"/>
      <c r="H28" s="898" t="s">
        <v>229</v>
      </c>
      <c r="I28" s="997"/>
      <c r="J28" s="836" t="s">
        <v>339</v>
      </c>
      <c r="K28" s="844"/>
      <c r="L28" s="837"/>
      <c r="M28" s="836">
        <v>10.3</v>
      </c>
      <c r="N28" s="844"/>
      <c r="O28" s="837"/>
      <c r="P28" s="1008">
        <v>10.199999999999999</v>
      </c>
      <c r="Q28" s="1009"/>
      <c r="R28" s="49"/>
      <c r="S28" s="50"/>
      <c r="T28" s="105"/>
      <c r="U28" s="90"/>
      <c r="V28" s="760"/>
      <c r="W28" s="754"/>
      <c r="X28" s="754"/>
      <c r="Y28" s="754"/>
      <c r="Z28" s="754"/>
      <c r="AA28" s="53"/>
      <c r="AB28" s="53"/>
      <c r="AC28" s="53"/>
      <c r="AD28" s="53"/>
      <c r="AE28" s="754"/>
      <c r="AF28" s="754"/>
      <c r="AG28" s="57"/>
      <c r="AH28" s="58"/>
      <c r="AI28" s="754"/>
      <c r="AJ28" s="753"/>
      <c r="AK28" s="101"/>
      <c r="AL28" s="102"/>
    </row>
    <row r="29" spans="1:52" s="46" customFormat="1" ht="20.100000000000001" customHeight="1">
      <c r="A29" s="250" t="s">
        <v>230</v>
      </c>
      <c r="B29" s="998">
        <v>15</v>
      </c>
      <c r="C29" s="999"/>
      <c r="D29" s="998">
        <v>15</v>
      </c>
      <c r="E29" s="999"/>
      <c r="F29" s="998">
        <v>15</v>
      </c>
      <c r="G29" s="999"/>
      <c r="H29" s="898" t="s">
        <v>230</v>
      </c>
      <c r="I29" s="997"/>
      <c r="J29" s="836">
        <v>11.5</v>
      </c>
      <c r="K29" s="844"/>
      <c r="L29" s="837"/>
      <c r="M29" s="836">
        <v>11.5</v>
      </c>
      <c r="N29" s="844"/>
      <c r="O29" s="837"/>
      <c r="P29" s="1008">
        <v>12.8</v>
      </c>
      <c r="Q29" s="1009"/>
      <c r="R29" s="49"/>
      <c r="S29" s="50"/>
      <c r="T29" s="105"/>
      <c r="U29" s="90"/>
      <c r="V29" s="760"/>
      <c r="W29" s="754"/>
      <c r="X29" s="754"/>
      <c r="Y29" s="754"/>
      <c r="Z29" s="754"/>
      <c r="AA29" s="53"/>
      <c r="AB29" s="53"/>
      <c r="AC29" s="53"/>
      <c r="AD29" s="53"/>
      <c r="AE29" s="754"/>
      <c r="AF29" s="754"/>
      <c r="AG29" s="57"/>
      <c r="AH29" s="58"/>
      <c r="AI29" s="754"/>
      <c r="AJ29" s="753"/>
      <c r="AK29" s="101"/>
      <c r="AL29" s="102"/>
    </row>
    <row r="30" spans="1:52" s="46" customFormat="1" ht="20.100000000000001" customHeight="1">
      <c r="A30" s="250" t="s">
        <v>205</v>
      </c>
      <c r="B30" s="998">
        <v>18</v>
      </c>
      <c r="C30" s="999"/>
      <c r="D30" s="983">
        <v>18</v>
      </c>
      <c r="E30" s="984"/>
      <c r="F30" s="1006">
        <v>18</v>
      </c>
      <c r="G30" s="1007"/>
      <c r="H30" s="898" t="s">
        <v>205</v>
      </c>
      <c r="I30" s="997"/>
      <c r="J30" s="836">
        <v>18</v>
      </c>
      <c r="K30" s="844"/>
      <c r="L30" s="837"/>
      <c r="M30" s="836">
        <v>18</v>
      </c>
      <c r="N30" s="844"/>
      <c r="O30" s="837"/>
      <c r="P30" s="1006">
        <v>18</v>
      </c>
      <c r="Q30" s="1007"/>
      <c r="R30" s="49"/>
      <c r="S30" s="50"/>
      <c r="T30" s="105"/>
      <c r="U30" s="90"/>
      <c r="V30" s="760"/>
      <c r="W30" s="754"/>
      <c r="X30" s="754"/>
      <c r="Y30" s="754"/>
      <c r="Z30" s="754"/>
      <c r="AA30" s="53"/>
      <c r="AB30" s="53"/>
      <c r="AC30" s="53"/>
      <c r="AD30" s="53"/>
      <c r="AE30" s="754"/>
      <c r="AF30" s="754"/>
      <c r="AG30" s="57"/>
      <c r="AH30" s="58"/>
      <c r="AI30" s="754"/>
      <c r="AJ30" s="753"/>
      <c r="AK30" s="101"/>
      <c r="AL30" s="102"/>
    </row>
    <row r="31" spans="1:52" s="46" customFormat="1" ht="20.100000000000001" customHeight="1" thickBot="1">
      <c r="A31" s="250" t="s">
        <v>207</v>
      </c>
      <c r="B31" s="1016">
        <f>+B30+'D07'!B31:C31</f>
        <v>136</v>
      </c>
      <c r="C31" s="1017"/>
      <c r="D31" s="1016">
        <f>+D30+'D07'!D31:E31</f>
        <v>136</v>
      </c>
      <c r="E31" s="1017"/>
      <c r="F31" s="1016">
        <f>+F30+'D07'!F31:G31</f>
        <v>136</v>
      </c>
      <c r="G31" s="1017"/>
      <c r="H31" s="250" t="s">
        <v>206</v>
      </c>
      <c r="I31" s="315"/>
      <c r="J31" s="933">
        <f>+J30+'D07'!J31:L31</f>
        <v>136</v>
      </c>
      <c r="K31" s="934"/>
      <c r="L31" s="935"/>
      <c r="M31" s="933">
        <f>+M30+'D07'!M31:O31</f>
        <v>136</v>
      </c>
      <c r="N31" s="934"/>
      <c r="O31" s="935"/>
      <c r="P31" s="1016">
        <f>+P30+'D07'!P31:Q31</f>
        <v>136</v>
      </c>
      <c r="Q31" s="1017"/>
      <c r="R31" s="49"/>
      <c r="S31" s="50"/>
      <c r="T31" s="105"/>
      <c r="U31" s="90"/>
      <c r="V31" s="760"/>
      <c r="W31" s="754"/>
      <c r="X31" s="754"/>
      <c r="Y31" s="754"/>
      <c r="Z31" s="754"/>
      <c r="AA31" s="53"/>
      <c r="AB31" s="53"/>
      <c r="AC31" s="53"/>
      <c r="AD31" s="53"/>
      <c r="AE31" s="754"/>
      <c r="AF31" s="754"/>
      <c r="AG31" s="57"/>
      <c r="AH31" s="58"/>
      <c r="AI31" s="754"/>
      <c r="AJ31" s="753"/>
      <c r="AK31" s="101"/>
      <c r="AL31" s="102"/>
    </row>
    <row r="32" spans="1:52" ht="30" customHeight="1" thickBot="1">
      <c r="A32" s="862" t="s">
        <v>138</v>
      </c>
      <c r="B32" s="863"/>
      <c r="C32" s="863"/>
      <c r="D32" s="863"/>
      <c r="E32" s="863"/>
      <c r="F32" s="863"/>
      <c r="G32" s="863"/>
      <c r="H32" s="863"/>
      <c r="I32" s="863"/>
      <c r="J32" s="863"/>
      <c r="K32" s="863"/>
      <c r="L32" s="863"/>
      <c r="M32" s="863"/>
      <c r="N32" s="863"/>
      <c r="O32" s="863"/>
      <c r="P32" s="863"/>
      <c r="Q32" s="864"/>
      <c r="R32" s="11"/>
      <c r="S32" s="34"/>
      <c r="T32" s="32"/>
      <c r="U32" s="9"/>
      <c r="V32" s="29"/>
      <c r="W32" s="28"/>
      <c r="X32" s="28"/>
      <c r="Y32" s="28"/>
      <c r="Z32" s="28"/>
      <c r="AA32" s="10"/>
      <c r="AB32" s="10"/>
      <c r="AC32" s="10"/>
      <c r="AD32" s="10"/>
      <c r="AE32" s="20"/>
      <c r="AF32" s="20"/>
      <c r="AG32" s="22"/>
      <c r="AH32" s="23"/>
      <c r="AI32" s="17"/>
      <c r="AJ32" s="18"/>
      <c r="AK32" s="27"/>
      <c r="AL32" s="31"/>
    </row>
    <row r="33" spans="1:50" s="96" customFormat="1" ht="30" customHeight="1" thickBot="1">
      <c r="A33" s="1089" t="s">
        <v>119</v>
      </c>
      <c r="B33" s="921" t="s">
        <v>96</v>
      </c>
      <c r="C33" s="922"/>
      <c r="D33" s="922"/>
      <c r="E33" s="922"/>
      <c r="F33" s="922"/>
      <c r="G33" s="922"/>
      <c r="H33" s="923"/>
      <c r="I33" s="921" t="s">
        <v>95</v>
      </c>
      <c r="J33" s="922"/>
      <c r="K33" s="922"/>
      <c r="L33" s="922"/>
      <c r="M33" s="922"/>
      <c r="N33" s="922"/>
      <c r="O33" s="922"/>
      <c r="P33" s="1026" t="s">
        <v>120</v>
      </c>
      <c r="Q33" s="1026" t="s">
        <v>147</v>
      </c>
      <c r="R33" s="760"/>
      <c r="S33" s="50"/>
      <c r="T33" s="105"/>
      <c r="U33" s="90"/>
      <c r="V33" s="760"/>
      <c r="W33" s="754"/>
      <c r="X33" s="754"/>
      <c r="Y33" s="754"/>
      <c r="Z33" s="754"/>
      <c r="AA33" s="53"/>
      <c r="AB33" s="53"/>
      <c r="AC33" s="53"/>
      <c r="AD33" s="53"/>
      <c r="AE33" s="754"/>
      <c r="AF33" s="754"/>
      <c r="AG33" s="57"/>
      <c r="AH33" s="58"/>
      <c r="AI33" s="754"/>
      <c r="AJ33" s="753"/>
      <c r="AK33" s="101"/>
      <c r="AL33" s="102"/>
    </row>
    <row r="34" spans="1:50" s="96" customFormat="1" ht="70.5" thickBot="1">
      <c r="A34" s="1090"/>
      <c r="B34" s="319" t="s">
        <v>7</v>
      </c>
      <c r="C34" s="722" t="s">
        <v>17</v>
      </c>
      <c r="D34" s="320" t="s">
        <v>14</v>
      </c>
      <c r="E34" s="321" t="s">
        <v>116</v>
      </c>
      <c r="F34" s="322" t="s">
        <v>117</v>
      </c>
      <c r="G34" s="733" t="s">
        <v>118</v>
      </c>
      <c r="H34" s="324" t="s">
        <v>110</v>
      </c>
      <c r="I34" s="319" t="s">
        <v>7</v>
      </c>
      <c r="J34" s="722" t="s">
        <v>17</v>
      </c>
      <c r="K34" s="320" t="s">
        <v>14</v>
      </c>
      <c r="L34" s="321" t="s">
        <v>116</v>
      </c>
      <c r="M34" s="322" t="s">
        <v>117</v>
      </c>
      <c r="N34" s="733" t="s">
        <v>118</v>
      </c>
      <c r="O34" s="325" t="s">
        <v>110</v>
      </c>
      <c r="P34" s="1027"/>
      <c r="Q34" s="1027"/>
      <c r="R34" s="760"/>
      <c r="S34" s="50"/>
      <c r="T34" s="98"/>
      <c r="U34" s="90"/>
      <c r="V34" s="53"/>
      <c r="W34" s="754"/>
      <c r="X34" s="754"/>
      <c r="Y34" s="754"/>
      <c r="Z34" s="53"/>
      <c r="AA34" s="53"/>
      <c r="AB34" s="53"/>
      <c r="AC34" s="53"/>
      <c r="AD34" s="53"/>
      <c r="AE34" s="754"/>
      <c r="AF34" s="754"/>
      <c r="AG34" s="57"/>
      <c r="AH34" s="58"/>
      <c r="AI34" s="754"/>
      <c r="AJ34" s="753"/>
      <c r="AK34" s="101"/>
      <c r="AL34" s="102"/>
      <c r="AP34" s="1023" t="s">
        <v>18</v>
      </c>
      <c r="AQ34" s="1024"/>
      <c r="AR34" s="1024"/>
      <c r="AS34" s="1024"/>
      <c r="AT34" s="1024"/>
      <c r="AU34" s="1024"/>
      <c r="AV34" s="1024"/>
      <c r="AW34" s="1024"/>
      <c r="AX34" s="1025"/>
    </row>
    <row r="35" spans="1:50" s="46" customFormat="1" ht="20.100000000000001" customHeight="1" thickBot="1">
      <c r="A35" s="326" t="s">
        <v>166</v>
      </c>
      <c r="B35" s="327"/>
      <c r="C35" s="713"/>
      <c r="D35" s="713"/>
      <c r="E35" s="328"/>
      <c r="F35" s="713"/>
      <c r="G35" s="717"/>
      <c r="H35" s="265">
        <f>ROUND(B35*D35*60/42,0)</f>
        <v>0</v>
      </c>
      <c r="I35" s="714"/>
      <c r="J35" s="298"/>
      <c r="K35" s="298"/>
      <c r="L35" s="298"/>
      <c r="M35" s="298"/>
      <c r="N35" s="298"/>
      <c r="O35" s="265">
        <f>ROUND(I35*K35*60/42,0)</f>
        <v>0</v>
      </c>
      <c r="P35" s="330">
        <f>SUM(H35,O35)</f>
        <v>0</v>
      </c>
      <c r="Q35" s="330">
        <f>+P35+'D07'!Q35</f>
        <v>0</v>
      </c>
      <c r="R35" s="49"/>
      <c r="S35" s="50"/>
      <c r="T35" s="98"/>
      <c r="U35" s="90"/>
      <c r="V35" s="53"/>
      <c r="W35" s="754"/>
      <c r="X35" s="754"/>
      <c r="Y35" s="754"/>
      <c r="Z35" s="53"/>
      <c r="AA35" s="53"/>
      <c r="AB35" s="53"/>
      <c r="AC35" s="53"/>
      <c r="AD35" s="53"/>
      <c r="AE35" s="754"/>
      <c r="AF35" s="725"/>
      <c r="AG35" s="57"/>
      <c r="AH35" s="58"/>
      <c r="AI35" s="754"/>
      <c r="AJ35" s="753"/>
      <c r="AK35" s="101"/>
      <c r="AL35" s="102"/>
      <c r="AP35" s="1018" t="s">
        <v>19</v>
      </c>
      <c r="AQ35" s="1019"/>
      <c r="AR35" s="1019"/>
      <c r="AS35" s="1019"/>
      <c r="AT35" s="1019"/>
      <c r="AU35" s="1019"/>
      <c r="AV35" s="1019"/>
      <c r="AW35" s="1019"/>
      <c r="AX35" s="1020"/>
    </row>
    <row r="36" spans="1:50" s="46" customFormat="1" ht="20.100000000000001" customHeight="1">
      <c r="A36" s="326" t="s">
        <v>165</v>
      </c>
      <c r="B36" s="711">
        <v>3</v>
      </c>
      <c r="C36" s="713">
        <v>2000</v>
      </c>
      <c r="D36" s="713">
        <v>60</v>
      </c>
      <c r="E36" s="328">
        <v>10.199999999999999</v>
      </c>
      <c r="F36" s="713">
        <v>8.4</v>
      </c>
      <c r="G36" s="717">
        <v>12.5</v>
      </c>
      <c r="H36" s="265">
        <f>ROUND(B36*D36*60/42,0)</f>
        <v>257</v>
      </c>
      <c r="I36" s="714">
        <v>15</v>
      </c>
      <c r="J36" s="710">
        <v>2000</v>
      </c>
      <c r="K36" s="710">
        <v>60</v>
      </c>
      <c r="L36" s="710">
        <v>10.199999999999999</v>
      </c>
      <c r="M36" s="710">
        <v>8.4</v>
      </c>
      <c r="N36" s="710">
        <v>12.4</v>
      </c>
      <c r="O36" s="265">
        <f>ROUND(I36*K36*60/42,0)</f>
        <v>1286</v>
      </c>
      <c r="P36" s="330">
        <f>SUM(H36,O36)</f>
        <v>1543</v>
      </c>
      <c r="Q36" s="330">
        <f>+P36+'D07'!Q36</f>
        <v>13458</v>
      </c>
      <c r="R36" s="49"/>
      <c r="S36" s="50"/>
      <c r="T36" s="98"/>
      <c r="U36" s="90"/>
      <c r="V36" s="53"/>
      <c r="W36" s="754"/>
      <c r="X36" s="754"/>
      <c r="Y36" s="754"/>
      <c r="Z36" s="53"/>
      <c r="AA36" s="53"/>
      <c r="AB36" s="53"/>
      <c r="AC36" s="53"/>
      <c r="AD36" s="53"/>
      <c r="AE36" s="754"/>
      <c r="AF36" s="725"/>
      <c r="AG36" s="57"/>
      <c r="AH36" s="58"/>
      <c r="AI36" s="754"/>
      <c r="AJ36" s="753"/>
      <c r="AK36" s="101"/>
      <c r="AL36" s="102"/>
    </row>
    <row r="37" spans="1:50" s="46" customFormat="1" ht="20.100000000000001" customHeight="1" thickBot="1">
      <c r="A37" s="326" t="s">
        <v>172</v>
      </c>
      <c r="B37" s="332"/>
      <c r="C37" s="333"/>
      <c r="D37" s="334"/>
      <c r="E37" s="335"/>
      <c r="F37" s="333"/>
      <c r="G37" s="336"/>
      <c r="H37" s="265">
        <f>ROUND(B37*D37*60/42,0)</f>
        <v>0</v>
      </c>
      <c r="I37" s="714"/>
      <c r="J37" s="298"/>
      <c r="K37" s="298"/>
      <c r="L37" s="298"/>
      <c r="M37" s="298"/>
      <c r="N37" s="641"/>
      <c r="O37" s="642">
        <f>ROUND(I37*K37*60/42,0)</f>
        <v>0</v>
      </c>
      <c r="P37" s="636">
        <f>SUM(H37,O37)</f>
        <v>0</v>
      </c>
      <c r="Q37" s="636">
        <f>+P37+'D07'!Q37</f>
        <v>0</v>
      </c>
      <c r="R37" s="49"/>
      <c r="S37" s="50"/>
      <c r="T37" s="98"/>
      <c r="U37" s="90"/>
      <c r="V37" s="53"/>
      <c r="W37" s="754"/>
      <c r="X37" s="754"/>
      <c r="Y37" s="754"/>
      <c r="Z37" s="53"/>
      <c r="AA37" s="53"/>
      <c r="AB37" s="53"/>
      <c r="AC37" s="53"/>
      <c r="AD37" s="53"/>
      <c r="AE37" s="754"/>
      <c r="AF37" s="725"/>
      <c r="AG37" s="57"/>
      <c r="AH37" s="58"/>
      <c r="AI37" s="754"/>
      <c r="AJ37" s="753"/>
      <c r="AK37" s="101"/>
      <c r="AL37" s="102"/>
    </row>
    <row r="38" spans="1:50" s="46" customFormat="1" ht="20.100000000000001" customHeight="1" thickBot="1">
      <c r="A38" s="326" t="s">
        <v>207</v>
      </c>
      <c r="B38" s="332">
        <f>SUM(B35:B37)+'D07'!B38</f>
        <v>60</v>
      </c>
      <c r="C38" s="337"/>
      <c r="D38" s="338"/>
      <c r="E38" s="339"/>
      <c r="F38" s="338"/>
      <c r="G38" s="338"/>
      <c r="H38" s="340"/>
      <c r="I38" s="332">
        <f>SUM(I35:I37)+'D07'!I38</f>
        <v>97</v>
      </c>
      <c r="J38" s="729"/>
      <c r="K38" s="730"/>
      <c r="L38" s="730"/>
      <c r="M38" s="730"/>
      <c r="N38" s="921" t="s">
        <v>312</v>
      </c>
      <c r="O38" s="923"/>
      <c r="P38" s="637">
        <f>SUM(P35:P37)</f>
        <v>1543</v>
      </c>
      <c r="Q38" s="637">
        <f>SUM(Q35:Q37)</f>
        <v>13458</v>
      </c>
      <c r="R38" s="49"/>
      <c r="S38" s="50"/>
      <c r="T38" s="98"/>
      <c r="U38" s="90"/>
      <c r="V38" s="53"/>
      <c r="W38" s="53"/>
      <c r="X38" s="53"/>
      <c r="Y38" s="53"/>
      <c r="Z38" s="53"/>
      <c r="AA38" s="53"/>
      <c r="AB38" s="53"/>
      <c r="AC38" s="53"/>
      <c r="AD38" s="53"/>
      <c r="AE38" s="754"/>
      <c r="AF38" s="725"/>
      <c r="AG38" s="57"/>
      <c r="AH38" s="58"/>
      <c r="AI38" s="754"/>
      <c r="AJ38" s="753"/>
      <c r="AK38" s="101"/>
      <c r="AL38" s="102"/>
      <c r="AP38" s="46" t="s">
        <v>81</v>
      </c>
      <c r="AQ38" s="46" t="s">
        <v>20</v>
      </c>
      <c r="AR38" s="46" t="s">
        <v>21</v>
      </c>
      <c r="AS38" s="46" t="s">
        <v>22</v>
      </c>
      <c r="AT38" s="46" t="s">
        <v>47</v>
      </c>
    </row>
    <row r="39" spans="1:50" s="46" customFormat="1" ht="30" customHeight="1" thickBot="1">
      <c r="A39" s="910" t="s">
        <v>173</v>
      </c>
      <c r="B39" s="1108"/>
      <c r="C39" s="1108"/>
      <c r="D39" s="1108"/>
      <c r="E39" s="1109"/>
      <c r="F39" s="863" t="s">
        <v>182</v>
      </c>
      <c r="G39" s="863"/>
      <c r="H39" s="863"/>
      <c r="I39" s="864"/>
      <c r="J39" s="862" t="s">
        <v>192</v>
      </c>
      <c r="K39" s="863"/>
      <c r="L39" s="863"/>
      <c r="M39" s="863"/>
      <c r="N39" s="863"/>
      <c r="O39" s="863"/>
      <c r="P39" s="863"/>
      <c r="Q39" s="864"/>
      <c r="R39" s="49"/>
      <c r="S39" s="50"/>
      <c r="T39" s="105"/>
      <c r="U39" s="90"/>
      <c r="V39" s="760"/>
      <c r="W39" s="754"/>
      <c r="X39" s="754"/>
      <c r="Y39" s="754"/>
      <c r="Z39" s="754"/>
      <c r="AA39" s="53"/>
      <c r="AB39" s="53"/>
      <c r="AC39" s="53"/>
      <c r="AD39" s="53"/>
      <c r="AE39" s="754"/>
      <c r="AF39" s="754"/>
      <c r="AG39" s="57"/>
      <c r="AH39" s="58"/>
      <c r="AI39" s="754"/>
      <c r="AJ39" s="753"/>
      <c r="AK39" s="101"/>
      <c r="AL39" s="102"/>
    </row>
    <row r="40" spans="1:50" s="46" customFormat="1" ht="24" customHeight="1" thickBot="1">
      <c r="A40" s="343" t="s">
        <v>175</v>
      </c>
      <c r="B40" s="1022" t="s">
        <v>176</v>
      </c>
      <c r="C40" s="1022"/>
      <c r="D40" s="1104" t="s">
        <v>47</v>
      </c>
      <c r="E40" s="1104"/>
      <c r="F40" s="1107" t="s">
        <v>178</v>
      </c>
      <c r="G40" s="839"/>
      <c r="H40" s="719" t="s">
        <v>176</v>
      </c>
      <c r="I40" s="718" t="s">
        <v>47</v>
      </c>
      <c r="J40" s="846" t="s">
        <v>183</v>
      </c>
      <c r="K40" s="895"/>
      <c r="L40" s="895"/>
      <c r="M40" s="835"/>
      <c r="N40" s="846" t="s">
        <v>208</v>
      </c>
      <c r="O40" s="835"/>
      <c r="P40" s="846" t="s">
        <v>97</v>
      </c>
      <c r="Q40" s="835"/>
      <c r="R40" s="49"/>
      <c r="S40" s="50"/>
      <c r="T40" s="98"/>
      <c r="U40" s="90"/>
      <c r="V40" s="53"/>
      <c r="W40" s="53"/>
      <c r="X40" s="53"/>
      <c r="Y40" s="53"/>
      <c r="Z40" s="53"/>
      <c r="AA40" s="53"/>
      <c r="AB40" s="53"/>
      <c r="AC40" s="53"/>
      <c r="AD40" s="53"/>
      <c r="AE40" s="754"/>
      <c r="AF40" s="754"/>
      <c r="AG40" s="57"/>
      <c r="AH40" s="58"/>
      <c r="AI40" s="754"/>
      <c r="AJ40" s="753"/>
      <c r="AK40" s="101"/>
      <c r="AL40" s="102"/>
      <c r="AP40" s="46" t="s">
        <v>44</v>
      </c>
    </row>
    <row r="41" spans="1:50" s="46" customFormat="1" ht="20.100000000000001" customHeight="1" thickBot="1">
      <c r="A41" s="346" t="s">
        <v>168</v>
      </c>
      <c r="B41" s="1105">
        <v>1543</v>
      </c>
      <c r="C41" s="1106"/>
      <c r="D41" s="850">
        <f>+B41+'D07'!D41:E41</f>
        <v>13458</v>
      </c>
      <c r="E41" s="851"/>
      <c r="F41" s="347" t="s">
        <v>296</v>
      </c>
      <c r="G41" s="348"/>
      <c r="H41" s="746"/>
      <c r="I41" s="531">
        <f>+H41+'D07'!I41</f>
        <v>60</v>
      </c>
      <c r="J41" s="1097" t="s">
        <v>184</v>
      </c>
      <c r="K41" s="859"/>
      <c r="L41" s="1098"/>
      <c r="M41" s="1098"/>
      <c r="N41" s="1098"/>
      <c r="O41" s="1098"/>
      <c r="P41" s="859"/>
      <c r="Q41" s="1081"/>
      <c r="R41" s="760"/>
      <c r="S41" s="50"/>
      <c r="T41" s="98"/>
      <c r="U41" s="90"/>
      <c r="V41" s="53"/>
      <c r="W41" s="53"/>
      <c r="X41" s="53"/>
      <c r="Y41" s="53"/>
      <c r="Z41" s="53"/>
      <c r="AA41" s="53"/>
      <c r="AB41" s="53"/>
      <c r="AC41" s="53"/>
      <c r="AD41" s="53"/>
      <c r="AE41" s="754"/>
      <c r="AF41" s="754"/>
      <c r="AG41" s="57"/>
      <c r="AH41" s="58"/>
      <c r="AI41" s="754"/>
      <c r="AJ41" s="753"/>
      <c r="AK41" s="101"/>
      <c r="AL41" s="102"/>
    </row>
    <row r="42" spans="1:50" s="46" customFormat="1" ht="20.100000000000001" customHeight="1" thickBot="1">
      <c r="A42" s="724" t="s">
        <v>169</v>
      </c>
      <c r="B42" s="836"/>
      <c r="C42" s="837"/>
      <c r="D42" s="850">
        <f>+B42+'D07'!D42:E42</f>
        <v>0</v>
      </c>
      <c r="E42" s="851"/>
      <c r="F42" s="350" t="s">
        <v>297</v>
      </c>
      <c r="G42" s="351"/>
      <c r="H42" s="736">
        <v>544</v>
      </c>
      <c r="I42" s="742">
        <f>+H42+'D07'!I42</f>
        <v>4748</v>
      </c>
      <c r="J42" s="1021" t="s">
        <v>185</v>
      </c>
      <c r="K42" s="837"/>
      <c r="L42" s="833"/>
      <c r="M42" s="833"/>
      <c r="N42" s="833"/>
      <c r="O42" s="833"/>
      <c r="P42" s="837"/>
      <c r="Q42" s="866"/>
      <c r="R42" s="765"/>
      <c r="S42" s="765"/>
      <c r="T42" s="98"/>
      <c r="U42" s="90"/>
      <c r="V42" s="53"/>
      <c r="W42" s="53"/>
      <c r="X42" s="53"/>
      <c r="Y42" s="53"/>
      <c r="Z42" s="53"/>
      <c r="AA42" s="53"/>
      <c r="AB42" s="53"/>
      <c r="AC42" s="53"/>
      <c r="AD42" s="53"/>
      <c r="AE42" s="754"/>
      <c r="AF42" s="754"/>
      <c r="AG42" s="57"/>
      <c r="AH42" s="58"/>
      <c r="AI42" s="754"/>
      <c r="AJ42" s="753"/>
      <c r="AK42" s="101"/>
      <c r="AL42" s="102"/>
      <c r="AP42" s="107" t="s">
        <v>77</v>
      </c>
      <c r="AQ42" s="107" t="s">
        <v>20</v>
      </c>
      <c r="AR42" s="108" t="s">
        <v>21</v>
      </c>
      <c r="AS42" s="109" t="s">
        <v>22</v>
      </c>
      <c r="AT42" s="1010" t="s">
        <v>23</v>
      </c>
      <c r="AU42" s="1011"/>
      <c r="AV42" s="1011"/>
      <c r="AW42" s="1011"/>
      <c r="AX42" s="1012"/>
    </row>
    <row r="43" spans="1:50" s="46" customFormat="1" ht="20.100000000000001" customHeight="1">
      <c r="A43" s="352" t="s">
        <v>174</v>
      </c>
      <c r="B43" s="836"/>
      <c r="C43" s="837"/>
      <c r="D43" s="850">
        <f>+B43+'D07'!D43:E43</f>
        <v>0</v>
      </c>
      <c r="E43" s="851"/>
      <c r="F43" s="350" t="s">
        <v>298</v>
      </c>
      <c r="G43" s="351"/>
      <c r="H43" s="736">
        <v>363</v>
      </c>
      <c r="I43" s="742">
        <f>+H43+'D07'!I43</f>
        <v>4643</v>
      </c>
      <c r="J43" s="1021" t="s">
        <v>186</v>
      </c>
      <c r="K43" s="837"/>
      <c r="L43" s="833"/>
      <c r="M43" s="833"/>
      <c r="N43" s="833"/>
      <c r="O43" s="833"/>
      <c r="P43" s="837"/>
      <c r="Q43" s="866"/>
      <c r="R43" s="765"/>
      <c r="S43" s="765"/>
      <c r="T43" s="98"/>
      <c r="U43" s="90"/>
      <c r="V43" s="53"/>
      <c r="W43" s="53"/>
      <c r="X43" s="53"/>
      <c r="Y43" s="53"/>
      <c r="Z43" s="53"/>
      <c r="AA43" s="53"/>
      <c r="AB43" s="53"/>
      <c r="AC43" s="53"/>
      <c r="AD43" s="53"/>
      <c r="AE43" s="754"/>
      <c r="AF43" s="754"/>
      <c r="AG43" s="57"/>
      <c r="AH43" s="58"/>
      <c r="AI43" s="754"/>
      <c r="AJ43" s="753"/>
      <c r="AK43" s="101"/>
      <c r="AL43" s="102"/>
      <c r="AP43" s="110" t="s">
        <v>24</v>
      </c>
      <c r="AQ43" s="111"/>
      <c r="AR43" s="112"/>
      <c r="AS43" s="112"/>
      <c r="AT43" s="111" t="s">
        <v>25</v>
      </c>
      <c r="AU43" s="113"/>
      <c r="AV43" s="113"/>
      <c r="AW43" s="113"/>
      <c r="AX43" s="114"/>
    </row>
    <row r="44" spans="1:50" s="46" customFormat="1" ht="20.100000000000001" customHeight="1">
      <c r="A44" s="352" t="s">
        <v>44</v>
      </c>
      <c r="B44" s="983"/>
      <c r="C44" s="984"/>
      <c r="D44" s="850">
        <f>+B44+'D07'!D44:E44</f>
        <v>0</v>
      </c>
      <c r="E44" s="851"/>
      <c r="F44" s="350" t="s">
        <v>209</v>
      </c>
      <c r="G44" s="351"/>
      <c r="H44" s="717">
        <v>250</v>
      </c>
      <c r="I44" s="742">
        <f>+H44+'D07'!I44</f>
        <v>700</v>
      </c>
      <c r="J44" s="992" t="s">
        <v>187</v>
      </c>
      <c r="K44" s="984"/>
      <c r="L44" s="993"/>
      <c r="M44" s="993"/>
      <c r="N44" s="993" t="s">
        <v>300</v>
      </c>
      <c r="O44" s="993"/>
      <c r="P44" s="984">
        <v>450</v>
      </c>
      <c r="Q44" s="1013"/>
      <c r="R44" s="765"/>
      <c r="S44" s="765"/>
      <c r="T44" s="98"/>
      <c r="U44" s="90"/>
      <c r="V44" s="53"/>
      <c r="W44" s="53"/>
      <c r="X44" s="53"/>
      <c r="Y44" s="53"/>
      <c r="Z44" s="53"/>
      <c r="AA44" s="53"/>
      <c r="AB44" s="53"/>
      <c r="AC44" s="53"/>
      <c r="AD44" s="53"/>
      <c r="AE44" s="754"/>
      <c r="AF44" s="754"/>
      <c r="AG44" s="57"/>
      <c r="AH44" s="58"/>
      <c r="AI44" s="754"/>
      <c r="AJ44" s="753"/>
      <c r="AK44" s="101"/>
      <c r="AL44" s="102"/>
      <c r="AP44" s="72" t="s">
        <v>26</v>
      </c>
      <c r="AQ44" s="237" t="s">
        <v>27</v>
      </c>
      <c r="AR44" s="115"/>
      <c r="AS44" s="115"/>
      <c r="AT44" s="237" t="s">
        <v>28</v>
      </c>
      <c r="AU44" s="116"/>
      <c r="AV44" s="116"/>
      <c r="AW44" s="116"/>
      <c r="AX44" s="117"/>
    </row>
    <row r="45" spans="1:50" s="46" customFormat="1" ht="20.100000000000001" customHeight="1">
      <c r="A45" s="352" t="s">
        <v>170</v>
      </c>
      <c r="B45" s="983"/>
      <c r="C45" s="984"/>
      <c r="D45" s="850">
        <f>+B45+'D07'!D45:E45</f>
        <v>0</v>
      </c>
      <c r="E45" s="851"/>
      <c r="F45" s="353"/>
      <c r="G45" s="712"/>
      <c r="H45" s="717"/>
      <c r="I45" s="743"/>
      <c r="J45" s="992" t="s">
        <v>188</v>
      </c>
      <c r="K45" s="984"/>
      <c r="L45" s="993"/>
      <c r="M45" s="993"/>
      <c r="N45" s="993"/>
      <c r="O45" s="993"/>
      <c r="P45" s="984"/>
      <c r="Q45" s="1013"/>
      <c r="R45" s="765"/>
      <c r="S45" s="765"/>
      <c r="T45" s="98"/>
      <c r="U45" s="90"/>
      <c r="V45" s="53"/>
      <c r="W45" s="53"/>
      <c r="X45" s="53"/>
      <c r="Y45" s="53"/>
      <c r="Z45" s="53"/>
      <c r="AA45" s="53"/>
      <c r="AB45" s="53"/>
      <c r="AC45" s="53"/>
      <c r="AD45" s="53"/>
      <c r="AE45" s="754"/>
      <c r="AF45" s="754"/>
      <c r="AG45" s="57"/>
      <c r="AH45" s="58"/>
      <c r="AI45" s="754"/>
      <c r="AJ45" s="753"/>
      <c r="AK45" s="101"/>
      <c r="AL45" s="102"/>
      <c r="AP45" s="72"/>
      <c r="AQ45" s="237"/>
      <c r="AR45" s="115"/>
      <c r="AS45" s="115"/>
      <c r="AT45" s="237"/>
      <c r="AU45" s="116"/>
      <c r="AV45" s="116"/>
      <c r="AW45" s="116"/>
      <c r="AX45" s="117"/>
    </row>
    <row r="46" spans="1:50" s="46" customFormat="1" ht="20.100000000000001" customHeight="1">
      <c r="A46" s="352" t="s">
        <v>171</v>
      </c>
      <c r="B46" s="983"/>
      <c r="C46" s="984"/>
      <c r="D46" s="850">
        <f>+B46+'D07'!D46:E46</f>
        <v>0</v>
      </c>
      <c r="E46" s="851"/>
      <c r="F46" s="353"/>
      <c r="G46" s="712"/>
      <c r="H46" s="713"/>
      <c r="I46" s="743"/>
      <c r="J46" s="992" t="s">
        <v>189</v>
      </c>
      <c r="K46" s="984"/>
      <c r="L46" s="993"/>
      <c r="M46" s="993"/>
      <c r="N46" s="882"/>
      <c r="O46" s="882"/>
      <c r="P46" s="1014"/>
      <c r="Q46" s="1015"/>
      <c r="R46" s="765"/>
      <c r="S46" s="765"/>
      <c r="T46" s="98"/>
      <c r="U46" s="90"/>
      <c r="V46" s="53"/>
      <c r="W46" s="53"/>
      <c r="X46" s="53"/>
      <c r="Y46" s="53"/>
      <c r="Z46" s="53"/>
      <c r="AA46" s="53"/>
      <c r="AB46" s="53"/>
      <c r="AC46" s="53"/>
      <c r="AD46" s="53"/>
      <c r="AE46" s="754"/>
      <c r="AF46" s="754"/>
      <c r="AG46" s="57"/>
      <c r="AH46" s="58"/>
      <c r="AI46" s="754"/>
      <c r="AJ46" s="753"/>
      <c r="AK46" s="101"/>
      <c r="AL46" s="102"/>
      <c r="AP46" s="72"/>
      <c r="AQ46" s="237"/>
      <c r="AR46" s="115"/>
      <c r="AS46" s="115"/>
      <c r="AT46" s="237"/>
      <c r="AU46" s="116"/>
      <c r="AV46" s="116"/>
      <c r="AW46" s="116"/>
      <c r="AX46" s="117"/>
    </row>
    <row r="47" spans="1:50" s="46" customFormat="1" ht="20.100000000000001" customHeight="1">
      <c r="A47" s="350" t="s">
        <v>177</v>
      </c>
      <c r="B47" s="836"/>
      <c r="C47" s="837"/>
      <c r="D47" s="850">
        <f>+B47+'D07'!D47:E47</f>
        <v>0</v>
      </c>
      <c r="E47" s="851"/>
      <c r="F47" s="355"/>
      <c r="G47" s="356"/>
      <c r="H47" s="357"/>
      <c r="I47" s="358"/>
      <c r="J47" s="1120" t="s">
        <v>190</v>
      </c>
      <c r="K47" s="1121"/>
      <c r="L47" s="1121"/>
      <c r="M47" s="1122"/>
      <c r="N47" s="1134"/>
      <c r="O47" s="984"/>
      <c r="P47" s="1134"/>
      <c r="Q47" s="1135"/>
      <c r="R47" s="765"/>
      <c r="S47" s="765"/>
      <c r="T47" s="98"/>
      <c r="U47" s="90"/>
      <c r="V47" s="53"/>
      <c r="W47" s="53"/>
      <c r="X47" s="53"/>
      <c r="Y47" s="53"/>
      <c r="Z47" s="53"/>
      <c r="AA47" s="53"/>
      <c r="AB47" s="53"/>
      <c r="AC47" s="53"/>
      <c r="AD47" s="53"/>
      <c r="AE47" s="754"/>
      <c r="AF47" s="754"/>
      <c r="AG47" s="57"/>
      <c r="AH47" s="58"/>
      <c r="AI47" s="754"/>
      <c r="AJ47" s="753"/>
      <c r="AK47" s="101"/>
      <c r="AL47" s="102"/>
      <c r="AP47" s="72"/>
      <c r="AQ47" s="237"/>
      <c r="AR47" s="115"/>
      <c r="AS47" s="115"/>
      <c r="AT47" s="237"/>
      <c r="AU47" s="116"/>
      <c r="AV47" s="116"/>
      <c r="AW47" s="116"/>
      <c r="AX47" s="117"/>
    </row>
    <row r="48" spans="1:50" s="46" customFormat="1" ht="20.100000000000001" customHeight="1">
      <c r="A48" s="350" t="s">
        <v>250</v>
      </c>
      <c r="B48" s="836"/>
      <c r="C48" s="837"/>
      <c r="D48" s="850">
        <f>+B48+'D07'!D48:E48</f>
        <v>0</v>
      </c>
      <c r="E48" s="851"/>
      <c r="F48" s="355"/>
      <c r="G48" s="356"/>
      <c r="H48" s="357"/>
      <c r="I48" s="358"/>
      <c r="J48" s="1120" t="s">
        <v>191</v>
      </c>
      <c r="K48" s="1121"/>
      <c r="L48" s="1121"/>
      <c r="M48" s="1122"/>
      <c r="N48" s="988" t="s">
        <v>330</v>
      </c>
      <c r="O48" s="989"/>
      <c r="P48" s="988">
        <v>350</v>
      </c>
      <c r="Q48" s="989"/>
      <c r="R48" s="765"/>
      <c r="S48" s="765"/>
      <c r="T48" s="98"/>
      <c r="U48" s="90"/>
      <c r="V48" s="53"/>
      <c r="W48" s="53"/>
      <c r="X48" s="53"/>
      <c r="Y48" s="53"/>
      <c r="Z48" s="53"/>
      <c r="AA48" s="53"/>
      <c r="AB48" s="53"/>
      <c r="AC48" s="53"/>
      <c r="AD48" s="53"/>
      <c r="AE48" s="754"/>
      <c r="AF48" s="754"/>
      <c r="AG48" s="57"/>
      <c r="AH48" s="754"/>
      <c r="AI48" s="754"/>
      <c r="AJ48" s="753"/>
      <c r="AK48" s="101"/>
      <c r="AL48" s="101"/>
      <c r="AP48" s="72" t="s">
        <v>29</v>
      </c>
      <c r="AQ48" s="237" t="s">
        <v>30</v>
      </c>
      <c r="AR48" s="115"/>
      <c r="AS48" s="115"/>
      <c r="AT48" s="237" t="s">
        <v>31</v>
      </c>
      <c r="AU48" s="116"/>
      <c r="AV48" s="116"/>
      <c r="AW48" s="116"/>
      <c r="AX48" s="117"/>
    </row>
    <row r="49" spans="1:51" s="46" customFormat="1" ht="20.100000000000001" customHeight="1" thickBot="1">
      <c r="A49" s="359" t="s">
        <v>231</v>
      </c>
      <c r="B49" s="933">
        <f>SUM(B41:C48)</f>
        <v>1543</v>
      </c>
      <c r="C49" s="935"/>
      <c r="D49" s="1132">
        <f>+B49+'D07'!D49:E49</f>
        <v>13458</v>
      </c>
      <c r="E49" s="1123"/>
      <c r="F49" s="360" t="s">
        <v>231</v>
      </c>
      <c r="G49" s="361"/>
      <c r="H49" s="362">
        <f>SUM(H41:H48)</f>
        <v>1157</v>
      </c>
      <c r="I49" s="363">
        <f>+H49+'D07'!I49</f>
        <v>10151</v>
      </c>
      <c r="J49" s="985"/>
      <c r="K49" s="986"/>
      <c r="L49" s="986"/>
      <c r="M49" s="987"/>
      <c r="N49" s="990"/>
      <c r="O49" s="991"/>
      <c r="P49" s="990"/>
      <c r="Q49" s="1123"/>
      <c r="R49" s="765"/>
      <c r="S49" s="765"/>
      <c r="T49" s="98"/>
      <c r="U49" s="90"/>
      <c r="V49" s="53"/>
      <c r="W49" s="53"/>
      <c r="X49" s="53"/>
      <c r="Y49" s="53"/>
      <c r="Z49" s="53"/>
      <c r="AA49" s="53"/>
      <c r="AB49" s="53"/>
      <c r="AC49" s="53"/>
      <c r="AD49" s="754"/>
      <c r="AE49" s="754"/>
      <c r="AF49" s="754"/>
      <c r="AG49" s="754"/>
      <c r="AH49" s="754"/>
      <c r="AI49" s="754"/>
      <c r="AJ49" s="754"/>
      <c r="AK49" s="119"/>
      <c r="AL49" s="119"/>
      <c r="AP49" s="72" t="s">
        <v>32</v>
      </c>
      <c r="AQ49" s="237" t="s">
        <v>33</v>
      </c>
      <c r="AR49" s="115"/>
      <c r="AS49" s="115"/>
      <c r="AT49" s="237" t="s">
        <v>34</v>
      </c>
      <c r="AU49" s="116"/>
      <c r="AV49" s="116"/>
      <c r="AW49" s="116"/>
      <c r="AX49" s="117"/>
    </row>
    <row r="50" spans="1:51" s="46" customFormat="1" ht="19.5" customHeight="1" thickBot="1">
      <c r="A50" s="862" t="s">
        <v>210</v>
      </c>
      <c r="B50" s="863"/>
      <c r="C50" s="863"/>
      <c r="D50" s="863"/>
      <c r="E50" s="863"/>
      <c r="F50" s="863"/>
      <c r="G50" s="863"/>
      <c r="H50" s="863"/>
      <c r="I50" s="864"/>
      <c r="J50" s="1119" t="s">
        <v>211</v>
      </c>
      <c r="K50" s="1119"/>
      <c r="L50" s="1119"/>
      <c r="M50" s="1119"/>
      <c r="N50" s="1119"/>
      <c r="O50" s="1119"/>
      <c r="P50" s="1119"/>
      <c r="Q50" s="1119"/>
      <c r="R50" s="765"/>
      <c r="S50" s="765"/>
      <c r="T50" s="98"/>
      <c r="U50" s="90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P50" s="72" t="s">
        <v>35</v>
      </c>
      <c r="AQ50" s="237" t="s">
        <v>33</v>
      </c>
      <c r="AR50" s="115"/>
      <c r="AS50" s="115"/>
      <c r="AT50" s="237" t="s">
        <v>36</v>
      </c>
      <c r="AU50" s="116"/>
      <c r="AV50" s="116"/>
      <c r="AW50" s="116"/>
      <c r="AX50" s="117"/>
    </row>
    <row r="51" spans="1:51" s="46" customFormat="1" ht="20.100000000000001" customHeight="1" thickBot="1">
      <c r="A51" s="364" t="s">
        <v>93</v>
      </c>
      <c r="B51" s="834" t="s">
        <v>139</v>
      </c>
      <c r="C51" s="865"/>
      <c r="D51" s="834" t="s">
        <v>140</v>
      </c>
      <c r="E51" s="835"/>
      <c r="F51" s="838" t="s">
        <v>254</v>
      </c>
      <c r="G51" s="839"/>
      <c r="H51" s="846" t="s">
        <v>252</v>
      </c>
      <c r="I51" s="835"/>
      <c r="J51" s="994" t="s">
        <v>93</v>
      </c>
      <c r="K51" s="995"/>
      <c r="L51" s="996"/>
      <c r="M51" s="745" t="s">
        <v>253</v>
      </c>
      <c r="N51" s="1124" t="s">
        <v>111</v>
      </c>
      <c r="O51" s="1124"/>
      <c r="P51" s="745" t="s">
        <v>251</v>
      </c>
      <c r="Q51" s="745" t="s">
        <v>255</v>
      </c>
      <c r="R51" s="765"/>
      <c r="S51" s="765"/>
      <c r="T51" s="887"/>
      <c r="U51" s="887"/>
      <c r="V51" s="887"/>
      <c r="W51" s="887"/>
      <c r="X51" s="887"/>
      <c r="Y51" s="887"/>
      <c r="Z51" s="887"/>
      <c r="AA51" s="887"/>
      <c r="AB51" s="887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P51" s="72" t="s">
        <v>37</v>
      </c>
      <c r="AQ51" s="237" t="s">
        <v>33</v>
      </c>
      <c r="AR51" s="120"/>
      <c r="AS51" s="120"/>
      <c r="AT51" s="237" t="s">
        <v>38</v>
      </c>
      <c r="AU51" s="116"/>
      <c r="AV51" s="116"/>
      <c r="AW51" s="116"/>
      <c r="AX51" s="117"/>
    </row>
    <row r="52" spans="1:51" s="46" customFormat="1" ht="20.100000000000001" customHeight="1">
      <c r="A52" s="366" t="s">
        <v>239</v>
      </c>
      <c r="B52" s="860">
        <v>450</v>
      </c>
      <c r="C52" s="860"/>
      <c r="D52" s="860"/>
      <c r="E52" s="860"/>
      <c r="F52" s="858">
        <f>SUM(B52:E52)</f>
        <v>450</v>
      </c>
      <c r="G52" s="859"/>
      <c r="H52" s="860">
        <f>+F52+'D07'!H52:I52</f>
        <v>450</v>
      </c>
      <c r="I52" s="861"/>
      <c r="J52" s="847" t="s">
        <v>194</v>
      </c>
      <c r="K52" s="848"/>
      <c r="L52" s="849"/>
      <c r="M52" s="367">
        <f>ROUND(((G7*G7/1029.4*K10*(1-K11))+(G7*G7/1029.4*K10*(1-K11)*K12))*K13,0)</f>
        <v>134</v>
      </c>
      <c r="N52" s="1125">
        <f>+M52+'D07'!N52:O52</f>
        <v>2084</v>
      </c>
      <c r="O52" s="1126"/>
      <c r="P52" s="543">
        <v>1</v>
      </c>
      <c r="Q52" s="540">
        <v>13586</v>
      </c>
      <c r="R52" s="765"/>
      <c r="S52" s="765"/>
      <c r="T52" s="725"/>
      <c r="U52" s="725"/>
      <c r="V52" s="725"/>
      <c r="W52" s="725"/>
      <c r="X52" s="887"/>
      <c r="Y52" s="887"/>
      <c r="Z52" s="887"/>
      <c r="AA52" s="887"/>
      <c r="AB52" s="887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P52" s="72" t="s">
        <v>39</v>
      </c>
      <c r="AQ52" s="237" t="s">
        <v>33</v>
      </c>
      <c r="AR52" s="121"/>
      <c r="AS52" s="121"/>
      <c r="AT52" s="237" t="s">
        <v>40</v>
      </c>
      <c r="AU52" s="116"/>
      <c r="AV52" s="116"/>
      <c r="AW52" s="116"/>
      <c r="AX52" s="117"/>
    </row>
    <row r="53" spans="1:51" s="46" customFormat="1" ht="20.100000000000001" customHeight="1">
      <c r="A53" s="368" t="s">
        <v>167</v>
      </c>
      <c r="B53" s="856">
        <v>400</v>
      </c>
      <c r="C53" s="857"/>
      <c r="D53" s="836"/>
      <c r="E53" s="837"/>
      <c r="F53" s="833">
        <f>SUM(B53:E53)</f>
        <v>400</v>
      </c>
      <c r="G53" s="833"/>
      <c r="H53" s="860">
        <f>+F53+'D07'!H53:I53</f>
        <v>400</v>
      </c>
      <c r="I53" s="861"/>
      <c r="J53" s="1116" t="s">
        <v>198</v>
      </c>
      <c r="K53" s="1117"/>
      <c r="L53" s="1118"/>
      <c r="M53" s="726">
        <f>ROUND(P38*0.25,0)</f>
        <v>386</v>
      </c>
      <c r="N53" s="1125">
        <f>+M53+'D07'!N53:O53</f>
        <v>3367</v>
      </c>
      <c r="O53" s="1126"/>
      <c r="P53" s="544">
        <v>1</v>
      </c>
      <c r="Q53" s="541">
        <v>13586</v>
      </c>
      <c r="R53" s="765"/>
      <c r="S53" s="765"/>
      <c r="T53" s="760"/>
      <c r="U53" s="754"/>
      <c r="V53" s="122"/>
      <c r="W53" s="122"/>
      <c r="X53" s="917"/>
      <c r="Y53" s="918"/>
      <c r="Z53" s="918"/>
      <c r="AA53" s="918"/>
      <c r="AB53" s="918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P53" s="72" t="s">
        <v>41</v>
      </c>
      <c r="AQ53" s="237" t="s">
        <v>33</v>
      </c>
      <c r="AR53" s="121"/>
      <c r="AS53" s="121"/>
      <c r="AT53" s="237" t="s">
        <v>40</v>
      </c>
      <c r="AU53" s="116"/>
      <c r="AV53" s="116"/>
      <c r="AW53" s="116"/>
      <c r="AX53" s="117"/>
    </row>
    <row r="54" spans="1:51" s="46" customFormat="1" ht="20.100000000000001" customHeight="1">
      <c r="A54" s="250" t="s">
        <v>44</v>
      </c>
      <c r="B54" s="833">
        <v>50</v>
      </c>
      <c r="C54" s="833"/>
      <c r="D54" s="833"/>
      <c r="E54" s="833"/>
      <c r="F54" s="833">
        <f>SUM(B54:E54)</f>
        <v>50</v>
      </c>
      <c r="G54" s="833"/>
      <c r="H54" s="860">
        <f>+F54+'D07'!H54:I54</f>
        <v>50</v>
      </c>
      <c r="I54" s="861"/>
      <c r="J54" s="1116" t="s">
        <v>48</v>
      </c>
      <c r="K54" s="1117"/>
      <c r="L54" s="1118"/>
      <c r="M54" s="713">
        <v>449</v>
      </c>
      <c r="N54" s="1125">
        <f>+M54+'D07'!N54:O54</f>
        <v>842</v>
      </c>
      <c r="O54" s="1126"/>
      <c r="P54" s="544">
        <v>1</v>
      </c>
      <c r="Q54" s="541">
        <v>13586</v>
      </c>
      <c r="R54" s="765"/>
      <c r="S54" s="765"/>
      <c r="T54" s="760"/>
      <c r="U54" s="754"/>
      <c r="V54" s="123"/>
      <c r="W54" s="123"/>
      <c r="X54" s="917"/>
      <c r="Y54" s="918"/>
      <c r="Z54" s="918"/>
      <c r="AA54" s="918"/>
      <c r="AB54" s="918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P54" s="72" t="s">
        <v>42</v>
      </c>
      <c r="AQ54" s="237" t="s">
        <v>33</v>
      </c>
      <c r="AR54" s="115"/>
      <c r="AS54" s="115"/>
      <c r="AT54" s="237" t="s">
        <v>43</v>
      </c>
      <c r="AU54" s="116"/>
      <c r="AV54" s="116"/>
      <c r="AW54" s="116"/>
      <c r="AX54" s="117"/>
    </row>
    <row r="55" spans="1:51" s="46" customFormat="1" ht="20.100000000000001" customHeight="1">
      <c r="A55" s="352"/>
      <c r="B55" s="736"/>
      <c r="C55" s="715"/>
      <c r="D55" s="738"/>
      <c r="E55" s="738"/>
      <c r="F55" s="736"/>
      <c r="G55" s="715"/>
      <c r="H55" s="738"/>
      <c r="I55" s="737"/>
      <c r="J55" s="924" t="s">
        <v>195</v>
      </c>
      <c r="K55" s="925"/>
      <c r="L55" s="926"/>
      <c r="M55" s="369"/>
      <c r="N55" s="1125">
        <f>+M55+'D07'!N55:O55</f>
        <v>467</v>
      </c>
      <c r="O55" s="1126"/>
      <c r="P55" s="544">
        <v>2</v>
      </c>
      <c r="Q55" s="541">
        <v>2466</v>
      </c>
      <c r="R55" s="765"/>
      <c r="S55" s="765"/>
      <c r="T55" s="760"/>
      <c r="U55" s="754"/>
      <c r="V55" s="123"/>
      <c r="W55" s="123"/>
      <c r="X55" s="754"/>
      <c r="Y55" s="765"/>
      <c r="Z55" s="765"/>
      <c r="AA55" s="765"/>
      <c r="AB55" s="765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P55" s="124"/>
      <c r="AQ55" s="118"/>
      <c r="AR55" s="125"/>
      <c r="AS55" s="125"/>
      <c r="AT55" s="118"/>
      <c r="AU55" s="126"/>
      <c r="AV55" s="126"/>
      <c r="AW55" s="126"/>
      <c r="AX55" s="127"/>
    </row>
    <row r="56" spans="1:51" s="46" customFormat="1" ht="20.100000000000001" customHeight="1" thickBot="1">
      <c r="A56" s="370"/>
      <c r="B56" s="371"/>
      <c r="C56" s="372"/>
      <c r="D56" s="373"/>
      <c r="E56" s="373"/>
      <c r="F56" s="736"/>
      <c r="G56" s="715"/>
      <c r="H56" s="738"/>
      <c r="I56" s="737"/>
      <c r="J56" s="924" t="s">
        <v>197</v>
      </c>
      <c r="K56" s="925"/>
      <c r="L56" s="926"/>
      <c r="M56" s="726">
        <f>ROUND(N65*7*6.2897,0)</f>
        <v>969</v>
      </c>
      <c r="N56" s="1125">
        <f>+M56+'D07'!N56:O56</f>
        <v>6629</v>
      </c>
      <c r="O56" s="1126"/>
      <c r="P56" s="547"/>
      <c r="Q56" s="548"/>
      <c r="R56" s="765"/>
      <c r="S56" s="765"/>
      <c r="T56" s="760"/>
      <c r="U56" s="754"/>
      <c r="V56" s="123"/>
      <c r="W56" s="123"/>
      <c r="X56" s="917"/>
      <c r="Y56" s="918"/>
      <c r="Z56" s="918"/>
      <c r="AA56" s="918"/>
      <c r="AB56" s="918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P56" s="76" t="s">
        <v>45</v>
      </c>
      <c r="AQ56" s="77" t="s">
        <v>33</v>
      </c>
      <c r="AR56" s="128"/>
      <c r="AS56" s="128"/>
      <c r="AT56" s="77" t="s">
        <v>46</v>
      </c>
      <c r="AU56" s="129"/>
      <c r="AV56" s="129"/>
      <c r="AW56" s="129"/>
      <c r="AX56" s="130"/>
    </row>
    <row r="57" spans="1:51" s="46" customFormat="1" ht="18" customHeight="1" thickBot="1">
      <c r="A57" s="862" t="s">
        <v>226</v>
      </c>
      <c r="B57" s="863"/>
      <c r="C57" s="863"/>
      <c r="D57" s="863"/>
      <c r="E57" s="863"/>
      <c r="F57" s="862" t="s">
        <v>196</v>
      </c>
      <c r="G57" s="863"/>
      <c r="H57" s="863"/>
      <c r="I57" s="864"/>
      <c r="J57" s="862" t="s">
        <v>227</v>
      </c>
      <c r="K57" s="863"/>
      <c r="L57" s="863"/>
      <c r="M57" s="863"/>
      <c r="N57" s="862" t="s">
        <v>196</v>
      </c>
      <c r="O57" s="863"/>
      <c r="P57" s="863"/>
      <c r="Q57" s="864"/>
      <c r="R57" s="725"/>
      <c r="S57" s="725"/>
      <c r="T57" s="760"/>
      <c r="U57" s="754"/>
      <c r="V57" s="122"/>
      <c r="W57" s="122"/>
      <c r="X57" s="917"/>
      <c r="Y57" s="918"/>
      <c r="Z57" s="918"/>
      <c r="AA57" s="918"/>
      <c r="AB57" s="918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51" s="46" customFormat="1" ht="21" customHeight="1" thickBot="1">
      <c r="A58" s="766" t="s">
        <v>193</v>
      </c>
      <c r="B58" s="867" t="s">
        <v>240</v>
      </c>
      <c r="C58" s="867"/>
      <c r="D58" s="867"/>
      <c r="E58" s="867"/>
      <c r="F58" s="867" t="s">
        <v>176</v>
      </c>
      <c r="G58" s="867"/>
      <c r="H58" s="867" t="s">
        <v>47</v>
      </c>
      <c r="I58" s="867"/>
      <c r="J58" s="921" t="s">
        <v>98</v>
      </c>
      <c r="K58" s="922"/>
      <c r="L58" s="923"/>
      <c r="M58" s="761" t="s">
        <v>256</v>
      </c>
      <c r="N58" s="938" t="s">
        <v>176</v>
      </c>
      <c r="O58" s="938"/>
      <c r="P58" s="931" t="s">
        <v>47</v>
      </c>
      <c r="Q58" s="932"/>
      <c r="R58" s="725"/>
      <c r="S58" s="725"/>
      <c r="T58" s="760"/>
      <c r="U58" s="754"/>
      <c r="V58" s="122"/>
      <c r="W58" s="122"/>
      <c r="X58" s="754"/>
      <c r="Y58" s="765"/>
      <c r="Z58" s="765"/>
      <c r="AA58" s="765"/>
      <c r="AB58" s="765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51" s="46" customFormat="1" ht="20.100000000000001" customHeight="1" thickBot="1">
      <c r="A59" s="377" t="s">
        <v>361</v>
      </c>
      <c r="B59" s="868">
        <v>150</v>
      </c>
      <c r="C59" s="869"/>
      <c r="D59" s="869"/>
      <c r="E59" s="870"/>
      <c r="F59" s="858">
        <v>3</v>
      </c>
      <c r="G59" s="859"/>
      <c r="H59" s="852">
        <f>+F59+'D07'!H59:I59</f>
        <v>3</v>
      </c>
      <c r="I59" s="853"/>
      <c r="J59" s="884" t="s">
        <v>354</v>
      </c>
      <c r="K59" s="885"/>
      <c r="L59" s="886"/>
      <c r="M59" s="731">
        <v>12</v>
      </c>
      <c r="N59" s="858">
        <v>11</v>
      </c>
      <c r="O59" s="859"/>
      <c r="P59" s="836">
        <f>+N59+'D07'!P59:Q59</f>
        <v>74</v>
      </c>
      <c r="Q59" s="845"/>
      <c r="R59" s="765"/>
      <c r="S59" s="765"/>
      <c r="T59" s="760"/>
      <c r="U59" s="754"/>
      <c r="V59" s="122"/>
      <c r="W59" s="122"/>
      <c r="X59" s="917"/>
      <c r="Y59" s="918"/>
      <c r="Z59" s="918"/>
      <c r="AA59" s="918"/>
      <c r="AB59" s="918"/>
      <c r="AC59" s="53"/>
      <c r="AD59" s="87"/>
      <c r="AE59" s="131"/>
      <c r="AF59" s="131"/>
      <c r="AG59" s="131"/>
      <c r="AH59" s="131"/>
      <c r="AI59" s="131"/>
      <c r="AJ59" s="131"/>
      <c r="AK59" s="131"/>
      <c r="AL59" s="131"/>
      <c r="AQ59" s="132"/>
      <c r="AR59" s="744"/>
      <c r="AS59" s="744"/>
      <c r="AT59" s="744"/>
      <c r="AU59" s="744"/>
      <c r="AV59" s="744"/>
      <c r="AW59" s="744"/>
      <c r="AX59" s="134"/>
      <c r="AY59" s="134"/>
    </row>
    <row r="60" spans="1:51" s="46" customFormat="1" ht="20.100000000000001" customHeight="1" thickBot="1">
      <c r="A60" s="378"/>
      <c r="B60" s="840"/>
      <c r="C60" s="841"/>
      <c r="D60" s="841"/>
      <c r="E60" s="842"/>
      <c r="F60" s="836"/>
      <c r="G60" s="837"/>
      <c r="H60" s="836">
        <f>+F60+'D07'!H60:I60</f>
        <v>0</v>
      </c>
      <c r="I60" s="845"/>
      <c r="J60" s="843" t="s">
        <v>355</v>
      </c>
      <c r="K60" s="844"/>
      <c r="L60" s="837"/>
      <c r="M60" s="710">
        <v>12</v>
      </c>
      <c r="N60" s="836">
        <v>11</v>
      </c>
      <c r="O60" s="837"/>
      <c r="P60" s="836">
        <f>+N60+'D07'!P60:Q60</f>
        <v>66</v>
      </c>
      <c r="Q60" s="845"/>
      <c r="R60" s="765"/>
      <c r="S60" s="765"/>
      <c r="T60" s="760"/>
      <c r="U60" s="754"/>
      <c r="V60" s="122"/>
      <c r="W60" s="122"/>
      <c r="X60" s="754"/>
      <c r="Y60" s="765"/>
      <c r="Z60" s="765"/>
      <c r="AA60" s="765"/>
      <c r="AB60" s="765"/>
      <c r="AC60" s="53"/>
      <c r="AD60" s="87"/>
      <c r="AE60" s="131"/>
      <c r="AF60" s="131"/>
      <c r="AG60" s="131"/>
      <c r="AH60" s="131"/>
      <c r="AI60" s="131"/>
      <c r="AJ60" s="131"/>
      <c r="AK60" s="131"/>
      <c r="AL60" s="131"/>
      <c r="AQ60" s="135"/>
      <c r="AR60" s="136"/>
      <c r="AS60" s="136"/>
      <c r="AT60" s="136"/>
      <c r="AU60" s="136"/>
      <c r="AV60" s="136"/>
      <c r="AW60" s="136"/>
      <c r="AX60" s="55"/>
      <c r="AY60" s="55"/>
    </row>
    <row r="61" spans="1:51" s="46" customFormat="1" ht="20.100000000000001" customHeight="1" thickBot="1">
      <c r="A61" s="378"/>
      <c r="B61" s="840"/>
      <c r="C61" s="841"/>
      <c r="D61" s="841"/>
      <c r="E61" s="842"/>
      <c r="F61" s="836"/>
      <c r="G61" s="837"/>
      <c r="H61" s="1105">
        <f>+F61+'D07'!H61:I61</f>
        <v>0</v>
      </c>
      <c r="I61" s="851"/>
      <c r="J61" s="843"/>
      <c r="K61" s="844"/>
      <c r="L61" s="837"/>
      <c r="M61" s="710"/>
      <c r="N61" s="836"/>
      <c r="O61" s="837"/>
      <c r="P61" s="836">
        <f>+N61+'D07'!P61:Q61</f>
        <v>0</v>
      </c>
      <c r="Q61" s="845"/>
      <c r="R61" s="765"/>
      <c r="S61" s="765"/>
      <c r="T61" s="760"/>
      <c r="U61" s="754"/>
      <c r="V61" s="122"/>
      <c r="W61" s="122"/>
      <c r="X61" s="754"/>
      <c r="Y61" s="765"/>
      <c r="Z61" s="765"/>
      <c r="AA61" s="765"/>
      <c r="AB61" s="765"/>
      <c r="AC61" s="53"/>
      <c r="AD61" s="87"/>
      <c r="AE61" s="131"/>
      <c r="AF61" s="131"/>
      <c r="AG61" s="131"/>
      <c r="AH61" s="131"/>
      <c r="AI61" s="131"/>
      <c r="AJ61" s="131"/>
      <c r="AK61" s="131"/>
      <c r="AL61" s="131"/>
      <c r="AQ61" s="135"/>
      <c r="AR61" s="136"/>
      <c r="AS61" s="136"/>
      <c r="AT61" s="136"/>
      <c r="AU61" s="136"/>
      <c r="AV61" s="136"/>
      <c r="AW61" s="136"/>
      <c r="AX61" s="55"/>
      <c r="AY61" s="55"/>
    </row>
    <row r="62" spans="1:51" s="46" customFormat="1" ht="20.100000000000001" customHeight="1" thickBot="1">
      <c r="A62" s="378"/>
      <c r="B62" s="840"/>
      <c r="C62" s="841"/>
      <c r="D62" s="841"/>
      <c r="E62" s="842"/>
      <c r="F62" s="836"/>
      <c r="G62" s="837"/>
      <c r="H62" s="836"/>
      <c r="I62" s="845"/>
      <c r="J62" s="843"/>
      <c r="K62" s="844"/>
      <c r="L62" s="837"/>
      <c r="M62" s="710"/>
      <c r="N62" s="836"/>
      <c r="O62" s="837"/>
      <c r="P62" s="836">
        <f>+N62+'D07'!P62:Q62</f>
        <v>0</v>
      </c>
      <c r="Q62" s="845"/>
      <c r="R62" s="765"/>
      <c r="S62" s="765"/>
      <c r="T62" s="760"/>
      <c r="U62" s="754"/>
      <c r="V62" s="122"/>
      <c r="W62" s="122"/>
      <c r="X62" s="754"/>
      <c r="Y62" s="765"/>
      <c r="Z62" s="765"/>
      <c r="AA62" s="765"/>
      <c r="AB62" s="765"/>
      <c r="AC62" s="53"/>
      <c r="AD62" s="87"/>
      <c r="AE62" s="131"/>
      <c r="AF62" s="131"/>
      <c r="AG62" s="131"/>
      <c r="AH62" s="131"/>
      <c r="AI62" s="131"/>
      <c r="AJ62" s="131"/>
      <c r="AK62" s="131"/>
      <c r="AL62" s="131"/>
      <c r="AQ62" s="135"/>
      <c r="AR62" s="136"/>
      <c r="AS62" s="136"/>
      <c r="AT62" s="136"/>
      <c r="AU62" s="136"/>
      <c r="AV62" s="136"/>
      <c r="AW62" s="136"/>
      <c r="AX62" s="55"/>
      <c r="AY62" s="55"/>
    </row>
    <row r="63" spans="1:51" s="46" customFormat="1" ht="20.100000000000001" customHeight="1" thickBot="1">
      <c r="A63" s="378"/>
      <c r="B63" s="379"/>
      <c r="C63" s="380"/>
      <c r="D63" s="380"/>
      <c r="E63" s="381"/>
      <c r="F63" s="740"/>
      <c r="G63" s="741"/>
      <c r="H63" s="740"/>
      <c r="I63" s="532"/>
      <c r="J63" s="843"/>
      <c r="K63" s="844"/>
      <c r="L63" s="837"/>
      <c r="M63" s="382"/>
      <c r="N63" s="740"/>
      <c r="O63" s="741"/>
      <c r="P63" s="836"/>
      <c r="Q63" s="845"/>
      <c r="R63" s="765"/>
      <c r="S63" s="765"/>
      <c r="T63" s="760"/>
      <c r="U63" s="754"/>
      <c r="V63" s="122"/>
      <c r="W63" s="122"/>
      <c r="X63" s="754"/>
      <c r="Y63" s="765"/>
      <c r="Z63" s="765"/>
      <c r="AA63" s="765"/>
      <c r="AB63" s="765"/>
      <c r="AC63" s="53"/>
      <c r="AD63" s="87"/>
      <c r="AE63" s="131"/>
      <c r="AF63" s="131"/>
      <c r="AG63" s="131"/>
      <c r="AH63" s="131"/>
      <c r="AI63" s="131"/>
      <c r="AJ63" s="131"/>
      <c r="AK63" s="131"/>
      <c r="AL63" s="131"/>
      <c r="AQ63" s="135"/>
      <c r="AR63" s="136"/>
      <c r="AS63" s="136"/>
      <c r="AT63" s="136"/>
      <c r="AU63" s="136"/>
      <c r="AV63" s="136"/>
      <c r="AW63" s="136"/>
      <c r="AX63" s="55"/>
      <c r="AY63" s="55"/>
    </row>
    <row r="64" spans="1:51" s="46" customFormat="1" ht="20.100000000000001" customHeight="1" thickBot="1">
      <c r="A64" s="378"/>
      <c r="B64" s="379"/>
      <c r="C64" s="380"/>
      <c r="D64" s="380"/>
      <c r="E64" s="381"/>
      <c r="F64" s="740"/>
      <c r="G64" s="741"/>
      <c r="H64" s="740"/>
      <c r="I64" s="532"/>
      <c r="J64" s="843"/>
      <c r="K64" s="844"/>
      <c r="L64" s="837"/>
      <c r="M64" s="382"/>
      <c r="N64" s="740"/>
      <c r="O64" s="741"/>
      <c r="P64" s="836"/>
      <c r="Q64" s="845"/>
      <c r="R64" s="765"/>
      <c r="S64" s="765"/>
      <c r="T64" s="760"/>
      <c r="U64" s="754"/>
      <c r="V64" s="122"/>
      <c r="W64" s="122"/>
      <c r="X64" s="754"/>
      <c r="Y64" s="765"/>
      <c r="Z64" s="765"/>
      <c r="AA64" s="765"/>
      <c r="AB64" s="765"/>
      <c r="AC64" s="53"/>
      <c r="AD64" s="87"/>
      <c r="AE64" s="131"/>
      <c r="AF64" s="131"/>
      <c r="AG64" s="131"/>
      <c r="AH64" s="131"/>
      <c r="AI64" s="131"/>
      <c r="AJ64" s="131"/>
      <c r="AK64" s="131"/>
      <c r="AL64" s="131"/>
      <c r="AQ64" s="135"/>
      <c r="AR64" s="136"/>
      <c r="AS64" s="136"/>
      <c r="AT64" s="136"/>
      <c r="AU64" s="136"/>
      <c r="AV64" s="136"/>
      <c r="AW64" s="136"/>
      <c r="AX64" s="55"/>
      <c r="AY64" s="55"/>
    </row>
    <row r="65" spans="1:51" s="46" customFormat="1" ht="20.100000000000001" customHeight="1" thickBot="1">
      <c r="A65" s="383"/>
      <c r="B65" s="933"/>
      <c r="C65" s="934"/>
      <c r="D65" s="934"/>
      <c r="E65" s="935"/>
      <c r="F65" s="854"/>
      <c r="G65" s="855"/>
      <c r="H65" s="854"/>
      <c r="I65" s="936"/>
      <c r="J65" s="878" t="s">
        <v>299</v>
      </c>
      <c r="K65" s="879"/>
      <c r="L65" s="855"/>
      <c r="M65" s="384"/>
      <c r="N65" s="854">
        <f>SUM(N59:O62)</f>
        <v>22</v>
      </c>
      <c r="O65" s="936"/>
      <c r="P65" s="854">
        <f>SUM(P59:Q62)</f>
        <v>140</v>
      </c>
      <c r="Q65" s="936"/>
      <c r="R65" s="765"/>
      <c r="S65" s="765"/>
      <c r="T65" s="760"/>
      <c r="U65" s="754"/>
      <c r="V65" s="122"/>
      <c r="W65" s="122"/>
      <c r="X65" s="754"/>
      <c r="Y65" s="765"/>
      <c r="Z65" s="765"/>
      <c r="AA65" s="765"/>
      <c r="AB65" s="765"/>
      <c r="AC65" s="53"/>
      <c r="AD65" s="87"/>
      <c r="AE65" s="131"/>
      <c r="AF65" s="131"/>
      <c r="AG65" s="131"/>
      <c r="AH65" s="131"/>
      <c r="AI65" s="131"/>
      <c r="AJ65" s="131"/>
      <c r="AK65" s="131"/>
      <c r="AL65" s="131"/>
      <c r="AQ65" s="135"/>
      <c r="AR65" s="136"/>
      <c r="AS65" s="136"/>
      <c r="AT65" s="136"/>
      <c r="AU65" s="136"/>
      <c r="AV65" s="136"/>
      <c r="AW65" s="136"/>
      <c r="AX65" s="55"/>
      <c r="AY65" s="55"/>
    </row>
    <row r="66" spans="1:51" s="46" customFormat="1" ht="25.5" customHeight="1" thickBot="1">
      <c r="A66" s="862" t="s">
        <v>112</v>
      </c>
      <c r="B66" s="863"/>
      <c r="C66" s="863"/>
      <c r="D66" s="863"/>
      <c r="E66" s="863"/>
      <c r="F66" s="863"/>
      <c r="G66" s="863"/>
      <c r="H66" s="863"/>
      <c r="I66" s="863"/>
      <c r="J66" s="863"/>
      <c r="K66" s="864"/>
      <c r="L66" s="862" t="s">
        <v>49</v>
      </c>
      <c r="M66" s="863"/>
      <c r="N66" s="863"/>
      <c r="O66" s="863"/>
      <c r="P66" s="863"/>
      <c r="Q66" s="864"/>
      <c r="R66" s="59"/>
      <c r="S66" s="87"/>
      <c r="T66" s="137"/>
      <c r="U66" s="137"/>
      <c r="V66" s="87"/>
      <c r="W66" s="87"/>
      <c r="X66" s="87"/>
      <c r="Y66" s="87"/>
      <c r="Z66" s="53"/>
      <c r="AA66" s="53"/>
      <c r="AB66" s="53"/>
      <c r="AC66" s="53"/>
      <c r="AD66" s="131"/>
      <c r="AE66" s="131"/>
      <c r="AF66" s="754"/>
      <c r="AG66" s="753"/>
      <c r="AH66" s="138"/>
      <c r="AI66" s="139"/>
      <c r="AJ66" s="139"/>
      <c r="AK66" s="94"/>
      <c r="AL66" s="94"/>
      <c r="AQ66" s="140" t="s">
        <v>52</v>
      </c>
      <c r="AR66" s="141"/>
      <c r="AS66" s="237">
        <v>1</v>
      </c>
      <c r="AT66" s="142"/>
      <c r="AU66" s="143"/>
      <c r="AV66" s="144"/>
      <c r="AW66" s="145"/>
      <c r="AX66" s="146"/>
      <c r="AY66" s="147"/>
    </row>
    <row r="67" spans="1:51" s="46" customFormat="1" ht="20.100000000000001" customHeight="1" thickBot="1">
      <c r="A67" s="1128" t="s">
        <v>241</v>
      </c>
      <c r="B67" s="1130" t="s">
        <v>100</v>
      </c>
      <c r="C67" s="862" t="s">
        <v>8</v>
      </c>
      <c r="D67" s="863"/>
      <c r="E67" s="863"/>
      <c r="F67" s="864"/>
      <c r="G67" s="910" t="s">
        <v>9</v>
      </c>
      <c r="H67" s="912" t="s">
        <v>99</v>
      </c>
      <c r="I67" s="762" t="s">
        <v>216</v>
      </c>
      <c r="J67" s="762" t="s">
        <v>216</v>
      </c>
      <c r="K67" s="945" t="s">
        <v>10</v>
      </c>
      <c r="L67" s="943"/>
      <c r="M67" s="944"/>
      <c r="N67" s="386" t="s">
        <v>50</v>
      </c>
      <c r="O67" s="387" t="s">
        <v>109</v>
      </c>
      <c r="P67" s="388" t="s">
        <v>221</v>
      </c>
      <c r="Q67" s="389" t="s">
        <v>222</v>
      </c>
      <c r="R67" s="59"/>
      <c r="S67" s="53"/>
      <c r="T67" s="937"/>
      <c r="U67" s="937"/>
      <c r="V67" s="53"/>
      <c r="W67" s="53"/>
      <c r="X67" s="53"/>
      <c r="Y67" s="53"/>
      <c r="Z67" s="53"/>
      <c r="AA67" s="53"/>
      <c r="AB67" s="53"/>
      <c r="AC67" s="53"/>
      <c r="AD67" s="131"/>
      <c r="AE67" s="131"/>
      <c r="AF67" s="754"/>
      <c r="AG67" s="101"/>
      <c r="AH67" s="138"/>
      <c r="AI67" s="139"/>
      <c r="AJ67" s="139"/>
      <c r="AK67" s="94"/>
      <c r="AL67" s="94"/>
      <c r="AQ67" s="148"/>
      <c r="AR67" s="149"/>
      <c r="AS67" s="237"/>
      <c r="AT67" s="142"/>
      <c r="AU67" s="143"/>
      <c r="AV67" s="144"/>
      <c r="AW67" s="145"/>
      <c r="AX67" s="146"/>
      <c r="AY67" s="147"/>
    </row>
    <row r="68" spans="1:51" s="46" customFormat="1" ht="20.100000000000001" customHeight="1" thickBot="1">
      <c r="A68" s="1129"/>
      <c r="B68" s="1131"/>
      <c r="C68" s="390" t="s">
        <v>215</v>
      </c>
      <c r="D68" s="391" t="s">
        <v>212</v>
      </c>
      <c r="E68" s="391" t="s">
        <v>213</v>
      </c>
      <c r="F68" s="392" t="s">
        <v>214</v>
      </c>
      <c r="G68" s="911"/>
      <c r="H68" s="913"/>
      <c r="I68" s="763" t="s">
        <v>238</v>
      </c>
      <c r="J68" s="394" t="s">
        <v>176</v>
      </c>
      <c r="K68" s="946"/>
      <c r="L68" s="395" t="s">
        <v>113</v>
      </c>
      <c r="M68" s="396"/>
      <c r="N68" s="396"/>
      <c r="O68" s="396"/>
      <c r="P68" s="396"/>
      <c r="Q68" s="397"/>
      <c r="R68" s="59"/>
      <c r="S68" s="53"/>
      <c r="T68" s="55"/>
      <c r="U68" s="55"/>
      <c r="V68" s="53"/>
      <c r="W68" s="53"/>
      <c r="X68" s="53"/>
      <c r="Y68" s="53"/>
      <c r="Z68" s="53"/>
      <c r="AA68" s="53"/>
      <c r="AB68" s="53"/>
      <c r="AC68" s="53"/>
      <c r="AD68" s="150"/>
      <c r="AE68" s="150"/>
      <c r="AF68" s="150"/>
      <c r="AG68" s="150"/>
      <c r="AH68" s="150"/>
      <c r="AI68" s="150"/>
      <c r="AJ68" s="150"/>
      <c r="AK68" s="150"/>
      <c r="AL68" s="150"/>
      <c r="AQ68" s="151"/>
      <c r="AR68" s="152"/>
      <c r="AS68" s="118"/>
      <c r="AT68" s="153"/>
      <c r="AU68" s="154"/>
      <c r="AV68" s="155"/>
      <c r="AW68" s="156"/>
      <c r="AX68" s="157"/>
      <c r="AY68" s="158"/>
    </row>
    <row r="69" spans="1:51" s="46" customFormat="1" ht="20.100000000000001" customHeight="1" thickBot="1">
      <c r="A69" s="250" t="s">
        <v>232</v>
      </c>
      <c r="B69" s="716">
        <v>1600</v>
      </c>
      <c r="C69" s="398"/>
      <c r="D69" s="258"/>
      <c r="E69" s="399"/>
      <c r="F69" s="726"/>
      <c r="G69" s="716"/>
      <c r="H69" s="716">
        <f>+B69-C69-D69-E69-F69+G69</f>
        <v>1600</v>
      </c>
      <c r="I69" s="400"/>
      <c r="J69" s="401">
        <f>SUM(C69:F69)*I69</f>
        <v>0</v>
      </c>
      <c r="K69" s="533">
        <f>+J69+'D07'!K69</f>
        <v>0</v>
      </c>
      <c r="L69" s="403" t="s">
        <v>102</v>
      </c>
      <c r="M69" s="404"/>
      <c r="N69" s="882">
        <v>1</v>
      </c>
      <c r="O69" s="939"/>
      <c r="P69" s="880">
        <f>+N69*O69</f>
        <v>0</v>
      </c>
      <c r="Q69" s="914">
        <f>P69</f>
        <v>0</v>
      </c>
      <c r="R69" s="59"/>
      <c r="S69" s="53"/>
      <c r="T69" s="55"/>
      <c r="U69" s="55"/>
      <c r="V69" s="53"/>
      <c r="W69" s="53"/>
      <c r="X69" s="53"/>
      <c r="Y69" s="53"/>
      <c r="Z69" s="53"/>
      <c r="AA69" s="53"/>
      <c r="AB69" s="53"/>
      <c r="AC69" s="53"/>
      <c r="AD69" s="131"/>
      <c r="AE69" s="131"/>
      <c r="AF69" s="754"/>
      <c r="AG69" s="159"/>
      <c r="AH69" s="138"/>
      <c r="AI69" s="139"/>
      <c r="AJ69" s="139"/>
      <c r="AK69" s="94"/>
      <c r="AL69" s="94"/>
      <c r="AQ69" s="160" t="s">
        <v>53</v>
      </c>
      <c r="AR69" s="161"/>
      <c r="AS69" s="161"/>
      <c r="AT69" s="161"/>
      <c r="AU69" s="161"/>
      <c r="AV69" s="161"/>
      <c r="AW69" s="161"/>
      <c r="AX69" s="161"/>
      <c r="AY69" s="162"/>
    </row>
    <row r="70" spans="1:51" s="46" customFormat="1" ht="20.100000000000001" customHeight="1">
      <c r="A70" s="250" t="s">
        <v>233</v>
      </c>
      <c r="B70" s="716">
        <v>175</v>
      </c>
      <c r="C70" s="398"/>
      <c r="D70" s="405">
        <v>200</v>
      </c>
      <c r="E70" s="399"/>
      <c r="F70" s="398"/>
      <c r="G70" s="716">
        <v>500</v>
      </c>
      <c r="H70" s="716">
        <f t="shared" ref="H70:H79" si="0">+B70-C70-D70-E70-F70+G70</f>
        <v>475</v>
      </c>
      <c r="I70" s="406"/>
      <c r="J70" s="407">
        <f t="shared" ref="J70:J79" si="1">SUM(C70:F70)*I70</f>
        <v>0</v>
      </c>
      <c r="K70" s="408">
        <f>+J70+'D07'!K70</f>
        <v>0</v>
      </c>
      <c r="L70" s="409" t="s">
        <v>101</v>
      </c>
      <c r="M70" s="410"/>
      <c r="N70" s="883"/>
      <c r="O70" s="940"/>
      <c r="P70" s="881"/>
      <c r="Q70" s="915"/>
      <c r="R70" s="59"/>
      <c r="S70" s="53"/>
      <c r="T70" s="55"/>
      <c r="U70" s="55"/>
      <c r="V70" s="53"/>
      <c r="W70" s="53"/>
      <c r="X70" s="53"/>
      <c r="Y70" s="53"/>
      <c r="Z70" s="53"/>
      <c r="AA70" s="53"/>
      <c r="AB70" s="53"/>
      <c r="AC70" s="53"/>
      <c r="AD70" s="131"/>
      <c r="AE70" s="131"/>
      <c r="AF70" s="754"/>
      <c r="AG70" s="159"/>
      <c r="AH70" s="138"/>
      <c r="AI70" s="139"/>
      <c r="AJ70" s="139"/>
      <c r="AK70" s="94"/>
      <c r="AL70" s="94"/>
      <c r="AQ70" s="163" t="s">
        <v>61</v>
      </c>
      <c r="AR70" s="164"/>
      <c r="AS70" s="92">
        <v>1</v>
      </c>
      <c r="AT70" s="165"/>
      <c r="AU70" s="143"/>
      <c r="AV70" s="166"/>
      <c r="AW70" s="167"/>
      <c r="AX70" s="168"/>
      <c r="AY70" s="169"/>
    </row>
    <row r="71" spans="1:51" s="46" customFormat="1" ht="20.100000000000001" customHeight="1">
      <c r="A71" s="250" t="s">
        <v>302</v>
      </c>
      <c r="B71" s="716">
        <v>8425</v>
      </c>
      <c r="C71" s="398"/>
      <c r="D71" s="398"/>
      <c r="E71" s="411"/>
      <c r="F71" s="726">
        <v>175</v>
      </c>
      <c r="G71" s="716"/>
      <c r="H71" s="716">
        <f t="shared" si="0"/>
        <v>8250</v>
      </c>
      <c r="I71" s="406"/>
      <c r="J71" s="407">
        <f t="shared" si="1"/>
        <v>0</v>
      </c>
      <c r="K71" s="408">
        <f>+J71+'D07'!K71</f>
        <v>0</v>
      </c>
      <c r="L71" s="412" t="s">
        <v>68</v>
      </c>
      <c r="M71" s="413"/>
      <c r="N71" s="413"/>
      <c r="O71" s="413"/>
      <c r="P71" s="413"/>
      <c r="Q71" s="414"/>
      <c r="R71" s="59"/>
      <c r="S71" s="53"/>
      <c r="T71" s="242"/>
      <c r="U71" s="55"/>
      <c r="V71" s="53"/>
      <c r="W71" s="53"/>
      <c r="X71" s="53"/>
      <c r="Y71" s="53"/>
      <c r="Z71" s="53"/>
      <c r="AA71" s="53"/>
      <c r="AB71" s="53"/>
      <c r="AC71" s="53"/>
      <c r="AD71" s="131"/>
      <c r="AE71" s="131"/>
      <c r="AF71" s="754"/>
      <c r="AG71" s="159"/>
      <c r="AH71" s="138"/>
      <c r="AI71" s="139"/>
      <c r="AJ71" s="139"/>
      <c r="AK71" s="94"/>
      <c r="AL71" s="94"/>
      <c r="AQ71" s="148" t="s">
        <v>69</v>
      </c>
      <c r="AR71" s="149"/>
      <c r="AS71" s="92">
        <v>1</v>
      </c>
      <c r="AT71" s="165"/>
      <c r="AU71" s="143"/>
      <c r="AV71" s="144"/>
      <c r="AW71" s="145"/>
      <c r="AX71" s="146"/>
      <c r="AY71" s="147"/>
    </row>
    <row r="72" spans="1:51" s="46" customFormat="1" ht="20.100000000000001" customHeight="1">
      <c r="A72" s="250" t="s">
        <v>258</v>
      </c>
      <c r="B72" s="716">
        <v>10</v>
      </c>
      <c r="C72" s="398"/>
      <c r="D72" s="398"/>
      <c r="E72" s="398"/>
      <c r="F72" s="726"/>
      <c r="G72" s="716"/>
      <c r="H72" s="716">
        <f t="shared" si="0"/>
        <v>10</v>
      </c>
      <c r="I72" s="406"/>
      <c r="J72" s="407">
        <f t="shared" si="1"/>
        <v>0</v>
      </c>
      <c r="K72" s="408">
        <f>+J72+'D07'!K72</f>
        <v>0</v>
      </c>
      <c r="L72" s="415" t="s">
        <v>51</v>
      </c>
      <c r="M72" s="713"/>
      <c r="N72" s="713">
        <v>1</v>
      </c>
      <c r="O72" s="406"/>
      <c r="P72" s="416">
        <f>+N72*O72</f>
        <v>0</v>
      </c>
      <c r="Q72" s="416">
        <f>+P72</f>
        <v>0</v>
      </c>
      <c r="R72" s="59"/>
      <c r="S72" s="170"/>
      <c r="T72" s="238"/>
      <c r="U72" s="55"/>
      <c r="V72" s="53"/>
      <c r="W72" s="53"/>
      <c r="X72" s="53"/>
      <c r="Y72" s="53"/>
      <c r="Z72" s="53"/>
      <c r="AA72" s="53"/>
      <c r="AB72" s="53"/>
      <c r="AC72" s="53"/>
      <c r="AD72" s="171"/>
      <c r="AE72" s="171"/>
      <c r="AF72" s="754"/>
      <c r="AG72" s="159"/>
      <c r="AH72" s="138"/>
      <c r="AI72" s="139"/>
      <c r="AJ72" s="139"/>
      <c r="AK72" s="94"/>
      <c r="AL72" s="94"/>
      <c r="AQ72" s="148" t="s">
        <v>70</v>
      </c>
      <c r="AR72" s="149"/>
      <c r="AS72" s="92">
        <v>4</v>
      </c>
      <c r="AT72" s="165"/>
      <c r="AU72" s="143"/>
      <c r="AV72" s="144"/>
      <c r="AW72" s="145"/>
      <c r="AX72" s="146"/>
      <c r="AY72" s="147"/>
    </row>
    <row r="73" spans="1:51" s="46" customFormat="1" ht="20.100000000000001" customHeight="1">
      <c r="A73" s="417" t="s">
        <v>235</v>
      </c>
      <c r="B73" s="716">
        <v>2025</v>
      </c>
      <c r="C73" s="398"/>
      <c r="D73" s="398"/>
      <c r="E73" s="399"/>
      <c r="F73" s="726">
        <v>50</v>
      </c>
      <c r="G73" s="716"/>
      <c r="H73" s="716">
        <f t="shared" si="0"/>
        <v>1975</v>
      </c>
      <c r="I73" s="406"/>
      <c r="J73" s="407">
        <f t="shared" si="1"/>
        <v>0</v>
      </c>
      <c r="K73" s="408">
        <f>+J73+'D07'!K73</f>
        <v>0</v>
      </c>
      <c r="L73" s="764" t="s">
        <v>52</v>
      </c>
      <c r="M73" s="713"/>
      <c r="N73" s="713">
        <v>1</v>
      </c>
      <c r="O73" s="406"/>
      <c r="P73" s="416">
        <f>+N73*O73</f>
        <v>0</v>
      </c>
      <c r="Q73" s="416">
        <f>+P73</f>
        <v>0</v>
      </c>
      <c r="R73" s="59"/>
      <c r="S73" s="170"/>
      <c r="T73" s="238"/>
      <c r="U73" s="55"/>
      <c r="V73" s="725"/>
      <c r="W73" s="725"/>
      <c r="X73" s="725"/>
      <c r="Y73" s="725"/>
      <c r="Z73" s="725"/>
      <c r="AA73" s="725"/>
      <c r="AB73" s="725"/>
      <c r="AC73" s="53"/>
      <c r="AD73" s="171"/>
      <c r="AE73" s="171"/>
      <c r="AF73" s="754"/>
      <c r="AG73" s="159"/>
      <c r="AH73" s="138"/>
      <c r="AI73" s="139"/>
      <c r="AJ73" s="139"/>
      <c r="AK73" s="94"/>
      <c r="AL73" s="94"/>
      <c r="AQ73" s="140" t="s">
        <v>54</v>
      </c>
      <c r="AR73" s="141"/>
      <c r="AS73" s="92">
        <v>1</v>
      </c>
      <c r="AT73" s="165"/>
      <c r="AU73" s="143"/>
      <c r="AV73" s="144"/>
      <c r="AW73" s="145"/>
      <c r="AX73" s="146"/>
      <c r="AY73" s="147"/>
    </row>
    <row r="74" spans="1:51" s="46" customFormat="1" ht="20.100000000000001" customHeight="1">
      <c r="A74" s="250" t="s">
        <v>236</v>
      </c>
      <c r="B74" s="716">
        <v>0</v>
      </c>
      <c r="C74" s="713"/>
      <c r="D74" s="398"/>
      <c r="E74" s="398"/>
      <c r="F74" s="398"/>
      <c r="G74" s="716"/>
      <c r="H74" s="716">
        <f t="shared" si="0"/>
        <v>0</v>
      </c>
      <c r="I74" s="406"/>
      <c r="J74" s="407">
        <f t="shared" si="1"/>
        <v>0</v>
      </c>
      <c r="K74" s="408">
        <f>+J74+'D07'!K74</f>
        <v>0</v>
      </c>
      <c r="L74" s="906"/>
      <c r="M74" s="907"/>
      <c r="N74" s="713"/>
      <c r="O74" s="419"/>
      <c r="P74" s="420"/>
      <c r="Q74" s="421"/>
      <c r="R74" s="59"/>
      <c r="S74" s="170"/>
      <c r="T74" s="238"/>
      <c r="U74" s="55"/>
      <c r="V74" s="53"/>
      <c r="W74" s="754"/>
      <c r="X74" s="754"/>
      <c r="Y74" s="53"/>
      <c r="Z74" s="754"/>
      <c r="AA74" s="754"/>
      <c r="AB74" s="754"/>
      <c r="AC74" s="53"/>
      <c r="AD74" s="171"/>
      <c r="AE74" s="171"/>
      <c r="AF74" s="754"/>
      <c r="AG74" s="159"/>
      <c r="AH74" s="138"/>
      <c r="AI74" s="139"/>
      <c r="AJ74" s="139"/>
      <c r="AK74" s="94"/>
      <c r="AL74" s="94"/>
      <c r="AQ74" s="140" t="s">
        <v>67</v>
      </c>
      <c r="AR74" s="141"/>
      <c r="AS74" s="92">
        <v>1</v>
      </c>
      <c r="AT74" s="165"/>
      <c r="AU74" s="143"/>
      <c r="AV74" s="144"/>
      <c r="AW74" s="145"/>
      <c r="AX74" s="146"/>
      <c r="AY74" s="147"/>
    </row>
    <row r="75" spans="1:51" s="46" customFormat="1" ht="20.100000000000001" customHeight="1">
      <c r="A75" s="417" t="s">
        <v>270</v>
      </c>
      <c r="B75" s="716">
        <v>4</v>
      </c>
      <c r="C75" s="713"/>
      <c r="D75" s="398"/>
      <c r="E75" s="398"/>
      <c r="F75" s="398"/>
      <c r="G75" s="716"/>
      <c r="H75" s="716">
        <f t="shared" si="0"/>
        <v>4</v>
      </c>
      <c r="I75" s="406"/>
      <c r="J75" s="407">
        <f t="shared" si="1"/>
        <v>0</v>
      </c>
      <c r="K75" s="408">
        <f>+J75+'D07'!K75</f>
        <v>0</v>
      </c>
      <c r="L75" s="412" t="s">
        <v>53</v>
      </c>
      <c r="M75" s="413"/>
      <c r="N75" s="413"/>
      <c r="O75" s="413"/>
      <c r="P75" s="422"/>
      <c r="Q75" s="414"/>
      <c r="R75" s="59"/>
      <c r="S75" s="170"/>
      <c r="T75" s="238"/>
      <c r="U75" s="55"/>
      <c r="V75" s="53"/>
      <c r="W75" s="754"/>
      <c r="X75" s="754"/>
      <c r="Y75" s="53"/>
      <c r="Z75" s="53"/>
      <c r="AA75" s="753"/>
      <c r="AB75" s="754"/>
      <c r="AC75" s="53"/>
      <c r="AD75" s="171"/>
      <c r="AE75" s="171"/>
      <c r="AF75" s="754"/>
      <c r="AG75" s="172"/>
      <c r="AH75" s="138"/>
      <c r="AI75" s="139"/>
      <c r="AJ75" s="139"/>
      <c r="AK75" s="94"/>
      <c r="AL75" s="94"/>
      <c r="AQ75" s="140" t="s">
        <v>71</v>
      </c>
      <c r="AR75" s="141"/>
      <c r="AS75" s="92">
        <v>1</v>
      </c>
      <c r="AT75" s="165"/>
      <c r="AU75" s="143"/>
      <c r="AV75" s="144"/>
      <c r="AW75" s="145"/>
      <c r="AX75" s="146"/>
      <c r="AY75" s="147"/>
    </row>
    <row r="76" spans="1:51" s="46" customFormat="1" ht="20.100000000000001" customHeight="1" thickBot="1">
      <c r="A76" s="417" t="s">
        <v>303</v>
      </c>
      <c r="B76" s="716">
        <v>3</v>
      </c>
      <c r="C76" s="713"/>
      <c r="D76" s="398"/>
      <c r="E76" s="398"/>
      <c r="F76" s="398"/>
      <c r="G76" s="726"/>
      <c r="H76" s="716">
        <f t="shared" si="0"/>
        <v>3</v>
      </c>
      <c r="I76" s="406"/>
      <c r="J76" s="407">
        <f t="shared" si="1"/>
        <v>0</v>
      </c>
      <c r="K76" s="408">
        <f>+J76+'D07'!K76</f>
        <v>0</v>
      </c>
      <c r="L76" s="941" t="s">
        <v>220</v>
      </c>
      <c r="M76" s="942"/>
      <c r="N76" s="882">
        <v>1</v>
      </c>
      <c r="O76" s="939"/>
      <c r="P76" s="908">
        <v>0</v>
      </c>
      <c r="Q76" s="908">
        <f>+P76</f>
        <v>0</v>
      </c>
      <c r="R76" s="59"/>
      <c r="S76" s="170"/>
      <c r="T76" s="238"/>
      <c r="U76" s="55"/>
      <c r="V76" s="53"/>
      <c r="W76" s="754"/>
      <c r="X76" s="754"/>
      <c r="Y76" s="53"/>
      <c r="Z76" s="53"/>
      <c r="AA76" s="88"/>
      <c r="AB76" s="173"/>
      <c r="AC76" s="53"/>
      <c r="AD76" s="150"/>
      <c r="AE76" s="150"/>
      <c r="AF76" s="150"/>
      <c r="AG76" s="150"/>
      <c r="AH76" s="150"/>
      <c r="AI76" s="150"/>
      <c r="AJ76" s="150"/>
      <c r="AK76" s="150"/>
      <c r="AL76" s="150"/>
      <c r="AQ76" s="140" t="s">
        <v>72</v>
      </c>
      <c r="AR76" s="141"/>
      <c r="AS76" s="237">
        <v>1</v>
      </c>
      <c r="AT76" s="174"/>
      <c r="AU76" s="154"/>
      <c r="AV76" s="155"/>
      <c r="AW76" s="156"/>
      <c r="AX76" s="157"/>
      <c r="AY76" s="158"/>
    </row>
    <row r="77" spans="1:51" s="46" customFormat="1" ht="20.100000000000001" customHeight="1" thickBot="1">
      <c r="A77" s="417" t="s">
        <v>376</v>
      </c>
      <c r="B77" s="716">
        <v>2025</v>
      </c>
      <c r="C77" s="398"/>
      <c r="D77" s="398"/>
      <c r="E77" s="398"/>
      <c r="F77" s="258"/>
      <c r="G77" s="726"/>
      <c r="H77" s="716">
        <f t="shared" si="0"/>
        <v>2025</v>
      </c>
      <c r="I77" s="406"/>
      <c r="J77" s="407">
        <f t="shared" si="1"/>
        <v>0</v>
      </c>
      <c r="K77" s="408">
        <f>+J77+'D07'!K77</f>
        <v>0</v>
      </c>
      <c r="L77" s="904" t="s">
        <v>219</v>
      </c>
      <c r="M77" s="905"/>
      <c r="N77" s="883"/>
      <c r="O77" s="940"/>
      <c r="P77" s="909"/>
      <c r="Q77" s="909"/>
      <c r="R77" s="59"/>
      <c r="S77" s="170"/>
      <c r="T77" s="238"/>
      <c r="U77" s="55"/>
      <c r="V77" s="53"/>
      <c r="W77" s="754"/>
      <c r="X77" s="754"/>
      <c r="Y77" s="725"/>
      <c r="Z77" s="53"/>
      <c r="AA77" s="754"/>
      <c r="AB77" s="754"/>
      <c r="AC77" s="53"/>
      <c r="AD77" s="131"/>
      <c r="AE77" s="131"/>
      <c r="AF77" s="754"/>
      <c r="AG77" s="159"/>
      <c r="AH77" s="138"/>
      <c r="AI77" s="139"/>
      <c r="AJ77" s="139"/>
      <c r="AK77" s="94"/>
      <c r="AL77" s="94"/>
      <c r="AQ77" s="160" t="s">
        <v>55</v>
      </c>
      <c r="AR77" s="161"/>
      <c r="AS77" s="161"/>
      <c r="AT77" s="161"/>
      <c r="AU77" s="161"/>
      <c r="AV77" s="161"/>
      <c r="AW77" s="161"/>
      <c r="AX77" s="161"/>
      <c r="AY77" s="162"/>
    </row>
    <row r="78" spans="1:51" s="46" customFormat="1" ht="20.100000000000001" customHeight="1" thickBot="1">
      <c r="A78" s="417" t="s">
        <v>248</v>
      </c>
      <c r="B78" s="716">
        <v>75</v>
      </c>
      <c r="C78" s="398"/>
      <c r="D78" s="398"/>
      <c r="E78" s="398"/>
      <c r="F78" s="423"/>
      <c r="G78" s="726"/>
      <c r="H78" s="716">
        <f t="shared" si="0"/>
        <v>75</v>
      </c>
      <c r="I78" s="406"/>
      <c r="J78" s="407">
        <f t="shared" si="1"/>
        <v>0</v>
      </c>
      <c r="K78" s="408">
        <f>+J78+'D07'!K78</f>
        <v>0</v>
      </c>
      <c r="L78" s="415" t="s">
        <v>218</v>
      </c>
      <c r="M78" s="717"/>
      <c r="N78" s="717">
        <v>1</v>
      </c>
      <c r="O78" s="406"/>
      <c r="P78" s="416">
        <f t="shared" ref="P78:P83" si="2">+N78*O78</f>
        <v>0</v>
      </c>
      <c r="Q78" s="416">
        <f t="shared" ref="Q78:Q83" si="3">+P78</f>
        <v>0</v>
      </c>
      <c r="R78" s="59"/>
      <c r="S78" s="170"/>
      <c r="T78" s="238"/>
      <c r="U78" s="55"/>
      <c r="V78" s="53"/>
      <c r="W78" s="754"/>
      <c r="X78" s="754"/>
      <c r="Y78" s="725"/>
      <c r="Z78" s="53"/>
      <c r="AA78" s="754"/>
      <c r="AB78" s="754"/>
      <c r="AC78" s="53"/>
      <c r="AD78" s="131"/>
      <c r="AE78" s="131"/>
      <c r="AF78" s="754"/>
      <c r="AG78" s="159"/>
      <c r="AH78" s="138"/>
      <c r="AI78" s="139"/>
      <c r="AJ78" s="139"/>
      <c r="AK78" s="94"/>
      <c r="AL78" s="94"/>
      <c r="AQ78" s="175"/>
      <c r="AR78" s="175"/>
      <c r="AS78" s="176"/>
      <c r="AT78" s="176"/>
      <c r="AU78" s="176"/>
      <c r="AV78" s="175"/>
      <c r="AW78" s="175"/>
      <c r="AX78" s="175"/>
      <c r="AY78" s="177"/>
    </row>
    <row r="79" spans="1:51" s="46" customFormat="1" ht="20.100000000000001" customHeight="1">
      <c r="A79" s="417" t="s">
        <v>237</v>
      </c>
      <c r="B79" s="716">
        <v>50</v>
      </c>
      <c r="C79" s="419"/>
      <c r="D79" s="419"/>
      <c r="E79" s="419"/>
      <c r="F79" s="423"/>
      <c r="G79" s="424"/>
      <c r="H79" s="716">
        <f t="shared" si="0"/>
        <v>50</v>
      </c>
      <c r="I79" s="426"/>
      <c r="J79" s="407">
        <f t="shared" si="1"/>
        <v>0</v>
      </c>
      <c r="K79" s="408">
        <f>+J79+'D07'!K79</f>
        <v>0</v>
      </c>
      <c r="L79" s="415" t="s">
        <v>114</v>
      </c>
      <c r="M79" s="717"/>
      <c r="N79" s="717">
        <v>4</v>
      </c>
      <c r="O79" s="406"/>
      <c r="P79" s="416">
        <f t="shared" si="2"/>
        <v>0</v>
      </c>
      <c r="Q79" s="416">
        <f t="shared" si="3"/>
        <v>0</v>
      </c>
      <c r="R79" s="59"/>
      <c r="S79" s="170"/>
      <c r="T79" s="238"/>
      <c r="U79" s="55"/>
      <c r="V79" s="53"/>
      <c r="W79" s="754"/>
      <c r="X79" s="754"/>
      <c r="Y79" s="725"/>
      <c r="Z79" s="53"/>
      <c r="AA79" s="754"/>
      <c r="AB79" s="754"/>
      <c r="AC79" s="53"/>
      <c r="AD79" s="131"/>
      <c r="AE79" s="131"/>
      <c r="AF79" s="754"/>
      <c r="AG79" s="753"/>
      <c r="AH79" s="138"/>
      <c r="AI79" s="139"/>
      <c r="AJ79" s="139"/>
      <c r="AK79" s="94"/>
      <c r="AL79" s="94"/>
      <c r="AQ79" s="178" t="s">
        <v>62</v>
      </c>
      <c r="AR79" s="164"/>
      <c r="AS79" s="237">
        <v>2</v>
      </c>
      <c r="AT79" s="165"/>
      <c r="AU79" s="143"/>
      <c r="AV79" s="166"/>
      <c r="AW79" s="167"/>
      <c r="AX79" s="168"/>
      <c r="AY79" s="169"/>
    </row>
    <row r="80" spans="1:51" s="46" customFormat="1" ht="20.100000000000001" customHeight="1">
      <c r="A80" s="429"/>
      <c r="B80" s="258"/>
      <c r="C80" s="710"/>
      <c r="D80" s="419"/>
      <c r="E80" s="399"/>
      <c r="F80" s="405"/>
      <c r="G80" s="430"/>
      <c r="H80" s="431"/>
      <c r="I80" s="432"/>
      <c r="J80" s="433"/>
      <c r="K80" s="434"/>
      <c r="L80" s="875" t="s">
        <v>217</v>
      </c>
      <c r="M80" s="876"/>
      <c r="N80" s="717">
        <v>1</v>
      </c>
      <c r="O80" s="406"/>
      <c r="P80" s="416">
        <f t="shared" si="2"/>
        <v>0</v>
      </c>
      <c r="Q80" s="416">
        <f t="shared" si="3"/>
        <v>0</v>
      </c>
      <c r="R80" s="59"/>
      <c r="S80" s="170"/>
      <c r="T80" s="238"/>
      <c r="U80" s="55"/>
      <c r="V80" s="917"/>
      <c r="W80" s="917"/>
      <c r="X80" s="917"/>
      <c r="Y80" s="968"/>
      <c r="Z80" s="968"/>
      <c r="AA80" s="968"/>
      <c r="AB80" s="968"/>
      <c r="AC80" s="53"/>
      <c r="AD80" s="131"/>
      <c r="AE80" s="131"/>
      <c r="AF80" s="754"/>
      <c r="AG80" s="753"/>
      <c r="AH80" s="138"/>
      <c r="AI80" s="139"/>
      <c r="AJ80" s="139"/>
      <c r="AK80" s="94"/>
      <c r="AL80" s="94"/>
      <c r="AQ80" s="148" t="s">
        <v>63</v>
      </c>
      <c r="AR80" s="149"/>
      <c r="AS80" s="237">
        <v>1</v>
      </c>
      <c r="AT80" s="142"/>
      <c r="AU80" s="143"/>
      <c r="AV80" s="144"/>
      <c r="AW80" s="145"/>
      <c r="AX80" s="146"/>
      <c r="AY80" s="147"/>
    </row>
    <row r="81" spans="1:51" s="46" customFormat="1" ht="20.100000000000001" customHeight="1">
      <c r="A81" s="296"/>
      <c r="B81" s="435"/>
      <c r="C81" s="436"/>
      <c r="D81" s="728"/>
      <c r="E81" s="437"/>
      <c r="F81" s="438"/>
      <c r="G81" s="424"/>
      <c r="H81" s="425"/>
      <c r="I81" s="426"/>
      <c r="J81" s="439"/>
      <c r="K81" s="434"/>
      <c r="L81" s="764" t="s">
        <v>67</v>
      </c>
      <c r="M81" s="717"/>
      <c r="N81" s="717">
        <v>1</v>
      </c>
      <c r="O81" s="406"/>
      <c r="P81" s="416">
        <f t="shared" si="2"/>
        <v>0</v>
      </c>
      <c r="Q81" s="416">
        <f t="shared" si="3"/>
        <v>0</v>
      </c>
      <c r="R81" s="59"/>
      <c r="S81" s="170"/>
      <c r="T81" s="238"/>
      <c r="U81" s="55"/>
      <c r="V81" s="53"/>
      <c r="W81" s="53"/>
      <c r="X81" s="53"/>
      <c r="Y81" s="53"/>
      <c r="Z81" s="53"/>
      <c r="AA81" s="53"/>
      <c r="AB81" s="53"/>
      <c r="AC81" s="53"/>
      <c r="AD81" s="131"/>
      <c r="AE81" s="131"/>
      <c r="AF81" s="754"/>
      <c r="AG81" s="753"/>
      <c r="AH81" s="138"/>
      <c r="AI81" s="139"/>
      <c r="AJ81" s="139"/>
      <c r="AK81" s="94"/>
      <c r="AL81" s="94"/>
      <c r="AQ81" s="148" t="s">
        <v>64</v>
      </c>
      <c r="AR81" s="149"/>
      <c r="AS81" s="237">
        <v>1</v>
      </c>
      <c r="AT81" s="142"/>
      <c r="AU81" s="143"/>
      <c r="AV81" s="144"/>
      <c r="AW81" s="145"/>
      <c r="AX81" s="146"/>
      <c r="AY81" s="147"/>
    </row>
    <row r="82" spans="1:51" s="46" customFormat="1" ht="20.100000000000001" customHeight="1">
      <c r="A82" s="440" t="s">
        <v>103</v>
      </c>
      <c r="B82" s="441"/>
      <c r="C82" s="441"/>
      <c r="D82" s="441"/>
      <c r="E82" s="441"/>
      <c r="F82" s="441"/>
      <c r="G82" s="441"/>
      <c r="H82" s="441"/>
      <c r="I82" s="442"/>
      <c r="J82" s="443">
        <f>SUM(J69:J81)</f>
        <v>0</v>
      </c>
      <c r="K82" s="444">
        <f>SUM(K69:K81)+'D07'!K82</f>
        <v>0</v>
      </c>
      <c r="L82" s="875" t="s">
        <v>71</v>
      </c>
      <c r="M82" s="876"/>
      <c r="N82" s="717">
        <v>1</v>
      </c>
      <c r="O82" s="406"/>
      <c r="P82" s="416">
        <f t="shared" si="2"/>
        <v>0</v>
      </c>
      <c r="Q82" s="416">
        <f t="shared" si="3"/>
        <v>0</v>
      </c>
      <c r="R82" s="59"/>
      <c r="S82" s="170"/>
      <c r="T82" s="238"/>
      <c r="U82" s="55"/>
      <c r="V82" s="53"/>
      <c r="W82" s="53"/>
      <c r="X82" s="53"/>
      <c r="Y82" s="53"/>
      <c r="Z82" s="53"/>
      <c r="AA82" s="53"/>
      <c r="AB82" s="53"/>
      <c r="AC82" s="53"/>
      <c r="AD82" s="131"/>
      <c r="AE82" s="131"/>
      <c r="AF82" s="754"/>
      <c r="AG82" s="753"/>
      <c r="AH82" s="138"/>
      <c r="AI82" s="139"/>
      <c r="AJ82" s="139"/>
      <c r="AK82" s="94"/>
      <c r="AL82" s="94"/>
      <c r="AQ82" s="148" t="s">
        <v>65</v>
      </c>
      <c r="AR82" s="149"/>
      <c r="AS82" s="237">
        <v>1</v>
      </c>
      <c r="AT82" s="142"/>
      <c r="AU82" s="143"/>
      <c r="AV82" s="144"/>
      <c r="AW82" s="145"/>
      <c r="AX82" s="146"/>
      <c r="AY82" s="147"/>
    </row>
    <row r="83" spans="1:51" s="46" customFormat="1" ht="20.100000000000001" customHeight="1" thickBot="1">
      <c r="A83" s="445" t="s">
        <v>224</v>
      </c>
      <c r="B83" s="445"/>
      <c r="C83" s="446">
        <f>IF(M54=0,0,(+C74*I74+C75*I75+C76*I76)/M54)</f>
        <v>0</v>
      </c>
      <c r="D83" s="446">
        <f>IF(P36=0,0,(+D69*I69+D70*I70)/P36)</f>
        <v>0</v>
      </c>
      <c r="E83" s="446">
        <f>IF(P37=0,0,(+E69*I69+E70*I70+E71*I71+E73*I73)/P37)</f>
        <v>0</v>
      </c>
      <c r="F83" s="446">
        <f>IF(F52=0,0,(+F69*I69+F71*I71+F72*I72+F73*I73+F78*I78+F77*I77)/F52)</f>
        <v>0</v>
      </c>
      <c r="G83" s="398"/>
      <c r="H83" s="398"/>
      <c r="I83" s="398"/>
      <c r="J83" s="447"/>
      <c r="K83" s="447"/>
      <c r="L83" s="875" t="s">
        <v>72</v>
      </c>
      <c r="M83" s="876"/>
      <c r="N83" s="713">
        <v>1</v>
      </c>
      <c r="O83" s="406"/>
      <c r="P83" s="416">
        <f t="shared" si="2"/>
        <v>0</v>
      </c>
      <c r="Q83" s="416">
        <f t="shared" si="3"/>
        <v>0</v>
      </c>
      <c r="R83" s="59"/>
      <c r="S83" s="170"/>
      <c r="T83" s="238"/>
      <c r="U83" s="55"/>
      <c r="V83" s="53"/>
      <c r="W83" s="53"/>
      <c r="X83" s="53"/>
      <c r="Y83" s="53"/>
      <c r="Z83" s="53"/>
      <c r="AA83" s="53"/>
      <c r="AB83" s="53"/>
      <c r="AC83" s="53"/>
      <c r="AD83" s="150"/>
      <c r="AE83" s="150"/>
      <c r="AF83" s="150"/>
      <c r="AG83" s="150"/>
      <c r="AH83" s="150"/>
      <c r="AI83" s="150"/>
      <c r="AJ83" s="150"/>
      <c r="AK83" s="150"/>
      <c r="AL83" s="150"/>
      <c r="AQ83" s="180" t="s">
        <v>66</v>
      </c>
      <c r="AR83" s="152"/>
      <c r="AS83" s="118">
        <v>1</v>
      </c>
      <c r="AT83" s="181"/>
      <c r="AU83" s="154"/>
      <c r="AV83" s="155"/>
      <c r="AW83" s="156"/>
      <c r="AX83" s="157"/>
      <c r="AY83" s="158"/>
    </row>
    <row r="84" spans="1:51" s="46" customFormat="1" ht="20.100000000000001" customHeight="1" thickBot="1">
      <c r="A84" s="445" t="s">
        <v>225</v>
      </c>
      <c r="B84" s="445"/>
      <c r="C84" s="448">
        <f>+C83</f>
        <v>0</v>
      </c>
      <c r="D84" s="446">
        <f>+D83</f>
        <v>0</v>
      </c>
      <c r="E84" s="446">
        <f>+E83</f>
        <v>0</v>
      </c>
      <c r="F84" s="446">
        <f>+F83</f>
        <v>0</v>
      </c>
      <c r="G84" s="398"/>
      <c r="H84" s="398"/>
      <c r="I84" s="398"/>
      <c r="J84" s="447"/>
      <c r="K84" s="449"/>
      <c r="L84" s="412" t="s">
        <v>55</v>
      </c>
      <c r="M84" s="413"/>
      <c r="N84" s="413"/>
      <c r="O84" s="413"/>
      <c r="P84" s="422"/>
      <c r="Q84" s="414"/>
      <c r="R84" s="59"/>
      <c r="S84" s="170"/>
      <c r="T84" s="105"/>
      <c r="U84" s="182"/>
      <c r="V84" s="53"/>
      <c r="W84" s="53"/>
      <c r="X84" s="53"/>
      <c r="Y84" s="53"/>
      <c r="Z84" s="53"/>
      <c r="AA84" s="53"/>
      <c r="AB84" s="53"/>
      <c r="AC84" s="53"/>
      <c r="AD84" s="765"/>
      <c r="AE84" s="754"/>
      <c r="AF84" s="754"/>
      <c r="AG84" s="159"/>
      <c r="AH84" s="138"/>
      <c r="AI84" s="139"/>
      <c r="AJ84" s="139"/>
      <c r="AK84" s="94"/>
      <c r="AL84" s="94"/>
      <c r="AQ84" s="160" t="s">
        <v>56</v>
      </c>
      <c r="AR84" s="161"/>
      <c r="AS84" s="161"/>
      <c r="AT84" s="161"/>
      <c r="AU84" s="161"/>
      <c r="AV84" s="161"/>
      <c r="AW84" s="161"/>
      <c r="AX84" s="161"/>
      <c r="AY84" s="162"/>
    </row>
    <row r="85" spans="1:51" s="46" customFormat="1" ht="20.100000000000001" customHeight="1">
      <c r="A85" s="871" t="s">
        <v>151</v>
      </c>
      <c r="B85" s="872"/>
      <c r="C85" s="872"/>
      <c r="D85" s="872"/>
      <c r="E85" s="872"/>
      <c r="F85" s="872"/>
      <c r="G85" s="872"/>
      <c r="H85" s="872"/>
      <c r="I85" s="872"/>
      <c r="J85" s="450"/>
      <c r="K85" s="451"/>
      <c r="L85" s="875" t="s">
        <v>62</v>
      </c>
      <c r="M85" s="876"/>
      <c r="N85" s="713">
        <v>2</v>
      </c>
      <c r="O85" s="406"/>
      <c r="P85" s="416">
        <f>+N85*O85</f>
        <v>0</v>
      </c>
      <c r="Q85" s="416">
        <f>+P85</f>
        <v>0</v>
      </c>
      <c r="R85" s="59"/>
      <c r="S85" s="170"/>
      <c r="T85" s="105"/>
      <c r="U85" s="182"/>
      <c r="V85" s="53"/>
      <c r="W85" s="53"/>
      <c r="X85" s="53"/>
      <c r="Y85" s="53"/>
      <c r="Z85" s="53"/>
      <c r="AA85" s="53"/>
      <c r="AB85" s="53"/>
      <c r="AC85" s="53"/>
      <c r="AD85" s="765"/>
      <c r="AE85" s="754"/>
      <c r="AF85" s="754"/>
      <c r="AG85" s="159"/>
      <c r="AH85" s="138"/>
      <c r="AI85" s="139"/>
      <c r="AJ85" s="139"/>
      <c r="AK85" s="94"/>
      <c r="AL85" s="94"/>
      <c r="AQ85" s="183" t="s">
        <v>73</v>
      </c>
      <c r="AR85" s="75"/>
      <c r="AS85" s="237">
        <v>1</v>
      </c>
      <c r="AT85" s="165"/>
      <c r="AU85" s="143"/>
      <c r="AV85" s="166"/>
      <c r="AW85" s="167"/>
      <c r="AX85" s="168"/>
      <c r="AY85" s="169"/>
    </row>
    <row r="86" spans="1:51" s="46" customFormat="1" ht="20.100000000000001" customHeight="1">
      <c r="A86" s="452" t="s">
        <v>160</v>
      </c>
      <c r="B86" s="1127" t="s">
        <v>164</v>
      </c>
      <c r="C86" s="1127"/>
      <c r="D86" s="1127"/>
      <c r="E86" s="1127"/>
      <c r="F86" s="1127"/>
      <c r="G86" s="1127"/>
      <c r="H86" s="1127"/>
      <c r="I86" s="1127"/>
      <c r="J86" s="453"/>
      <c r="K86" s="454"/>
      <c r="L86" s="415" t="s">
        <v>63</v>
      </c>
      <c r="M86" s="713"/>
      <c r="N86" s="713">
        <v>1</v>
      </c>
      <c r="O86" s="406"/>
      <c r="P86" s="416">
        <f>+N86*O86</f>
        <v>0</v>
      </c>
      <c r="Q86" s="416">
        <f>+P86</f>
        <v>0</v>
      </c>
      <c r="R86" s="59"/>
      <c r="S86" s="170"/>
      <c r="T86" s="105"/>
      <c r="U86" s="182"/>
      <c r="V86" s="53"/>
      <c r="W86" s="53"/>
      <c r="X86" s="53"/>
      <c r="Y86" s="53"/>
      <c r="Z86" s="53"/>
      <c r="AA86" s="53"/>
      <c r="AB86" s="53"/>
      <c r="AC86" s="53"/>
      <c r="AD86" s="765"/>
      <c r="AE86" s="754"/>
      <c r="AF86" s="754"/>
      <c r="AG86" s="159"/>
      <c r="AH86" s="138"/>
      <c r="AI86" s="139"/>
      <c r="AJ86" s="139"/>
      <c r="AK86" s="94"/>
      <c r="AL86" s="94"/>
      <c r="AQ86" s="183" t="s">
        <v>74</v>
      </c>
      <c r="AR86" s="75"/>
      <c r="AS86" s="237">
        <v>1</v>
      </c>
      <c r="AT86" s="165"/>
      <c r="AU86" s="143"/>
      <c r="AV86" s="144"/>
      <c r="AW86" s="145"/>
      <c r="AX86" s="146"/>
      <c r="AY86" s="147"/>
    </row>
    <row r="87" spans="1:51" s="46" customFormat="1" ht="20.100000000000001" customHeight="1">
      <c r="A87" s="623" t="s">
        <v>326</v>
      </c>
      <c r="B87" s="624"/>
      <c r="C87" s="624"/>
      <c r="D87" s="624"/>
      <c r="E87" s="624"/>
      <c r="F87" s="624"/>
      <c r="G87" s="624"/>
      <c r="H87" s="624"/>
      <c r="I87" s="624"/>
      <c r="J87" s="645"/>
      <c r="K87" s="646"/>
      <c r="L87" s="875" t="s">
        <v>64</v>
      </c>
      <c r="M87" s="876"/>
      <c r="N87" s="713">
        <v>1</v>
      </c>
      <c r="O87" s="406"/>
      <c r="P87" s="416">
        <f>+N87*O87</f>
        <v>0</v>
      </c>
      <c r="Q87" s="416">
        <f>+P87</f>
        <v>0</v>
      </c>
      <c r="R87" s="59"/>
      <c r="S87" s="170"/>
      <c r="T87" s="105"/>
      <c r="U87" s="182"/>
      <c r="V87" s="53"/>
      <c r="W87" s="53"/>
      <c r="X87" s="53"/>
      <c r="Y87" s="53"/>
      <c r="Z87" s="53"/>
      <c r="AA87" s="53"/>
      <c r="AB87" s="53"/>
      <c r="AC87" s="53"/>
      <c r="AD87" s="765"/>
      <c r="AE87" s="754"/>
      <c r="AF87" s="754"/>
      <c r="AG87" s="172"/>
      <c r="AH87" s="138"/>
      <c r="AI87" s="139"/>
      <c r="AJ87" s="131"/>
      <c r="AK87" s="94"/>
      <c r="AL87" s="94"/>
      <c r="AQ87" s="183" t="s">
        <v>75</v>
      </c>
      <c r="AR87" s="75"/>
      <c r="AS87" s="237">
        <v>2</v>
      </c>
      <c r="AT87" s="165"/>
      <c r="AU87" s="143"/>
      <c r="AV87" s="144"/>
      <c r="AW87" s="145"/>
      <c r="AX87" s="146"/>
      <c r="AY87" s="147"/>
    </row>
    <row r="88" spans="1:51" s="46" customFormat="1" ht="20.100000000000001" customHeight="1">
      <c r="A88" s="623" t="s">
        <v>350</v>
      </c>
      <c r="B88" s="624"/>
      <c r="C88" s="624"/>
      <c r="D88" s="624"/>
      <c r="E88" s="624"/>
      <c r="F88" s="624"/>
      <c r="G88" s="624"/>
      <c r="H88" s="624"/>
      <c r="I88" s="624"/>
      <c r="J88" s="645"/>
      <c r="K88" s="646"/>
      <c r="L88" s="415" t="s">
        <v>65</v>
      </c>
      <c r="M88" s="713"/>
      <c r="N88" s="713">
        <v>1</v>
      </c>
      <c r="O88" s="406"/>
      <c r="P88" s="416">
        <f>+N88*O88</f>
        <v>0</v>
      </c>
      <c r="Q88" s="416">
        <f>+P88</f>
        <v>0</v>
      </c>
      <c r="R88" s="59"/>
      <c r="S88" s="170"/>
      <c r="T88" s="105"/>
      <c r="U88" s="182"/>
      <c r="V88" s="184"/>
      <c r="W88" s="53"/>
      <c r="X88" s="53"/>
      <c r="Y88" s="53"/>
      <c r="Z88" s="53"/>
      <c r="AA88" s="53"/>
      <c r="AB88" s="53"/>
      <c r="AC88" s="53"/>
      <c r="AD88" s="765"/>
      <c r="AE88" s="754"/>
      <c r="AF88" s="754"/>
      <c r="AG88" s="172"/>
      <c r="AH88" s="138"/>
      <c r="AI88" s="139"/>
      <c r="AJ88" s="139"/>
      <c r="AK88" s="94"/>
      <c r="AL88" s="94"/>
      <c r="AQ88" s="183" t="s">
        <v>76</v>
      </c>
      <c r="AR88" s="75"/>
      <c r="AS88" s="237">
        <v>2</v>
      </c>
      <c r="AT88" s="179"/>
      <c r="AU88" s="143"/>
      <c r="AV88" s="144"/>
      <c r="AW88" s="149"/>
      <c r="AX88" s="146"/>
      <c r="AY88" s="147"/>
    </row>
    <row r="89" spans="1:51" s="46" customFormat="1" ht="20.100000000000001" customHeight="1">
      <c r="A89" s="455"/>
      <c r="B89" s="456"/>
      <c r="C89" s="456"/>
      <c r="D89" s="456"/>
      <c r="E89" s="456"/>
      <c r="F89" s="456"/>
      <c r="G89" s="456"/>
      <c r="H89" s="456"/>
      <c r="I89" s="456"/>
      <c r="J89" s="453"/>
      <c r="K89" s="454"/>
      <c r="L89" s="415" t="s">
        <v>66</v>
      </c>
      <c r="M89" s="713"/>
      <c r="N89" s="713">
        <v>1</v>
      </c>
      <c r="O89" s="406"/>
      <c r="P89" s="416">
        <f>+N89*O89</f>
        <v>0</v>
      </c>
      <c r="Q89" s="416">
        <f>+P89</f>
        <v>0</v>
      </c>
      <c r="R89" s="59"/>
      <c r="S89" s="170"/>
      <c r="T89" s="105"/>
      <c r="U89" s="182"/>
      <c r="V89" s="184"/>
      <c r="W89" s="53"/>
      <c r="X89" s="53"/>
      <c r="Y89" s="53"/>
      <c r="Z89" s="53"/>
      <c r="AA89" s="53"/>
      <c r="AB89" s="53"/>
      <c r="AC89" s="53"/>
      <c r="AD89" s="765"/>
      <c r="AE89" s="754"/>
      <c r="AF89" s="754"/>
      <c r="AG89" s="172"/>
      <c r="AH89" s="138"/>
      <c r="AI89" s="139"/>
      <c r="AJ89" s="139"/>
      <c r="AK89" s="94"/>
      <c r="AL89" s="94"/>
      <c r="AQ89" s="185"/>
      <c r="AR89" s="75"/>
      <c r="AS89" s="237"/>
      <c r="AT89" s="179"/>
      <c r="AU89" s="143"/>
      <c r="AV89" s="947"/>
      <c r="AW89" s="948"/>
      <c r="AX89" s="949"/>
      <c r="AY89" s="950"/>
    </row>
    <row r="90" spans="1:51" s="46" customFormat="1" ht="20.100000000000001" customHeight="1">
      <c r="A90" s="457" t="s">
        <v>247</v>
      </c>
      <c r="B90" s="458"/>
      <c r="C90" s="928"/>
      <c r="D90" s="928"/>
      <c r="E90" s="928"/>
      <c r="F90" s="928"/>
      <c r="G90" s="928"/>
      <c r="H90" s="928"/>
      <c r="I90" s="928"/>
      <c r="J90" s="459"/>
      <c r="K90" s="460"/>
      <c r="L90" s="412" t="s">
        <v>56</v>
      </c>
      <c r="M90" s="413"/>
      <c r="N90" s="413"/>
      <c r="O90" s="413"/>
      <c r="P90" s="422"/>
      <c r="Q90" s="414"/>
      <c r="R90" s="59"/>
      <c r="S90" s="170"/>
      <c r="T90" s="105"/>
      <c r="U90" s="182"/>
      <c r="V90" s="184"/>
      <c r="W90" s="53"/>
      <c r="X90" s="53"/>
      <c r="Y90" s="53"/>
      <c r="Z90" s="53"/>
      <c r="AA90" s="53"/>
      <c r="AB90" s="53"/>
      <c r="AC90" s="53"/>
      <c r="AD90" s="765"/>
      <c r="AE90" s="754"/>
      <c r="AF90" s="754"/>
      <c r="AG90" s="172"/>
      <c r="AH90" s="138"/>
      <c r="AI90" s="139"/>
      <c r="AJ90" s="139"/>
      <c r="AK90" s="94"/>
      <c r="AL90" s="94"/>
      <c r="AQ90" s="185"/>
      <c r="AR90" s="75"/>
      <c r="AS90" s="237"/>
      <c r="AT90" s="179"/>
      <c r="AU90" s="143"/>
      <c r="AV90" s="947"/>
      <c r="AW90" s="948"/>
      <c r="AX90" s="949"/>
      <c r="AY90" s="950"/>
    </row>
    <row r="91" spans="1:51" s="46" customFormat="1" ht="20.100000000000001" customHeight="1">
      <c r="A91" s="625" t="s">
        <v>280</v>
      </c>
      <c r="B91" s="626"/>
      <c r="C91" s="626"/>
      <c r="D91" s="626"/>
      <c r="E91" s="626"/>
      <c r="F91" s="626"/>
      <c r="G91" s="626"/>
      <c r="H91" s="626"/>
      <c r="I91" s="626"/>
      <c r="J91" s="632"/>
      <c r="K91" s="618"/>
      <c r="L91" s="465" t="s">
        <v>73</v>
      </c>
      <c r="M91" s="713"/>
      <c r="N91" s="713">
        <v>1</v>
      </c>
      <c r="O91" s="406"/>
      <c r="P91" s="416">
        <f>+N91*O91</f>
        <v>0</v>
      </c>
      <c r="Q91" s="416">
        <f>+P91</f>
        <v>0</v>
      </c>
      <c r="R91" s="59"/>
      <c r="S91" s="170"/>
      <c r="T91" s="105"/>
      <c r="U91" s="182"/>
      <c r="V91" s="184"/>
      <c r="W91" s="53"/>
      <c r="X91" s="53"/>
      <c r="Y91" s="53"/>
      <c r="Z91" s="53"/>
      <c r="AA91" s="53"/>
      <c r="AB91" s="53"/>
      <c r="AC91" s="53"/>
      <c r="AD91" s="977"/>
      <c r="AE91" s="977"/>
      <c r="AF91" s="977"/>
      <c r="AG91" s="977"/>
      <c r="AH91" s="977"/>
      <c r="AI91" s="977"/>
      <c r="AJ91" s="977"/>
      <c r="AK91" s="977"/>
      <c r="AL91" s="977"/>
      <c r="AQ91" s="188"/>
      <c r="AR91" s="189"/>
      <c r="AS91" s="118"/>
      <c r="AT91" s="174"/>
      <c r="AU91" s="154"/>
      <c r="AV91" s="929"/>
      <c r="AW91" s="930"/>
      <c r="AX91" s="949"/>
      <c r="AY91" s="950"/>
    </row>
    <row r="92" spans="1:51" s="46" customFormat="1" ht="20.100000000000001" customHeight="1">
      <c r="A92" s="625" t="s">
        <v>351</v>
      </c>
      <c r="B92" s="626"/>
      <c r="C92" s="626"/>
      <c r="D92" s="626"/>
      <c r="E92" s="626"/>
      <c r="F92" s="626"/>
      <c r="G92" s="626"/>
      <c r="H92" s="626"/>
      <c r="I92" s="626"/>
      <c r="J92" s="632"/>
      <c r="K92" s="618"/>
      <c r="L92" s="465" t="s">
        <v>142</v>
      </c>
      <c r="M92" s="713"/>
      <c r="N92" s="713">
        <v>1</v>
      </c>
      <c r="O92" s="406"/>
      <c r="P92" s="416">
        <f>+N92*O92</f>
        <v>0</v>
      </c>
      <c r="Q92" s="416">
        <f>+P92</f>
        <v>0</v>
      </c>
      <c r="R92" s="59"/>
      <c r="S92" s="170"/>
      <c r="T92" s="105"/>
      <c r="U92" s="182"/>
      <c r="V92" s="184"/>
      <c r="W92" s="53"/>
      <c r="X92" s="53"/>
      <c r="Y92" s="53"/>
      <c r="Z92" s="53"/>
      <c r="AA92" s="53"/>
      <c r="AB92" s="53"/>
      <c r="AC92" s="53"/>
      <c r="AD92" s="765"/>
      <c r="AE92" s="754"/>
      <c r="AF92" s="190"/>
      <c r="AG92" s="191"/>
      <c r="AH92" s="138"/>
      <c r="AI92" s="955"/>
      <c r="AJ92" s="955"/>
      <c r="AK92" s="951"/>
      <c r="AL92" s="951"/>
      <c r="AQ92" s="185"/>
      <c r="AR92" s="75"/>
      <c r="AS92" s="193"/>
      <c r="AT92" s="194"/>
      <c r="AU92" s="143"/>
      <c r="AV92" s="952"/>
      <c r="AW92" s="953"/>
      <c r="AX92" s="949"/>
      <c r="AY92" s="950"/>
    </row>
    <row r="93" spans="1:51" s="46" customFormat="1" ht="20.100000000000001" customHeight="1">
      <c r="A93" s="466" t="s">
        <v>158</v>
      </c>
      <c r="B93" s="982"/>
      <c r="C93" s="982"/>
      <c r="D93" s="982"/>
      <c r="E93" s="982"/>
      <c r="F93" s="982"/>
      <c r="G93" s="982"/>
      <c r="H93" s="982"/>
      <c r="I93" s="982"/>
      <c r="J93" s="463"/>
      <c r="K93" s="464"/>
      <c r="L93" s="465" t="s">
        <v>143</v>
      </c>
      <c r="M93" s="713"/>
      <c r="N93" s="713">
        <v>2</v>
      </c>
      <c r="O93" s="406"/>
      <c r="P93" s="416">
        <f>+N93*O93</f>
        <v>0</v>
      </c>
      <c r="Q93" s="416">
        <f>+P93</f>
        <v>0</v>
      </c>
      <c r="R93" s="59"/>
      <c r="S93" s="170"/>
      <c r="T93" s="105"/>
      <c r="U93" s="182"/>
      <c r="V93" s="184"/>
      <c r="W93" s="53"/>
      <c r="X93" s="53"/>
      <c r="Y93" s="53"/>
      <c r="Z93" s="53"/>
      <c r="AA93" s="53"/>
      <c r="AB93" s="53"/>
      <c r="AC93" s="53"/>
      <c r="AD93" s="765"/>
      <c r="AE93" s="754"/>
      <c r="AF93" s="190"/>
      <c r="AG93" s="191"/>
      <c r="AH93" s="138"/>
      <c r="AI93" s="955"/>
      <c r="AJ93" s="955"/>
      <c r="AK93" s="951"/>
      <c r="AL93" s="951"/>
      <c r="AQ93" s="197"/>
      <c r="AR93" s="75"/>
      <c r="AS93" s="193"/>
      <c r="AT93" s="194"/>
      <c r="AU93" s="143"/>
      <c r="AV93" s="952"/>
      <c r="AW93" s="953"/>
      <c r="AX93" s="949"/>
      <c r="AY93" s="950"/>
    </row>
    <row r="94" spans="1:51" s="46" customFormat="1" ht="20.100000000000001" customHeight="1">
      <c r="A94" s="625" t="s">
        <v>304</v>
      </c>
      <c r="B94" s="626"/>
      <c r="C94" s="626"/>
      <c r="D94" s="626"/>
      <c r="E94" s="626"/>
      <c r="F94" s="626"/>
      <c r="G94" s="626"/>
      <c r="H94" s="626"/>
      <c r="I94" s="626"/>
      <c r="J94" s="632"/>
      <c r="K94" s="464"/>
      <c r="L94" s="465" t="s">
        <v>144</v>
      </c>
      <c r="M94" s="713"/>
      <c r="N94" s="713">
        <v>2</v>
      </c>
      <c r="O94" s="406"/>
      <c r="P94" s="416">
        <f>+N94*O94</f>
        <v>0</v>
      </c>
      <c r="Q94" s="416">
        <f>+P94</f>
        <v>0</v>
      </c>
      <c r="R94" s="59"/>
      <c r="S94" s="170"/>
      <c r="T94" s="105"/>
      <c r="U94" s="182"/>
      <c r="V94" s="184"/>
      <c r="W94" s="53"/>
      <c r="X94" s="53"/>
      <c r="Y94" s="53"/>
      <c r="Z94" s="53"/>
      <c r="AA94" s="53"/>
      <c r="AB94" s="53"/>
      <c r="AC94" s="53"/>
      <c r="AD94" s="765"/>
      <c r="AE94" s="754"/>
      <c r="AF94" s="190"/>
      <c r="AG94" s="191"/>
      <c r="AH94" s="138"/>
      <c r="AI94" s="750"/>
      <c r="AJ94" s="750"/>
      <c r="AK94" s="753"/>
      <c r="AL94" s="753"/>
      <c r="AQ94" s="197"/>
      <c r="AR94" s="75"/>
      <c r="AS94" s="193"/>
      <c r="AT94" s="194"/>
      <c r="AU94" s="143"/>
      <c r="AV94" s="758"/>
      <c r="AW94" s="759"/>
      <c r="AX94" s="747"/>
      <c r="AY94" s="748"/>
    </row>
    <row r="95" spans="1:51" s="46" customFormat="1" ht="20.100000000000001" customHeight="1">
      <c r="A95" s="467"/>
      <c r="B95" s="468"/>
      <c r="C95" s="468"/>
      <c r="D95" s="468"/>
      <c r="E95" s="468"/>
      <c r="F95" s="468"/>
      <c r="G95" s="468"/>
      <c r="H95" s="468"/>
      <c r="I95" s="468"/>
      <c r="J95" s="469"/>
      <c r="K95" s="470"/>
      <c r="L95" s="471" t="s">
        <v>154</v>
      </c>
      <c r="M95" s="472"/>
      <c r="N95" s="472"/>
      <c r="O95" s="472"/>
      <c r="P95" s="472"/>
      <c r="Q95" s="473"/>
      <c r="R95" s="59"/>
      <c r="S95" s="170"/>
      <c r="T95" s="105"/>
      <c r="U95" s="182"/>
      <c r="V95" s="184"/>
      <c r="W95" s="53"/>
      <c r="X95" s="53"/>
      <c r="Y95" s="53"/>
      <c r="Z95" s="53"/>
      <c r="AA95" s="53"/>
      <c r="AB95" s="53"/>
      <c r="AC95" s="53"/>
      <c r="AD95" s="765"/>
      <c r="AE95" s="754"/>
      <c r="AF95" s="190"/>
      <c r="AG95" s="191"/>
      <c r="AH95" s="138"/>
      <c r="AI95" s="750"/>
      <c r="AJ95" s="750"/>
      <c r="AK95" s="753"/>
      <c r="AL95" s="753"/>
      <c r="AQ95" s="197"/>
      <c r="AR95" s="75"/>
      <c r="AS95" s="193"/>
      <c r="AT95" s="194"/>
      <c r="AU95" s="143"/>
      <c r="AV95" s="758"/>
      <c r="AW95" s="759"/>
      <c r="AX95" s="747"/>
      <c r="AY95" s="748"/>
    </row>
    <row r="96" spans="1:51" s="46" customFormat="1" ht="20.100000000000001" customHeight="1">
      <c r="A96" s="474" t="s">
        <v>159</v>
      </c>
      <c r="B96" s="475"/>
      <c r="C96" s="916" t="s">
        <v>223</v>
      </c>
      <c r="D96" s="916"/>
      <c r="E96" s="916"/>
      <c r="F96" s="916"/>
      <c r="G96" s="916"/>
      <c r="H96" s="916"/>
      <c r="I96" s="916"/>
      <c r="J96" s="463"/>
      <c r="K96" s="464"/>
      <c r="L96" s="465" t="s">
        <v>155</v>
      </c>
      <c r="M96" s="710"/>
      <c r="N96" s="710">
        <v>3</v>
      </c>
      <c r="O96" s="406">
        <v>95</v>
      </c>
      <c r="P96" s="476">
        <f>+N96*O96</f>
        <v>285</v>
      </c>
      <c r="Q96" s="477">
        <f>+P96+'D07'!Q96</f>
        <v>3990</v>
      </c>
      <c r="R96" s="59"/>
      <c r="S96" s="170"/>
      <c r="T96" s="105"/>
      <c r="U96" s="182"/>
      <c r="V96" s="55"/>
      <c r="W96" s="53"/>
      <c r="X96" s="53"/>
      <c r="Y96" s="53"/>
      <c r="Z96" s="53"/>
      <c r="AA96" s="53"/>
      <c r="AB96" s="53"/>
      <c r="AC96" s="53"/>
      <c r="AD96" s="765"/>
      <c r="AE96" s="754"/>
      <c r="AF96" s="190"/>
      <c r="AG96" s="191"/>
      <c r="AH96" s="138"/>
      <c r="AI96" s="749"/>
      <c r="AJ96" s="749"/>
      <c r="AK96" s="753"/>
      <c r="AL96" s="753"/>
      <c r="AQ96" s="197"/>
      <c r="AR96" s="75"/>
      <c r="AS96" s="193"/>
      <c r="AT96" s="194"/>
      <c r="AU96" s="143"/>
      <c r="AV96" s="952"/>
      <c r="AW96" s="953"/>
      <c r="AX96" s="949"/>
      <c r="AY96" s="950"/>
    </row>
    <row r="97" spans="1:51" s="46" customFormat="1" ht="20.100000000000001" customHeight="1">
      <c r="A97" s="616" t="s">
        <v>360</v>
      </c>
      <c r="B97" s="617"/>
      <c r="C97" s="617"/>
      <c r="D97" s="617"/>
      <c r="E97" s="478"/>
      <c r="F97" s="478"/>
      <c r="G97" s="478"/>
      <c r="H97" s="478"/>
      <c r="I97" s="478"/>
      <c r="J97" s="469"/>
      <c r="K97" s="470"/>
      <c r="L97" s="471" t="s">
        <v>57</v>
      </c>
      <c r="M97" s="472"/>
      <c r="N97" s="472"/>
      <c r="O97" s="472"/>
      <c r="P97" s="479"/>
      <c r="Q97" s="480"/>
      <c r="R97" s="59"/>
      <c r="S97" s="170"/>
      <c r="T97" s="199"/>
      <c r="U97" s="200"/>
      <c r="V97" s="184"/>
      <c r="W97" s="53"/>
      <c r="X97" s="53"/>
      <c r="Y97" s="53"/>
      <c r="Z97" s="53"/>
      <c r="AA97" s="53"/>
      <c r="AB97" s="53"/>
      <c r="AC97" s="53"/>
      <c r="AD97" s="765"/>
      <c r="AE97" s="754"/>
      <c r="AF97" s="190"/>
      <c r="AG97" s="191"/>
      <c r="AH97" s="138"/>
      <c r="AI97" s="749"/>
      <c r="AJ97" s="749"/>
      <c r="AK97" s="753"/>
      <c r="AL97" s="753"/>
      <c r="AQ97" s="197"/>
      <c r="AR97" s="75"/>
      <c r="AS97" s="193"/>
      <c r="AT97" s="194"/>
      <c r="AU97" s="143"/>
      <c r="AV97" s="751"/>
      <c r="AW97" s="752" t="s">
        <v>58</v>
      </c>
      <c r="AX97" s="747"/>
      <c r="AY97" s="748"/>
    </row>
    <row r="98" spans="1:51" s="46" customFormat="1" ht="20.100000000000001" customHeight="1">
      <c r="A98" s="481"/>
      <c r="B98" s="478"/>
      <c r="C98" s="478"/>
      <c r="D98" s="478"/>
      <c r="E98" s="478"/>
      <c r="F98" s="478"/>
      <c r="G98" s="478"/>
      <c r="H98" s="478"/>
      <c r="I98" s="478"/>
      <c r="J98" s="463"/>
      <c r="K98" s="464"/>
      <c r="L98" s="465" t="s">
        <v>156</v>
      </c>
      <c r="M98" s="710"/>
      <c r="N98" s="710">
        <v>0</v>
      </c>
      <c r="O98" s="406">
        <v>288.66000000000003</v>
      </c>
      <c r="P98" s="476">
        <f>+N98*O98</f>
        <v>0</v>
      </c>
      <c r="Q98" s="477">
        <f>+P98+'D07'!Q98</f>
        <v>0</v>
      </c>
      <c r="R98" s="59"/>
      <c r="S98" s="170"/>
      <c r="T98" s="199"/>
      <c r="U98" s="200"/>
      <c r="V98" s="184"/>
      <c r="W98" s="53"/>
      <c r="X98" s="53"/>
      <c r="Y98" s="53"/>
      <c r="Z98" s="53"/>
      <c r="AA98" s="53"/>
      <c r="AB98" s="53"/>
      <c r="AC98" s="53"/>
      <c r="AD98" s="765"/>
      <c r="AE98" s="754"/>
      <c r="AF98" s="190"/>
      <c r="AG98" s="191"/>
      <c r="AH98" s="138"/>
      <c r="AI98" s="954"/>
      <c r="AJ98" s="954"/>
      <c r="AK98" s="951"/>
      <c r="AL98" s="951"/>
      <c r="AQ98" s="197"/>
      <c r="AR98" s="75"/>
      <c r="AS98" s="193"/>
      <c r="AT98" s="194"/>
      <c r="AU98" s="143"/>
      <c r="AV98" s="751"/>
      <c r="AW98" s="752"/>
      <c r="AX98" s="747"/>
      <c r="AY98" s="748"/>
    </row>
    <row r="99" spans="1:51" s="46" customFormat="1" ht="20.100000000000001" customHeight="1">
      <c r="A99" s="481" t="s">
        <v>161</v>
      </c>
      <c r="B99" s="617" t="s">
        <v>0</v>
      </c>
      <c r="C99" s="617"/>
      <c r="D99" s="617"/>
      <c r="E99" s="617"/>
      <c r="F99" s="617"/>
      <c r="G99" s="617"/>
      <c r="H99" s="617"/>
      <c r="I99" s="617"/>
      <c r="J99" s="632"/>
      <c r="K99" s="618"/>
      <c r="L99" s="465" t="s">
        <v>163</v>
      </c>
      <c r="M99" s="710"/>
      <c r="N99" s="710">
        <v>1</v>
      </c>
      <c r="O99" s="406">
        <v>330</v>
      </c>
      <c r="P99" s="476">
        <f>+N99*O99</f>
        <v>330</v>
      </c>
      <c r="Q99" s="477">
        <f>+P99+'D07'!Q99</f>
        <v>1980</v>
      </c>
      <c r="R99" s="59"/>
      <c r="S99" s="170"/>
      <c r="T99" s="199"/>
      <c r="U99" s="200"/>
      <c r="V99" s="184"/>
      <c r="W99" s="53"/>
      <c r="X99" s="53"/>
      <c r="Y99" s="53"/>
      <c r="Z99" s="53"/>
      <c r="AA99" s="53"/>
      <c r="AB99" s="53"/>
      <c r="AC99" s="53"/>
      <c r="AD99" s="765"/>
      <c r="AE99" s="754"/>
      <c r="AF99" s="190"/>
      <c r="AG99" s="191"/>
      <c r="AH99" s="138"/>
      <c r="AI99" s="749"/>
      <c r="AJ99" s="749"/>
      <c r="AK99" s="753"/>
      <c r="AL99" s="753"/>
      <c r="AQ99" s="197"/>
      <c r="AR99" s="75"/>
      <c r="AS99" s="193"/>
      <c r="AT99" s="194"/>
      <c r="AU99" s="143"/>
      <c r="AV99" s="751"/>
      <c r="AW99" s="752"/>
      <c r="AX99" s="747"/>
      <c r="AY99" s="748"/>
    </row>
    <row r="100" spans="1:51" s="46" customFormat="1" ht="20.100000000000001" customHeight="1">
      <c r="A100" s="616" t="s">
        <v>347</v>
      </c>
      <c r="B100" s="617"/>
      <c r="C100" s="617"/>
      <c r="D100" s="617"/>
      <c r="E100" s="617"/>
      <c r="F100" s="617"/>
      <c r="G100" s="617"/>
      <c r="H100" s="617"/>
      <c r="I100" s="617"/>
      <c r="J100" s="632"/>
      <c r="K100" s="618"/>
      <c r="L100" s="465" t="s">
        <v>60</v>
      </c>
      <c r="M100" s="713"/>
      <c r="N100" s="713">
        <v>1</v>
      </c>
      <c r="O100" s="406">
        <v>384.66</v>
      </c>
      <c r="P100" s="476">
        <f>+N100*O100</f>
        <v>384.66</v>
      </c>
      <c r="Q100" s="477">
        <f>+P100+'D07'!Q100</f>
        <v>3461.9399999999996</v>
      </c>
      <c r="R100" s="59"/>
      <c r="S100" s="170"/>
      <c r="T100" s="238"/>
      <c r="U100" s="200"/>
      <c r="V100" s="184"/>
      <c r="W100" s="53"/>
      <c r="X100" s="53"/>
      <c r="Y100" s="53"/>
      <c r="Z100" s="53"/>
      <c r="AA100" s="53"/>
      <c r="AB100" s="53"/>
      <c r="AC100" s="53"/>
      <c r="AD100" s="765"/>
      <c r="AE100" s="754"/>
      <c r="AF100" s="190"/>
      <c r="AG100" s="191"/>
      <c r="AH100" s="138"/>
      <c r="AI100" s="954"/>
      <c r="AJ100" s="954"/>
      <c r="AK100" s="951"/>
      <c r="AL100" s="951"/>
      <c r="AQ100" s="197"/>
      <c r="AR100" s="75"/>
      <c r="AS100" s="193"/>
      <c r="AT100" s="194"/>
      <c r="AU100" s="143"/>
      <c r="AV100" s="947"/>
      <c r="AW100" s="948"/>
      <c r="AX100" s="949"/>
      <c r="AY100" s="950"/>
    </row>
    <row r="101" spans="1:51" s="46" customFormat="1" ht="20.100000000000001" customHeight="1" thickBot="1">
      <c r="A101" s="616" t="s">
        <v>348</v>
      </c>
      <c r="B101" s="617"/>
      <c r="C101" s="617"/>
      <c r="D101" s="617"/>
      <c r="E101" s="617"/>
      <c r="F101" s="617"/>
      <c r="G101" s="617"/>
      <c r="H101" s="617"/>
      <c r="I101" s="617"/>
      <c r="J101" s="633"/>
      <c r="K101" s="634"/>
      <c r="L101" s="471" t="s">
        <v>149</v>
      </c>
      <c r="M101" s="472"/>
      <c r="N101" s="472"/>
      <c r="O101" s="472"/>
      <c r="P101" s="479"/>
      <c r="Q101" s="480"/>
      <c r="R101" s="59"/>
      <c r="S101" s="170"/>
      <c r="T101" s="238"/>
      <c r="U101" s="201"/>
      <c r="V101" s="184"/>
      <c r="W101" s="53"/>
      <c r="X101" s="53"/>
      <c r="Y101" s="53"/>
      <c r="Z101" s="53"/>
      <c r="AA101" s="53"/>
      <c r="AB101" s="53"/>
      <c r="AC101" s="53"/>
      <c r="AD101" s="972"/>
      <c r="AE101" s="972"/>
      <c r="AF101" s="972"/>
      <c r="AG101" s="972"/>
      <c r="AH101" s="972"/>
      <c r="AI101" s="972"/>
      <c r="AJ101" s="972"/>
      <c r="AK101" s="972"/>
      <c r="AL101" s="972"/>
      <c r="AQ101" s="188"/>
      <c r="AR101" s="189"/>
      <c r="AS101" s="202"/>
      <c r="AT101" s="203"/>
      <c r="AU101" s="154"/>
      <c r="AV101" s="929"/>
      <c r="AW101" s="930"/>
      <c r="AX101" s="975"/>
      <c r="AY101" s="976"/>
    </row>
    <row r="102" spans="1:51" s="46" customFormat="1" ht="20.100000000000001" customHeight="1" thickBot="1">
      <c r="A102" s="616" t="s">
        <v>349</v>
      </c>
      <c r="B102" s="617"/>
      <c r="C102" s="617"/>
      <c r="D102" s="617"/>
      <c r="E102" s="617"/>
      <c r="F102" s="617"/>
      <c r="G102" s="617"/>
      <c r="H102" s="617"/>
      <c r="I102" s="617"/>
      <c r="J102" s="632"/>
      <c r="K102" s="618"/>
      <c r="L102" s="465" t="s">
        <v>259</v>
      </c>
      <c r="M102" s="713"/>
      <c r="N102" s="713">
        <v>0</v>
      </c>
      <c r="O102" s="406"/>
      <c r="P102" s="476">
        <f>+N102*O102</f>
        <v>0</v>
      </c>
      <c r="Q102" s="477">
        <f>+P102+'D07'!Q102</f>
        <v>0</v>
      </c>
      <c r="R102" s="59"/>
      <c r="S102" s="170"/>
      <c r="T102" s="238"/>
      <c r="U102" s="200"/>
      <c r="V102" s="184"/>
      <c r="W102" s="53"/>
      <c r="X102" s="53"/>
      <c r="Y102" s="53"/>
      <c r="Z102" s="53"/>
      <c r="AA102" s="53"/>
      <c r="AB102" s="53"/>
      <c r="AC102" s="53"/>
      <c r="AD102" s="956"/>
      <c r="AE102" s="956"/>
      <c r="AF102" s="956"/>
      <c r="AG102" s="956"/>
      <c r="AH102" s="956"/>
      <c r="AI102" s="956"/>
      <c r="AJ102" s="956"/>
      <c r="AK102" s="956"/>
      <c r="AL102" s="956"/>
      <c r="AQ102" s="978" t="s">
        <v>59</v>
      </c>
      <c r="AR102" s="979"/>
      <c r="AS102" s="979"/>
      <c r="AT102" s="979"/>
      <c r="AU102" s="979"/>
      <c r="AV102" s="979"/>
      <c r="AW102" s="979"/>
      <c r="AX102" s="979"/>
      <c r="AY102" s="980"/>
    </row>
    <row r="103" spans="1:51" s="46" customFormat="1" ht="20.100000000000001" customHeight="1" thickBot="1">
      <c r="A103" s="482"/>
      <c r="B103" s="483"/>
      <c r="C103" s="483"/>
      <c r="D103" s="483"/>
      <c r="E103" s="483"/>
      <c r="F103" s="483"/>
      <c r="G103" s="483"/>
      <c r="H103" s="483"/>
      <c r="I103" s="483"/>
      <c r="J103" s="484"/>
      <c r="K103" s="485"/>
      <c r="L103" s="486" t="s">
        <v>153</v>
      </c>
      <c r="M103" s="277"/>
      <c r="N103" s="277">
        <v>1</v>
      </c>
      <c r="O103" s="406">
        <f>3677.89</f>
        <v>3677.89</v>
      </c>
      <c r="P103" s="476">
        <f>+N103*O103</f>
        <v>3677.89</v>
      </c>
      <c r="Q103" s="477">
        <f>+P103+'D07'!Q103</f>
        <v>29423.119999999999</v>
      </c>
      <c r="R103" s="59"/>
      <c r="S103" s="170"/>
      <c r="T103" s="238"/>
      <c r="U103" s="204"/>
      <c r="V103" s="184"/>
      <c r="W103" s="53"/>
      <c r="X103" s="53"/>
      <c r="Y103" s="53"/>
      <c r="Z103" s="53"/>
      <c r="AA103" s="53"/>
      <c r="AB103" s="53"/>
      <c r="AC103" s="53"/>
      <c r="AD103" s="765"/>
      <c r="AE103" s="754"/>
      <c r="AF103" s="205"/>
      <c r="AG103" s="191"/>
      <c r="AH103" s="67"/>
      <c r="AI103" s="954"/>
      <c r="AJ103" s="954"/>
      <c r="AK103" s="951"/>
      <c r="AL103" s="951"/>
      <c r="AQ103" s="965"/>
      <c r="AR103" s="966"/>
      <c r="AS103" s="966"/>
      <c r="AT103" s="966"/>
      <c r="AU103" s="966"/>
      <c r="AV103" s="966"/>
      <c r="AW103" s="966"/>
      <c r="AX103" s="966"/>
      <c r="AY103" s="967"/>
    </row>
    <row r="104" spans="1:51" s="46" customFormat="1" ht="20.100000000000001" customHeight="1" thickBot="1">
      <c r="A104" s="846" t="s">
        <v>104</v>
      </c>
      <c r="B104" s="895"/>
      <c r="C104" s="895"/>
      <c r="D104" s="895"/>
      <c r="E104" s="895"/>
      <c r="F104" s="895"/>
      <c r="G104" s="895"/>
      <c r="H104" s="895"/>
      <c r="I104" s="895"/>
      <c r="J104" s="895"/>
      <c r="K104" s="895"/>
      <c r="L104" s="895"/>
      <c r="M104" s="895"/>
      <c r="N104" s="895"/>
      <c r="O104" s="895"/>
      <c r="P104" s="895"/>
      <c r="Q104" s="835"/>
      <c r="R104" s="240">
        <f>3597.89</f>
        <v>3597.89</v>
      </c>
      <c r="S104" s="170"/>
      <c r="T104" s="238"/>
      <c r="U104" s="200"/>
      <c r="V104" s="184"/>
      <c r="W104" s="53"/>
      <c r="X104" s="53"/>
      <c r="Y104" s="53"/>
      <c r="Z104" s="53"/>
      <c r="AA104" s="53"/>
      <c r="AB104" s="53"/>
      <c r="AC104" s="53"/>
      <c r="AD104" s="765"/>
      <c r="AE104" s="754"/>
      <c r="AF104" s="206"/>
      <c r="AG104" s="191"/>
      <c r="AH104" s="67"/>
      <c r="AI104" s="954"/>
      <c r="AJ104" s="954"/>
      <c r="AK104" s="951"/>
      <c r="AL104" s="951"/>
      <c r="AQ104" s="185" t="s">
        <v>79</v>
      </c>
      <c r="AR104" s="75"/>
      <c r="AS104" s="207"/>
      <c r="AT104" s="194"/>
      <c r="AU104" s="208"/>
      <c r="AV104" s="947"/>
      <c r="AW104" s="948"/>
      <c r="AX104" s="949">
        <v>0</v>
      </c>
      <c r="AY104" s="950"/>
    </row>
    <row r="105" spans="1:51" s="46" customFormat="1" ht="20.100000000000001" customHeight="1">
      <c r="A105" s="896" t="s">
        <v>244</v>
      </c>
      <c r="B105" s="897"/>
      <c r="C105" s="959"/>
      <c r="D105" s="960"/>
      <c r="E105" s="896" t="s">
        <v>106</v>
      </c>
      <c r="F105" s="958"/>
      <c r="G105" s="897"/>
      <c r="H105" s="488"/>
      <c r="I105" s="489" t="s">
        <v>115</v>
      </c>
      <c r="J105" s="490"/>
      <c r="K105" s="490"/>
      <c r="L105" s="490"/>
      <c r="M105" s="490"/>
      <c r="N105" s="490"/>
      <c r="O105" s="491"/>
      <c r="P105" s="873">
        <f>SUM(P96,P98,P100,P102,P103,P99)</f>
        <v>4677.55</v>
      </c>
      <c r="Q105" s="874"/>
      <c r="R105" s="59"/>
      <c r="S105" s="170"/>
      <c r="T105" s="238"/>
      <c r="U105" s="200"/>
      <c r="V105" s="184"/>
      <c r="W105" s="53"/>
      <c r="X105" s="53"/>
      <c r="Y105" s="53"/>
      <c r="Z105" s="53"/>
      <c r="AA105" s="53"/>
      <c r="AB105" s="53"/>
      <c r="AC105" s="53"/>
      <c r="AD105" s="765"/>
      <c r="AE105" s="754"/>
      <c r="AF105" s="209"/>
      <c r="AG105" s="191"/>
      <c r="AH105" s="67"/>
      <c r="AI105" s="954"/>
      <c r="AJ105" s="954"/>
      <c r="AK105" s="951"/>
      <c r="AL105" s="951"/>
      <c r="AQ105" s="183" t="s">
        <v>80</v>
      </c>
      <c r="AR105" s="75"/>
      <c r="AS105" s="210"/>
      <c r="AT105" s="194"/>
      <c r="AU105" s="208"/>
      <c r="AV105" s="947"/>
      <c r="AW105" s="948"/>
      <c r="AX105" s="949">
        <v>0</v>
      </c>
      <c r="AY105" s="950"/>
    </row>
    <row r="106" spans="1:51" s="46" customFormat="1" ht="20.100000000000001" customHeight="1">
      <c r="A106" s="898" t="s">
        <v>245</v>
      </c>
      <c r="B106" s="899"/>
      <c r="C106" s="900"/>
      <c r="D106" s="901"/>
      <c r="E106" s="898" t="s">
        <v>105</v>
      </c>
      <c r="F106" s="902"/>
      <c r="G106" s="899"/>
      <c r="H106" s="493"/>
      <c r="I106" s="720"/>
      <c r="J106" s="768"/>
      <c r="K106" s="768"/>
      <c r="L106" s="768"/>
      <c r="M106" s="768"/>
      <c r="N106" s="768"/>
      <c r="O106" s="767"/>
      <c r="P106" s="893"/>
      <c r="Q106" s="894"/>
      <c r="R106" s="211"/>
      <c r="S106" s="170"/>
      <c r="T106" s="98"/>
      <c r="U106" s="212"/>
      <c r="V106" s="87"/>
      <c r="W106" s="53"/>
      <c r="X106" s="53"/>
      <c r="Y106" s="53"/>
      <c r="Z106" s="53"/>
      <c r="AA106" s="53"/>
      <c r="AB106" s="53"/>
      <c r="AC106" s="53"/>
      <c r="AD106" s="213"/>
      <c r="AE106" s="725"/>
      <c r="AF106" s="754"/>
      <c r="AG106" s="214"/>
      <c r="AH106" s="215"/>
      <c r="AI106" s="981"/>
      <c r="AJ106" s="981"/>
      <c r="AK106" s="951"/>
      <c r="AL106" s="951"/>
      <c r="AQ106" s="185"/>
      <c r="AR106" s="216"/>
      <c r="AS106" s="165"/>
      <c r="AT106" s="71"/>
      <c r="AU106" s="217"/>
      <c r="AV106" s="947"/>
      <c r="AW106" s="948"/>
      <c r="AX106" s="949">
        <v>0</v>
      </c>
      <c r="AY106" s="950"/>
    </row>
    <row r="107" spans="1:51" s="46" customFormat="1" ht="20.100000000000001" customHeight="1">
      <c r="A107" s="898" t="s">
        <v>246</v>
      </c>
      <c r="B107" s="899"/>
      <c r="C107" s="961"/>
      <c r="D107" s="962"/>
      <c r="E107" s="898" t="s">
        <v>107</v>
      </c>
      <c r="F107" s="902"/>
      <c r="G107" s="899"/>
      <c r="H107" s="493"/>
      <c r="I107" s="494" t="s">
        <v>157</v>
      </c>
      <c r="J107" s="495"/>
      <c r="K107" s="495"/>
      <c r="L107" s="495"/>
      <c r="M107" s="495"/>
      <c r="N107" s="495"/>
      <c r="O107" s="496"/>
      <c r="P107" s="970">
        <f>+P105+'D07'!P107:Q107</f>
        <v>38855.060000000005</v>
      </c>
      <c r="Q107" s="971"/>
      <c r="R107" s="218"/>
      <c r="S107" s="170"/>
      <c r="T107" s="105"/>
      <c r="U107" s="88"/>
      <c r="V107" s="219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Q107" s="220"/>
      <c r="AR107" s="74"/>
      <c r="AS107" s="237"/>
      <c r="AT107" s="221"/>
      <c r="AU107" s="222"/>
      <c r="AV107" s="973"/>
      <c r="AW107" s="974"/>
      <c r="AX107" s="949"/>
      <c r="AY107" s="950"/>
    </row>
    <row r="108" spans="1:51" s="46" customFormat="1" ht="20.100000000000001" customHeight="1" thickBot="1">
      <c r="A108" s="890"/>
      <c r="B108" s="891"/>
      <c r="C108" s="963"/>
      <c r="D108" s="964"/>
      <c r="E108" s="497"/>
      <c r="F108" s="498"/>
      <c r="G108" s="498"/>
      <c r="H108" s="499"/>
      <c r="I108" s="500"/>
      <c r="J108" s="498"/>
      <c r="K108" s="498"/>
      <c r="L108" s="498"/>
      <c r="M108" s="498"/>
      <c r="N108" s="498"/>
      <c r="O108" s="501"/>
      <c r="P108" s="892"/>
      <c r="Q108" s="892"/>
      <c r="R108" s="223"/>
      <c r="S108" s="50"/>
      <c r="T108" s="98"/>
      <c r="U108" s="88"/>
      <c r="V108" s="219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51" s="46" customFormat="1" ht="20.100000000000001" customHeight="1">
      <c r="A109" s="502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769"/>
      <c r="Q109" s="769"/>
      <c r="R109" s="224"/>
      <c r="S109" s="50"/>
      <c r="T109" s="105"/>
      <c r="U109" s="90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:51" s="46" customFormat="1" ht="20.100000000000001" customHeight="1">
      <c r="A110" s="502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  <c r="P110" s="769"/>
      <c r="Q110" s="769"/>
      <c r="R110" s="223"/>
      <c r="S110" s="50"/>
      <c r="T110" s="98"/>
      <c r="U110" s="225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:51" s="46" customFormat="1" ht="20.100000000000001" customHeight="1">
      <c r="A111" s="502"/>
      <c r="B111" s="503"/>
      <c r="C111" s="503"/>
      <c r="D111" s="503"/>
      <c r="E111" s="503"/>
      <c r="F111" s="503"/>
      <c r="G111" s="503"/>
      <c r="H111" s="503"/>
      <c r="I111" s="503"/>
      <c r="J111" s="478"/>
      <c r="K111" s="478"/>
      <c r="L111" s="503"/>
      <c r="M111" s="503"/>
      <c r="N111" s="503"/>
      <c r="O111" s="503"/>
      <c r="P111" s="769"/>
      <c r="Q111" s="769"/>
      <c r="R111" s="224"/>
      <c r="S111" s="226"/>
      <c r="T111" s="98"/>
      <c r="U111" s="225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51" s="46" customFormat="1" ht="20.100000000000001" customHeight="1">
      <c r="A112" s="502"/>
      <c r="B112" s="503"/>
      <c r="C112" s="503"/>
      <c r="D112" s="503"/>
      <c r="E112" s="478"/>
      <c r="F112" s="478"/>
      <c r="G112" s="478"/>
      <c r="H112" s="478"/>
      <c r="I112" s="478"/>
      <c r="J112" s="505"/>
      <c r="K112" s="505"/>
      <c r="L112" s="469"/>
      <c r="M112" s="469"/>
      <c r="N112" s="469"/>
      <c r="O112" s="503"/>
      <c r="P112" s="903"/>
      <c r="Q112" s="903"/>
      <c r="R112" s="224"/>
      <c r="S112" s="226"/>
      <c r="T112" s="98"/>
      <c r="U112" s="225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s="46" customFormat="1" ht="20.100000000000001" customHeight="1">
      <c r="A113" s="506" t="s">
        <v>150</v>
      </c>
      <c r="B113" s="507"/>
      <c r="C113" s="469"/>
      <c r="D113" s="503"/>
      <c r="E113" s="508"/>
      <c r="F113" s="889"/>
      <c r="G113" s="889"/>
      <c r="H113" s="969" t="s">
        <v>148</v>
      </c>
      <c r="I113" s="969"/>
      <c r="J113" s="889"/>
      <c r="K113" s="889"/>
      <c r="L113" s="503"/>
      <c r="M113" s="503"/>
      <c r="N113" s="503"/>
      <c r="O113" s="503"/>
      <c r="P113" s="888" t="s">
        <v>152</v>
      </c>
      <c r="Q113" s="888"/>
      <c r="R113" s="224"/>
      <c r="S113" s="226"/>
      <c r="T113" s="98"/>
      <c r="U113" s="225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:38" s="46" customFormat="1" ht="20.100000000000001" customHeight="1">
      <c r="A114" s="503"/>
      <c r="B114" s="503"/>
      <c r="C114" s="957"/>
      <c r="D114" s="957"/>
      <c r="E114" s="957"/>
      <c r="F114" s="957"/>
      <c r="G114" s="503"/>
      <c r="H114" s="503"/>
      <c r="I114" s="503"/>
      <c r="J114" s="755"/>
      <c r="K114" s="755"/>
      <c r="L114" s="503"/>
      <c r="M114" s="503"/>
      <c r="N114" s="503"/>
      <c r="O114" s="503"/>
      <c r="P114" s="503"/>
      <c r="Q114" s="503"/>
      <c r="R114" s="224"/>
      <c r="S114" s="226"/>
      <c r="T114" s="98"/>
      <c r="U114" s="225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:38" s="46" customFormat="1" ht="20.100000000000001" customHeight="1">
      <c r="A115" s="503"/>
      <c r="B115" s="503"/>
      <c r="C115" s="957"/>
      <c r="D115" s="957"/>
      <c r="E115" s="957"/>
      <c r="F115" s="957"/>
      <c r="G115" s="503"/>
      <c r="H115" s="755"/>
      <c r="I115" s="755"/>
      <c r="J115" s="503"/>
      <c r="K115" s="503"/>
      <c r="L115" s="503"/>
      <c r="M115" s="503"/>
      <c r="N115" s="503"/>
      <c r="O115" s="503"/>
      <c r="P115" s="503"/>
      <c r="Q115" s="503"/>
      <c r="R115" s="224"/>
      <c r="S115" s="226"/>
      <c r="T115" s="98"/>
      <c r="U115" s="225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:38" s="46" customFormat="1" ht="20.100000000000001" customHeight="1">
      <c r="A116" s="502"/>
      <c r="B116" s="503"/>
      <c r="C116" s="510" t="s">
        <v>146</v>
      </c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228"/>
      <c r="S116" s="50"/>
      <c r="T116" s="98"/>
      <c r="U116" s="229"/>
      <c r="V116" s="94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s="46" customFormat="1" ht="20.100000000000001" customHeight="1">
      <c r="A117" s="503"/>
      <c r="B117" s="503"/>
      <c r="C117" s="503"/>
      <c r="D117" s="511"/>
      <c r="E117" s="503"/>
      <c r="F117" s="503"/>
      <c r="G117" s="503"/>
      <c r="H117" s="503"/>
      <c r="I117" s="503"/>
      <c r="J117" s="503"/>
      <c r="K117" s="503"/>
      <c r="L117" s="503"/>
      <c r="M117" s="503"/>
      <c r="N117" s="503"/>
      <c r="O117" s="503"/>
      <c r="P117" s="512"/>
      <c r="Q117" s="503"/>
      <c r="S117" s="50"/>
      <c r="T117" s="98"/>
      <c r="U117" s="90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s="46" customFormat="1" ht="21" thickBot="1">
      <c r="A118" s="230">
        <f>SUM(Q96,U110:Y117,Q98:Q100,Q102,Q103)</f>
        <v>38855.06</v>
      </c>
      <c r="S118" s="50"/>
      <c r="T118" s="98"/>
      <c r="U118" s="90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:38" ht="15.75" thickTop="1">
      <c r="S119" s="34"/>
      <c r="T119" s="33"/>
      <c r="U119" s="9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>
      <c r="S120" s="34"/>
      <c r="T120" s="33"/>
      <c r="U120" s="9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>
      <c r="S121" s="34"/>
      <c r="T121" s="33"/>
      <c r="U121" s="9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>
      <c r="S122" s="34"/>
      <c r="T122" s="33"/>
      <c r="U122" s="9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>
      <c r="S123" s="34"/>
      <c r="T123" s="33"/>
      <c r="U123" s="9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>
      <c r="S124" s="34"/>
      <c r="T124" s="33"/>
      <c r="U124" s="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>
      <c r="S125" s="34"/>
      <c r="T125" s="33"/>
      <c r="U125" s="9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>
      <c r="S126" s="38"/>
      <c r="T126" s="33"/>
      <c r="U126" s="9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>
      <c r="S127" s="34"/>
      <c r="T127" s="33"/>
      <c r="U127" s="9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>
      <c r="S128" s="34"/>
      <c r="T128" s="33"/>
      <c r="U128" s="9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9:38">
      <c r="S129" s="34"/>
      <c r="T129" s="33"/>
      <c r="U129" s="9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9:38">
      <c r="S130" s="34"/>
      <c r="T130" s="33"/>
      <c r="U130" s="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9:38">
      <c r="S131" s="34"/>
      <c r="T131" s="33"/>
      <c r="U131" s="9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9:38">
      <c r="S132" s="34"/>
      <c r="T132" s="33"/>
      <c r="U132" s="9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9:38">
      <c r="S133" s="34"/>
      <c r="T133" s="33"/>
      <c r="U133" s="9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9:38">
      <c r="S134" s="34"/>
      <c r="T134" s="33"/>
      <c r="U134" s="9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9:38">
      <c r="S135" s="34"/>
      <c r="T135" s="33"/>
      <c r="U135" s="9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9:38">
      <c r="S136" s="34"/>
      <c r="T136" s="33"/>
      <c r="U136" s="9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</sheetData>
  <mergeCells count="349">
    <mergeCell ref="C114:F114"/>
    <mergeCell ref="C115:F115"/>
    <mergeCell ref="A108:B108"/>
    <mergeCell ref="C108:D108"/>
    <mergeCell ref="P108:Q108"/>
    <mergeCell ref="P112:Q112"/>
    <mergeCell ref="F113:G113"/>
    <mergeCell ref="H113:I113"/>
    <mergeCell ref="J113:K113"/>
    <mergeCell ref="P113:Q113"/>
    <mergeCell ref="AX106:AY106"/>
    <mergeCell ref="A107:B107"/>
    <mergeCell ref="C107:D107"/>
    <mergeCell ref="E107:G107"/>
    <mergeCell ref="P107:Q107"/>
    <mergeCell ref="AV107:AW107"/>
    <mergeCell ref="AX107:AY107"/>
    <mergeCell ref="AK105:AL105"/>
    <mergeCell ref="AV105:AW105"/>
    <mergeCell ref="AX105:AY105"/>
    <mergeCell ref="A106:B106"/>
    <mergeCell ref="C106:D106"/>
    <mergeCell ref="E106:G106"/>
    <mergeCell ref="P106:Q106"/>
    <mergeCell ref="AI106:AJ106"/>
    <mergeCell ref="AK106:AL106"/>
    <mergeCell ref="AV106:AW106"/>
    <mergeCell ref="A104:Q104"/>
    <mergeCell ref="AI104:AJ104"/>
    <mergeCell ref="AK104:AL104"/>
    <mergeCell ref="AV104:AW104"/>
    <mergeCell ref="AX104:AY104"/>
    <mergeCell ref="A105:B105"/>
    <mergeCell ref="C105:D105"/>
    <mergeCell ref="E105:G105"/>
    <mergeCell ref="P105:Q105"/>
    <mergeCell ref="AI105:AJ105"/>
    <mergeCell ref="AD101:AL101"/>
    <mergeCell ref="AV101:AW101"/>
    <mergeCell ref="AX101:AY101"/>
    <mergeCell ref="AD102:AL102"/>
    <mergeCell ref="AQ102:AY102"/>
    <mergeCell ref="AI103:AJ103"/>
    <mergeCell ref="AK103:AL103"/>
    <mergeCell ref="AQ103:AY103"/>
    <mergeCell ref="AI98:AJ98"/>
    <mergeCell ref="AK98:AL98"/>
    <mergeCell ref="AI100:AJ100"/>
    <mergeCell ref="AK100:AL100"/>
    <mergeCell ref="AV100:AW100"/>
    <mergeCell ref="AX100:AY100"/>
    <mergeCell ref="B93:I93"/>
    <mergeCell ref="AI93:AJ93"/>
    <mergeCell ref="AK93:AL93"/>
    <mergeCell ref="AV93:AW93"/>
    <mergeCell ref="AX93:AY93"/>
    <mergeCell ref="C96:I96"/>
    <mergeCell ref="AV96:AW96"/>
    <mergeCell ref="AX96:AY96"/>
    <mergeCell ref="AD91:AL91"/>
    <mergeCell ref="AV91:AW91"/>
    <mergeCell ref="AX91:AY91"/>
    <mergeCell ref="AI92:AJ92"/>
    <mergeCell ref="AK92:AL92"/>
    <mergeCell ref="AV92:AW92"/>
    <mergeCell ref="AX92:AY92"/>
    <mergeCell ref="B86:I86"/>
    <mergeCell ref="L87:M87"/>
    <mergeCell ref="AV89:AW89"/>
    <mergeCell ref="AX89:AY89"/>
    <mergeCell ref="C90:I90"/>
    <mergeCell ref="AV90:AW90"/>
    <mergeCell ref="AX90:AY90"/>
    <mergeCell ref="L80:M80"/>
    <mergeCell ref="V80:X80"/>
    <mergeCell ref="Y80:AB80"/>
    <mergeCell ref="L82:M82"/>
    <mergeCell ref="L83:M83"/>
    <mergeCell ref="A85:I85"/>
    <mergeCell ref="L85:M85"/>
    <mergeCell ref="L76:M76"/>
    <mergeCell ref="N76:N77"/>
    <mergeCell ref="O76:O77"/>
    <mergeCell ref="P76:P77"/>
    <mergeCell ref="Q76:Q77"/>
    <mergeCell ref="L77:M77"/>
    <mergeCell ref="T67:U67"/>
    <mergeCell ref="N69:N70"/>
    <mergeCell ref="O69:O70"/>
    <mergeCell ref="P69:P70"/>
    <mergeCell ref="Q69:Q70"/>
    <mergeCell ref="L74:M74"/>
    <mergeCell ref="A66:K66"/>
    <mergeCell ref="L66:Q66"/>
    <mergeCell ref="A67:A68"/>
    <mergeCell ref="B67:B68"/>
    <mergeCell ref="C67:F67"/>
    <mergeCell ref="G67:G68"/>
    <mergeCell ref="H67:H68"/>
    <mergeCell ref="K67:K68"/>
    <mergeCell ref="L67:M67"/>
    <mergeCell ref="J63:L63"/>
    <mergeCell ref="P63:Q63"/>
    <mergeCell ref="J64:L64"/>
    <mergeCell ref="P64:Q64"/>
    <mergeCell ref="B65:E65"/>
    <mergeCell ref="F65:G65"/>
    <mergeCell ref="H65:I65"/>
    <mergeCell ref="J65:L65"/>
    <mergeCell ref="N65:O65"/>
    <mergeCell ref="P65:Q65"/>
    <mergeCell ref="B62:E62"/>
    <mergeCell ref="F62:G62"/>
    <mergeCell ref="H62:I62"/>
    <mergeCell ref="J62:L62"/>
    <mergeCell ref="N62:O62"/>
    <mergeCell ref="P62:Q62"/>
    <mergeCell ref="B61:E61"/>
    <mergeCell ref="F61:G61"/>
    <mergeCell ref="H61:I61"/>
    <mergeCell ref="J61:L61"/>
    <mergeCell ref="N61:O61"/>
    <mergeCell ref="P61:Q61"/>
    <mergeCell ref="X59:AB59"/>
    <mergeCell ref="B60:E60"/>
    <mergeCell ref="F60:G60"/>
    <mergeCell ref="H60:I60"/>
    <mergeCell ref="J60:L60"/>
    <mergeCell ref="N60:O60"/>
    <mergeCell ref="P60:Q60"/>
    <mergeCell ref="B59:E59"/>
    <mergeCell ref="F59:G59"/>
    <mergeCell ref="H59:I59"/>
    <mergeCell ref="J59:L59"/>
    <mergeCell ref="N59:O59"/>
    <mergeCell ref="P59:Q59"/>
    <mergeCell ref="B58:E58"/>
    <mergeCell ref="F58:G58"/>
    <mergeCell ref="H58:I58"/>
    <mergeCell ref="J58:L58"/>
    <mergeCell ref="N58:O58"/>
    <mergeCell ref="P58:Q58"/>
    <mergeCell ref="J55:L55"/>
    <mergeCell ref="N55:O55"/>
    <mergeCell ref="J56:L56"/>
    <mergeCell ref="N56:O56"/>
    <mergeCell ref="X56:AB56"/>
    <mergeCell ref="A57:E57"/>
    <mergeCell ref="F57:I57"/>
    <mergeCell ref="J57:M57"/>
    <mergeCell ref="N57:Q57"/>
    <mergeCell ref="X57:AB57"/>
    <mergeCell ref="X53:AB53"/>
    <mergeCell ref="B54:C54"/>
    <mergeCell ref="D54:E54"/>
    <mergeCell ref="F54:G54"/>
    <mergeCell ref="H54:I54"/>
    <mergeCell ref="J54:L54"/>
    <mergeCell ref="N54:O54"/>
    <mergeCell ref="X54:AB54"/>
    <mergeCell ref="B53:C53"/>
    <mergeCell ref="D53:E53"/>
    <mergeCell ref="F53:G53"/>
    <mergeCell ref="H53:I53"/>
    <mergeCell ref="J53:L53"/>
    <mergeCell ref="N53:O53"/>
    <mergeCell ref="T51:AB51"/>
    <mergeCell ref="B52:C52"/>
    <mergeCell ref="D52:E52"/>
    <mergeCell ref="F52:G52"/>
    <mergeCell ref="H52:I52"/>
    <mergeCell ref="J52:L52"/>
    <mergeCell ref="N52:O52"/>
    <mergeCell ref="X52:AB52"/>
    <mergeCell ref="A50:I50"/>
    <mergeCell ref="J50:Q50"/>
    <mergeCell ref="B51:C51"/>
    <mergeCell ref="D51:E51"/>
    <mergeCell ref="F51:G51"/>
    <mergeCell ref="H51:I51"/>
    <mergeCell ref="J51:L51"/>
    <mergeCell ref="N51:O51"/>
    <mergeCell ref="B48:C48"/>
    <mergeCell ref="D48:E48"/>
    <mergeCell ref="J48:M48"/>
    <mergeCell ref="N48:O48"/>
    <mergeCell ref="P48:Q48"/>
    <mergeCell ref="B49:C49"/>
    <mergeCell ref="D49:E49"/>
    <mergeCell ref="J49:M49"/>
    <mergeCell ref="N49:O49"/>
    <mergeCell ref="P49:Q49"/>
    <mergeCell ref="B46:C46"/>
    <mergeCell ref="D46:E46"/>
    <mergeCell ref="J46:M46"/>
    <mergeCell ref="N46:O46"/>
    <mergeCell ref="P46:Q46"/>
    <mergeCell ref="B47:C47"/>
    <mergeCell ref="D47:E47"/>
    <mergeCell ref="J47:M47"/>
    <mergeCell ref="N47:O47"/>
    <mergeCell ref="P47:Q47"/>
    <mergeCell ref="B44:C44"/>
    <mergeCell ref="D44:E44"/>
    <mergeCell ref="J44:M44"/>
    <mergeCell ref="N44:O44"/>
    <mergeCell ref="P44:Q44"/>
    <mergeCell ref="B45:C45"/>
    <mergeCell ref="D45:E45"/>
    <mergeCell ref="J45:M45"/>
    <mergeCell ref="N45:O45"/>
    <mergeCell ref="P45:Q45"/>
    <mergeCell ref="AT42:AX42"/>
    <mergeCell ref="B43:C43"/>
    <mergeCell ref="D43:E43"/>
    <mergeCell ref="J43:M43"/>
    <mergeCell ref="N43:O43"/>
    <mergeCell ref="P43:Q43"/>
    <mergeCell ref="B41:C41"/>
    <mergeCell ref="D41:E41"/>
    <mergeCell ref="J41:M41"/>
    <mergeCell ref="N41:O41"/>
    <mergeCell ref="P41:Q41"/>
    <mergeCell ref="B42:C42"/>
    <mergeCell ref="D42:E42"/>
    <mergeCell ref="J42:M42"/>
    <mergeCell ref="N42:O42"/>
    <mergeCell ref="P42:Q42"/>
    <mergeCell ref="B40:C40"/>
    <mergeCell ref="D40:E40"/>
    <mergeCell ref="F40:G40"/>
    <mergeCell ref="J40:M40"/>
    <mergeCell ref="N40:O40"/>
    <mergeCell ref="P40:Q40"/>
    <mergeCell ref="AP34:AX34"/>
    <mergeCell ref="AP35:AX35"/>
    <mergeCell ref="N38:O38"/>
    <mergeCell ref="A39:E39"/>
    <mergeCell ref="F39:I39"/>
    <mergeCell ref="J39:Q39"/>
    <mergeCell ref="A32:Q32"/>
    <mergeCell ref="A33:A34"/>
    <mergeCell ref="B33:H33"/>
    <mergeCell ref="I33:O33"/>
    <mergeCell ref="P33:P34"/>
    <mergeCell ref="Q33:Q34"/>
    <mergeCell ref="B31:C31"/>
    <mergeCell ref="D31:E31"/>
    <mergeCell ref="F31:G31"/>
    <mergeCell ref="J31:L31"/>
    <mergeCell ref="M31:O31"/>
    <mergeCell ref="P31:Q31"/>
    <mergeCell ref="P29:Q29"/>
    <mergeCell ref="B30:C30"/>
    <mergeCell ref="D30:E30"/>
    <mergeCell ref="F30:G30"/>
    <mergeCell ref="H30:I30"/>
    <mergeCell ref="J30:L30"/>
    <mergeCell ref="M30:O30"/>
    <mergeCell ref="P30:Q30"/>
    <mergeCell ref="B29:C29"/>
    <mergeCell ref="D29:E29"/>
    <mergeCell ref="F29:G29"/>
    <mergeCell ref="H29:I29"/>
    <mergeCell ref="J29:L29"/>
    <mergeCell ref="M29:O29"/>
    <mergeCell ref="P27:Q27"/>
    <mergeCell ref="B28:C28"/>
    <mergeCell ref="D28:E28"/>
    <mergeCell ref="F28:G28"/>
    <mergeCell ref="H28:I28"/>
    <mergeCell ref="J28:L28"/>
    <mergeCell ref="M28:O28"/>
    <mergeCell ref="P28:Q28"/>
    <mergeCell ref="B27:C27"/>
    <mergeCell ref="D27:E27"/>
    <mergeCell ref="F27:G27"/>
    <mergeCell ref="H27:I27"/>
    <mergeCell ref="J27:L27"/>
    <mergeCell ref="M27:O27"/>
    <mergeCell ref="AD24:AL24"/>
    <mergeCell ref="B25:G25"/>
    <mergeCell ref="H25:I25"/>
    <mergeCell ref="B26:C26"/>
    <mergeCell ref="D26:E26"/>
    <mergeCell ref="F26:G26"/>
    <mergeCell ref="H26:I26"/>
    <mergeCell ref="J26:L26"/>
    <mergeCell ref="M26:O26"/>
    <mergeCell ref="P26:Q26"/>
    <mergeCell ref="P23:Q23"/>
    <mergeCell ref="B24:C24"/>
    <mergeCell ref="D24:E24"/>
    <mergeCell ref="F24:G24"/>
    <mergeCell ref="H24:I24"/>
    <mergeCell ref="J24:L24"/>
    <mergeCell ref="M24:O24"/>
    <mergeCell ref="P24:Q24"/>
    <mergeCell ref="B23:C23"/>
    <mergeCell ref="D23:E23"/>
    <mergeCell ref="F23:G23"/>
    <mergeCell ref="H23:I23"/>
    <mergeCell ref="J23:L23"/>
    <mergeCell ref="M23:O23"/>
    <mergeCell ref="H21:I21"/>
    <mergeCell ref="J21:L21"/>
    <mergeCell ref="M21:O21"/>
    <mergeCell ref="H22:I22"/>
    <mergeCell ref="J22:L22"/>
    <mergeCell ref="M22:O22"/>
    <mergeCell ref="P17:Q17"/>
    <mergeCell ref="H19:I19"/>
    <mergeCell ref="J19:L19"/>
    <mergeCell ref="M19:O19"/>
    <mergeCell ref="H20:I20"/>
    <mergeCell ref="J20:L20"/>
    <mergeCell ref="M20:O20"/>
    <mergeCell ref="B17:C17"/>
    <mergeCell ref="D17:E17"/>
    <mergeCell ref="F17:G17"/>
    <mergeCell ref="H17:I17"/>
    <mergeCell ref="J17:L18"/>
    <mergeCell ref="M17:O18"/>
    <mergeCell ref="E13:F13"/>
    <mergeCell ref="V13:X13"/>
    <mergeCell ref="E14:F14"/>
    <mergeCell ref="A15:Q15"/>
    <mergeCell ref="A16:G16"/>
    <mergeCell ref="H16:Q16"/>
    <mergeCell ref="E11:F11"/>
    <mergeCell ref="E12:F12"/>
    <mergeCell ref="N5:Q5"/>
    <mergeCell ref="AP5:AX5"/>
    <mergeCell ref="C7:D7"/>
    <mergeCell ref="L7:M7"/>
    <mergeCell ref="A8:D8"/>
    <mergeCell ref="E8:H8"/>
    <mergeCell ref="I8:K8"/>
    <mergeCell ref="L8:Q8"/>
    <mergeCell ref="C1:M2"/>
    <mergeCell ref="N2:P2"/>
    <mergeCell ref="C3:M4"/>
    <mergeCell ref="N3:O3"/>
    <mergeCell ref="A4:B4"/>
    <mergeCell ref="N4:P4"/>
    <mergeCell ref="B9:D9"/>
    <mergeCell ref="E9:F9"/>
    <mergeCell ref="B10:D10"/>
    <mergeCell ref="E10:F10"/>
  </mergeCells>
  <conditionalFormatting sqref="J12:K12 I11 I9 B11:D12 B13">
    <cfRule type="cellIs" dxfId="2" priority="1" stopIfTrue="1" operator="lessThan">
      <formula>0</formula>
    </cfRule>
  </conditionalFormatting>
  <hyperlinks>
    <hyperlink ref="B12" r:id="rId1"/>
  </hyperlinks>
  <printOptions horizontalCentered="1" verticalCentered="1"/>
  <pageMargins left="0" right="0.02" top="0" bottom="0" header="0" footer="0"/>
  <pageSetup paperSize="9" scale="30" orientation="portrait" horizontalDpi="4294967293" verticalDpi="4294967293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Z136"/>
  <sheetViews>
    <sheetView view="pageBreakPreview" zoomScale="50" zoomScaleNormal="50" zoomScaleSheetLayoutView="50" workbookViewId="0">
      <selection activeCell="C63" sqref="C63"/>
    </sheetView>
  </sheetViews>
  <sheetFormatPr defaultColWidth="9.140625" defaultRowHeight="15"/>
  <cols>
    <col min="1" max="1" width="43.7109375" style="2" customWidth="1"/>
    <col min="2" max="2" width="15.85546875" style="2" customWidth="1"/>
    <col min="3" max="3" width="14.28515625" style="2" customWidth="1"/>
    <col min="4" max="4" width="15" style="2" customWidth="1"/>
    <col min="5" max="5" width="17.42578125" style="2" customWidth="1"/>
    <col min="6" max="6" width="15.28515625" style="2" customWidth="1"/>
    <col min="7" max="7" width="24.85546875" style="2" customWidth="1"/>
    <col min="8" max="9" width="19.5703125" style="2" customWidth="1"/>
    <col min="10" max="10" width="17.85546875" style="2" customWidth="1"/>
    <col min="11" max="11" width="18.7109375" style="2" customWidth="1"/>
    <col min="12" max="12" width="19.28515625" style="2" customWidth="1"/>
    <col min="13" max="13" width="17.140625" style="2" customWidth="1"/>
    <col min="14" max="14" width="19.28515625" style="2" customWidth="1"/>
    <col min="15" max="15" width="20.140625" style="2" customWidth="1"/>
    <col min="16" max="16" width="21" style="2" customWidth="1"/>
    <col min="17" max="17" width="23.5703125" style="2" customWidth="1"/>
    <col min="18" max="18" width="3.42578125" style="2" customWidth="1"/>
    <col min="19" max="19" width="14.5703125" style="3" customWidth="1"/>
    <col min="20" max="20" width="12.85546875" style="4" customWidth="1"/>
    <col min="21" max="21" width="15" style="5" customWidth="1"/>
    <col min="22" max="22" width="20" style="2" customWidth="1"/>
    <col min="23" max="23" width="9.140625" style="2" customWidth="1"/>
    <col min="24" max="24" width="12.28515625" style="2" customWidth="1"/>
    <col min="25" max="16384" width="9.140625" style="2"/>
  </cols>
  <sheetData>
    <row r="1" spans="1:52" ht="11.25" customHeight="1">
      <c r="A1" s="39"/>
      <c r="B1" s="40"/>
      <c r="C1" s="1039" t="s">
        <v>78</v>
      </c>
      <c r="D1" s="1040"/>
      <c r="E1" s="1040"/>
      <c r="F1" s="1040"/>
      <c r="G1" s="1040"/>
      <c r="H1" s="1040"/>
      <c r="I1" s="1040"/>
      <c r="J1" s="1040"/>
      <c r="K1" s="1040"/>
      <c r="L1" s="1040"/>
      <c r="M1" s="1041"/>
      <c r="N1" s="534"/>
      <c r="O1" s="535"/>
      <c r="P1" s="535"/>
      <c r="Q1" s="40"/>
      <c r="R1" s="1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52" ht="41.25" customHeight="1" thickBot="1">
      <c r="A2" s="41"/>
      <c r="B2" s="42"/>
      <c r="C2" s="1042"/>
      <c r="D2" s="1043"/>
      <c r="E2" s="1043"/>
      <c r="F2" s="1043"/>
      <c r="G2" s="1043"/>
      <c r="H2" s="1043"/>
      <c r="I2" s="1043"/>
      <c r="J2" s="1043"/>
      <c r="K2" s="1043"/>
      <c r="L2" s="1043"/>
      <c r="M2" s="1044"/>
      <c r="N2" s="1045" t="s">
        <v>136</v>
      </c>
      <c r="O2" s="1046"/>
      <c r="P2" s="1046"/>
      <c r="Q2" s="42"/>
      <c r="R2" s="6"/>
      <c r="V2" s="45"/>
      <c r="W2" s="45"/>
      <c r="X2" s="45"/>
      <c r="Y2" s="45"/>
      <c r="Z2" s="45"/>
      <c r="AA2" s="45"/>
      <c r="AB2" s="45"/>
      <c r="AC2" s="13"/>
      <c r="AD2" s="13"/>
      <c r="AE2" s="13"/>
      <c r="AF2" s="13"/>
      <c r="AG2" s="13"/>
    </row>
    <row r="3" spans="1:52" ht="26.25" customHeight="1">
      <c r="A3" s="41"/>
      <c r="B3" s="42"/>
      <c r="C3" s="1047" t="s">
        <v>141</v>
      </c>
      <c r="D3" s="1048"/>
      <c r="E3" s="1048"/>
      <c r="F3" s="1048"/>
      <c r="G3" s="1048"/>
      <c r="H3" s="1048"/>
      <c r="I3" s="1048"/>
      <c r="J3" s="1048"/>
      <c r="K3" s="1048"/>
      <c r="L3" s="1048"/>
      <c r="M3" s="1049"/>
      <c r="N3" s="1053" t="s">
        <v>260</v>
      </c>
      <c r="O3" s="1054"/>
      <c r="P3" s="536"/>
      <c r="Q3" s="42"/>
      <c r="R3" s="6"/>
      <c r="V3" s="45"/>
      <c r="W3" s="45"/>
      <c r="X3" s="45"/>
      <c r="Y3" s="45"/>
      <c r="Z3" s="45"/>
      <c r="AA3" s="45"/>
      <c r="AB3" s="45"/>
      <c r="AC3" s="13"/>
      <c r="AD3" s="13"/>
      <c r="AE3" s="13"/>
      <c r="AF3" s="13"/>
      <c r="AG3" s="13"/>
    </row>
    <row r="4" spans="1:52" ht="24" customHeight="1" thickBot="1">
      <c r="A4" s="1058"/>
      <c r="B4" s="1059"/>
      <c r="C4" s="1050"/>
      <c r="D4" s="1051"/>
      <c r="E4" s="1051"/>
      <c r="F4" s="1051"/>
      <c r="G4" s="1051"/>
      <c r="H4" s="1051"/>
      <c r="I4" s="1051"/>
      <c r="J4" s="1051"/>
      <c r="K4" s="1051"/>
      <c r="L4" s="1051"/>
      <c r="M4" s="1052"/>
      <c r="N4" s="1060" t="s">
        <v>261</v>
      </c>
      <c r="O4" s="1061"/>
      <c r="P4" s="1061"/>
      <c r="Q4" s="43"/>
      <c r="R4" s="6"/>
      <c r="V4" s="11"/>
      <c r="W4" s="11"/>
      <c r="X4" s="11"/>
      <c r="Y4" s="11"/>
      <c r="Z4" s="11"/>
      <c r="AA4" s="11"/>
      <c r="AB4" s="11"/>
      <c r="AC4" s="13"/>
      <c r="AD4" s="13"/>
      <c r="AE4" s="13"/>
      <c r="AF4" s="13"/>
      <c r="AG4" s="13"/>
    </row>
    <row r="5" spans="1:52" ht="18" customHeight="1" thickBot="1">
      <c r="A5"/>
      <c r="B5" s="2" t="s">
        <v>0</v>
      </c>
      <c r="G5" s="7" t="s">
        <v>0</v>
      </c>
      <c r="N5" s="1062"/>
      <c r="O5" s="1062"/>
      <c r="P5" s="1062"/>
      <c r="Q5" s="1062"/>
      <c r="V5" s="11"/>
      <c r="W5" s="11"/>
      <c r="X5" s="11"/>
      <c r="Y5" s="11"/>
      <c r="Z5" s="11"/>
      <c r="AA5" s="11"/>
      <c r="AB5" s="11"/>
      <c r="AC5" s="13"/>
      <c r="AD5" s="13"/>
      <c r="AE5" s="13"/>
      <c r="AF5" s="13"/>
      <c r="AG5" s="13"/>
      <c r="AP5" s="1099" t="s">
        <v>6</v>
      </c>
      <c r="AQ5" s="1100"/>
      <c r="AR5" s="1100"/>
      <c r="AS5" s="1100"/>
      <c r="AT5" s="1100"/>
      <c r="AU5" s="1100"/>
      <c r="AV5" s="1100"/>
      <c r="AW5" s="1100"/>
      <c r="AX5" s="1101"/>
    </row>
    <row r="6" spans="1:52" s="234" customFormat="1" ht="18" customHeight="1">
      <c r="A6" s="513" t="s">
        <v>82</v>
      </c>
      <c r="B6" s="514"/>
      <c r="C6" s="513" t="s">
        <v>284</v>
      </c>
      <c r="D6" s="515"/>
      <c r="E6" s="513" t="s">
        <v>121</v>
      </c>
      <c r="F6" s="514"/>
      <c r="G6" s="516" t="s">
        <v>3</v>
      </c>
      <c r="H6" s="514"/>
      <c r="I6" s="516" t="s">
        <v>2</v>
      </c>
      <c r="J6" s="517"/>
      <c r="K6" s="514"/>
      <c r="L6" s="516" t="s">
        <v>83</v>
      </c>
      <c r="M6" s="518"/>
      <c r="N6" s="516" t="s">
        <v>84</v>
      </c>
      <c r="O6" s="519"/>
      <c r="P6" s="516" t="s">
        <v>85</v>
      </c>
      <c r="Q6" s="527"/>
      <c r="R6" s="232"/>
      <c r="S6" s="50"/>
      <c r="T6" s="98"/>
      <c r="U6" s="233"/>
      <c r="V6" s="760"/>
      <c r="W6" s="760"/>
      <c r="X6" s="760"/>
      <c r="Y6" s="760"/>
      <c r="Z6" s="760"/>
      <c r="AA6" s="760"/>
      <c r="AB6" s="760"/>
      <c r="AC6" s="87"/>
      <c r="AD6" s="87"/>
      <c r="AE6" s="87"/>
      <c r="AF6" s="87"/>
      <c r="AG6" s="87"/>
      <c r="AH6" s="87"/>
      <c r="AI6" s="87"/>
      <c r="AJ6" s="87"/>
      <c r="AK6" s="87"/>
      <c r="AL6" s="87"/>
      <c r="AO6" s="227"/>
      <c r="AP6" s="235"/>
      <c r="AQ6" s="235"/>
      <c r="AR6" s="235"/>
      <c r="AS6" s="235"/>
      <c r="AT6" s="235"/>
      <c r="AU6" s="235"/>
      <c r="AV6" s="235"/>
      <c r="AW6" s="235"/>
      <c r="AX6" s="235"/>
      <c r="AY6" s="227"/>
      <c r="AZ6" s="227"/>
    </row>
    <row r="7" spans="1:52" s="234" customFormat="1" ht="18" customHeight="1" thickBot="1">
      <c r="A7" s="734" t="s">
        <v>289</v>
      </c>
      <c r="B7" s="735"/>
      <c r="C7" s="1063">
        <v>41193</v>
      </c>
      <c r="D7" s="1064"/>
      <c r="E7" s="288">
        <v>6857</v>
      </c>
      <c r="F7" s="521" t="s">
        <v>89</v>
      </c>
      <c r="G7" s="522">
        <v>16</v>
      </c>
      <c r="H7" s="523" t="s">
        <v>129</v>
      </c>
      <c r="I7" s="524" t="s">
        <v>288</v>
      </c>
      <c r="J7" s="525"/>
      <c r="K7" s="526"/>
      <c r="L7" s="1065" t="s">
        <v>268</v>
      </c>
      <c r="M7" s="1066"/>
      <c r="N7" s="524" t="s">
        <v>310</v>
      </c>
      <c r="O7" s="526"/>
      <c r="P7" s="524"/>
      <c r="Q7" s="521">
        <v>9</v>
      </c>
      <c r="R7" s="232"/>
      <c r="S7" s="50"/>
      <c r="T7" s="98"/>
      <c r="U7" s="233"/>
      <c r="V7" s="760"/>
      <c r="W7" s="760"/>
      <c r="X7" s="760"/>
      <c r="Y7" s="760"/>
      <c r="Z7" s="760"/>
      <c r="AA7" s="760"/>
      <c r="AB7" s="760"/>
      <c r="AC7" s="87"/>
      <c r="AD7" s="87"/>
      <c r="AE7" s="87"/>
      <c r="AF7" s="87"/>
      <c r="AG7" s="87"/>
      <c r="AH7" s="87"/>
      <c r="AI7" s="87"/>
      <c r="AJ7" s="87"/>
      <c r="AK7" s="87"/>
      <c r="AL7" s="87"/>
      <c r="AO7" s="227"/>
      <c r="AP7" s="55"/>
      <c r="AQ7" s="56"/>
      <c r="AR7" s="56"/>
      <c r="AS7" s="57"/>
      <c r="AT7" s="58"/>
      <c r="AU7" s="56"/>
      <c r="AV7" s="59"/>
      <c r="AW7" s="60"/>
      <c r="AX7" s="61"/>
      <c r="AY7" s="227"/>
      <c r="AZ7" s="227"/>
    </row>
    <row r="8" spans="1:52" s="46" customFormat="1" ht="20.100000000000001" customHeight="1" thickBot="1">
      <c r="A8" s="862" t="s">
        <v>86</v>
      </c>
      <c r="B8" s="863"/>
      <c r="C8" s="863"/>
      <c r="D8" s="863"/>
      <c r="E8" s="862" t="s">
        <v>91</v>
      </c>
      <c r="F8" s="863"/>
      <c r="G8" s="863"/>
      <c r="H8" s="864"/>
      <c r="I8" s="862" t="s">
        <v>90</v>
      </c>
      <c r="J8" s="863"/>
      <c r="K8" s="864"/>
      <c r="L8" s="862" t="s">
        <v>94</v>
      </c>
      <c r="M8" s="863"/>
      <c r="N8" s="863"/>
      <c r="O8" s="863"/>
      <c r="P8" s="863"/>
      <c r="Q8" s="864"/>
      <c r="R8" s="725"/>
      <c r="S8" s="50"/>
      <c r="T8" s="98"/>
      <c r="U8" s="90"/>
      <c r="V8" s="754"/>
      <c r="W8" s="754"/>
      <c r="X8" s="754"/>
      <c r="Y8" s="760"/>
      <c r="Z8" s="760"/>
      <c r="AA8" s="760"/>
      <c r="AB8" s="760"/>
      <c r="AC8" s="725"/>
      <c r="AD8" s="725"/>
      <c r="AE8" s="725"/>
      <c r="AF8" s="725"/>
      <c r="AG8" s="725"/>
      <c r="AH8" s="53"/>
      <c r="AI8" s="53"/>
      <c r="AJ8" s="53"/>
      <c r="AK8" s="53"/>
      <c r="AL8" s="53"/>
      <c r="AO8" s="55"/>
      <c r="AP8" s="55"/>
      <c r="AQ8" s="56"/>
      <c r="AR8" s="56"/>
      <c r="AS8" s="57"/>
      <c r="AT8" s="58"/>
      <c r="AU8" s="56"/>
      <c r="AV8" s="59"/>
      <c r="AW8" s="60"/>
      <c r="AX8" s="61"/>
      <c r="AY8" s="55"/>
      <c r="AZ8" s="55"/>
    </row>
    <row r="9" spans="1:52" s="46" customFormat="1" ht="20.100000000000001" customHeight="1">
      <c r="A9" s="243" t="s">
        <v>1</v>
      </c>
      <c r="B9" s="1067" t="s">
        <v>273</v>
      </c>
      <c r="C9" s="1068"/>
      <c r="D9" s="1068"/>
      <c r="E9" s="896" t="s">
        <v>4</v>
      </c>
      <c r="F9" s="1072"/>
      <c r="G9" s="244">
        <v>8.3000000000000007</v>
      </c>
      <c r="H9" s="245"/>
      <c r="I9" s="246" t="s">
        <v>88</v>
      </c>
      <c r="J9" s="247"/>
      <c r="K9" s="248">
        <v>6550</v>
      </c>
      <c r="L9" s="732" t="s">
        <v>263</v>
      </c>
      <c r="M9" s="756"/>
      <c r="N9" s="756"/>
      <c r="O9" s="756"/>
      <c r="P9" s="756"/>
      <c r="Q9" s="757"/>
      <c r="R9" s="49"/>
      <c r="S9" s="50"/>
      <c r="T9" s="51"/>
      <c r="U9" s="52"/>
      <c r="V9" s="53"/>
      <c r="W9" s="53"/>
      <c r="X9" s="53"/>
      <c r="Y9" s="53"/>
      <c r="Z9" s="53"/>
      <c r="AA9" s="725"/>
      <c r="AB9" s="725"/>
      <c r="AC9" s="725"/>
      <c r="AD9" s="725"/>
      <c r="AE9" s="725"/>
      <c r="AF9" s="725"/>
      <c r="AG9" s="725"/>
      <c r="AH9" s="53"/>
      <c r="AI9" s="53"/>
      <c r="AJ9" s="53"/>
      <c r="AK9" s="53"/>
      <c r="AL9" s="53"/>
      <c r="AO9" s="55"/>
      <c r="AP9" s="55"/>
      <c r="AQ9" s="56"/>
      <c r="AR9" s="56"/>
      <c r="AS9" s="57"/>
      <c r="AT9" s="58"/>
      <c r="AU9" s="56"/>
      <c r="AV9" s="59"/>
      <c r="AW9" s="60"/>
      <c r="AX9" s="61"/>
      <c r="AY9" s="55"/>
      <c r="AZ9" s="55"/>
    </row>
    <row r="10" spans="1:52" s="46" customFormat="1" ht="20.100000000000001" customHeight="1">
      <c r="A10" s="250" t="s">
        <v>126</v>
      </c>
      <c r="B10" s="1069" t="s">
        <v>290</v>
      </c>
      <c r="C10" s="1070"/>
      <c r="D10" s="1070"/>
      <c r="E10" s="898" t="s">
        <v>5</v>
      </c>
      <c r="F10" s="997"/>
      <c r="G10" s="252">
        <v>0.2</v>
      </c>
      <c r="H10" s="253"/>
      <c r="I10" s="720" t="s">
        <v>123</v>
      </c>
      <c r="J10" s="254"/>
      <c r="K10" s="727">
        <f>+E7-K9</f>
        <v>307</v>
      </c>
      <c r="L10" s="720" t="s">
        <v>264</v>
      </c>
      <c r="M10" s="768"/>
      <c r="N10" s="768"/>
      <c r="O10" s="768"/>
      <c r="P10" s="768"/>
      <c r="Q10" s="767"/>
      <c r="R10" s="64"/>
      <c r="S10" s="65"/>
      <c r="T10" s="66"/>
      <c r="U10" s="67"/>
      <c r="V10" s="53"/>
      <c r="W10" s="53"/>
      <c r="X10" s="53"/>
      <c r="Y10" s="53"/>
      <c r="Z10" s="53"/>
      <c r="AA10" s="53"/>
      <c r="AB10" s="754"/>
      <c r="AC10" s="754"/>
      <c r="AD10" s="754"/>
      <c r="AE10" s="754"/>
      <c r="AF10" s="754"/>
      <c r="AG10" s="754"/>
      <c r="AH10" s="53"/>
      <c r="AI10" s="53"/>
      <c r="AJ10" s="53"/>
      <c r="AK10" s="53"/>
      <c r="AL10" s="53"/>
      <c r="AO10" s="55"/>
      <c r="AP10" s="55"/>
      <c r="AQ10" s="56"/>
      <c r="AR10" s="69"/>
      <c r="AS10" s="57"/>
      <c r="AT10" s="58"/>
      <c r="AU10" s="56"/>
      <c r="AV10" s="59"/>
      <c r="AW10" s="60"/>
      <c r="AX10" s="61"/>
      <c r="AY10" s="55"/>
      <c r="AZ10" s="55"/>
    </row>
    <row r="11" spans="1:52" s="46" customFormat="1" ht="20.100000000000001" customHeight="1">
      <c r="A11" s="250" t="s">
        <v>125</v>
      </c>
      <c r="B11" s="257">
        <v>10.199999999999999</v>
      </c>
      <c r="C11" s="258"/>
      <c r="D11" s="723"/>
      <c r="E11" s="898" t="s">
        <v>257</v>
      </c>
      <c r="F11" s="997"/>
      <c r="G11" s="260" t="s">
        <v>352</v>
      </c>
      <c r="H11" s="261"/>
      <c r="I11" s="262" t="s">
        <v>130</v>
      </c>
      <c r="J11" s="263"/>
      <c r="K11" s="264"/>
      <c r="L11" s="720" t="s">
        <v>265</v>
      </c>
      <c r="M11" s="768"/>
      <c r="N11" s="768"/>
      <c r="O11" s="768"/>
      <c r="P11" s="768"/>
      <c r="Q11" s="767"/>
      <c r="R11" s="64"/>
      <c r="S11" s="65"/>
      <c r="T11" s="70"/>
      <c r="U11" s="67"/>
      <c r="V11" s="53"/>
      <c r="W11" s="53"/>
      <c r="X11" s="53"/>
      <c r="Y11" s="53"/>
      <c r="Z11" s="53"/>
      <c r="AA11" s="53"/>
      <c r="AB11" s="754"/>
      <c r="AC11" s="754"/>
      <c r="AD11" s="754"/>
      <c r="AE11" s="754"/>
      <c r="AF11" s="754"/>
      <c r="AG11" s="754"/>
      <c r="AH11" s="53"/>
      <c r="AI11" s="53"/>
      <c r="AJ11" s="53"/>
      <c r="AK11" s="53"/>
      <c r="AL11" s="53"/>
      <c r="AO11" s="55"/>
      <c r="AP11" s="55"/>
      <c r="AQ11" s="56"/>
      <c r="AR11" s="69"/>
      <c r="AS11" s="57"/>
      <c r="AT11" s="58"/>
      <c r="AU11" s="56"/>
      <c r="AV11" s="59"/>
      <c r="AW11" s="60"/>
      <c r="AX11" s="61"/>
      <c r="AY11" s="55"/>
      <c r="AZ11" s="55"/>
    </row>
    <row r="12" spans="1:52" s="46" customFormat="1" ht="20.100000000000001" customHeight="1">
      <c r="A12" s="250" t="s">
        <v>127</v>
      </c>
      <c r="B12" s="635" t="s">
        <v>291</v>
      </c>
      <c r="C12" s="258"/>
      <c r="D12" s="265"/>
      <c r="E12" s="898" t="s">
        <v>87</v>
      </c>
      <c r="F12" s="997"/>
      <c r="G12" s="266"/>
      <c r="H12" s="261"/>
      <c r="I12" s="267" t="s">
        <v>131</v>
      </c>
      <c r="J12" s="268"/>
      <c r="K12" s="269">
        <v>0.2</v>
      </c>
      <c r="L12" s="720" t="s">
        <v>293</v>
      </c>
      <c r="M12" s="768"/>
      <c r="N12" s="768"/>
      <c r="O12" s="768"/>
      <c r="P12" s="768"/>
      <c r="Q12" s="767"/>
      <c r="R12" s="64"/>
      <c r="S12" s="65"/>
      <c r="T12" s="66"/>
      <c r="U12" s="67"/>
      <c r="V12" s="53"/>
      <c r="W12" s="53"/>
      <c r="X12" s="53"/>
      <c r="Y12" s="53"/>
      <c r="Z12" s="53"/>
      <c r="AA12" s="53"/>
      <c r="AB12" s="754"/>
      <c r="AC12" s="754"/>
      <c r="AD12" s="754"/>
      <c r="AE12" s="754"/>
      <c r="AF12" s="754"/>
      <c r="AG12" s="754"/>
      <c r="AH12" s="53"/>
      <c r="AI12" s="53"/>
      <c r="AJ12" s="53"/>
      <c r="AK12" s="53"/>
      <c r="AL12" s="53"/>
      <c r="AO12" s="55"/>
      <c r="AP12" s="55"/>
      <c r="AQ12" s="56"/>
      <c r="AR12" s="69"/>
      <c r="AS12" s="57"/>
      <c r="AT12" s="58"/>
      <c r="AU12" s="56"/>
      <c r="AV12" s="59"/>
      <c r="AW12" s="60"/>
      <c r="AX12" s="61"/>
      <c r="AY12" s="55"/>
      <c r="AZ12" s="55"/>
    </row>
    <row r="13" spans="1:52" s="46" customFormat="1" ht="20.100000000000001" customHeight="1">
      <c r="A13" s="270" t="s">
        <v>128</v>
      </c>
      <c r="B13" s="374">
        <v>16</v>
      </c>
      <c r="C13" s="713"/>
      <c r="D13" s="272"/>
      <c r="E13" s="1073"/>
      <c r="F13" s="1074"/>
      <c r="G13" s="252"/>
      <c r="H13" s="273"/>
      <c r="I13" s="720" t="s">
        <v>122</v>
      </c>
      <c r="J13" s="770"/>
      <c r="K13" s="743">
        <v>1</v>
      </c>
      <c r="L13" s="720" t="s">
        <v>294</v>
      </c>
      <c r="M13" s="770"/>
      <c r="N13" s="770"/>
      <c r="O13" s="768"/>
      <c r="P13" s="768"/>
      <c r="Q13" s="767"/>
      <c r="R13" s="64"/>
      <c r="S13" s="65"/>
      <c r="T13" s="66"/>
      <c r="U13" s="67"/>
      <c r="V13" s="887"/>
      <c r="W13" s="887"/>
      <c r="X13" s="887"/>
      <c r="Y13" s="53"/>
      <c r="Z13" s="53"/>
      <c r="AA13" s="53"/>
      <c r="AB13" s="754"/>
      <c r="AC13" s="754"/>
      <c r="AD13" s="754"/>
      <c r="AE13" s="754"/>
      <c r="AF13" s="754"/>
      <c r="AG13" s="754"/>
      <c r="AH13" s="53"/>
      <c r="AI13" s="53"/>
      <c r="AJ13" s="53"/>
      <c r="AK13" s="53"/>
      <c r="AL13" s="53"/>
      <c r="AO13" s="55"/>
      <c r="AP13" s="55"/>
      <c r="AQ13" s="56"/>
      <c r="AR13" s="69"/>
      <c r="AS13" s="57"/>
      <c r="AT13" s="58"/>
      <c r="AU13" s="56"/>
      <c r="AV13" s="59"/>
      <c r="AW13" s="60"/>
      <c r="AX13" s="61"/>
      <c r="AY13" s="55"/>
      <c r="AZ13" s="55"/>
    </row>
    <row r="14" spans="1:52" s="46" customFormat="1" ht="20.100000000000001" customHeight="1" thickBot="1">
      <c r="A14" s="276" t="s">
        <v>124</v>
      </c>
      <c r="B14" s="277">
        <v>2242</v>
      </c>
      <c r="C14" s="277"/>
      <c r="D14" s="278"/>
      <c r="E14" s="1075"/>
      <c r="F14" s="1076"/>
      <c r="G14" s="279"/>
      <c r="H14" s="280"/>
      <c r="I14" s="281"/>
      <c r="J14" s="282"/>
      <c r="K14" s="283"/>
      <c r="L14" s="281" t="s">
        <v>295</v>
      </c>
      <c r="M14" s="282"/>
      <c r="N14" s="282"/>
      <c r="O14" s="529"/>
      <c r="P14" s="529"/>
      <c r="Q14" s="530"/>
      <c r="R14" s="49"/>
      <c r="S14" s="65"/>
      <c r="T14" s="66"/>
      <c r="U14" s="67"/>
      <c r="V14" s="725"/>
      <c r="W14" s="725"/>
      <c r="X14" s="725"/>
      <c r="Y14" s="53"/>
      <c r="Z14" s="53"/>
      <c r="AA14" s="53"/>
      <c r="AB14" s="754"/>
      <c r="AC14" s="754"/>
      <c r="AD14" s="754"/>
      <c r="AE14" s="754"/>
      <c r="AF14" s="754"/>
      <c r="AG14" s="754"/>
      <c r="AH14" s="53"/>
      <c r="AI14" s="53"/>
      <c r="AJ14" s="53"/>
      <c r="AK14" s="53"/>
      <c r="AL14" s="53"/>
      <c r="AO14" s="55"/>
      <c r="AP14" s="55"/>
      <c r="AQ14" s="56"/>
      <c r="AR14" s="69"/>
      <c r="AS14" s="57"/>
      <c r="AT14" s="58"/>
      <c r="AU14" s="56"/>
      <c r="AV14" s="59"/>
      <c r="AW14" s="60"/>
      <c r="AX14" s="61"/>
      <c r="AY14" s="55"/>
      <c r="AZ14" s="55"/>
    </row>
    <row r="15" spans="1:52" ht="28.5" customHeight="1" thickBot="1">
      <c r="A15" s="862" t="s">
        <v>137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3"/>
      <c r="N15" s="863"/>
      <c r="O15" s="863"/>
      <c r="P15" s="863"/>
      <c r="Q15" s="864"/>
      <c r="R15" s="16"/>
      <c r="S15" s="35"/>
      <c r="T15" s="36"/>
      <c r="U15" s="37"/>
      <c r="V15" s="30"/>
      <c r="W15" s="30"/>
      <c r="X15" s="30"/>
      <c r="Y15" s="10"/>
      <c r="Z15" s="10"/>
      <c r="AA15" s="26"/>
      <c r="AB15" s="17"/>
      <c r="AC15" s="17"/>
      <c r="AD15" s="17"/>
      <c r="AE15" s="17"/>
      <c r="AF15" s="17"/>
      <c r="AG15" s="21"/>
      <c r="AH15" s="10"/>
      <c r="AI15" s="10"/>
      <c r="AJ15" s="10"/>
      <c r="AK15" s="10"/>
      <c r="AL15" s="10"/>
      <c r="AO15" s="13"/>
      <c r="AP15" s="19"/>
      <c r="AQ15" s="14"/>
      <c r="AR15" s="25"/>
      <c r="AS15" s="22"/>
      <c r="AT15" s="23"/>
      <c r="AU15" s="15"/>
      <c r="AV15" s="12"/>
      <c r="AW15" s="24"/>
      <c r="AX15" s="8"/>
      <c r="AY15" s="13"/>
      <c r="AZ15" s="13"/>
    </row>
    <row r="16" spans="1:52" s="46" customFormat="1" ht="18" customHeight="1" thickBot="1">
      <c r="A16" s="921" t="s">
        <v>92</v>
      </c>
      <c r="B16" s="922"/>
      <c r="C16" s="922"/>
      <c r="D16" s="922"/>
      <c r="E16" s="922"/>
      <c r="F16" s="922"/>
      <c r="G16" s="923"/>
      <c r="H16" s="1079" t="s">
        <v>12</v>
      </c>
      <c r="I16" s="1082"/>
      <c r="J16" s="1082"/>
      <c r="K16" s="1082"/>
      <c r="L16" s="1082"/>
      <c r="M16" s="1082"/>
      <c r="N16" s="1082"/>
      <c r="O16" s="1082"/>
      <c r="P16" s="1082"/>
      <c r="Q16" s="1080"/>
      <c r="R16" s="61"/>
      <c r="S16" s="81"/>
      <c r="T16" s="66"/>
      <c r="U16" s="67"/>
      <c r="V16" s="53"/>
      <c r="W16" s="53"/>
      <c r="X16" s="82"/>
      <c r="Y16" s="53"/>
      <c r="Z16" s="53"/>
      <c r="AA16" s="53"/>
      <c r="AB16" s="754"/>
      <c r="AC16" s="754"/>
      <c r="AD16" s="754"/>
      <c r="AE16" s="754"/>
      <c r="AF16" s="754"/>
      <c r="AG16" s="754"/>
      <c r="AH16" s="53"/>
      <c r="AI16" s="53"/>
      <c r="AJ16" s="53"/>
      <c r="AK16" s="53"/>
      <c r="AL16" s="53"/>
      <c r="AO16" s="55"/>
      <c r="AP16" s="55"/>
      <c r="AQ16" s="56"/>
      <c r="AR16" s="56"/>
      <c r="AS16" s="57"/>
      <c r="AT16" s="58"/>
      <c r="AU16" s="56"/>
      <c r="AV16" s="59"/>
      <c r="AW16" s="60"/>
      <c r="AX16" s="61"/>
      <c r="AY16" s="55"/>
      <c r="AZ16" s="55"/>
    </row>
    <row r="17" spans="1:52" s="46" customFormat="1" ht="18" customHeight="1" thickBot="1">
      <c r="A17" s="721"/>
      <c r="B17" s="921" t="s">
        <v>132</v>
      </c>
      <c r="C17" s="923"/>
      <c r="D17" s="921" t="s">
        <v>133</v>
      </c>
      <c r="E17" s="923"/>
      <c r="F17" s="921" t="s">
        <v>134</v>
      </c>
      <c r="G17" s="923"/>
      <c r="H17" s="1079"/>
      <c r="I17" s="1080"/>
      <c r="J17" s="1089" t="s">
        <v>15</v>
      </c>
      <c r="K17" s="1089"/>
      <c r="L17" s="1089"/>
      <c r="M17" s="1089" t="s">
        <v>16</v>
      </c>
      <c r="N17" s="1089"/>
      <c r="O17" s="1089"/>
      <c r="P17" s="922" t="s">
        <v>135</v>
      </c>
      <c r="Q17" s="923"/>
      <c r="R17" s="83"/>
      <c r="S17" s="65"/>
      <c r="T17" s="66"/>
      <c r="U17" s="67"/>
      <c r="V17" s="53"/>
      <c r="W17" s="53"/>
      <c r="X17" s="84"/>
      <c r="Y17" s="53"/>
      <c r="Z17" s="53"/>
      <c r="AA17" s="53"/>
      <c r="AB17" s="754"/>
      <c r="AC17" s="754"/>
      <c r="AD17" s="754"/>
      <c r="AE17" s="754"/>
      <c r="AF17" s="53"/>
      <c r="AG17" s="53"/>
      <c r="AH17" s="53"/>
      <c r="AI17" s="53"/>
      <c r="AJ17" s="53"/>
      <c r="AK17" s="53"/>
      <c r="AL17" s="53"/>
      <c r="AO17" s="55"/>
      <c r="AP17" s="55"/>
      <c r="AQ17" s="56"/>
      <c r="AR17" s="56"/>
      <c r="AS17" s="57"/>
      <c r="AT17" s="58"/>
      <c r="AU17" s="56"/>
      <c r="AV17" s="59"/>
      <c r="AW17" s="60"/>
      <c r="AX17" s="61"/>
      <c r="AY17" s="55"/>
      <c r="AZ17" s="55"/>
    </row>
    <row r="18" spans="1:52" s="46" customFormat="1" ht="18" customHeight="1" thickBot="1">
      <c r="A18" s="722"/>
      <c r="B18" s="286" t="s">
        <v>199</v>
      </c>
      <c r="C18" s="287" t="s">
        <v>7</v>
      </c>
      <c r="D18" s="286" t="s">
        <v>199</v>
      </c>
      <c r="E18" s="287" t="s">
        <v>7</v>
      </c>
      <c r="F18" s="286" t="s">
        <v>199</v>
      </c>
      <c r="G18" s="287" t="s">
        <v>7</v>
      </c>
      <c r="H18" s="288"/>
      <c r="I18" s="289"/>
      <c r="J18" s="1090"/>
      <c r="K18" s="1090"/>
      <c r="L18" s="1090"/>
      <c r="M18" s="1090"/>
      <c r="N18" s="1090"/>
      <c r="O18" s="1090"/>
      <c r="P18" s="290" t="s">
        <v>199</v>
      </c>
      <c r="Q18" s="291" t="s">
        <v>7</v>
      </c>
      <c r="R18" s="725"/>
      <c r="S18" s="65"/>
      <c r="T18" s="66"/>
      <c r="U18" s="67"/>
      <c r="V18" s="53"/>
      <c r="W18" s="53"/>
      <c r="X18" s="84"/>
      <c r="Y18" s="53"/>
      <c r="Z18" s="53"/>
      <c r="AA18" s="53"/>
      <c r="AB18" s="754"/>
      <c r="AC18" s="754"/>
      <c r="AD18" s="754"/>
      <c r="AE18" s="754"/>
      <c r="AF18" s="53"/>
      <c r="AG18" s="53"/>
      <c r="AH18" s="53"/>
      <c r="AI18" s="53"/>
      <c r="AJ18" s="53"/>
      <c r="AK18" s="53"/>
      <c r="AL18" s="53"/>
      <c r="AO18" s="55"/>
      <c r="AP18" s="55"/>
      <c r="AQ18" s="56"/>
      <c r="AR18" s="56"/>
      <c r="AS18" s="57"/>
      <c r="AT18" s="58"/>
      <c r="AU18" s="56"/>
      <c r="AV18" s="59"/>
      <c r="AW18" s="60"/>
      <c r="AX18" s="61"/>
      <c r="AY18" s="55"/>
      <c r="AZ18" s="55"/>
    </row>
    <row r="19" spans="1:52" s="46" customFormat="1" ht="20.100000000000001" customHeight="1">
      <c r="A19" s="292" t="s">
        <v>200</v>
      </c>
      <c r="B19" s="731">
        <v>210</v>
      </c>
      <c r="C19" s="638">
        <v>160</v>
      </c>
      <c r="D19" s="731">
        <v>210</v>
      </c>
      <c r="E19" s="638">
        <v>160</v>
      </c>
      <c r="F19" s="731">
        <v>210</v>
      </c>
      <c r="G19" s="531">
        <v>160</v>
      </c>
      <c r="H19" s="1077" t="s">
        <v>200</v>
      </c>
      <c r="I19" s="1078"/>
      <c r="J19" s="1113"/>
      <c r="K19" s="1114"/>
      <c r="L19" s="1115"/>
      <c r="M19" s="1086"/>
      <c r="N19" s="1086"/>
      <c r="O19" s="1086"/>
      <c r="P19" s="295">
        <v>325</v>
      </c>
      <c r="Q19" s="643">
        <v>104</v>
      </c>
      <c r="R19" s="61"/>
      <c r="S19" s="65"/>
      <c r="T19" s="66"/>
      <c r="U19" s="67"/>
      <c r="V19" s="53"/>
      <c r="W19" s="53"/>
      <c r="X19" s="84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O19" s="55"/>
      <c r="AP19" s="55"/>
      <c r="AQ19" s="56"/>
      <c r="AR19" s="56"/>
      <c r="AS19" s="57"/>
      <c r="AT19" s="58"/>
      <c r="AU19" s="56"/>
      <c r="AV19" s="59"/>
      <c r="AW19" s="60"/>
      <c r="AX19" s="61"/>
      <c r="AY19" s="55"/>
      <c r="AZ19" s="55"/>
    </row>
    <row r="20" spans="1:52" s="46" customFormat="1" ht="20.100000000000001" customHeight="1">
      <c r="A20" s="296" t="s">
        <v>201</v>
      </c>
      <c r="B20" s="710">
        <v>210</v>
      </c>
      <c r="C20" s="710">
        <v>160</v>
      </c>
      <c r="D20" s="710">
        <v>210</v>
      </c>
      <c r="E20" s="710">
        <v>160</v>
      </c>
      <c r="F20" s="710">
        <v>210</v>
      </c>
      <c r="G20" s="710">
        <v>160</v>
      </c>
      <c r="H20" s="1133" t="s">
        <v>201</v>
      </c>
      <c r="I20" s="1035"/>
      <c r="J20" s="1036"/>
      <c r="K20" s="1037"/>
      <c r="L20" s="1038"/>
      <c r="M20" s="1085"/>
      <c r="N20" s="1085"/>
      <c r="O20" s="1085"/>
      <c r="P20" s="726">
        <v>325</v>
      </c>
      <c r="Q20" s="726">
        <v>95</v>
      </c>
      <c r="R20" s="61"/>
      <c r="S20" s="65"/>
      <c r="T20" s="70"/>
      <c r="U20" s="67"/>
      <c r="V20" s="53"/>
      <c r="W20" s="53"/>
      <c r="X20" s="85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O20" s="55"/>
      <c r="AP20" s="55"/>
      <c r="AQ20" s="56"/>
      <c r="AR20" s="56"/>
      <c r="AS20" s="57"/>
      <c r="AT20" s="58"/>
      <c r="AU20" s="56"/>
      <c r="AV20" s="59"/>
      <c r="AW20" s="60"/>
      <c r="AX20" s="61"/>
      <c r="AY20" s="55"/>
      <c r="AZ20" s="55"/>
    </row>
    <row r="21" spans="1:52" s="46" customFormat="1" ht="20.100000000000001" customHeight="1">
      <c r="A21" s="296" t="s">
        <v>202</v>
      </c>
      <c r="B21" s="710">
        <v>210</v>
      </c>
      <c r="C21" s="710">
        <v>160</v>
      </c>
      <c r="D21" s="710">
        <v>210</v>
      </c>
      <c r="E21" s="710">
        <v>160</v>
      </c>
      <c r="F21" s="710">
        <v>210</v>
      </c>
      <c r="G21" s="640">
        <v>101</v>
      </c>
      <c r="H21" s="1034" t="s">
        <v>202</v>
      </c>
      <c r="I21" s="1035"/>
      <c r="J21" s="1036"/>
      <c r="K21" s="1037"/>
      <c r="L21" s="1038"/>
      <c r="M21" s="1071"/>
      <c r="N21" s="1071"/>
      <c r="O21" s="1071"/>
      <c r="P21" s="726">
        <v>325</v>
      </c>
      <c r="Q21" s="726">
        <v>104</v>
      </c>
      <c r="R21" s="61"/>
      <c r="S21" s="65"/>
      <c r="T21" s="86"/>
      <c r="U21" s="67"/>
      <c r="V21" s="87"/>
      <c r="W21" s="87"/>
      <c r="X21" s="88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O21" s="55"/>
      <c r="AP21" s="55"/>
      <c r="AQ21" s="56"/>
      <c r="AR21" s="56"/>
      <c r="AS21" s="57"/>
      <c r="AT21" s="58"/>
      <c r="AU21" s="56"/>
      <c r="AV21" s="59"/>
      <c r="AW21" s="60"/>
      <c r="AX21" s="61"/>
      <c r="AY21" s="55"/>
      <c r="AZ21" s="55"/>
    </row>
    <row r="22" spans="1:52" s="46" customFormat="1" ht="20.100000000000001" customHeight="1">
      <c r="A22" s="296" t="s">
        <v>203</v>
      </c>
      <c r="B22" s="710">
        <v>175</v>
      </c>
      <c r="C22" s="639">
        <v>160</v>
      </c>
      <c r="D22" s="710">
        <v>175</v>
      </c>
      <c r="E22" s="639">
        <v>160</v>
      </c>
      <c r="F22" s="710">
        <v>175</v>
      </c>
      <c r="G22" s="710">
        <v>160</v>
      </c>
      <c r="H22" s="1133" t="s">
        <v>203</v>
      </c>
      <c r="I22" s="1035"/>
      <c r="J22" s="1036"/>
      <c r="K22" s="1037"/>
      <c r="L22" s="1038"/>
      <c r="M22" s="1071"/>
      <c r="N22" s="1071"/>
      <c r="O22" s="1071"/>
      <c r="P22" s="258">
        <v>325</v>
      </c>
      <c r="Q22" s="644">
        <v>160</v>
      </c>
      <c r="R22" s="89"/>
      <c r="S22" s="65"/>
      <c r="T22" s="86"/>
      <c r="U22" s="90"/>
      <c r="V22" s="90"/>
      <c r="W22" s="90"/>
      <c r="X22" s="91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O22" s="55"/>
      <c r="AP22" s="53"/>
      <c r="AQ22" s="56"/>
      <c r="AR22" s="56"/>
      <c r="AS22" s="57"/>
      <c r="AT22" s="58"/>
      <c r="AU22" s="56"/>
      <c r="AV22" s="59"/>
      <c r="AW22" s="60"/>
      <c r="AX22" s="61"/>
      <c r="AY22" s="55"/>
      <c r="AZ22" s="55"/>
    </row>
    <row r="23" spans="1:52" s="46" customFormat="1" ht="20.100000000000001" customHeight="1">
      <c r="A23" s="250" t="s">
        <v>108</v>
      </c>
      <c r="B23" s="983"/>
      <c r="C23" s="984"/>
      <c r="D23" s="983"/>
      <c r="E23" s="984"/>
      <c r="F23" s="983">
        <v>0</v>
      </c>
      <c r="G23" s="1103"/>
      <c r="H23" s="898" t="s">
        <v>108</v>
      </c>
      <c r="I23" s="997"/>
      <c r="J23" s="1036"/>
      <c r="K23" s="1037"/>
      <c r="L23" s="1038"/>
      <c r="M23" s="1000"/>
      <c r="N23" s="1001"/>
      <c r="O23" s="1002"/>
      <c r="P23" s="1083">
        <v>0</v>
      </c>
      <c r="Q23" s="1084"/>
      <c r="R23" s="93"/>
      <c r="S23" s="65"/>
      <c r="T23" s="66"/>
      <c r="U23" s="90"/>
      <c r="V23" s="53"/>
      <c r="W23" s="94"/>
      <c r="X23" s="95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O23" s="55"/>
      <c r="AP23" s="55"/>
      <c r="AQ23" s="56"/>
      <c r="AR23" s="56"/>
      <c r="AS23" s="57"/>
      <c r="AT23" s="754"/>
      <c r="AU23" s="56"/>
      <c r="AV23" s="59"/>
      <c r="AW23" s="60"/>
      <c r="AX23" s="60"/>
      <c r="AY23" s="55"/>
      <c r="AZ23" s="55"/>
    </row>
    <row r="24" spans="1:52" s="46" customFormat="1" ht="20.100000000000001" customHeight="1">
      <c r="A24" s="296" t="s">
        <v>204</v>
      </c>
      <c r="B24" s="836">
        <f>+B23+'D08'!B24:C24</f>
        <v>4</v>
      </c>
      <c r="C24" s="837"/>
      <c r="D24" s="840">
        <f>+D23+'D08'!D24:E24</f>
        <v>0</v>
      </c>
      <c r="E24" s="842"/>
      <c r="F24" s="840">
        <f>+F23+'D08'!F24:G24</f>
        <v>1</v>
      </c>
      <c r="G24" s="1093"/>
      <c r="H24" s="1034" t="s">
        <v>204</v>
      </c>
      <c r="I24" s="1035"/>
      <c r="J24" s="1036"/>
      <c r="K24" s="1037"/>
      <c r="L24" s="1038"/>
      <c r="M24" s="1000"/>
      <c r="N24" s="1001"/>
      <c r="O24" s="1002"/>
      <c r="P24" s="1087">
        <f>+P23+'D08'!P24:Q24</f>
        <v>3</v>
      </c>
      <c r="Q24" s="1088"/>
      <c r="R24" s="93"/>
      <c r="S24" s="65"/>
      <c r="T24" s="86"/>
      <c r="U24" s="90"/>
      <c r="V24" s="53"/>
      <c r="W24" s="53"/>
      <c r="X24" s="53"/>
      <c r="Y24" s="53"/>
      <c r="Z24" s="53"/>
      <c r="AA24" s="53"/>
      <c r="AB24" s="53"/>
      <c r="AC24" s="53"/>
      <c r="AD24" s="887"/>
      <c r="AE24" s="887"/>
      <c r="AF24" s="887"/>
      <c r="AG24" s="887"/>
      <c r="AH24" s="887"/>
      <c r="AI24" s="887"/>
      <c r="AJ24" s="887"/>
      <c r="AK24" s="887"/>
      <c r="AL24" s="887"/>
      <c r="AO24" s="55"/>
      <c r="AP24" s="754"/>
      <c r="AQ24" s="754"/>
      <c r="AR24" s="754"/>
      <c r="AS24" s="754"/>
      <c r="AT24" s="754"/>
      <c r="AU24" s="754"/>
      <c r="AV24" s="754"/>
      <c r="AW24" s="89"/>
      <c r="AX24" s="89"/>
      <c r="AY24" s="55"/>
      <c r="AZ24" s="55"/>
    </row>
    <row r="25" spans="1:52" s="46" customFormat="1" ht="20.100000000000001" customHeight="1">
      <c r="A25" s="739" t="s">
        <v>145</v>
      </c>
      <c r="B25" s="841"/>
      <c r="C25" s="841"/>
      <c r="D25" s="841"/>
      <c r="E25" s="841"/>
      <c r="F25" s="841"/>
      <c r="G25" s="1093"/>
      <c r="H25" s="1032" t="s">
        <v>145</v>
      </c>
      <c r="I25" s="1033"/>
      <c r="J25" s="306"/>
      <c r="K25" s="306"/>
      <c r="L25" s="306"/>
      <c r="M25" s="306"/>
      <c r="N25" s="306"/>
      <c r="O25" s="306"/>
      <c r="P25" s="306"/>
      <c r="Q25" s="307"/>
      <c r="R25" s="93"/>
      <c r="S25" s="65"/>
      <c r="T25" s="86"/>
      <c r="U25" s="90"/>
      <c r="V25" s="53"/>
      <c r="W25" s="53"/>
      <c r="X25" s="53"/>
      <c r="Y25" s="53"/>
      <c r="Z25" s="53"/>
      <c r="AA25" s="53"/>
      <c r="AB25" s="53"/>
      <c r="AC25" s="53"/>
      <c r="AD25" s="725"/>
      <c r="AE25" s="725"/>
      <c r="AF25" s="725"/>
      <c r="AG25" s="725"/>
      <c r="AH25" s="725"/>
      <c r="AI25" s="725"/>
      <c r="AJ25" s="725"/>
      <c r="AK25" s="725"/>
      <c r="AL25" s="725"/>
      <c r="AO25" s="55"/>
      <c r="AP25" s="754"/>
      <c r="AQ25" s="754"/>
      <c r="AR25" s="754"/>
      <c r="AS25" s="754"/>
      <c r="AT25" s="754"/>
      <c r="AU25" s="754"/>
      <c r="AV25" s="754"/>
      <c r="AW25" s="89"/>
      <c r="AX25" s="89"/>
      <c r="AY25" s="55"/>
      <c r="AZ25" s="55"/>
    </row>
    <row r="26" spans="1:52" s="46" customFormat="1" ht="20.100000000000001" customHeight="1">
      <c r="A26" s="296"/>
      <c r="B26" s="836"/>
      <c r="C26" s="837"/>
      <c r="D26" s="836" t="s">
        <v>11</v>
      </c>
      <c r="E26" s="837"/>
      <c r="F26" s="836"/>
      <c r="G26" s="845"/>
      <c r="H26" s="898" t="s">
        <v>13</v>
      </c>
      <c r="I26" s="997"/>
      <c r="J26" s="836">
        <v>35</v>
      </c>
      <c r="K26" s="844"/>
      <c r="L26" s="837"/>
      <c r="M26" s="1110">
        <v>20</v>
      </c>
      <c r="N26" s="1111"/>
      <c r="O26" s="1112"/>
      <c r="P26" s="1028"/>
      <c r="Q26" s="1029"/>
      <c r="R26" s="97"/>
      <c r="S26" s="50"/>
      <c r="T26" s="98"/>
      <c r="U26" s="90"/>
      <c r="V26" s="760"/>
      <c r="W26" s="754"/>
      <c r="X26" s="754"/>
      <c r="Y26" s="754"/>
      <c r="Z26" s="754"/>
      <c r="AA26" s="53"/>
      <c r="AB26" s="53"/>
      <c r="AC26" s="53"/>
      <c r="AD26" s="725"/>
      <c r="AE26" s="725"/>
      <c r="AF26" s="725"/>
      <c r="AG26" s="725"/>
      <c r="AH26" s="725"/>
      <c r="AI26" s="725"/>
      <c r="AJ26" s="725"/>
      <c r="AK26" s="725"/>
      <c r="AL26" s="72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s="46" customFormat="1" ht="20.100000000000001" customHeight="1">
      <c r="A27" s="296" t="s">
        <v>228</v>
      </c>
      <c r="B27" s="836">
        <v>10.5</v>
      </c>
      <c r="C27" s="837"/>
      <c r="D27" s="836">
        <v>10.5</v>
      </c>
      <c r="E27" s="837"/>
      <c r="F27" s="836">
        <v>10.5</v>
      </c>
      <c r="G27" s="837"/>
      <c r="H27" s="1034" t="s">
        <v>228</v>
      </c>
      <c r="I27" s="1035"/>
      <c r="J27" s="1003">
        <v>10.4</v>
      </c>
      <c r="K27" s="1004"/>
      <c r="L27" s="1005"/>
      <c r="M27" s="1003" t="s">
        <v>339</v>
      </c>
      <c r="N27" s="1004"/>
      <c r="O27" s="1005"/>
      <c r="P27" s="1136">
        <v>10.3</v>
      </c>
      <c r="Q27" s="1137"/>
      <c r="R27" s="49"/>
      <c r="S27" s="50"/>
      <c r="T27" s="98"/>
      <c r="U27" s="90"/>
      <c r="V27" s="760"/>
      <c r="W27" s="754"/>
      <c r="X27" s="754"/>
      <c r="Y27" s="754"/>
      <c r="Z27" s="754"/>
      <c r="AA27" s="53"/>
      <c r="AB27" s="53"/>
      <c r="AC27" s="53"/>
      <c r="AD27" s="53"/>
      <c r="AE27" s="754"/>
      <c r="AF27" s="754"/>
      <c r="AG27" s="57"/>
      <c r="AH27" s="58"/>
      <c r="AI27" s="754"/>
      <c r="AJ27" s="753"/>
      <c r="AK27" s="101"/>
      <c r="AL27" s="102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s="46" customFormat="1" ht="20.100000000000001" customHeight="1">
      <c r="A28" s="250" t="s">
        <v>229</v>
      </c>
      <c r="B28" s="998">
        <v>10.4</v>
      </c>
      <c r="C28" s="999"/>
      <c r="D28" s="998">
        <v>10.4</v>
      </c>
      <c r="E28" s="999"/>
      <c r="F28" s="998">
        <v>10.4</v>
      </c>
      <c r="G28" s="999"/>
      <c r="H28" s="898" t="s">
        <v>229</v>
      </c>
      <c r="I28" s="997"/>
      <c r="J28" s="836" t="s">
        <v>339</v>
      </c>
      <c r="K28" s="844"/>
      <c r="L28" s="837"/>
      <c r="M28" s="836">
        <v>10.3</v>
      </c>
      <c r="N28" s="844"/>
      <c r="O28" s="837"/>
      <c r="P28" s="1008">
        <v>10.199999999999999</v>
      </c>
      <c r="Q28" s="1009"/>
      <c r="R28" s="49"/>
      <c r="S28" s="50"/>
      <c r="T28" s="105"/>
      <c r="U28" s="90"/>
      <c r="V28" s="760"/>
      <c r="W28" s="754"/>
      <c r="X28" s="754"/>
      <c r="Y28" s="754"/>
      <c r="Z28" s="754"/>
      <c r="AA28" s="53"/>
      <c r="AB28" s="53"/>
      <c r="AC28" s="53"/>
      <c r="AD28" s="53"/>
      <c r="AE28" s="754"/>
      <c r="AF28" s="754"/>
      <c r="AG28" s="57"/>
      <c r="AH28" s="58"/>
      <c r="AI28" s="754"/>
      <c r="AJ28" s="753"/>
      <c r="AK28" s="101"/>
      <c r="AL28" s="102"/>
    </row>
    <row r="29" spans="1:52" s="46" customFormat="1" ht="20.100000000000001" customHeight="1">
      <c r="A29" s="250" t="s">
        <v>230</v>
      </c>
      <c r="B29" s="998">
        <v>15</v>
      </c>
      <c r="C29" s="999"/>
      <c r="D29" s="998">
        <v>15</v>
      </c>
      <c r="E29" s="999"/>
      <c r="F29" s="998">
        <v>15</v>
      </c>
      <c r="G29" s="999"/>
      <c r="H29" s="898" t="s">
        <v>230</v>
      </c>
      <c r="I29" s="997"/>
      <c r="J29" s="836">
        <v>11.5</v>
      </c>
      <c r="K29" s="844"/>
      <c r="L29" s="837"/>
      <c r="M29" s="836">
        <v>11.5</v>
      </c>
      <c r="N29" s="844"/>
      <c r="O29" s="837"/>
      <c r="P29" s="1008">
        <v>12.8</v>
      </c>
      <c r="Q29" s="1009"/>
      <c r="R29" s="49"/>
      <c r="S29" s="50"/>
      <c r="T29" s="105"/>
      <c r="U29" s="90"/>
      <c r="V29" s="760"/>
      <c r="W29" s="754"/>
      <c r="X29" s="754"/>
      <c r="Y29" s="754"/>
      <c r="Z29" s="754"/>
      <c r="AA29" s="53"/>
      <c r="AB29" s="53"/>
      <c r="AC29" s="53"/>
      <c r="AD29" s="53"/>
      <c r="AE29" s="754"/>
      <c r="AF29" s="754"/>
      <c r="AG29" s="57"/>
      <c r="AH29" s="58"/>
      <c r="AI29" s="754"/>
      <c r="AJ29" s="753"/>
      <c r="AK29" s="101"/>
      <c r="AL29" s="102"/>
    </row>
    <row r="30" spans="1:52" s="46" customFormat="1" ht="20.100000000000001" customHeight="1">
      <c r="A30" s="250" t="s">
        <v>205</v>
      </c>
      <c r="B30" s="998">
        <v>24</v>
      </c>
      <c r="C30" s="999"/>
      <c r="D30" s="983">
        <v>24</v>
      </c>
      <c r="E30" s="984"/>
      <c r="F30" s="1006">
        <v>24</v>
      </c>
      <c r="G30" s="1007"/>
      <c r="H30" s="898" t="s">
        <v>205</v>
      </c>
      <c r="I30" s="997"/>
      <c r="J30" s="836">
        <v>24</v>
      </c>
      <c r="K30" s="844"/>
      <c r="L30" s="837"/>
      <c r="M30" s="836">
        <v>24</v>
      </c>
      <c r="N30" s="844"/>
      <c r="O30" s="837"/>
      <c r="P30" s="1006">
        <v>24</v>
      </c>
      <c r="Q30" s="1007"/>
      <c r="R30" s="49"/>
      <c r="S30" s="50"/>
      <c r="T30" s="105"/>
      <c r="U30" s="90"/>
      <c r="V30" s="760"/>
      <c r="W30" s="754"/>
      <c r="X30" s="754"/>
      <c r="Y30" s="754"/>
      <c r="Z30" s="754"/>
      <c r="AA30" s="53"/>
      <c r="AB30" s="53"/>
      <c r="AC30" s="53"/>
      <c r="AD30" s="53"/>
      <c r="AE30" s="754"/>
      <c r="AF30" s="754"/>
      <c r="AG30" s="57"/>
      <c r="AH30" s="58"/>
      <c r="AI30" s="754"/>
      <c r="AJ30" s="753"/>
      <c r="AK30" s="101"/>
      <c r="AL30" s="102"/>
    </row>
    <row r="31" spans="1:52" s="46" customFormat="1" ht="20.100000000000001" customHeight="1" thickBot="1">
      <c r="A31" s="250" t="s">
        <v>207</v>
      </c>
      <c r="B31" s="1016">
        <f>+B30+'D08'!B31:C31</f>
        <v>160</v>
      </c>
      <c r="C31" s="1017"/>
      <c r="D31" s="1016">
        <f>+D30+'D08'!D31:E31</f>
        <v>160</v>
      </c>
      <c r="E31" s="1017"/>
      <c r="F31" s="1016">
        <f>+F30+'D08'!F31:G31</f>
        <v>160</v>
      </c>
      <c r="G31" s="1017"/>
      <c r="H31" s="250" t="s">
        <v>206</v>
      </c>
      <c r="I31" s="315"/>
      <c r="J31" s="933">
        <f>+J30+'D08'!J31:L31</f>
        <v>160</v>
      </c>
      <c r="K31" s="934"/>
      <c r="L31" s="935"/>
      <c r="M31" s="933">
        <f>+M30+'D08'!M31:O31</f>
        <v>160</v>
      </c>
      <c r="N31" s="934"/>
      <c r="O31" s="935"/>
      <c r="P31" s="1016">
        <f>+P30+'D08'!P31:Q31</f>
        <v>160</v>
      </c>
      <c r="Q31" s="1017"/>
      <c r="R31" s="49"/>
      <c r="S31" s="50"/>
      <c r="T31" s="105"/>
      <c r="U31" s="90"/>
      <c r="V31" s="760"/>
      <c r="W31" s="754"/>
      <c r="X31" s="754"/>
      <c r="Y31" s="754"/>
      <c r="Z31" s="754"/>
      <c r="AA31" s="53"/>
      <c r="AB31" s="53"/>
      <c r="AC31" s="53"/>
      <c r="AD31" s="53"/>
      <c r="AE31" s="754"/>
      <c r="AF31" s="754"/>
      <c r="AG31" s="57"/>
      <c r="AH31" s="58"/>
      <c r="AI31" s="754"/>
      <c r="AJ31" s="753"/>
      <c r="AK31" s="101"/>
      <c r="AL31" s="102"/>
    </row>
    <row r="32" spans="1:52" ht="30" customHeight="1" thickBot="1">
      <c r="A32" s="862" t="s">
        <v>138</v>
      </c>
      <c r="B32" s="863"/>
      <c r="C32" s="863"/>
      <c r="D32" s="863"/>
      <c r="E32" s="863"/>
      <c r="F32" s="863"/>
      <c r="G32" s="863"/>
      <c r="H32" s="863"/>
      <c r="I32" s="863"/>
      <c r="J32" s="863"/>
      <c r="K32" s="863"/>
      <c r="L32" s="863"/>
      <c r="M32" s="863"/>
      <c r="N32" s="863"/>
      <c r="O32" s="863"/>
      <c r="P32" s="863"/>
      <c r="Q32" s="864"/>
      <c r="R32" s="11"/>
      <c r="S32" s="34"/>
      <c r="T32" s="32"/>
      <c r="U32" s="9"/>
      <c r="V32" s="29"/>
      <c r="W32" s="28"/>
      <c r="X32" s="28"/>
      <c r="Y32" s="28"/>
      <c r="Z32" s="28"/>
      <c r="AA32" s="10"/>
      <c r="AB32" s="10"/>
      <c r="AC32" s="10"/>
      <c r="AD32" s="10"/>
      <c r="AE32" s="20"/>
      <c r="AF32" s="20"/>
      <c r="AG32" s="22"/>
      <c r="AH32" s="23"/>
      <c r="AI32" s="17"/>
      <c r="AJ32" s="18"/>
      <c r="AK32" s="27"/>
      <c r="AL32" s="31"/>
    </row>
    <row r="33" spans="1:50" s="96" customFormat="1" ht="30" customHeight="1" thickBot="1">
      <c r="A33" s="1089" t="s">
        <v>119</v>
      </c>
      <c r="B33" s="921" t="s">
        <v>96</v>
      </c>
      <c r="C33" s="922"/>
      <c r="D33" s="922"/>
      <c r="E33" s="922"/>
      <c r="F33" s="922"/>
      <c r="G33" s="922"/>
      <c r="H33" s="923"/>
      <c r="I33" s="921" t="s">
        <v>95</v>
      </c>
      <c r="J33" s="922"/>
      <c r="K33" s="922"/>
      <c r="L33" s="922"/>
      <c r="M33" s="922"/>
      <c r="N33" s="922"/>
      <c r="O33" s="922"/>
      <c r="P33" s="1026" t="s">
        <v>120</v>
      </c>
      <c r="Q33" s="1026" t="s">
        <v>147</v>
      </c>
      <c r="R33" s="760"/>
      <c r="S33" s="50"/>
      <c r="T33" s="105"/>
      <c r="U33" s="90"/>
      <c r="V33" s="760"/>
      <c r="W33" s="754"/>
      <c r="X33" s="754"/>
      <c r="Y33" s="754"/>
      <c r="Z33" s="754"/>
      <c r="AA33" s="53"/>
      <c r="AB33" s="53"/>
      <c r="AC33" s="53"/>
      <c r="AD33" s="53"/>
      <c r="AE33" s="754"/>
      <c r="AF33" s="754"/>
      <c r="AG33" s="57"/>
      <c r="AH33" s="58"/>
      <c r="AI33" s="754"/>
      <c r="AJ33" s="753"/>
      <c r="AK33" s="101"/>
      <c r="AL33" s="102"/>
    </row>
    <row r="34" spans="1:50" s="96" customFormat="1" ht="70.5" thickBot="1">
      <c r="A34" s="1090"/>
      <c r="B34" s="319" t="s">
        <v>7</v>
      </c>
      <c r="C34" s="722" t="s">
        <v>17</v>
      </c>
      <c r="D34" s="320" t="s">
        <v>14</v>
      </c>
      <c r="E34" s="321" t="s">
        <v>116</v>
      </c>
      <c r="F34" s="322" t="s">
        <v>117</v>
      </c>
      <c r="G34" s="733" t="s">
        <v>118</v>
      </c>
      <c r="H34" s="324" t="s">
        <v>110</v>
      </c>
      <c r="I34" s="319" t="s">
        <v>7</v>
      </c>
      <c r="J34" s="722" t="s">
        <v>17</v>
      </c>
      <c r="K34" s="320" t="s">
        <v>14</v>
      </c>
      <c r="L34" s="321" t="s">
        <v>116</v>
      </c>
      <c r="M34" s="322" t="s">
        <v>117</v>
      </c>
      <c r="N34" s="733" t="s">
        <v>118</v>
      </c>
      <c r="O34" s="325" t="s">
        <v>110</v>
      </c>
      <c r="P34" s="1027"/>
      <c r="Q34" s="1027"/>
      <c r="R34" s="760"/>
      <c r="S34" s="50"/>
      <c r="T34" s="98"/>
      <c r="U34" s="90"/>
      <c r="V34" s="53"/>
      <c r="W34" s="754"/>
      <c r="X34" s="754"/>
      <c r="Y34" s="754"/>
      <c r="Z34" s="53"/>
      <c r="AA34" s="53"/>
      <c r="AB34" s="53"/>
      <c r="AC34" s="53"/>
      <c r="AD34" s="53"/>
      <c r="AE34" s="754"/>
      <c r="AF34" s="754"/>
      <c r="AG34" s="57"/>
      <c r="AH34" s="58"/>
      <c r="AI34" s="754"/>
      <c r="AJ34" s="753"/>
      <c r="AK34" s="101"/>
      <c r="AL34" s="102"/>
      <c r="AP34" s="1023" t="s">
        <v>18</v>
      </c>
      <c r="AQ34" s="1024"/>
      <c r="AR34" s="1024"/>
      <c r="AS34" s="1024"/>
      <c r="AT34" s="1024"/>
      <c r="AU34" s="1024"/>
      <c r="AV34" s="1024"/>
      <c r="AW34" s="1024"/>
      <c r="AX34" s="1025"/>
    </row>
    <row r="35" spans="1:50" s="46" customFormat="1" ht="20.100000000000001" customHeight="1" thickBot="1">
      <c r="A35" s="326" t="s">
        <v>166</v>
      </c>
      <c r="B35" s="327"/>
      <c r="C35" s="713"/>
      <c r="D35" s="713"/>
      <c r="E35" s="328"/>
      <c r="F35" s="713"/>
      <c r="G35" s="717"/>
      <c r="H35" s="265">
        <f>ROUND(B35*D35*60/42,0)</f>
        <v>0</v>
      </c>
      <c r="I35" s="714"/>
      <c r="J35" s="298"/>
      <c r="K35" s="298"/>
      <c r="L35" s="298"/>
      <c r="M35" s="298"/>
      <c r="N35" s="298"/>
      <c r="O35" s="265">
        <f>ROUND(I35*K35*60/42,0)</f>
        <v>0</v>
      </c>
      <c r="P35" s="330">
        <f>SUM(H35,O35)</f>
        <v>0</v>
      </c>
      <c r="Q35" s="330">
        <f>+P35+'D08'!Q35</f>
        <v>0</v>
      </c>
      <c r="R35" s="49"/>
      <c r="S35" s="50"/>
      <c r="T35" s="98"/>
      <c r="U35" s="90"/>
      <c r="V35" s="53"/>
      <c r="W35" s="754"/>
      <c r="X35" s="754"/>
      <c r="Y35" s="754"/>
      <c r="Z35" s="53"/>
      <c r="AA35" s="53"/>
      <c r="AB35" s="53"/>
      <c r="AC35" s="53"/>
      <c r="AD35" s="53"/>
      <c r="AE35" s="754"/>
      <c r="AF35" s="725"/>
      <c r="AG35" s="57"/>
      <c r="AH35" s="58"/>
      <c r="AI35" s="754"/>
      <c r="AJ35" s="753"/>
      <c r="AK35" s="101"/>
      <c r="AL35" s="102"/>
      <c r="AP35" s="1018" t="s">
        <v>19</v>
      </c>
      <c r="AQ35" s="1019"/>
      <c r="AR35" s="1019"/>
      <c r="AS35" s="1019"/>
      <c r="AT35" s="1019"/>
      <c r="AU35" s="1019"/>
      <c r="AV35" s="1019"/>
      <c r="AW35" s="1019"/>
      <c r="AX35" s="1020"/>
    </row>
    <row r="36" spans="1:50" s="46" customFormat="1" ht="20.100000000000001" customHeight="1">
      <c r="A36" s="326" t="s">
        <v>165</v>
      </c>
      <c r="B36" s="711"/>
      <c r="C36" s="713"/>
      <c r="D36" s="713"/>
      <c r="E36" s="328"/>
      <c r="F36" s="713"/>
      <c r="G36" s="717"/>
      <c r="H36" s="265">
        <f>ROUND(B36*D36*60/42,0)</f>
        <v>0</v>
      </c>
      <c r="I36" s="714">
        <v>10</v>
      </c>
      <c r="J36" s="710">
        <v>2000</v>
      </c>
      <c r="K36" s="710">
        <v>60</v>
      </c>
      <c r="L36" s="710">
        <v>10.199999999999999</v>
      </c>
      <c r="M36" s="710">
        <v>8.4</v>
      </c>
      <c r="N36" s="710">
        <v>12.5</v>
      </c>
      <c r="O36" s="265">
        <f>ROUND(I36*K36*60/42,0)</f>
        <v>857</v>
      </c>
      <c r="P36" s="330">
        <f>SUM(H36,O36)</f>
        <v>857</v>
      </c>
      <c r="Q36" s="330">
        <f>+P36+'D08'!Q36</f>
        <v>14315</v>
      </c>
      <c r="R36" s="49"/>
      <c r="S36" s="50"/>
      <c r="T36" s="98"/>
      <c r="U36" s="90"/>
      <c r="V36" s="53"/>
      <c r="W36" s="754"/>
      <c r="X36" s="754"/>
      <c r="Y36" s="754"/>
      <c r="Z36" s="53"/>
      <c r="AA36" s="53"/>
      <c r="AB36" s="53"/>
      <c r="AC36" s="53"/>
      <c r="AD36" s="53"/>
      <c r="AE36" s="754"/>
      <c r="AF36" s="725"/>
      <c r="AG36" s="57"/>
      <c r="AH36" s="58"/>
      <c r="AI36" s="754"/>
      <c r="AJ36" s="753"/>
      <c r="AK36" s="101"/>
      <c r="AL36" s="102"/>
    </row>
    <row r="37" spans="1:50" s="46" customFormat="1" ht="20.100000000000001" customHeight="1" thickBot="1">
      <c r="A37" s="326" t="s">
        <v>172</v>
      </c>
      <c r="B37" s="332"/>
      <c r="C37" s="333"/>
      <c r="D37" s="334"/>
      <c r="E37" s="335"/>
      <c r="F37" s="333"/>
      <c r="G37" s="336"/>
      <c r="H37" s="265">
        <f>ROUND(B37*D37*60/42,0)</f>
        <v>0</v>
      </c>
      <c r="I37" s="714"/>
      <c r="J37" s="298"/>
      <c r="K37" s="298"/>
      <c r="L37" s="298"/>
      <c r="M37" s="298"/>
      <c r="N37" s="641"/>
      <c r="O37" s="642">
        <f>ROUND(I37*K37*60/42,0)</f>
        <v>0</v>
      </c>
      <c r="P37" s="636">
        <f>SUM(H37,O37)</f>
        <v>0</v>
      </c>
      <c r="Q37" s="636">
        <f>+P37+'D08'!Q37</f>
        <v>0</v>
      </c>
      <c r="R37" s="49"/>
      <c r="S37" s="50"/>
      <c r="T37" s="98"/>
      <c r="U37" s="90"/>
      <c r="V37" s="53"/>
      <c r="W37" s="754"/>
      <c r="X37" s="754"/>
      <c r="Y37" s="754"/>
      <c r="Z37" s="53"/>
      <c r="AA37" s="53"/>
      <c r="AB37" s="53"/>
      <c r="AC37" s="53"/>
      <c r="AD37" s="53"/>
      <c r="AE37" s="754"/>
      <c r="AF37" s="725"/>
      <c r="AG37" s="57"/>
      <c r="AH37" s="58"/>
      <c r="AI37" s="754"/>
      <c r="AJ37" s="753"/>
      <c r="AK37" s="101"/>
      <c r="AL37" s="102"/>
    </row>
    <row r="38" spans="1:50" s="46" customFormat="1" ht="20.100000000000001" customHeight="1" thickBot="1">
      <c r="A38" s="326" t="s">
        <v>207</v>
      </c>
      <c r="B38" s="332">
        <f>SUM(B35:B37)+'D08'!B38</f>
        <v>60</v>
      </c>
      <c r="C38" s="337"/>
      <c r="D38" s="338"/>
      <c r="E38" s="339"/>
      <c r="F38" s="338"/>
      <c r="G38" s="338"/>
      <c r="H38" s="340"/>
      <c r="I38" s="332">
        <f>SUM(I35:I37)+'D08'!I38</f>
        <v>107</v>
      </c>
      <c r="J38" s="729"/>
      <c r="K38" s="730"/>
      <c r="L38" s="730"/>
      <c r="M38" s="730"/>
      <c r="N38" s="921" t="s">
        <v>312</v>
      </c>
      <c r="O38" s="923"/>
      <c r="P38" s="637">
        <f>SUM(P35:P37)</f>
        <v>857</v>
      </c>
      <c r="Q38" s="637">
        <f>SUM(Q35:Q37)</f>
        <v>14315</v>
      </c>
      <c r="R38" s="49"/>
      <c r="S38" s="50"/>
      <c r="T38" s="98"/>
      <c r="U38" s="90"/>
      <c r="V38" s="53"/>
      <c r="W38" s="53"/>
      <c r="X38" s="53"/>
      <c r="Y38" s="53"/>
      <c r="Z38" s="53"/>
      <c r="AA38" s="53"/>
      <c r="AB38" s="53"/>
      <c r="AC38" s="53"/>
      <c r="AD38" s="53"/>
      <c r="AE38" s="754"/>
      <c r="AF38" s="725"/>
      <c r="AG38" s="57"/>
      <c r="AH38" s="58"/>
      <c r="AI38" s="754"/>
      <c r="AJ38" s="753"/>
      <c r="AK38" s="101"/>
      <c r="AL38" s="102"/>
      <c r="AP38" s="46" t="s">
        <v>81</v>
      </c>
      <c r="AQ38" s="46" t="s">
        <v>20</v>
      </c>
      <c r="AR38" s="46" t="s">
        <v>21</v>
      </c>
      <c r="AS38" s="46" t="s">
        <v>22</v>
      </c>
      <c r="AT38" s="46" t="s">
        <v>47</v>
      </c>
    </row>
    <row r="39" spans="1:50" s="46" customFormat="1" ht="30" customHeight="1" thickBot="1">
      <c r="A39" s="910" t="s">
        <v>173</v>
      </c>
      <c r="B39" s="1108"/>
      <c r="C39" s="1108"/>
      <c r="D39" s="1108"/>
      <c r="E39" s="1109"/>
      <c r="F39" s="863" t="s">
        <v>182</v>
      </c>
      <c r="G39" s="863"/>
      <c r="H39" s="863"/>
      <c r="I39" s="864"/>
      <c r="J39" s="862" t="s">
        <v>192</v>
      </c>
      <c r="K39" s="863"/>
      <c r="L39" s="863"/>
      <c r="M39" s="863"/>
      <c r="N39" s="863"/>
      <c r="O39" s="863"/>
      <c r="P39" s="863"/>
      <c r="Q39" s="864"/>
      <c r="R39" s="49"/>
      <c r="S39" s="50"/>
      <c r="T39" s="105"/>
      <c r="U39" s="90"/>
      <c r="V39" s="760"/>
      <c r="W39" s="754"/>
      <c r="X39" s="754"/>
      <c r="Y39" s="754"/>
      <c r="Z39" s="754"/>
      <c r="AA39" s="53"/>
      <c r="AB39" s="53"/>
      <c r="AC39" s="53"/>
      <c r="AD39" s="53"/>
      <c r="AE39" s="754"/>
      <c r="AF39" s="754"/>
      <c r="AG39" s="57"/>
      <c r="AH39" s="58"/>
      <c r="AI39" s="754"/>
      <c r="AJ39" s="753"/>
      <c r="AK39" s="101"/>
      <c r="AL39" s="102"/>
    </row>
    <row r="40" spans="1:50" s="46" customFormat="1" ht="24" customHeight="1" thickBot="1">
      <c r="A40" s="343" t="s">
        <v>175</v>
      </c>
      <c r="B40" s="1022" t="s">
        <v>176</v>
      </c>
      <c r="C40" s="1022"/>
      <c r="D40" s="1104" t="s">
        <v>47</v>
      </c>
      <c r="E40" s="1104"/>
      <c r="F40" s="1107" t="s">
        <v>178</v>
      </c>
      <c r="G40" s="839"/>
      <c r="H40" s="719" t="s">
        <v>176</v>
      </c>
      <c r="I40" s="718" t="s">
        <v>47</v>
      </c>
      <c r="J40" s="846" t="s">
        <v>183</v>
      </c>
      <c r="K40" s="895"/>
      <c r="L40" s="895"/>
      <c r="M40" s="835"/>
      <c r="N40" s="846" t="s">
        <v>208</v>
      </c>
      <c r="O40" s="835"/>
      <c r="P40" s="846" t="s">
        <v>97</v>
      </c>
      <c r="Q40" s="835"/>
      <c r="R40" s="49"/>
      <c r="S40" s="50"/>
      <c r="T40" s="98"/>
      <c r="U40" s="90"/>
      <c r="V40" s="53"/>
      <c r="W40" s="53"/>
      <c r="X40" s="53"/>
      <c r="Y40" s="53"/>
      <c r="Z40" s="53"/>
      <c r="AA40" s="53"/>
      <c r="AB40" s="53"/>
      <c r="AC40" s="53"/>
      <c r="AD40" s="53"/>
      <c r="AE40" s="754"/>
      <c r="AF40" s="754"/>
      <c r="AG40" s="57"/>
      <c r="AH40" s="58"/>
      <c r="AI40" s="754"/>
      <c r="AJ40" s="753"/>
      <c r="AK40" s="101"/>
      <c r="AL40" s="102"/>
      <c r="AP40" s="46" t="s">
        <v>44</v>
      </c>
    </row>
    <row r="41" spans="1:50" s="46" customFormat="1" ht="20.100000000000001" customHeight="1" thickBot="1">
      <c r="A41" s="346" t="s">
        <v>168</v>
      </c>
      <c r="B41" s="1105">
        <v>857</v>
      </c>
      <c r="C41" s="1106"/>
      <c r="D41" s="850">
        <f>+B41+'D08'!D41:E41</f>
        <v>14315</v>
      </c>
      <c r="E41" s="851"/>
      <c r="F41" s="347" t="s">
        <v>296</v>
      </c>
      <c r="G41" s="348"/>
      <c r="H41" s="746"/>
      <c r="I41" s="531">
        <f>+H41+'D08'!I41</f>
        <v>60</v>
      </c>
      <c r="J41" s="1097" t="s">
        <v>184</v>
      </c>
      <c r="K41" s="859"/>
      <c r="L41" s="1098"/>
      <c r="M41" s="1098"/>
      <c r="N41" s="1098"/>
      <c r="O41" s="1098"/>
      <c r="P41" s="859">
        <v>20</v>
      </c>
      <c r="Q41" s="1081"/>
      <c r="R41" s="760"/>
      <c r="S41" s="50"/>
      <c r="T41" s="98"/>
      <c r="U41" s="90"/>
      <c r="V41" s="53"/>
      <c r="W41" s="53"/>
      <c r="X41" s="53"/>
      <c r="Y41" s="53"/>
      <c r="Z41" s="53"/>
      <c r="AA41" s="53"/>
      <c r="AB41" s="53"/>
      <c r="AC41" s="53"/>
      <c r="AD41" s="53"/>
      <c r="AE41" s="754"/>
      <c r="AF41" s="754"/>
      <c r="AG41" s="57"/>
      <c r="AH41" s="58"/>
      <c r="AI41" s="754"/>
      <c r="AJ41" s="753"/>
      <c r="AK41" s="101"/>
      <c r="AL41" s="102"/>
    </row>
    <row r="42" spans="1:50" s="46" customFormat="1" ht="20.100000000000001" customHeight="1" thickBot="1">
      <c r="A42" s="724" t="s">
        <v>169</v>
      </c>
      <c r="B42" s="836"/>
      <c r="C42" s="837"/>
      <c r="D42" s="850">
        <f>+B42+'D08'!D42:E42</f>
        <v>0</v>
      </c>
      <c r="E42" s="851"/>
      <c r="F42" s="350" t="s">
        <v>297</v>
      </c>
      <c r="G42" s="351"/>
      <c r="H42" s="736">
        <v>325</v>
      </c>
      <c r="I42" s="742">
        <f>+H42+'D08'!I42</f>
        <v>5073</v>
      </c>
      <c r="J42" s="1021" t="s">
        <v>185</v>
      </c>
      <c r="K42" s="837"/>
      <c r="L42" s="833"/>
      <c r="M42" s="833"/>
      <c r="N42" s="833"/>
      <c r="O42" s="833"/>
      <c r="P42" s="837">
        <v>46</v>
      </c>
      <c r="Q42" s="866"/>
      <c r="R42" s="765"/>
      <c r="S42" s="765"/>
      <c r="T42" s="98"/>
      <c r="U42" s="90"/>
      <c r="V42" s="53"/>
      <c r="W42" s="53"/>
      <c r="X42" s="53"/>
      <c r="Y42" s="53"/>
      <c r="Z42" s="53"/>
      <c r="AA42" s="53"/>
      <c r="AB42" s="53"/>
      <c r="AC42" s="53"/>
      <c r="AD42" s="53"/>
      <c r="AE42" s="754"/>
      <c r="AF42" s="754"/>
      <c r="AG42" s="57"/>
      <c r="AH42" s="58"/>
      <c r="AI42" s="754"/>
      <c r="AJ42" s="753"/>
      <c r="AK42" s="101"/>
      <c r="AL42" s="102"/>
      <c r="AP42" s="107" t="s">
        <v>77</v>
      </c>
      <c r="AQ42" s="107" t="s">
        <v>20</v>
      </c>
      <c r="AR42" s="108" t="s">
        <v>21</v>
      </c>
      <c r="AS42" s="109" t="s">
        <v>22</v>
      </c>
      <c r="AT42" s="1010" t="s">
        <v>23</v>
      </c>
      <c r="AU42" s="1011"/>
      <c r="AV42" s="1011"/>
      <c r="AW42" s="1011"/>
      <c r="AX42" s="1012"/>
    </row>
    <row r="43" spans="1:50" s="46" customFormat="1" ht="20.100000000000001" customHeight="1">
      <c r="A43" s="352" t="s">
        <v>174</v>
      </c>
      <c r="B43" s="836"/>
      <c r="C43" s="837"/>
      <c r="D43" s="850">
        <f>+B43+'D08'!D43:E43</f>
        <v>0</v>
      </c>
      <c r="E43" s="851"/>
      <c r="F43" s="350" t="s">
        <v>298</v>
      </c>
      <c r="G43" s="351"/>
      <c r="H43" s="736">
        <v>218</v>
      </c>
      <c r="I43" s="742">
        <f>+H43+'D08'!I43</f>
        <v>4861</v>
      </c>
      <c r="J43" s="1021" t="s">
        <v>186</v>
      </c>
      <c r="K43" s="837"/>
      <c r="L43" s="833"/>
      <c r="M43" s="833"/>
      <c r="N43" s="833"/>
      <c r="O43" s="833"/>
      <c r="P43" s="837"/>
      <c r="Q43" s="866"/>
      <c r="R43" s="765"/>
      <c r="S43" s="765"/>
      <c r="T43" s="98"/>
      <c r="U43" s="90"/>
      <c r="V43" s="53"/>
      <c r="W43" s="53"/>
      <c r="X43" s="53"/>
      <c r="Y43" s="53"/>
      <c r="Z43" s="53"/>
      <c r="AA43" s="53"/>
      <c r="AB43" s="53"/>
      <c r="AC43" s="53"/>
      <c r="AD43" s="53"/>
      <c r="AE43" s="754"/>
      <c r="AF43" s="754"/>
      <c r="AG43" s="57"/>
      <c r="AH43" s="58"/>
      <c r="AI43" s="754"/>
      <c r="AJ43" s="753"/>
      <c r="AK43" s="101"/>
      <c r="AL43" s="102"/>
      <c r="AP43" s="110" t="s">
        <v>24</v>
      </c>
      <c r="AQ43" s="111"/>
      <c r="AR43" s="112"/>
      <c r="AS43" s="112"/>
      <c r="AT43" s="111" t="s">
        <v>25</v>
      </c>
      <c r="AU43" s="113"/>
      <c r="AV43" s="113"/>
      <c r="AW43" s="113"/>
      <c r="AX43" s="114"/>
    </row>
    <row r="44" spans="1:50" s="46" customFormat="1" ht="20.100000000000001" customHeight="1">
      <c r="A44" s="352" t="s">
        <v>44</v>
      </c>
      <c r="B44" s="983"/>
      <c r="C44" s="984"/>
      <c r="D44" s="850">
        <f>+B44+'D08'!D44:E44</f>
        <v>0</v>
      </c>
      <c r="E44" s="851"/>
      <c r="F44" s="350" t="s">
        <v>209</v>
      </c>
      <c r="G44" s="351"/>
      <c r="H44" s="717">
        <v>100</v>
      </c>
      <c r="I44" s="742">
        <f>+H44+'D08'!I44</f>
        <v>800</v>
      </c>
      <c r="J44" s="992" t="s">
        <v>187</v>
      </c>
      <c r="K44" s="984"/>
      <c r="L44" s="993"/>
      <c r="M44" s="993"/>
      <c r="N44" s="993" t="s">
        <v>300</v>
      </c>
      <c r="O44" s="993"/>
      <c r="P44" s="984">
        <v>450</v>
      </c>
      <c r="Q44" s="1013"/>
      <c r="R44" s="765"/>
      <c r="S44" s="765"/>
      <c r="T44" s="98"/>
      <c r="U44" s="90"/>
      <c r="V44" s="53"/>
      <c r="W44" s="53"/>
      <c r="X44" s="53"/>
      <c r="Y44" s="53"/>
      <c r="Z44" s="53"/>
      <c r="AA44" s="53"/>
      <c r="AB44" s="53"/>
      <c r="AC44" s="53"/>
      <c r="AD44" s="53"/>
      <c r="AE44" s="754"/>
      <c r="AF44" s="754"/>
      <c r="AG44" s="57"/>
      <c r="AH44" s="58"/>
      <c r="AI44" s="754"/>
      <c r="AJ44" s="753"/>
      <c r="AK44" s="101"/>
      <c r="AL44" s="102"/>
      <c r="AP44" s="72" t="s">
        <v>26</v>
      </c>
      <c r="AQ44" s="237" t="s">
        <v>27</v>
      </c>
      <c r="AR44" s="115"/>
      <c r="AS44" s="115"/>
      <c r="AT44" s="237" t="s">
        <v>28</v>
      </c>
      <c r="AU44" s="116"/>
      <c r="AV44" s="116"/>
      <c r="AW44" s="116"/>
      <c r="AX44" s="117"/>
    </row>
    <row r="45" spans="1:50" s="46" customFormat="1" ht="20.100000000000001" customHeight="1">
      <c r="A45" s="352" t="s">
        <v>170</v>
      </c>
      <c r="B45" s="983"/>
      <c r="C45" s="984"/>
      <c r="D45" s="850">
        <f>+B45+'D08'!D45:E45</f>
        <v>0</v>
      </c>
      <c r="E45" s="851"/>
      <c r="F45" s="1138" t="s">
        <v>374</v>
      </c>
      <c r="G45" s="1139"/>
      <c r="H45" s="717">
        <v>100</v>
      </c>
      <c r="I45" s="832">
        <f>+H45+'D08'!I45</f>
        <v>100</v>
      </c>
      <c r="J45" s="992" t="s">
        <v>188</v>
      </c>
      <c r="K45" s="984"/>
      <c r="L45" s="993"/>
      <c r="M45" s="993"/>
      <c r="N45" s="993"/>
      <c r="O45" s="993"/>
      <c r="P45" s="984"/>
      <c r="Q45" s="1013"/>
      <c r="R45" s="765"/>
      <c r="S45" s="765"/>
      <c r="T45" s="98"/>
      <c r="U45" s="90"/>
      <c r="V45" s="53"/>
      <c r="W45" s="53"/>
      <c r="X45" s="53"/>
      <c r="Y45" s="53"/>
      <c r="Z45" s="53"/>
      <c r="AA45" s="53"/>
      <c r="AB45" s="53"/>
      <c r="AC45" s="53"/>
      <c r="AD45" s="53"/>
      <c r="AE45" s="754"/>
      <c r="AF45" s="754"/>
      <c r="AG45" s="57"/>
      <c r="AH45" s="58"/>
      <c r="AI45" s="754"/>
      <c r="AJ45" s="753"/>
      <c r="AK45" s="101"/>
      <c r="AL45" s="102"/>
      <c r="AP45" s="72"/>
      <c r="AQ45" s="237"/>
      <c r="AR45" s="115"/>
      <c r="AS45" s="115"/>
      <c r="AT45" s="237"/>
      <c r="AU45" s="116"/>
      <c r="AV45" s="116"/>
      <c r="AW45" s="116"/>
      <c r="AX45" s="117"/>
    </row>
    <row r="46" spans="1:50" s="46" customFormat="1" ht="20.100000000000001" customHeight="1">
      <c r="A46" s="352" t="s">
        <v>171</v>
      </c>
      <c r="B46" s="983"/>
      <c r="C46" s="984"/>
      <c r="D46" s="850">
        <f>+B46+'D08'!D46:E46</f>
        <v>0</v>
      </c>
      <c r="E46" s="851"/>
      <c r="F46" s="353"/>
      <c r="G46" s="712"/>
      <c r="H46" s="713"/>
      <c r="I46" s="743"/>
      <c r="J46" s="992" t="s">
        <v>189</v>
      </c>
      <c r="K46" s="984"/>
      <c r="L46" s="993"/>
      <c r="M46" s="993"/>
      <c r="N46" s="882"/>
      <c r="O46" s="882"/>
      <c r="P46" s="1014"/>
      <c r="Q46" s="1015"/>
      <c r="R46" s="765"/>
      <c r="S46" s="765"/>
      <c r="T46" s="98"/>
      <c r="U46" s="90"/>
      <c r="V46" s="53"/>
      <c r="W46" s="53"/>
      <c r="X46" s="53"/>
      <c r="Y46" s="53"/>
      <c r="Z46" s="53"/>
      <c r="AA46" s="53"/>
      <c r="AB46" s="53"/>
      <c r="AC46" s="53"/>
      <c r="AD46" s="53"/>
      <c r="AE46" s="754"/>
      <c r="AF46" s="754"/>
      <c r="AG46" s="57"/>
      <c r="AH46" s="58"/>
      <c r="AI46" s="754"/>
      <c r="AJ46" s="753"/>
      <c r="AK46" s="101"/>
      <c r="AL46" s="102"/>
      <c r="AP46" s="72"/>
      <c r="AQ46" s="237"/>
      <c r="AR46" s="115"/>
      <c r="AS46" s="115"/>
      <c r="AT46" s="237"/>
      <c r="AU46" s="116"/>
      <c r="AV46" s="116"/>
      <c r="AW46" s="116"/>
      <c r="AX46" s="117"/>
    </row>
    <row r="47" spans="1:50" s="46" customFormat="1" ht="20.100000000000001" customHeight="1">
      <c r="A47" s="350" t="s">
        <v>177</v>
      </c>
      <c r="B47" s="836"/>
      <c r="C47" s="837"/>
      <c r="D47" s="850">
        <v>0</v>
      </c>
      <c r="E47" s="851"/>
      <c r="F47" s="355"/>
      <c r="G47" s="356"/>
      <c r="H47" s="357"/>
      <c r="I47" s="358"/>
      <c r="J47" s="1120" t="s">
        <v>190</v>
      </c>
      <c r="K47" s="1121"/>
      <c r="L47" s="1121"/>
      <c r="M47" s="1122"/>
      <c r="N47" s="1134"/>
      <c r="O47" s="984"/>
      <c r="P47" s="1134"/>
      <c r="Q47" s="1135"/>
      <c r="R47" s="765"/>
      <c r="S47" s="765"/>
      <c r="T47" s="98"/>
      <c r="U47" s="90"/>
      <c r="V47" s="53"/>
      <c r="W47" s="53"/>
      <c r="X47" s="53"/>
      <c r="Y47" s="53"/>
      <c r="Z47" s="53"/>
      <c r="AA47" s="53"/>
      <c r="AB47" s="53"/>
      <c r="AC47" s="53"/>
      <c r="AD47" s="53"/>
      <c r="AE47" s="754"/>
      <c r="AF47" s="754"/>
      <c r="AG47" s="57"/>
      <c r="AH47" s="58"/>
      <c r="AI47" s="754"/>
      <c r="AJ47" s="753"/>
      <c r="AK47" s="101"/>
      <c r="AL47" s="102"/>
      <c r="AP47" s="72"/>
      <c r="AQ47" s="237"/>
      <c r="AR47" s="115"/>
      <c r="AS47" s="115"/>
      <c r="AT47" s="237"/>
      <c r="AU47" s="116"/>
      <c r="AV47" s="116"/>
      <c r="AW47" s="116"/>
      <c r="AX47" s="117"/>
    </row>
    <row r="48" spans="1:50" s="46" customFormat="1" ht="20.100000000000001" customHeight="1">
      <c r="A48" s="350" t="s">
        <v>250</v>
      </c>
      <c r="B48" s="836"/>
      <c r="C48" s="837"/>
      <c r="D48" s="850">
        <f>+B48+'D08'!D48:E48</f>
        <v>0</v>
      </c>
      <c r="E48" s="851"/>
      <c r="F48" s="355"/>
      <c r="G48" s="356"/>
      <c r="H48" s="357"/>
      <c r="I48" s="358"/>
      <c r="J48" s="1120" t="s">
        <v>191</v>
      </c>
      <c r="K48" s="1121"/>
      <c r="L48" s="1121"/>
      <c r="M48" s="1122"/>
      <c r="N48" s="1140" t="s">
        <v>330</v>
      </c>
      <c r="O48" s="1122"/>
      <c r="P48" s="988">
        <v>450</v>
      </c>
      <c r="Q48" s="989"/>
      <c r="R48" s="765"/>
      <c r="S48" s="765"/>
      <c r="T48" s="98"/>
      <c r="U48" s="90"/>
      <c r="V48" s="53"/>
      <c r="W48" s="53"/>
      <c r="X48" s="53"/>
      <c r="Y48" s="53"/>
      <c r="Z48" s="53"/>
      <c r="AA48" s="53"/>
      <c r="AB48" s="53"/>
      <c r="AC48" s="53"/>
      <c r="AD48" s="53"/>
      <c r="AE48" s="754"/>
      <c r="AF48" s="754"/>
      <c r="AG48" s="57"/>
      <c r="AH48" s="754"/>
      <c r="AI48" s="754"/>
      <c r="AJ48" s="753"/>
      <c r="AK48" s="101"/>
      <c r="AL48" s="101"/>
      <c r="AP48" s="72" t="s">
        <v>29</v>
      </c>
      <c r="AQ48" s="237" t="s">
        <v>30</v>
      </c>
      <c r="AR48" s="115"/>
      <c r="AS48" s="115"/>
      <c r="AT48" s="237" t="s">
        <v>31</v>
      </c>
      <c r="AU48" s="116"/>
      <c r="AV48" s="116"/>
      <c r="AW48" s="116"/>
      <c r="AX48" s="117"/>
    </row>
    <row r="49" spans="1:51" s="46" customFormat="1" ht="20.100000000000001" customHeight="1" thickBot="1">
      <c r="A49" s="359" t="s">
        <v>231</v>
      </c>
      <c r="B49" s="933">
        <f>SUM(B41:C48)</f>
        <v>857</v>
      </c>
      <c r="C49" s="935"/>
      <c r="D49" s="1132">
        <f>+B49+'D08'!D49:E49</f>
        <v>14315</v>
      </c>
      <c r="E49" s="1123"/>
      <c r="F49" s="360" t="s">
        <v>231</v>
      </c>
      <c r="G49" s="361"/>
      <c r="H49" s="362">
        <f>SUM(H41:H48)</f>
        <v>743</v>
      </c>
      <c r="I49" s="363">
        <f>+H49+'D08'!I49</f>
        <v>10894</v>
      </c>
      <c r="J49" s="985"/>
      <c r="K49" s="986"/>
      <c r="L49" s="986"/>
      <c r="M49" s="987"/>
      <c r="N49" s="990"/>
      <c r="O49" s="991"/>
      <c r="P49" s="990"/>
      <c r="Q49" s="1123"/>
      <c r="R49" s="765"/>
      <c r="S49" s="765"/>
      <c r="T49" s="98"/>
      <c r="U49" s="90"/>
      <c r="V49" s="53"/>
      <c r="W49" s="53"/>
      <c r="X49" s="53"/>
      <c r="Y49" s="53"/>
      <c r="Z49" s="53"/>
      <c r="AA49" s="53"/>
      <c r="AB49" s="53"/>
      <c r="AC49" s="53"/>
      <c r="AD49" s="754"/>
      <c r="AE49" s="754"/>
      <c r="AF49" s="754"/>
      <c r="AG49" s="754"/>
      <c r="AH49" s="754"/>
      <c r="AI49" s="754"/>
      <c r="AJ49" s="754"/>
      <c r="AK49" s="119"/>
      <c r="AL49" s="119"/>
      <c r="AP49" s="72" t="s">
        <v>32</v>
      </c>
      <c r="AQ49" s="237" t="s">
        <v>33</v>
      </c>
      <c r="AR49" s="115"/>
      <c r="AS49" s="115"/>
      <c r="AT49" s="237" t="s">
        <v>34</v>
      </c>
      <c r="AU49" s="116"/>
      <c r="AV49" s="116"/>
      <c r="AW49" s="116"/>
      <c r="AX49" s="117"/>
    </row>
    <row r="50" spans="1:51" s="46" customFormat="1" ht="19.5" customHeight="1" thickBot="1">
      <c r="A50" s="862" t="s">
        <v>210</v>
      </c>
      <c r="B50" s="863"/>
      <c r="C50" s="863"/>
      <c r="D50" s="863"/>
      <c r="E50" s="863"/>
      <c r="F50" s="863"/>
      <c r="G50" s="863"/>
      <c r="H50" s="863"/>
      <c r="I50" s="864"/>
      <c r="J50" s="1119" t="s">
        <v>211</v>
      </c>
      <c r="K50" s="1119"/>
      <c r="L50" s="1119"/>
      <c r="M50" s="1119"/>
      <c r="N50" s="1119"/>
      <c r="O50" s="1119"/>
      <c r="P50" s="1119"/>
      <c r="Q50" s="1119"/>
      <c r="R50" s="765"/>
      <c r="S50" s="765"/>
      <c r="T50" s="98"/>
      <c r="U50" s="90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P50" s="72" t="s">
        <v>35</v>
      </c>
      <c r="AQ50" s="237" t="s">
        <v>33</v>
      </c>
      <c r="AR50" s="115"/>
      <c r="AS50" s="115"/>
      <c r="AT50" s="237" t="s">
        <v>36</v>
      </c>
      <c r="AU50" s="116"/>
      <c r="AV50" s="116"/>
      <c r="AW50" s="116"/>
      <c r="AX50" s="117"/>
    </row>
    <row r="51" spans="1:51" s="46" customFormat="1" ht="20.100000000000001" customHeight="1" thickBot="1">
      <c r="A51" s="364" t="s">
        <v>93</v>
      </c>
      <c r="B51" s="834" t="s">
        <v>139</v>
      </c>
      <c r="C51" s="865"/>
      <c r="D51" s="834" t="s">
        <v>140</v>
      </c>
      <c r="E51" s="835"/>
      <c r="F51" s="838" t="s">
        <v>254</v>
      </c>
      <c r="G51" s="839"/>
      <c r="H51" s="846" t="s">
        <v>252</v>
      </c>
      <c r="I51" s="835"/>
      <c r="J51" s="994" t="s">
        <v>93</v>
      </c>
      <c r="K51" s="995"/>
      <c r="L51" s="996"/>
      <c r="M51" s="745" t="s">
        <v>253</v>
      </c>
      <c r="N51" s="1124" t="s">
        <v>111</v>
      </c>
      <c r="O51" s="1124"/>
      <c r="P51" s="745" t="s">
        <v>251</v>
      </c>
      <c r="Q51" s="745" t="s">
        <v>255</v>
      </c>
      <c r="R51" s="765"/>
      <c r="S51" s="765"/>
      <c r="T51" s="887"/>
      <c r="U51" s="887"/>
      <c r="V51" s="887"/>
      <c r="W51" s="887"/>
      <c r="X51" s="887"/>
      <c r="Y51" s="887"/>
      <c r="Z51" s="887"/>
      <c r="AA51" s="887"/>
      <c r="AB51" s="887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P51" s="72" t="s">
        <v>37</v>
      </c>
      <c r="AQ51" s="237" t="s">
        <v>33</v>
      </c>
      <c r="AR51" s="120"/>
      <c r="AS51" s="120"/>
      <c r="AT51" s="237" t="s">
        <v>38</v>
      </c>
      <c r="AU51" s="116"/>
      <c r="AV51" s="116"/>
      <c r="AW51" s="116"/>
      <c r="AX51" s="117"/>
    </row>
    <row r="52" spans="1:51" s="46" customFormat="1" ht="20.100000000000001" customHeight="1">
      <c r="A52" s="366" t="s">
        <v>239</v>
      </c>
      <c r="B52" s="860"/>
      <c r="C52" s="860"/>
      <c r="D52" s="860"/>
      <c r="E52" s="860"/>
      <c r="F52" s="858">
        <f>SUM(B52:E52)</f>
        <v>0</v>
      </c>
      <c r="G52" s="859"/>
      <c r="H52" s="860">
        <f>+F52+'D08'!H52:I52</f>
        <v>450</v>
      </c>
      <c r="I52" s="861"/>
      <c r="J52" s="847" t="s">
        <v>194</v>
      </c>
      <c r="K52" s="848"/>
      <c r="L52" s="849"/>
      <c r="M52" s="367">
        <f>ROUND(((G7*G7/1029.4*K10*(1-K11))+(G7*G7/1029.4*K10*(1-K11)*K12))*K13,0)</f>
        <v>92</v>
      </c>
      <c r="N52" s="1125">
        <f>+M52+'D08'!N52:O52</f>
        <v>2176</v>
      </c>
      <c r="O52" s="1126"/>
      <c r="P52" s="543">
        <v>1</v>
      </c>
      <c r="Q52" s="540">
        <v>13586</v>
      </c>
      <c r="R52" s="765"/>
      <c r="S52" s="765"/>
      <c r="T52" s="725"/>
      <c r="U52" s="725"/>
      <c r="V52" s="725"/>
      <c r="W52" s="725"/>
      <c r="X52" s="887"/>
      <c r="Y52" s="887"/>
      <c r="Z52" s="887"/>
      <c r="AA52" s="887"/>
      <c r="AB52" s="887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P52" s="72" t="s">
        <v>39</v>
      </c>
      <c r="AQ52" s="237" t="s">
        <v>33</v>
      </c>
      <c r="AR52" s="121"/>
      <c r="AS52" s="121"/>
      <c r="AT52" s="237" t="s">
        <v>40</v>
      </c>
      <c r="AU52" s="116"/>
      <c r="AV52" s="116"/>
      <c r="AW52" s="116"/>
      <c r="AX52" s="117"/>
    </row>
    <row r="53" spans="1:51" s="46" customFormat="1" ht="20.100000000000001" customHeight="1">
      <c r="A53" s="368" t="s">
        <v>167</v>
      </c>
      <c r="B53" s="856"/>
      <c r="C53" s="857"/>
      <c r="D53" s="836"/>
      <c r="E53" s="837"/>
      <c r="F53" s="833">
        <f>SUM(B53:E53)</f>
        <v>0</v>
      </c>
      <c r="G53" s="833"/>
      <c r="H53" s="860">
        <f>+F53+'D08'!H53:I53</f>
        <v>400</v>
      </c>
      <c r="I53" s="861"/>
      <c r="J53" s="1116" t="s">
        <v>198</v>
      </c>
      <c r="K53" s="1117"/>
      <c r="L53" s="1118"/>
      <c r="M53" s="726">
        <f>ROUND(P38*0.25,0)</f>
        <v>214</v>
      </c>
      <c r="N53" s="1125">
        <f>+M53+'D08'!N53:O53</f>
        <v>3581</v>
      </c>
      <c r="O53" s="1126"/>
      <c r="P53" s="544">
        <v>1</v>
      </c>
      <c r="Q53" s="541">
        <v>13586</v>
      </c>
      <c r="R53" s="765"/>
      <c r="S53" s="765"/>
      <c r="T53" s="760"/>
      <c r="U53" s="754"/>
      <c r="V53" s="122"/>
      <c r="W53" s="122"/>
      <c r="X53" s="917"/>
      <c r="Y53" s="918"/>
      <c r="Z53" s="918"/>
      <c r="AA53" s="918"/>
      <c r="AB53" s="918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P53" s="72" t="s">
        <v>41</v>
      </c>
      <c r="AQ53" s="237" t="s">
        <v>33</v>
      </c>
      <c r="AR53" s="121"/>
      <c r="AS53" s="121"/>
      <c r="AT53" s="237" t="s">
        <v>40</v>
      </c>
      <c r="AU53" s="116"/>
      <c r="AV53" s="116"/>
      <c r="AW53" s="116"/>
      <c r="AX53" s="117"/>
    </row>
    <row r="54" spans="1:51" s="46" customFormat="1" ht="20.100000000000001" customHeight="1">
      <c r="A54" s="250" t="s">
        <v>44</v>
      </c>
      <c r="B54" s="833"/>
      <c r="C54" s="833"/>
      <c r="D54" s="833"/>
      <c r="E54" s="833"/>
      <c r="F54" s="833">
        <f>SUM(B54:E54)</f>
        <v>0</v>
      </c>
      <c r="G54" s="833"/>
      <c r="H54" s="860">
        <f>+F54+'D08'!H54:I54</f>
        <v>50</v>
      </c>
      <c r="I54" s="861"/>
      <c r="J54" s="1116" t="s">
        <v>48</v>
      </c>
      <c r="K54" s="1117"/>
      <c r="L54" s="1118"/>
      <c r="M54" s="713">
        <v>200</v>
      </c>
      <c r="N54" s="1125">
        <f>+M54+'D08'!N54:O54</f>
        <v>1042</v>
      </c>
      <c r="O54" s="1126"/>
      <c r="P54" s="544">
        <v>1</v>
      </c>
      <c r="Q54" s="541">
        <v>13586</v>
      </c>
      <c r="R54" s="765"/>
      <c r="S54" s="765"/>
      <c r="T54" s="760"/>
      <c r="U54" s="754"/>
      <c r="V54" s="123"/>
      <c r="W54" s="123"/>
      <c r="X54" s="917"/>
      <c r="Y54" s="918"/>
      <c r="Z54" s="918"/>
      <c r="AA54" s="918"/>
      <c r="AB54" s="918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P54" s="72" t="s">
        <v>42</v>
      </c>
      <c r="AQ54" s="237" t="s">
        <v>33</v>
      </c>
      <c r="AR54" s="115"/>
      <c r="AS54" s="115"/>
      <c r="AT54" s="237" t="s">
        <v>43</v>
      </c>
      <c r="AU54" s="116"/>
      <c r="AV54" s="116"/>
      <c r="AW54" s="116"/>
      <c r="AX54" s="117"/>
    </row>
    <row r="55" spans="1:51" s="46" customFormat="1" ht="20.100000000000001" customHeight="1">
      <c r="A55" s="352"/>
      <c r="B55" s="736"/>
      <c r="C55" s="715"/>
      <c r="D55" s="738"/>
      <c r="E55" s="738"/>
      <c r="F55" s="736"/>
      <c r="G55" s="715"/>
      <c r="H55" s="738"/>
      <c r="I55" s="737"/>
      <c r="J55" s="924" t="s">
        <v>195</v>
      </c>
      <c r="K55" s="925"/>
      <c r="L55" s="926"/>
      <c r="M55" s="369"/>
      <c r="N55" s="1125">
        <f>+M55+'D08'!N55:O55</f>
        <v>467</v>
      </c>
      <c r="O55" s="1126"/>
      <c r="P55" s="544">
        <v>2</v>
      </c>
      <c r="Q55" s="541">
        <v>2466</v>
      </c>
      <c r="R55" s="765"/>
      <c r="S55" s="765"/>
      <c r="T55" s="760"/>
      <c r="U55" s="754"/>
      <c r="V55" s="123"/>
      <c r="W55" s="123"/>
      <c r="X55" s="754"/>
      <c r="Y55" s="765"/>
      <c r="Z55" s="765"/>
      <c r="AA55" s="765"/>
      <c r="AB55" s="765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P55" s="124"/>
      <c r="AQ55" s="118"/>
      <c r="AR55" s="125"/>
      <c r="AS55" s="125"/>
      <c r="AT55" s="118"/>
      <c r="AU55" s="126"/>
      <c r="AV55" s="126"/>
      <c r="AW55" s="126"/>
      <c r="AX55" s="127"/>
    </row>
    <row r="56" spans="1:51" s="46" customFormat="1" ht="20.100000000000001" customHeight="1" thickBot="1">
      <c r="A56" s="370"/>
      <c r="B56" s="371"/>
      <c r="C56" s="372"/>
      <c r="D56" s="373"/>
      <c r="E56" s="373"/>
      <c r="F56" s="736"/>
      <c r="G56" s="715"/>
      <c r="H56" s="738"/>
      <c r="I56" s="737"/>
      <c r="J56" s="924" t="s">
        <v>197</v>
      </c>
      <c r="K56" s="925"/>
      <c r="L56" s="926"/>
      <c r="M56" s="726">
        <f>ROUND(N65*7*6.2897,0)</f>
        <v>440</v>
      </c>
      <c r="N56" s="1125">
        <f>+M56+'D08'!N56:O56</f>
        <v>7069</v>
      </c>
      <c r="O56" s="1126"/>
      <c r="P56" s="547"/>
      <c r="Q56" s="548"/>
      <c r="R56" s="765"/>
      <c r="S56" s="765"/>
      <c r="T56" s="760"/>
      <c r="U56" s="754"/>
      <c r="V56" s="123"/>
      <c r="W56" s="123"/>
      <c r="X56" s="917"/>
      <c r="Y56" s="918"/>
      <c r="Z56" s="918"/>
      <c r="AA56" s="918"/>
      <c r="AB56" s="918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P56" s="76" t="s">
        <v>45</v>
      </c>
      <c r="AQ56" s="77" t="s">
        <v>33</v>
      </c>
      <c r="AR56" s="128"/>
      <c r="AS56" s="128"/>
      <c r="AT56" s="77" t="s">
        <v>46</v>
      </c>
      <c r="AU56" s="129"/>
      <c r="AV56" s="129"/>
      <c r="AW56" s="129"/>
      <c r="AX56" s="130"/>
    </row>
    <row r="57" spans="1:51" s="46" customFormat="1" ht="18" customHeight="1" thickBot="1">
      <c r="A57" s="862" t="s">
        <v>226</v>
      </c>
      <c r="B57" s="863"/>
      <c r="C57" s="863"/>
      <c r="D57" s="863"/>
      <c r="E57" s="863"/>
      <c r="F57" s="862" t="s">
        <v>196</v>
      </c>
      <c r="G57" s="863"/>
      <c r="H57" s="863"/>
      <c r="I57" s="864"/>
      <c r="J57" s="862" t="s">
        <v>227</v>
      </c>
      <c r="K57" s="863"/>
      <c r="L57" s="863"/>
      <c r="M57" s="863"/>
      <c r="N57" s="862" t="s">
        <v>196</v>
      </c>
      <c r="O57" s="863"/>
      <c r="P57" s="863"/>
      <c r="Q57" s="864"/>
      <c r="R57" s="725"/>
      <c r="S57" s="725"/>
      <c r="T57" s="760"/>
      <c r="U57" s="754"/>
      <c r="V57" s="122"/>
      <c r="W57" s="122"/>
      <c r="X57" s="917"/>
      <c r="Y57" s="918"/>
      <c r="Z57" s="918"/>
      <c r="AA57" s="918"/>
      <c r="AB57" s="918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51" s="46" customFormat="1" ht="21" customHeight="1" thickBot="1">
      <c r="A58" s="766" t="s">
        <v>193</v>
      </c>
      <c r="B58" s="867" t="s">
        <v>240</v>
      </c>
      <c r="C58" s="867"/>
      <c r="D58" s="867"/>
      <c r="E58" s="867"/>
      <c r="F58" s="867" t="s">
        <v>176</v>
      </c>
      <c r="G58" s="867"/>
      <c r="H58" s="867" t="s">
        <v>47</v>
      </c>
      <c r="I58" s="867"/>
      <c r="J58" s="921" t="s">
        <v>98</v>
      </c>
      <c r="K58" s="922"/>
      <c r="L58" s="923"/>
      <c r="M58" s="761" t="s">
        <v>256</v>
      </c>
      <c r="N58" s="938" t="s">
        <v>176</v>
      </c>
      <c r="O58" s="938"/>
      <c r="P58" s="931" t="s">
        <v>47</v>
      </c>
      <c r="Q58" s="932"/>
      <c r="R58" s="725"/>
      <c r="S58" s="725"/>
      <c r="T58" s="760"/>
      <c r="U58" s="754"/>
      <c r="V58" s="122"/>
      <c r="W58" s="122"/>
      <c r="X58" s="754"/>
      <c r="Y58" s="765"/>
      <c r="Z58" s="765"/>
      <c r="AA58" s="765"/>
      <c r="AB58" s="765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51" s="46" customFormat="1" ht="20.100000000000001" customHeight="1" thickBot="1">
      <c r="A59" s="377" t="s">
        <v>361</v>
      </c>
      <c r="B59" s="868">
        <v>150</v>
      </c>
      <c r="C59" s="869"/>
      <c r="D59" s="869"/>
      <c r="E59" s="870"/>
      <c r="F59" s="858"/>
      <c r="G59" s="859"/>
      <c r="H59" s="852">
        <f>+F59+'D08'!H59:I59</f>
        <v>3</v>
      </c>
      <c r="I59" s="853"/>
      <c r="J59" s="884" t="s">
        <v>354</v>
      </c>
      <c r="K59" s="885"/>
      <c r="L59" s="886"/>
      <c r="M59" s="731">
        <v>12</v>
      </c>
      <c r="N59" s="858">
        <v>5</v>
      </c>
      <c r="O59" s="859"/>
      <c r="P59" s="836">
        <f>+N59+'D08'!P59:Q59</f>
        <v>79</v>
      </c>
      <c r="Q59" s="845"/>
      <c r="R59" s="765"/>
      <c r="S59" s="765"/>
      <c r="T59" s="760"/>
      <c r="U59" s="754"/>
      <c r="V59" s="122"/>
      <c r="W59" s="122"/>
      <c r="X59" s="917"/>
      <c r="Y59" s="918"/>
      <c r="Z59" s="918"/>
      <c r="AA59" s="918"/>
      <c r="AB59" s="918"/>
      <c r="AC59" s="53"/>
      <c r="AD59" s="87"/>
      <c r="AE59" s="131"/>
      <c r="AF59" s="131"/>
      <c r="AG59" s="131"/>
      <c r="AH59" s="131"/>
      <c r="AI59" s="131"/>
      <c r="AJ59" s="131"/>
      <c r="AK59" s="131"/>
      <c r="AL59" s="131"/>
      <c r="AQ59" s="132"/>
      <c r="AR59" s="744"/>
      <c r="AS59" s="744"/>
      <c r="AT59" s="744"/>
      <c r="AU59" s="744"/>
      <c r="AV59" s="744"/>
      <c r="AW59" s="744"/>
      <c r="AX59" s="134"/>
      <c r="AY59" s="134"/>
    </row>
    <row r="60" spans="1:51" s="46" customFormat="1" ht="20.100000000000001" customHeight="1" thickBot="1">
      <c r="A60" s="378"/>
      <c r="B60" s="840"/>
      <c r="C60" s="841"/>
      <c r="D60" s="841"/>
      <c r="E60" s="842"/>
      <c r="F60" s="836"/>
      <c r="G60" s="837"/>
      <c r="H60" s="836">
        <f>+F60+'D08'!H60:I60</f>
        <v>0</v>
      </c>
      <c r="I60" s="845"/>
      <c r="J60" s="843" t="s">
        <v>355</v>
      </c>
      <c r="K60" s="844"/>
      <c r="L60" s="837"/>
      <c r="M60" s="710">
        <v>12</v>
      </c>
      <c r="N60" s="836">
        <v>5</v>
      </c>
      <c r="O60" s="837"/>
      <c r="P60" s="836">
        <f>+N60+'D08'!P60:Q60</f>
        <v>71</v>
      </c>
      <c r="Q60" s="845"/>
      <c r="R60" s="765"/>
      <c r="S60" s="765"/>
      <c r="T60" s="760"/>
      <c r="U60" s="754"/>
      <c r="V60" s="122"/>
      <c r="W60" s="122"/>
      <c r="X60" s="754"/>
      <c r="Y60" s="765"/>
      <c r="Z60" s="765"/>
      <c r="AA60" s="765"/>
      <c r="AB60" s="765"/>
      <c r="AC60" s="53"/>
      <c r="AD60" s="87"/>
      <c r="AE60" s="131"/>
      <c r="AF60" s="131"/>
      <c r="AG60" s="131"/>
      <c r="AH60" s="131"/>
      <c r="AI60" s="131"/>
      <c r="AJ60" s="131"/>
      <c r="AK60" s="131"/>
      <c r="AL60" s="131"/>
      <c r="AQ60" s="135"/>
      <c r="AR60" s="136"/>
      <c r="AS60" s="136"/>
      <c r="AT60" s="136"/>
      <c r="AU60" s="136"/>
      <c r="AV60" s="136"/>
      <c r="AW60" s="136"/>
      <c r="AX60" s="55"/>
      <c r="AY60" s="55"/>
    </row>
    <row r="61" spans="1:51" s="46" customFormat="1" ht="20.100000000000001" customHeight="1" thickBot="1">
      <c r="A61" s="378"/>
      <c r="B61" s="840"/>
      <c r="C61" s="841"/>
      <c r="D61" s="841"/>
      <c r="E61" s="842"/>
      <c r="F61" s="836"/>
      <c r="G61" s="837"/>
      <c r="H61" s="1105">
        <f>+F61+'D08'!H61:I61</f>
        <v>0</v>
      </c>
      <c r="I61" s="851"/>
      <c r="J61" s="843"/>
      <c r="K61" s="844"/>
      <c r="L61" s="837"/>
      <c r="M61" s="710"/>
      <c r="N61" s="836"/>
      <c r="O61" s="837"/>
      <c r="P61" s="836">
        <f>+N61+'D08'!P61:Q61</f>
        <v>0</v>
      </c>
      <c r="Q61" s="845"/>
      <c r="R61" s="765"/>
      <c r="S61" s="765"/>
      <c r="T61" s="760"/>
      <c r="U61" s="754"/>
      <c r="V61" s="122"/>
      <c r="W61" s="122"/>
      <c r="X61" s="754"/>
      <c r="Y61" s="765"/>
      <c r="Z61" s="765"/>
      <c r="AA61" s="765"/>
      <c r="AB61" s="765"/>
      <c r="AC61" s="53"/>
      <c r="AD61" s="87"/>
      <c r="AE61" s="131"/>
      <c r="AF61" s="131"/>
      <c r="AG61" s="131"/>
      <c r="AH61" s="131"/>
      <c r="AI61" s="131"/>
      <c r="AJ61" s="131"/>
      <c r="AK61" s="131"/>
      <c r="AL61" s="131"/>
      <c r="AQ61" s="135"/>
      <c r="AR61" s="136"/>
      <c r="AS61" s="136"/>
      <c r="AT61" s="136"/>
      <c r="AU61" s="136"/>
      <c r="AV61" s="136"/>
      <c r="AW61" s="136"/>
      <c r="AX61" s="55"/>
      <c r="AY61" s="55"/>
    </row>
    <row r="62" spans="1:51" s="46" customFormat="1" ht="20.100000000000001" customHeight="1" thickBot="1">
      <c r="A62" s="378"/>
      <c r="B62" s="840"/>
      <c r="C62" s="841"/>
      <c r="D62" s="841"/>
      <c r="E62" s="842"/>
      <c r="F62" s="836"/>
      <c r="G62" s="837"/>
      <c r="H62" s="836"/>
      <c r="I62" s="845"/>
      <c r="J62" s="843"/>
      <c r="K62" s="844"/>
      <c r="L62" s="837"/>
      <c r="M62" s="710"/>
      <c r="N62" s="836"/>
      <c r="O62" s="837"/>
      <c r="P62" s="836">
        <f>+N62+'D08'!P62:Q62</f>
        <v>0</v>
      </c>
      <c r="Q62" s="845"/>
      <c r="R62" s="765"/>
      <c r="S62" s="765"/>
      <c r="T62" s="760"/>
      <c r="U62" s="754"/>
      <c r="V62" s="122"/>
      <c r="W62" s="122"/>
      <c r="X62" s="754"/>
      <c r="Y62" s="765"/>
      <c r="Z62" s="765"/>
      <c r="AA62" s="765"/>
      <c r="AB62" s="765"/>
      <c r="AC62" s="53"/>
      <c r="AD62" s="87"/>
      <c r="AE62" s="131"/>
      <c r="AF62" s="131"/>
      <c r="AG62" s="131"/>
      <c r="AH62" s="131"/>
      <c r="AI62" s="131"/>
      <c r="AJ62" s="131"/>
      <c r="AK62" s="131"/>
      <c r="AL62" s="131"/>
      <c r="AQ62" s="135"/>
      <c r="AR62" s="136"/>
      <c r="AS62" s="136"/>
      <c r="AT62" s="136"/>
      <c r="AU62" s="136"/>
      <c r="AV62" s="136"/>
      <c r="AW62" s="136"/>
      <c r="AX62" s="55"/>
      <c r="AY62" s="55"/>
    </row>
    <row r="63" spans="1:51" s="46" customFormat="1" ht="20.100000000000001" customHeight="1" thickBot="1">
      <c r="A63" s="378"/>
      <c r="B63" s="379"/>
      <c r="C63" s="380"/>
      <c r="D63" s="380"/>
      <c r="E63" s="381"/>
      <c r="F63" s="740"/>
      <c r="G63" s="741"/>
      <c r="H63" s="740"/>
      <c r="I63" s="532"/>
      <c r="J63" s="843"/>
      <c r="K63" s="844"/>
      <c r="L63" s="837"/>
      <c r="M63" s="382"/>
      <c r="N63" s="740"/>
      <c r="O63" s="741"/>
      <c r="P63" s="836"/>
      <c r="Q63" s="845"/>
      <c r="R63" s="765"/>
      <c r="S63" s="765"/>
      <c r="T63" s="760"/>
      <c r="U63" s="754"/>
      <c r="V63" s="122"/>
      <c r="W63" s="122"/>
      <c r="X63" s="754"/>
      <c r="Y63" s="765"/>
      <c r="Z63" s="765"/>
      <c r="AA63" s="765"/>
      <c r="AB63" s="765"/>
      <c r="AC63" s="53"/>
      <c r="AD63" s="87"/>
      <c r="AE63" s="131"/>
      <c r="AF63" s="131"/>
      <c r="AG63" s="131"/>
      <c r="AH63" s="131"/>
      <c r="AI63" s="131"/>
      <c r="AJ63" s="131"/>
      <c r="AK63" s="131"/>
      <c r="AL63" s="131"/>
      <c r="AQ63" s="135"/>
      <c r="AR63" s="136"/>
      <c r="AS63" s="136"/>
      <c r="AT63" s="136"/>
      <c r="AU63" s="136"/>
      <c r="AV63" s="136"/>
      <c r="AW63" s="136"/>
      <c r="AX63" s="55"/>
      <c r="AY63" s="55"/>
    </row>
    <row r="64" spans="1:51" s="46" customFormat="1" ht="20.100000000000001" customHeight="1" thickBot="1">
      <c r="A64" s="378"/>
      <c r="B64" s="379"/>
      <c r="C64" s="380"/>
      <c r="D64" s="380"/>
      <c r="E64" s="381"/>
      <c r="F64" s="740"/>
      <c r="G64" s="741"/>
      <c r="H64" s="740"/>
      <c r="I64" s="532"/>
      <c r="J64" s="843"/>
      <c r="K64" s="844"/>
      <c r="L64" s="837"/>
      <c r="M64" s="382"/>
      <c r="N64" s="740"/>
      <c r="O64" s="741"/>
      <c r="P64" s="836"/>
      <c r="Q64" s="845"/>
      <c r="R64" s="765"/>
      <c r="S64" s="765"/>
      <c r="T64" s="760"/>
      <c r="U64" s="754"/>
      <c r="V64" s="122"/>
      <c r="W64" s="122"/>
      <c r="X64" s="754"/>
      <c r="Y64" s="765"/>
      <c r="Z64" s="765"/>
      <c r="AA64" s="765"/>
      <c r="AB64" s="765"/>
      <c r="AC64" s="53"/>
      <c r="AD64" s="87"/>
      <c r="AE64" s="131"/>
      <c r="AF64" s="131"/>
      <c r="AG64" s="131"/>
      <c r="AH64" s="131"/>
      <c r="AI64" s="131"/>
      <c r="AJ64" s="131"/>
      <c r="AK64" s="131"/>
      <c r="AL64" s="131"/>
      <c r="AQ64" s="135"/>
      <c r="AR64" s="136"/>
      <c r="AS64" s="136"/>
      <c r="AT64" s="136"/>
      <c r="AU64" s="136"/>
      <c r="AV64" s="136"/>
      <c r="AW64" s="136"/>
      <c r="AX64" s="55"/>
      <c r="AY64" s="55"/>
    </row>
    <row r="65" spans="1:51" s="46" customFormat="1" ht="20.100000000000001" customHeight="1" thickBot="1">
      <c r="A65" s="383"/>
      <c r="B65" s="933"/>
      <c r="C65" s="934"/>
      <c r="D65" s="934"/>
      <c r="E65" s="935"/>
      <c r="F65" s="854"/>
      <c r="G65" s="855"/>
      <c r="H65" s="854"/>
      <c r="I65" s="936"/>
      <c r="J65" s="878" t="s">
        <v>299</v>
      </c>
      <c r="K65" s="879"/>
      <c r="L65" s="855"/>
      <c r="M65" s="384"/>
      <c r="N65" s="854">
        <f>SUM(N59:O62)</f>
        <v>10</v>
      </c>
      <c r="O65" s="936"/>
      <c r="P65" s="854">
        <f>SUM(P59:Q62)</f>
        <v>150</v>
      </c>
      <c r="Q65" s="936"/>
      <c r="R65" s="765"/>
      <c r="S65" s="765"/>
      <c r="T65" s="760"/>
      <c r="U65" s="754"/>
      <c r="V65" s="122"/>
      <c r="W65" s="122"/>
      <c r="X65" s="754"/>
      <c r="Y65" s="765"/>
      <c r="Z65" s="765"/>
      <c r="AA65" s="765"/>
      <c r="AB65" s="765"/>
      <c r="AC65" s="53"/>
      <c r="AD65" s="87"/>
      <c r="AE65" s="131"/>
      <c r="AF65" s="131"/>
      <c r="AG65" s="131"/>
      <c r="AH65" s="131"/>
      <c r="AI65" s="131"/>
      <c r="AJ65" s="131"/>
      <c r="AK65" s="131"/>
      <c r="AL65" s="131"/>
      <c r="AQ65" s="135"/>
      <c r="AR65" s="136"/>
      <c r="AS65" s="136"/>
      <c r="AT65" s="136"/>
      <c r="AU65" s="136"/>
      <c r="AV65" s="136"/>
      <c r="AW65" s="136"/>
      <c r="AX65" s="55"/>
      <c r="AY65" s="55"/>
    </row>
    <row r="66" spans="1:51" s="46" customFormat="1" ht="25.5" customHeight="1" thickBot="1">
      <c r="A66" s="862" t="s">
        <v>112</v>
      </c>
      <c r="B66" s="863"/>
      <c r="C66" s="863"/>
      <c r="D66" s="863"/>
      <c r="E66" s="863"/>
      <c r="F66" s="863"/>
      <c r="G66" s="863"/>
      <c r="H66" s="863"/>
      <c r="I66" s="863"/>
      <c r="J66" s="863"/>
      <c r="K66" s="864"/>
      <c r="L66" s="862" t="s">
        <v>49</v>
      </c>
      <c r="M66" s="863"/>
      <c r="N66" s="863"/>
      <c r="O66" s="863"/>
      <c r="P66" s="863"/>
      <c r="Q66" s="864"/>
      <c r="R66" s="59"/>
      <c r="S66" s="87"/>
      <c r="T66" s="137"/>
      <c r="U66" s="137"/>
      <c r="V66" s="87"/>
      <c r="W66" s="87"/>
      <c r="X66" s="87"/>
      <c r="Y66" s="87"/>
      <c r="Z66" s="53"/>
      <c r="AA66" s="53"/>
      <c r="AB66" s="53"/>
      <c r="AC66" s="53"/>
      <c r="AD66" s="131"/>
      <c r="AE66" s="131"/>
      <c r="AF66" s="754"/>
      <c r="AG66" s="753"/>
      <c r="AH66" s="138"/>
      <c r="AI66" s="139"/>
      <c r="AJ66" s="139"/>
      <c r="AK66" s="94"/>
      <c r="AL66" s="94"/>
      <c r="AQ66" s="140" t="s">
        <v>52</v>
      </c>
      <c r="AR66" s="141"/>
      <c r="AS66" s="237">
        <v>1</v>
      </c>
      <c r="AT66" s="142"/>
      <c r="AU66" s="143"/>
      <c r="AV66" s="144"/>
      <c r="AW66" s="145"/>
      <c r="AX66" s="146"/>
      <c r="AY66" s="147"/>
    </row>
    <row r="67" spans="1:51" s="46" customFormat="1" ht="20.100000000000001" customHeight="1" thickBot="1">
      <c r="A67" s="1128" t="s">
        <v>241</v>
      </c>
      <c r="B67" s="1130" t="s">
        <v>100</v>
      </c>
      <c r="C67" s="862" t="s">
        <v>8</v>
      </c>
      <c r="D67" s="863"/>
      <c r="E67" s="863"/>
      <c r="F67" s="864"/>
      <c r="G67" s="910" t="s">
        <v>9</v>
      </c>
      <c r="H67" s="912" t="s">
        <v>99</v>
      </c>
      <c r="I67" s="762" t="s">
        <v>216</v>
      </c>
      <c r="J67" s="762" t="s">
        <v>216</v>
      </c>
      <c r="K67" s="945" t="s">
        <v>10</v>
      </c>
      <c r="L67" s="943"/>
      <c r="M67" s="944"/>
      <c r="N67" s="386" t="s">
        <v>50</v>
      </c>
      <c r="O67" s="387" t="s">
        <v>109</v>
      </c>
      <c r="P67" s="388" t="s">
        <v>221</v>
      </c>
      <c r="Q67" s="389" t="s">
        <v>222</v>
      </c>
      <c r="R67" s="59"/>
      <c r="S67" s="53"/>
      <c r="T67" s="937"/>
      <c r="U67" s="937"/>
      <c r="V67" s="53"/>
      <c r="W67" s="53"/>
      <c r="X67" s="53"/>
      <c r="Y67" s="53"/>
      <c r="Z67" s="53"/>
      <c r="AA67" s="53"/>
      <c r="AB67" s="53"/>
      <c r="AC67" s="53"/>
      <c r="AD67" s="131"/>
      <c r="AE67" s="131"/>
      <c r="AF67" s="754"/>
      <c r="AG67" s="101"/>
      <c r="AH67" s="138"/>
      <c r="AI67" s="139"/>
      <c r="AJ67" s="139"/>
      <c r="AK67" s="94"/>
      <c r="AL67" s="94"/>
      <c r="AQ67" s="148"/>
      <c r="AR67" s="149"/>
      <c r="AS67" s="237"/>
      <c r="AT67" s="142"/>
      <c r="AU67" s="143"/>
      <c r="AV67" s="144"/>
      <c r="AW67" s="145"/>
      <c r="AX67" s="146"/>
      <c r="AY67" s="147"/>
    </row>
    <row r="68" spans="1:51" s="46" customFormat="1" ht="20.100000000000001" customHeight="1" thickBot="1">
      <c r="A68" s="1129"/>
      <c r="B68" s="1131"/>
      <c r="C68" s="390" t="s">
        <v>215</v>
      </c>
      <c r="D68" s="391" t="s">
        <v>212</v>
      </c>
      <c r="E68" s="391" t="s">
        <v>213</v>
      </c>
      <c r="F68" s="392" t="s">
        <v>214</v>
      </c>
      <c r="G68" s="911"/>
      <c r="H68" s="913"/>
      <c r="I68" s="763" t="s">
        <v>238</v>
      </c>
      <c r="J68" s="394" t="s">
        <v>176</v>
      </c>
      <c r="K68" s="946"/>
      <c r="L68" s="395" t="s">
        <v>113</v>
      </c>
      <c r="M68" s="396"/>
      <c r="N68" s="396"/>
      <c r="O68" s="396"/>
      <c r="P68" s="396"/>
      <c r="Q68" s="397"/>
      <c r="R68" s="59"/>
      <c r="S68" s="53"/>
      <c r="T68" s="55"/>
      <c r="U68" s="55"/>
      <c r="V68" s="53"/>
      <c r="W68" s="53"/>
      <c r="X68" s="53"/>
      <c r="Y68" s="53"/>
      <c r="Z68" s="53"/>
      <c r="AA68" s="53"/>
      <c r="AB68" s="53"/>
      <c r="AC68" s="53"/>
      <c r="AD68" s="150"/>
      <c r="AE68" s="150"/>
      <c r="AF68" s="150"/>
      <c r="AG68" s="150"/>
      <c r="AH68" s="150"/>
      <c r="AI68" s="150"/>
      <c r="AJ68" s="150"/>
      <c r="AK68" s="150"/>
      <c r="AL68" s="150"/>
      <c r="AQ68" s="151"/>
      <c r="AR68" s="152"/>
      <c r="AS68" s="118"/>
      <c r="AT68" s="153"/>
      <c r="AU68" s="154"/>
      <c r="AV68" s="155"/>
      <c r="AW68" s="156"/>
      <c r="AX68" s="157"/>
      <c r="AY68" s="158"/>
    </row>
    <row r="69" spans="1:51" s="46" customFormat="1" ht="20.100000000000001" customHeight="1" thickBot="1">
      <c r="A69" s="250" t="s">
        <v>232</v>
      </c>
      <c r="B69" s="716">
        <v>1600</v>
      </c>
      <c r="C69" s="398"/>
      <c r="D69" s="258"/>
      <c r="E69" s="399"/>
      <c r="F69" s="726"/>
      <c r="G69" s="716"/>
      <c r="H69" s="716">
        <f>+B69-C69-D69-E69-F69+G69</f>
        <v>1600</v>
      </c>
      <c r="I69" s="400"/>
      <c r="J69" s="401">
        <f>SUM(C69:F69)*I69</f>
        <v>0</v>
      </c>
      <c r="K69" s="533">
        <f>+J69+'D08'!K69</f>
        <v>0</v>
      </c>
      <c r="L69" s="403" t="s">
        <v>102</v>
      </c>
      <c r="M69" s="404"/>
      <c r="N69" s="882">
        <v>1</v>
      </c>
      <c r="O69" s="939"/>
      <c r="P69" s="880">
        <f>+N69*O69</f>
        <v>0</v>
      </c>
      <c r="Q69" s="914">
        <f>P69</f>
        <v>0</v>
      </c>
      <c r="R69" s="59"/>
      <c r="S69" s="53"/>
      <c r="T69" s="55"/>
      <c r="U69" s="55"/>
      <c r="V69" s="53"/>
      <c r="W69" s="53"/>
      <c r="X69" s="53"/>
      <c r="Y69" s="53"/>
      <c r="Z69" s="53"/>
      <c r="AA69" s="53"/>
      <c r="AB69" s="53"/>
      <c r="AC69" s="53"/>
      <c r="AD69" s="131"/>
      <c r="AE69" s="131"/>
      <c r="AF69" s="754"/>
      <c r="AG69" s="159"/>
      <c r="AH69" s="138"/>
      <c r="AI69" s="139"/>
      <c r="AJ69" s="139"/>
      <c r="AK69" s="94"/>
      <c r="AL69" s="94"/>
      <c r="AQ69" s="160" t="s">
        <v>53</v>
      </c>
      <c r="AR69" s="161"/>
      <c r="AS69" s="161"/>
      <c r="AT69" s="161"/>
      <c r="AU69" s="161"/>
      <c r="AV69" s="161"/>
      <c r="AW69" s="161"/>
      <c r="AX69" s="161"/>
      <c r="AY69" s="162"/>
    </row>
    <row r="70" spans="1:51" s="46" customFormat="1" ht="20.100000000000001" customHeight="1">
      <c r="A70" s="250" t="s">
        <v>233</v>
      </c>
      <c r="B70" s="716">
        <v>475</v>
      </c>
      <c r="C70" s="398"/>
      <c r="D70" s="405">
        <v>125</v>
      </c>
      <c r="E70" s="399"/>
      <c r="F70" s="398"/>
      <c r="G70" s="716"/>
      <c r="H70" s="716">
        <f t="shared" ref="H70:H79" si="0">+B70-C70-D70-E70-F70+G70</f>
        <v>350</v>
      </c>
      <c r="I70" s="406"/>
      <c r="J70" s="407">
        <f t="shared" ref="J70:J79" si="1">SUM(C70:F70)*I70</f>
        <v>0</v>
      </c>
      <c r="K70" s="408">
        <f>+J70+'D08'!K70</f>
        <v>0</v>
      </c>
      <c r="L70" s="409" t="s">
        <v>101</v>
      </c>
      <c r="M70" s="410"/>
      <c r="N70" s="883"/>
      <c r="O70" s="940"/>
      <c r="P70" s="881"/>
      <c r="Q70" s="915"/>
      <c r="R70" s="59"/>
      <c r="S70" s="53"/>
      <c r="T70" s="55"/>
      <c r="U70" s="55"/>
      <c r="V70" s="53"/>
      <c r="W70" s="53"/>
      <c r="X70" s="53"/>
      <c r="Y70" s="53"/>
      <c r="Z70" s="53"/>
      <c r="AA70" s="53"/>
      <c r="AB70" s="53"/>
      <c r="AC70" s="53"/>
      <c r="AD70" s="131"/>
      <c r="AE70" s="131"/>
      <c r="AF70" s="754"/>
      <c r="AG70" s="159"/>
      <c r="AH70" s="138"/>
      <c r="AI70" s="139"/>
      <c r="AJ70" s="139"/>
      <c r="AK70" s="94"/>
      <c r="AL70" s="94"/>
      <c r="AQ70" s="163" t="s">
        <v>61</v>
      </c>
      <c r="AR70" s="164"/>
      <c r="AS70" s="92">
        <v>1</v>
      </c>
      <c r="AT70" s="165"/>
      <c r="AU70" s="143"/>
      <c r="AV70" s="166"/>
      <c r="AW70" s="167"/>
      <c r="AX70" s="168"/>
      <c r="AY70" s="169"/>
    </row>
    <row r="71" spans="1:51" s="46" customFormat="1" ht="20.100000000000001" customHeight="1">
      <c r="A71" s="250" t="s">
        <v>302</v>
      </c>
      <c r="B71" s="716">
        <v>8425</v>
      </c>
      <c r="C71" s="398"/>
      <c r="D71" s="398"/>
      <c r="E71" s="411"/>
      <c r="F71" s="726"/>
      <c r="G71" s="716"/>
      <c r="H71" s="716">
        <f t="shared" si="0"/>
        <v>8425</v>
      </c>
      <c r="I71" s="406"/>
      <c r="J71" s="407">
        <f t="shared" si="1"/>
        <v>0</v>
      </c>
      <c r="K71" s="408">
        <f>+J71+'D08'!K71</f>
        <v>0</v>
      </c>
      <c r="L71" s="412" t="s">
        <v>68</v>
      </c>
      <c r="M71" s="413"/>
      <c r="N71" s="413"/>
      <c r="O71" s="413"/>
      <c r="P71" s="413"/>
      <c r="Q71" s="414"/>
      <c r="R71" s="59"/>
      <c r="S71" s="53"/>
      <c r="T71" s="242"/>
      <c r="U71" s="55"/>
      <c r="V71" s="53"/>
      <c r="W71" s="53"/>
      <c r="X71" s="53"/>
      <c r="Y71" s="53"/>
      <c r="Z71" s="53"/>
      <c r="AA71" s="53"/>
      <c r="AB71" s="53"/>
      <c r="AC71" s="53"/>
      <c r="AD71" s="131"/>
      <c r="AE71" s="131"/>
      <c r="AF71" s="754"/>
      <c r="AG71" s="159"/>
      <c r="AH71" s="138"/>
      <c r="AI71" s="139"/>
      <c r="AJ71" s="139"/>
      <c r="AK71" s="94"/>
      <c r="AL71" s="94"/>
      <c r="AQ71" s="148" t="s">
        <v>69</v>
      </c>
      <c r="AR71" s="149"/>
      <c r="AS71" s="92">
        <v>1</v>
      </c>
      <c r="AT71" s="165"/>
      <c r="AU71" s="143"/>
      <c r="AV71" s="144"/>
      <c r="AW71" s="145"/>
      <c r="AX71" s="146"/>
      <c r="AY71" s="147"/>
    </row>
    <row r="72" spans="1:51" s="46" customFormat="1" ht="20.100000000000001" customHeight="1">
      <c r="A72" s="250" t="s">
        <v>258</v>
      </c>
      <c r="B72" s="716">
        <v>10</v>
      </c>
      <c r="C72" s="398"/>
      <c r="D72" s="398"/>
      <c r="E72" s="398"/>
      <c r="F72" s="726"/>
      <c r="G72" s="716"/>
      <c r="H72" s="716">
        <f t="shared" si="0"/>
        <v>10</v>
      </c>
      <c r="I72" s="406"/>
      <c r="J72" s="407">
        <f t="shared" si="1"/>
        <v>0</v>
      </c>
      <c r="K72" s="408">
        <f>+J72+'D08'!K72</f>
        <v>0</v>
      </c>
      <c r="L72" s="415" t="s">
        <v>51</v>
      </c>
      <c r="M72" s="713"/>
      <c r="N72" s="713">
        <v>1</v>
      </c>
      <c r="O72" s="406"/>
      <c r="P72" s="416">
        <f>+N72*O72</f>
        <v>0</v>
      </c>
      <c r="Q72" s="416">
        <f>+P72</f>
        <v>0</v>
      </c>
      <c r="R72" s="59"/>
      <c r="S72" s="170"/>
      <c r="T72" s="238"/>
      <c r="U72" s="55"/>
      <c r="V72" s="53"/>
      <c r="W72" s="53"/>
      <c r="X72" s="53"/>
      <c r="Y72" s="53"/>
      <c r="Z72" s="53"/>
      <c r="AA72" s="53"/>
      <c r="AB72" s="53"/>
      <c r="AC72" s="53"/>
      <c r="AD72" s="171"/>
      <c r="AE72" s="171"/>
      <c r="AF72" s="754"/>
      <c r="AG72" s="159"/>
      <c r="AH72" s="138"/>
      <c r="AI72" s="139"/>
      <c r="AJ72" s="139"/>
      <c r="AK72" s="94"/>
      <c r="AL72" s="94"/>
      <c r="AQ72" s="148" t="s">
        <v>70</v>
      </c>
      <c r="AR72" s="149"/>
      <c r="AS72" s="92">
        <v>4</v>
      </c>
      <c r="AT72" s="165"/>
      <c r="AU72" s="143"/>
      <c r="AV72" s="144"/>
      <c r="AW72" s="145"/>
      <c r="AX72" s="146"/>
      <c r="AY72" s="147"/>
    </row>
    <row r="73" spans="1:51" s="46" customFormat="1" ht="20.100000000000001" customHeight="1">
      <c r="A73" s="417" t="s">
        <v>235</v>
      </c>
      <c r="B73" s="716">
        <v>2025</v>
      </c>
      <c r="C73" s="398"/>
      <c r="D73" s="398"/>
      <c r="E73" s="399"/>
      <c r="F73" s="726"/>
      <c r="G73" s="716"/>
      <c r="H73" s="716">
        <f t="shared" si="0"/>
        <v>2025</v>
      </c>
      <c r="I73" s="406"/>
      <c r="J73" s="407">
        <f t="shared" si="1"/>
        <v>0</v>
      </c>
      <c r="K73" s="408">
        <f>+J73+'D08'!K73</f>
        <v>0</v>
      </c>
      <c r="L73" s="764" t="s">
        <v>52</v>
      </c>
      <c r="M73" s="713"/>
      <c r="N73" s="713">
        <v>1</v>
      </c>
      <c r="O73" s="406"/>
      <c r="P73" s="416">
        <f>+N73*O73</f>
        <v>0</v>
      </c>
      <c r="Q73" s="416">
        <f>+P73</f>
        <v>0</v>
      </c>
      <c r="R73" s="59"/>
      <c r="S73" s="170"/>
      <c r="T73" s="238"/>
      <c r="U73" s="55"/>
      <c r="V73" s="725"/>
      <c r="W73" s="725"/>
      <c r="X73" s="725"/>
      <c r="Y73" s="725"/>
      <c r="Z73" s="725"/>
      <c r="AA73" s="725"/>
      <c r="AB73" s="725"/>
      <c r="AC73" s="53"/>
      <c r="AD73" s="171"/>
      <c r="AE73" s="171"/>
      <c r="AF73" s="754"/>
      <c r="AG73" s="159"/>
      <c r="AH73" s="138"/>
      <c r="AI73" s="139"/>
      <c r="AJ73" s="139"/>
      <c r="AK73" s="94"/>
      <c r="AL73" s="94"/>
      <c r="AQ73" s="140" t="s">
        <v>54</v>
      </c>
      <c r="AR73" s="141"/>
      <c r="AS73" s="92">
        <v>1</v>
      </c>
      <c r="AT73" s="165"/>
      <c r="AU73" s="143"/>
      <c r="AV73" s="144"/>
      <c r="AW73" s="145"/>
      <c r="AX73" s="146"/>
      <c r="AY73" s="147"/>
    </row>
    <row r="74" spans="1:51" s="46" customFormat="1" ht="20.100000000000001" customHeight="1">
      <c r="A74" s="250" t="s">
        <v>236</v>
      </c>
      <c r="B74" s="716">
        <v>0</v>
      </c>
      <c r="C74" s="713"/>
      <c r="D74" s="398"/>
      <c r="E74" s="398"/>
      <c r="F74" s="398"/>
      <c r="G74" s="716"/>
      <c r="H74" s="716">
        <f t="shared" si="0"/>
        <v>0</v>
      </c>
      <c r="I74" s="406"/>
      <c r="J74" s="407">
        <f t="shared" si="1"/>
        <v>0</v>
      </c>
      <c r="K74" s="408">
        <f>+J74+'D08'!K74</f>
        <v>0</v>
      </c>
      <c r="L74" s="906"/>
      <c r="M74" s="907"/>
      <c r="N74" s="713"/>
      <c r="O74" s="419"/>
      <c r="P74" s="420"/>
      <c r="Q74" s="421"/>
      <c r="R74" s="59"/>
      <c r="S74" s="170"/>
      <c r="T74" s="238"/>
      <c r="U74" s="55"/>
      <c r="V74" s="53"/>
      <c r="W74" s="754"/>
      <c r="X74" s="754"/>
      <c r="Y74" s="53"/>
      <c r="Z74" s="754"/>
      <c r="AA74" s="754"/>
      <c r="AB74" s="754"/>
      <c r="AC74" s="53"/>
      <c r="AD74" s="171"/>
      <c r="AE74" s="171"/>
      <c r="AF74" s="754"/>
      <c r="AG74" s="159"/>
      <c r="AH74" s="138"/>
      <c r="AI74" s="139"/>
      <c r="AJ74" s="139"/>
      <c r="AK74" s="94"/>
      <c r="AL74" s="94"/>
      <c r="AQ74" s="140" t="s">
        <v>67</v>
      </c>
      <c r="AR74" s="141"/>
      <c r="AS74" s="92">
        <v>1</v>
      </c>
      <c r="AT74" s="165"/>
      <c r="AU74" s="143"/>
      <c r="AV74" s="144"/>
      <c r="AW74" s="145"/>
      <c r="AX74" s="146"/>
      <c r="AY74" s="147"/>
    </row>
    <row r="75" spans="1:51" s="46" customFormat="1" ht="20.100000000000001" customHeight="1">
      <c r="A75" s="417" t="s">
        <v>270</v>
      </c>
      <c r="B75" s="716">
        <v>4</v>
      </c>
      <c r="C75" s="713"/>
      <c r="D75" s="398"/>
      <c r="E75" s="398"/>
      <c r="F75" s="398"/>
      <c r="G75" s="716"/>
      <c r="H75" s="716">
        <f t="shared" si="0"/>
        <v>4</v>
      </c>
      <c r="I75" s="406"/>
      <c r="J75" s="407">
        <f t="shared" si="1"/>
        <v>0</v>
      </c>
      <c r="K75" s="408">
        <f>+J75+'D08'!K75</f>
        <v>0</v>
      </c>
      <c r="L75" s="412" t="s">
        <v>53</v>
      </c>
      <c r="M75" s="413"/>
      <c r="N75" s="413"/>
      <c r="O75" s="413"/>
      <c r="P75" s="422"/>
      <c r="Q75" s="414"/>
      <c r="R75" s="59"/>
      <c r="S75" s="170"/>
      <c r="T75" s="238"/>
      <c r="U75" s="55"/>
      <c r="V75" s="53"/>
      <c r="W75" s="754"/>
      <c r="X75" s="754"/>
      <c r="Y75" s="53"/>
      <c r="Z75" s="53"/>
      <c r="AA75" s="753"/>
      <c r="AB75" s="754"/>
      <c r="AC75" s="53"/>
      <c r="AD75" s="171"/>
      <c r="AE75" s="171"/>
      <c r="AF75" s="754"/>
      <c r="AG75" s="172"/>
      <c r="AH75" s="138"/>
      <c r="AI75" s="139"/>
      <c r="AJ75" s="139"/>
      <c r="AK75" s="94"/>
      <c r="AL75" s="94"/>
      <c r="AQ75" s="140" t="s">
        <v>71</v>
      </c>
      <c r="AR75" s="141"/>
      <c r="AS75" s="92">
        <v>1</v>
      </c>
      <c r="AT75" s="165"/>
      <c r="AU75" s="143"/>
      <c r="AV75" s="144"/>
      <c r="AW75" s="145"/>
      <c r="AX75" s="146"/>
      <c r="AY75" s="147"/>
    </row>
    <row r="76" spans="1:51" s="46" customFormat="1" ht="20.100000000000001" customHeight="1" thickBot="1">
      <c r="A76" s="417" t="s">
        <v>303</v>
      </c>
      <c r="B76" s="716">
        <v>3</v>
      </c>
      <c r="C76" s="713"/>
      <c r="D76" s="398"/>
      <c r="E76" s="398"/>
      <c r="F76" s="398"/>
      <c r="G76" s="726"/>
      <c r="H76" s="716">
        <f t="shared" si="0"/>
        <v>3</v>
      </c>
      <c r="I76" s="406"/>
      <c r="J76" s="407">
        <f t="shared" si="1"/>
        <v>0</v>
      </c>
      <c r="K76" s="408">
        <f>+J76+'D08'!K76</f>
        <v>0</v>
      </c>
      <c r="L76" s="941" t="s">
        <v>220</v>
      </c>
      <c r="M76" s="942"/>
      <c r="N76" s="882">
        <v>1</v>
      </c>
      <c r="O76" s="939"/>
      <c r="P76" s="908">
        <v>0</v>
      </c>
      <c r="Q76" s="908">
        <f>+P76</f>
        <v>0</v>
      </c>
      <c r="R76" s="59"/>
      <c r="S76" s="170"/>
      <c r="T76" s="238"/>
      <c r="U76" s="55"/>
      <c r="V76" s="53"/>
      <c r="W76" s="754"/>
      <c r="X76" s="754"/>
      <c r="Y76" s="53"/>
      <c r="Z76" s="53"/>
      <c r="AA76" s="88"/>
      <c r="AB76" s="173"/>
      <c r="AC76" s="53"/>
      <c r="AD76" s="150"/>
      <c r="AE76" s="150"/>
      <c r="AF76" s="150"/>
      <c r="AG76" s="150"/>
      <c r="AH76" s="150"/>
      <c r="AI76" s="150"/>
      <c r="AJ76" s="150"/>
      <c r="AK76" s="150"/>
      <c r="AL76" s="150"/>
      <c r="AQ76" s="140" t="s">
        <v>72</v>
      </c>
      <c r="AR76" s="141"/>
      <c r="AS76" s="237">
        <v>1</v>
      </c>
      <c r="AT76" s="174"/>
      <c r="AU76" s="154"/>
      <c r="AV76" s="155"/>
      <c r="AW76" s="156"/>
      <c r="AX76" s="157"/>
      <c r="AY76" s="158"/>
    </row>
    <row r="77" spans="1:51" s="46" customFormat="1" ht="20.100000000000001" customHeight="1" thickBot="1">
      <c r="A77" s="417" t="s">
        <v>376</v>
      </c>
      <c r="B77" s="716">
        <v>2025</v>
      </c>
      <c r="C77" s="398"/>
      <c r="D77" s="398"/>
      <c r="E77" s="398"/>
      <c r="F77" s="258"/>
      <c r="G77" s="726"/>
      <c r="H77" s="716">
        <f t="shared" si="0"/>
        <v>2025</v>
      </c>
      <c r="I77" s="406"/>
      <c r="J77" s="407">
        <f t="shared" si="1"/>
        <v>0</v>
      </c>
      <c r="K77" s="408">
        <f>+J77+'D08'!K77</f>
        <v>0</v>
      </c>
      <c r="L77" s="904" t="s">
        <v>219</v>
      </c>
      <c r="M77" s="905"/>
      <c r="N77" s="883"/>
      <c r="O77" s="940"/>
      <c r="P77" s="909"/>
      <c r="Q77" s="909"/>
      <c r="R77" s="59"/>
      <c r="S77" s="170"/>
      <c r="T77" s="238"/>
      <c r="U77" s="55"/>
      <c r="V77" s="53"/>
      <c r="W77" s="754"/>
      <c r="X77" s="754"/>
      <c r="Y77" s="725"/>
      <c r="Z77" s="53"/>
      <c r="AA77" s="754"/>
      <c r="AB77" s="754"/>
      <c r="AC77" s="53"/>
      <c r="AD77" s="131"/>
      <c r="AE77" s="131"/>
      <c r="AF77" s="754"/>
      <c r="AG77" s="159"/>
      <c r="AH77" s="138"/>
      <c r="AI77" s="139"/>
      <c r="AJ77" s="139"/>
      <c r="AK77" s="94"/>
      <c r="AL77" s="94"/>
      <c r="AQ77" s="160" t="s">
        <v>55</v>
      </c>
      <c r="AR77" s="161"/>
      <c r="AS77" s="161"/>
      <c r="AT77" s="161"/>
      <c r="AU77" s="161"/>
      <c r="AV77" s="161"/>
      <c r="AW77" s="161"/>
      <c r="AX77" s="161"/>
      <c r="AY77" s="162"/>
    </row>
    <row r="78" spans="1:51" s="46" customFormat="1" ht="20.100000000000001" customHeight="1" thickBot="1">
      <c r="A78" s="417" t="s">
        <v>248</v>
      </c>
      <c r="B78" s="716">
        <v>75</v>
      </c>
      <c r="C78" s="398"/>
      <c r="D78" s="398"/>
      <c r="E78" s="398"/>
      <c r="F78" s="423"/>
      <c r="G78" s="726"/>
      <c r="H78" s="716">
        <f t="shared" si="0"/>
        <v>75</v>
      </c>
      <c r="I78" s="406"/>
      <c r="J78" s="407">
        <f t="shared" si="1"/>
        <v>0</v>
      </c>
      <c r="K78" s="408">
        <f>+J78+'D08'!K78</f>
        <v>0</v>
      </c>
      <c r="L78" s="415" t="s">
        <v>218</v>
      </c>
      <c r="M78" s="717"/>
      <c r="N78" s="717">
        <v>1</v>
      </c>
      <c r="O78" s="406"/>
      <c r="P78" s="416">
        <f t="shared" ref="P78:P83" si="2">+N78*O78</f>
        <v>0</v>
      </c>
      <c r="Q78" s="416">
        <f t="shared" ref="Q78:Q83" si="3">+P78</f>
        <v>0</v>
      </c>
      <c r="R78" s="59"/>
      <c r="S78" s="170"/>
      <c r="T78" s="238"/>
      <c r="U78" s="55"/>
      <c r="V78" s="53"/>
      <c r="W78" s="754"/>
      <c r="X78" s="754"/>
      <c r="Y78" s="725"/>
      <c r="Z78" s="53"/>
      <c r="AA78" s="754"/>
      <c r="AB78" s="754"/>
      <c r="AC78" s="53"/>
      <c r="AD78" s="131"/>
      <c r="AE78" s="131"/>
      <c r="AF78" s="754"/>
      <c r="AG78" s="159"/>
      <c r="AH78" s="138"/>
      <c r="AI78" s="139"/>
      <c r="AJ78" s="139"/>
      <c r="AK78" s="94"/>
      <c r="AL78" s="94"/>
      <c r="AQ78" s="175"/>
      <c r="AR78" s="175"/>
      <c r="AS78" s="176"/>
      <c r="AT78" s="176"/>
      <c r="AU78" s="176"/>
      <c r="AV78" s="175"/>
      <c r="AW78" s="175"/>
      <c r="AX78" s="175"/>
      <c r="AY78" s="177"/>
    </row>
    <row r="79" spans="1:51" s="46" customFormat="1" ht="20.100000000000001" customHeight="1">
      <c r="A79" s="417" t="s">
        <v>237</v>
      </c>
      <c r="B79" s="716">
        <v>50</v>
      </c>
      <c r="C79" s="419"/>
      <c r="D79" s="419"/>
      <c r="E79" s="419"/>
      <c r="F79" s="423"/>
      <c r="G79" s="424"/>
      <c r="H79" s="716">
        <f t="shared" si="0"/>
        <v>50</v>
      </c>
      <c r="I79" s="426"/>
      <c r="J79" s="407">
        <f t="shared" si="1"/>
        <v>0</v>
      </c>
      <c r="K79" s="408">
        <f>+J79+'D08'!K79</f>
        <v>0</v>
      </c>
      <c r="L79" s="415" t="s">
        <v>114</v>
      </c>
      <c r="M79" s="717"/>
      <c r="N79" s="717">
        <v>4</v>
      </c>
      <c r="O79" s="406"/>
      <c r="P79" s="416">
        <f t="shared" si="2"/>
        <v>0</v>
      </c>
      <c r="Q79" s="416">
        <f t="shared" si="3"/>
        <v>0</v>
      </c>
      <c r="R79" s="59"/>
      <c r="S79" s="170"/>
      <c r="T79" s="238"/>
      <c r="U79" s="55"/>
      <c r="V79" s="53"/>
      <c r="W79" s="754"/>
      <c r="X79" s="754"/>
      <c r="Y79" s="725"/>
      <c r="Z79" s="53"/>
      <c r="AA79" s="754"/>
      <c r="AB79" s="754"/>
      <c r="AC79" s="53"/>
      <c r="AD79" s="131"/>
      <c r="AE79" s="131"/>
      <c r="AF79" s="754"/>
      <c r="AG79" s="753"/>
      <c r="AH79" s="138"/>
      <c r="AI79" s="139"/>
      <c r="AJ79" s="139"/>
      <c r="AK79" s="94"/>
      <c r="AL79" s="94"/>
      <c r="AQ79" s="178" t="s">
        <v>62</v>
      </c>
      <c r="AR79" s="164"/>
      <c r="AS79" s="237">
        <v>2</v>
      </c>
      <c r="AT79" s="165"/>
      <c r="AU79" s="143"/>
      <c r="AV79" s="166"/>
      <c r="AW79" s="167"/>
      <c r="AX79" s="168"/>
      <c r="AY79" s="169"/>
    </row>
    <row r="80" spans="1:51" s="46" customFormat="1" ht="20.100000000000001" customHeight="1">
      <c r="A80" s="429"/>
      <c r="B80" s="258"/>
      <c r="C80" s="710"/>
      <c r="D80" s="419"/>
      <c r="E80" s="399"/>
      <c r="F80" s="405"/>
      <c r="G80" s="430"/>
      <c r="H80" s="431"/>
      <c r="I80" s="432"/>
      <c r="J80" s="433"/>
      <c r="K80" s="434"/>
      <c r="L80" s="875" t="s">
        <v>217</v>
      </c>
      <c r="M80" s="876"/>
      <c r="N80" s="717">
        <v>1</v>
      </c>
      <c r="O80" s="406"/>
      <c r="P80" s="416">
        <f t="shared" si="2"/>
        <v>0</v>
      </c>
      <c r="Q80" s="416">
        <f t="shared" si="3"/>
        <v>0</v>
      </c>
      <c r="R80" s="59"/>
      <c r="S80" s="170"/>
      <c r="T80" s="238"/>
      <c r="U80" s="55"/>
      <c r="V80" s="917"/>
      <c r="W80" s="917"/>
      <c r="X80" s="917"/>
      <c r="Y80" s="968"/>
      <c r="Z80" s="968"/>
      <c r="AA80" s="968"/>
      <c r="AB80" s="968"/>
      <c r="AC80" s="53"/>
      <c r="AD80" s="131"/>
      <c r="AE80" s="131"/>
      <c r="AF80" s="754"/>
      <c r="AG80" s="753"/>
      <c r="AH80" s="138"/>
      <c r="AI80" s="139"/>
      <c r="AJ80" s="139"/>
      <c r="AK80" s="94"/>
      <c r="AL80" s="94"/>
      <c r="AQ80" s="148" t="s">
        <v>63</v>
      </c>
      <c r="AR80" s="149"/>
      <c r="AS80" s="237">
        <v>1</v>
      </c>
      <c r="AT80" s="142"/>
      <c r="AU80" s="143"/>
      <c r="AV80" s="144"/>
      <c r="AW80" s="145"/>
      <c r="AX80" s="146"/>
      <c r="AY80" s="147"/>
    </row>
    <row r="81" spans="1:51" s="46" customFormat="1" ht="20.100000000000001" customHeight="1">
      <c r="A81" s="296"/>
      <c r="B81" s="435"/>
      <c r="C81" s="436"/>
      <c r="D81" s="728"/>
      <c r="E81" s="437"/>
      <c r="F81" s="438"/>
      <c r="G81" s="424"/>
      <c r="H81" s="425"/>
      <c r="I81" s="426"/>
      <c r="J81" s="439"/>
      <c r="K81" s="434"/>
      <c r="L81" s="764" t="s">
        <v>67</v>
      </c>
      <c r="M81" s="717"/>
      <c r="N81" s="717">
        <v>1</v>
      </c>
      <c r="O81" s="406"/>
      <c r="P81" s="416">
        <f t="shared" si="2"/>
        <v>0</v>
      </c>
      <c r="Q81" s="416">
        <f t="shared" si="3"/>
        <v>0</v>
      </c>
      <c r="R81" s="59"/>
      <c r="S81" s="170"/>
      <c r="T81" s="238"/>
      <c r="U81" s="55"/>
      <c r="V81" s="53"/>
      <c r="W81" s="53"/>
      <c r="X81" s="53"/>
      <c r="Y81" s="53"/>
      <c r="Z81" s="53"/>
      <c r="AA81" s="53"/>
      <c r="AB81" s="53"/>
      <c r="AC81" s="53"/>
      <c r="AD81" s="131"/>
      <c r="AE81" s="131"/>
      <c r="AF81" s="754"/>
      <c r="AG81" s="753"/>
      <c r="AH81" s="138"/>
      <c r="AI81" s="139"/>
      <c r="AJ81" s="139"/>
      <c r="AK81" s="94"/>
      <c r="AL81" s="94"/>
      <c r="AQ81" s="148" t="s">
        <v>64</v>
      </c>
      <c r="AR81" s="149"/>
      <c r="AS81" s="237">
        <v>1</v>
      </c>
      <c r="AT81" s="142"/>
      <c r="AU81" s="143"/>
      <c r="AV81" s="144"/>
      <c r="AW81" s="145"/>
      <c r="AX81" s="146"/>
      <c r="AY81" s="147"/>
    </row>
    <row r="82" spans="1:51" s="46" customFormat="1" ht="20.100000000000001" customHeight="1">
      <c r="A82" s="440" t="s">
        <v>103</v>
      </c>
      <c r="B82" s="441"/>
      <c r="C82" s="441"/>
      <c r="D82" s="441"/>
      <c r="E82" s="441"/>
      <c r="F82" s="441"/>
      <c r="G82" s="441"/>
      <c r="H82" s="441"/>
      <c r="I82" s="442"/>
      <c r="J82" s="443">
        <f>SUM(J69:J81)</f>
        <v>0</v>
      </c>
      <c r="K82" s="444">
        <f>SUM(K69:K81)+'D08'!K82</f>
        <v>0</v>
      </c>
      <c r="L82" s="875" t="s">
        <v>71</v>
      </c>
      <c r="M82" s="876"/>
      <c r="N82" s="717">
        <v>1</v>
      </c>
      <c r="O82" s="406"/>
      <c r="P82" s="416">
        <f t="shared" si="2"/>
        <v>0</v>
      </c>
      <c r="Q82" s="416">
        <f t="shared" si="3"/>
        <v>0</v>
      </c>
      <c r="R82" s="59"/>
      <c r="S82" s="170"/>
      <c r="T82" s="238"/>
      <c r="U82" s="55"/>
      <c r="V82" s="53"/>
      <c r="W82" s="53"/>
      <c r="X82" s="53"/>
      <c r="Y82" s="53"/>
      <c r="Z82" s="53"/>
      <c r="AA82" s="53"/>
      <c r="AB82" s="53"/>
      <c r="AC82" s="53"/>
      <c r="AD82" s="131"/>
      <c r="AE82" s="131"/>
      <c r="AF82" s="754"/>
      <c r="AG82" s="753"/>
      <c r="AH82" s="138"/>
      <c r="AI82" s="139"/>
      <c r="AJ82" s="139"/>
      <c r="AK82" s="94"/>
      <c r="AL82" s="94"/>
      <c r="AQ82" s="148" t="s">
        <v>65</v>
      </c>
      <c r="AR82" s="149"/>
      <c r="AS82" s="237">
        <v>1</v>
      </c>
      <c r="AT82" s="142"/>
      <c r="AU82" s="143"/>
      <c r="AV82" s="144"/>
      <c r="AW82" s="145"/>
      <c r="AX82" s="146"/>
      <c r="AY82" s="147"/>
    </row>
    <row r="83" spans="1:51" s="46" customFormat="1" ht="20.100000000000001" customHeight="1" thickBot="1">
      <c r="A83" s="445" t="s">
        <v>224</v>
      </c>
      <c r="B83" s="445"/>
      <c r="C83" s="446">
        <f>IF(M54=0,0,(+C74*I74+C75*I75+C76*I76)/M54)</f>
        <v>0</v>
      </c>
      <c r="D83" s="446">
        <f>IF(P36=0,0,(+D69*I69+D70*I70)/P36)</f>
        <v>0</v>
      </c>
      <c r="E83" s="446">
        <f>IF(P37=0,0,(+E69*I69+E70*I70+E71*I71+E73*I73)/P37)</f>
        <v>0</v>
      </c>
      <c r="F83" s="446">
        <f>IF(F52=0,0,(+F69*I69+F71*I71+F72*I72+F73*I73+F78*I78+F77*I77)/F52)</f>
        <v>0</v>
      </c>
      <c r="G83" s="398"/>
      <c r="H83" s="398"/>
      <c r="I83" s="398"/>
      <c r="J83" s="447"/>
      <c r="K83" s="447"/>
      <c r="L83" s="875" t="s">
        <v>72</v>
      </c>
      <c r="M83" s="876"/>
      <c r="N83" s="713">
        <v>1</v>
      </c>
      <c r="O83" s="406"/>
      <c r="P83" s="416">
        <f t="shared" si="2"/>
        <v>0</v>
      </c>
      <c r="Q83" s="416">
        <f t="shared" si="3"/>
        <v>0</v>
      </c>
      <c r="R83" s="59"/>
      <c r="S83" s="170"/>
      <c r="T83" s="238"/>
      <c r="U83" s="55"/>
      <c r="V83" s="53"/>
      <c r="W83" s="53"/>
      <c r="X83" s="53"/>
      <c r="Y83" s="53"/>
      <c r="Z83" s="53"/>
      <c r="AA83" s="53"/>
      <c r="AB83" s="53"/>
      <c r="AC83" s="53"/>
      <c r="AD83" s="150"/>
      <c r="AE83" s="150"/>
      <c r="AF83" s="150"/>
      <c r="AG83" s="150"/>
      <c r="AH83" s="150"/>
      <c r="AI83" s="150"/>
      <c r="AJ83" s="150"/>
      <c r="AK83" s="150"/>
      <c r="AL83" s="150"/>
      <c r="AQ83" s="180" t="s">
        <v>66</v>
      </c>
      <c r="AR83" s="152"/>
      <c r="AS83" s="118">
        <v>1</v>
      </c>
      <c r="AT83" s="181"/>
      <c r="AU83" s="154"/>
      <c r="AV83" s="155"/>
      <c r="AW83" s="156"/>
      <c r="AX83" s="157"/>
      <c r="AY83" s="158"/>
    </row>
    <row r="84" spans="1:51" s="46" customFormat="1" ht="20.100000000000001" customHeight="1" thickBot="1">
      <c r="A84" s="445" t="s">
        <v>225</v>
      </c>
      <c r="B84" s="445"/>
      <c r="C84" s="448">
        <f>+C83</f>
        <v>0</v>
      </c>
      <c r="D84" s="446">
        <f>+D83</f>
        <v>0</v>
      </c>
      <c r="E84" s="446">
        <f>+E83</f>
        <v>0</v>
      </c>
      <c r="F84" s="446">
        <f>+F83</f>
        <v>0</v>
      </c>
      <c r="G84" s="398"/>
      <c r="H84" s="398"/>
      <c r="I84" s="398"/>
      <c r="J84" s="447"/>
      <c r="K84" s="449"/>
      <c r="L84" s="412" t="s">
        <v>55</v>
      </c>
      <c r="M84" s="413"/>
      <c r="N84" s="413"/>
      <c r="O84" s="413"/>
      <c r="P84" s="422"/>
      <c r="Q84" s="414"/>
      <c r="R84" s="59"/>
      <c r="S84" s="170"/>
      <c r="T84" s="105"/>
      <c r="U84" s="182"/>
      <c r="V84" s="53"/>
      <c r="W84" s="53"/>
      <c r="X84" s="53"/>
      <c r="Y84" s="53"/>
      <c r="Z84" s="53"/>
      <c r="AA84" s="53"/>
      <c r="AB84" s="53"/>
      <c r="AC84" s="53"/>
      <c r="AD84" s="765"/>
      <c r="AE84" s="754"/>
      <c r="AF84" s="754"/>
      <c r="AG84" s="159"/>
      <c r="AH84" s="138"/>
      <c r="AI84" s="139"/>
      <c r="AJ84" s="139"/>
      <c r="AK84" s="94"/>
      <c r="AL84" s="94"/>
      <c r="AQ84" s="160" t="s">
        <v>56</v>
      </c>
      <c r="AR84" s="161"/>
      <c r="AS84" s="161"/>
      <c r="AT84" s="161"/>
      <c r="AU84" s="161"/>
      <c r="AV84" s="161"/>
      <c r="AW84" s="161"/>
      <c r="AX84" s="161"/>
      <c r="AY84" s="162"/>
    </row>
    <row r="85" spans="1:51" s="46" customFormat="1" ht="20.100000000000001" customHeight="1">
      <c r="A85" s="871" t="s">
        <v>151</v>
      </c>
      <c r="B85" s="872"/>
      <c r="C85" s="872"/>
      <c r="D85" s="872"/>
      <c r="E85" s="872"/>
      <c r="F85" s="872"/>
      <c r="G85" s="872"/>
      <c r="H85" s="872"/>
      <c r="I85" s="872"/>
      <c r="J85" s="450"/>
      <c r="K85" s="451"/>
      <c r="L85" s="875" t="s">
        <v>62</v>
      </c>
      <c r="M85" s="876"/>
      <c r="N85" s="713">
        <v>2</v>
      </c>
      <c r="O85" s="406"/>
      <c r="P85" s="416">
        <f>+N85*O85</f>
        <v>0</v>
      </c>
      <c r="Q85" s="416">
        <f>+P85</f>
        <v>0</v>
      </c>
      <c r="R85" s="59"/>
      <c r="S85" s="170"/>
      <c r="T85" s="105"/>
      <c r="U85" s="182"/>
      <c r="V85" s="53"/>
      <c r="W85" s="53"/>
      <c r="X85" s="53"/>
      <c r="Y85" s="53"/>
      <c r="Z85" s="53"/>
      <c r="AA85" s="53"/>
      <c r="AB85" s="53"/>
      <c r="AC85" s="53"/>
      <c r="AD85" s="765"/>
      <c r="AE85" s="754"/>
      <c r="AF85" s="754"/>
      <c r="AG85" s="159"/>
      <c r="AH85" s="138"/>
      <c r="AI85" s="139"/>
      <c r="AJ85" s="139"/>
      <c r="AK85" s="94"/>
      <c r="AL85" s="94"/>
      <c r="AQ85" s="183" t="s">
        <v>73</v>
      </c>
      <c r="AR85" s="75"/>
      <c r="AS85" s="237">
        <v>1</v>
      </c>
      <c r="AT85" s="165"/>
      <c r="AU85" s="143"/>
      <c r="AV85" s="166"/>
      <c r="AW85" s="167"/>
      <c r="AX85" s="168"/>
      <c r="AY85" s="169"/>
    </row>
    <row r="86" spans="1:51" s="46" customFormat="1" ht="20.100000000000001" customHeight="1">
      <c r="A86" s="452" t="s">
        <v>160</v>
      </c>
      <c r="B86" s="1127" t="s">
        <v>164</v>
      </c>
      <c r="C86" s="1127"/>
      <c r="D86" s="1127"/>
      <c r="E86" s="1127"/>
      <c r="F86" s="1127"/>
      <c r="G86" s="1127"/>
      <c r="H86" s="1127"/>
      <c r="I86" s="1127"/>
      <c r="J86" s="453"/>
      <c r="K86" s="454"/>
      <c r="L86" s="415" t="s">
        <v>63</v>
      </c>
      <c r="M86" s="713"/>
      <c r="N86" s="713">
        <v>1</v>
      </c>
      <c r="O86" s="406"/>
      <c r="P86" s="416">
        <f>+N86*O86</f>
        <v>0</v>
      </c>
      <c r="Q86" s="416">
        <f>+P86</f>
        <v>0</v>
      </c>
      <c r="R86" s="59"/>
      <c r="S86" s="170"/>
      <c r="T86" s="105"/>
      <c r="U86" s="182"/>
      <c r="V86" s="53"/>
      <c r="W86" s="53"/>
      <c r="X86" s="53"/>
      <c r="Y86" s="53"/>
      <c r="Z86" s="53"/>
      <c r="AA86" s="53"/>
      <c r="AB86" s="53"/>
      <c r="AC86" s="53"/>
      <c r="AD86" s="765"/>
      <c r="AE86" s="754"/>
      <c r="AF86" s="754"/>
      <c r="AG86" s="159"/>
      <c r="AH86" s="138"/>
      <c r="AI86" s="139"/>
      <c r="AJ86" s="139"/>
      <c r="AK86" s="94"/>
      <c r="AL86" s="94"/>
      <c r="AQ86" s="183" t="s">
        <v>74</v>
      </c>
      <c r="AR86" s="75"/>
      <c r="AS86" s="237">
        <v>1</v>
      </c>
      <c r="AT86" s="165"/>
      <c r="AU86" s="143"/>
      <c r="AV86" s="144"/>
      <c r="AW86" s="145"/>
      <c r="AX86" s="146"/>
      <c r="AY86" s="147"/>
    </row>
    <row r="87" spans="1:51" s="46" customFormat="1" ht="20.100000000000001" customHeight="1">
      <c r="A87" s="623" t="s">
        <v>326</v>
      </c>
      <c r="B87" s="624"/>
      <c r="C87" s="624"/>
      <c r="D87" s="624"/>
      <c r="E87" s="624"/>
      <c r="F87" s="624"/>
      <c r="G87" s="624"/>
      <c r="H87" s="624"/>
      <c r="I87" s="624"/>
      <c r="J87" s="645"/>
      <c r="K87" s="646"/>
      <c r="L87" s="875" t="s">
        <v>64</v>
      </c>
      <c r="M87" s="876"/>
      <c r="N87" s="713">
        <v>1</v>
      </c>
      <c r="O87" s="406"/>
      <c r="P87" s="416">
        <f>+N87*O87</f>
        <v>0</v>
      </c>
      <c r="Q87" s="416">
        <f>+P87</f>
        <v>0</v>
      </c>
      <c r="R87" s="59"/>
      <c r="S87" s="170"/>
      <c r="T87" s="105"/>
      <c r="U87" s="182"/>
      <c r="V87" s="53"/>
      <c r="W87" s="53"/>
      <c r="X87" s="53"/>
      <c r="Y87" s="53"/>
      <c r="Z87" s="53"/>
      <c r="AA87" s="53"/>
      <c r="AB87" s="53"/>
      <c r="AC87" s="53"/>
      <c r="AD87" s="765"/>
      <c r="AE87" s="754"/>
      <c r="AF87" s="754"/>
      <c r="AG87" s="172"/>
      <c r="AH87" s="138"/>
      <c r="AI87" s="139"/>
      <c r="AJ87" s="131"/>
      <c r="AK87" s="94"/>
      <c r="AL87" s="94"/>
      <c r="AQ87" s="183" t="s">
        <v>75</v>
      </c>
      <c r="AR87" s="75"/>
      <c r="AS87" s="237">
        <v>2</v>
      </c>
      <c r="AT87" s="165"/>
      <c r="AU87" s="143"/>
      <c r="AV87" s="144"/>
      <c r="AW87" s="145"/>
      <c r="AX87" s="146"/>
      <c r="AY87" s="147"/>
    </row>
    <row r="88" spans="1:51" s="46" customFormat="1" ht="20.100000000000001" customHeight="1">
      <c r="A88" s="623" t="s">
        <v>373</v>
      </c>
      <c r="B88" s="624"/>
      <c r="C88" s="624"/>
      <c r="D88" s="624"/>
      <c r="E88" s="624"/>
      <c r="F88" s="624"/>
      <c r="G88" s="624"/>
      <c r="H88" s="624"/>
      <c r="I88" s="624"/>
      <c r="J88" s="645"/>
      <c r="K88" s="646"/>
      <c r="L88" s="415" t="s">
        <v>65</v>
      </c>
      <c r="M88" s="713"/>
      <c r="N88" s="713">
        <v>1</v>
      </c>
      <c r="O88" s="406"/>
      <c r="P88" s="416">
        <f>+N88*O88</f>
        <v>0</v>
      </c>
      <c r="Q88" s="416">
        <f>+P88</f>
        <v>0</v>
      </c>
      <c r="R88" s="59"/>
      <c r="S88" s="170"/>
      <c r="T88" s="105"/>
      <c r="U88" s="182"/>
      <c r="V88" s="184"/>
      <c r="W88" s="53"/>
      <c r="X88" s="53"/>
      <c r="Y88" s="53"/>
      <c r="Z88" s="53"/>
      <c r="AA88" s="53"/>
      <c r="AB88" s="53"/>
      <c r="AC88" s="53"/>
      <c r="AD88" s="765"/>
      <c r="AE88" s="754"/>
      <c r="AF88" s="754"/>
      <c r="AG88" s="172"/>
      <c r="AH88" s="138"/>
      <c r="AI88" s="139"/>
      <c r="AJ88" s="139"/>
      <c r="AK88" s="94"/>
      <c r="AL88" s="94"/>
      <c r="AQ88" s="183" t="s">
        <v>76</v>
      </c>
      <c r="AR88" s="75"/>
      <c r="AS88" s="237">
        <v>2</v>
      </c>
      <c r="AT88" s="179"/>
      <c r="AU88" s="143"/>
      <c r="AV88" s="144"/>
      <c r="AW88" s="149"/>
      <c r="AX88" s="146"/>
      <c r="AY88" s="147"/>
    </row>
    <row r="89" spans="1:51" s="46" customFormat="1" ht="20.100000000000001" customHeight="1">
      <c r="A89" s="455"/>
      <c r="B89" s="456"/>
      <c r="C89" s="456"/>
      <c r="D89" s="456"/>
      <c r="E89" s="456"/>
      <c r="F89" s="456"/>
      <c r="G89" s="456"/>
      <c r="H89" s="456"/>
      <c r="I89" s="456"/>
      <c r="J89" s="453"/>
      <c r="K89" s="454"/>
      <c r="L89" s="415" t="s">
        <v>66</v>
      </c>
      <c r="M89" s="713"/>
      <c r="N89" s="713">
        <v>1</v>
      </c>
      <c r="O89" s="406"/>
      <c r="P89" s="416">
        <f>+N89*O89</f>
        <v>0</v>
      </c>
      <c r="Q89" s="416">
        <f>+P89</f>
        <v>0</v>
      </c>
      <c r="R89" s="59"/>
      <c r="S89" s="170"/>
      <c r="T89" s="105"/>
      <c r="U89" s="182"/>
      <c r="V89" s="184"/>
      <c r="W89" s="53"/>
      <c r="X89" s="53"/>
      <c r="Y89" s="53"/>
      <c r="Z89" s="53"/>
      <c r="AA89" s="53"/>
      <c r="AB89" s="53"/>
      <c r="AC89" s="53"/>
      <c r="AD89" s="765"/>
      <c r="AE89" s="754"/>
      <c r="AF89" s="754"/>
      <c r="AG89" s="172"/>
      <c r="AH89" s="138"/>
      <c r="AI89" s="139"/>
      <c r="AJ89" s="139"/>
      <c r="AK89" s="94"/>
      <c r="AL89" s="94"/>
      <c r="AQ89" s="185"/>
      <c r="AR89" s="75"/>
      <c r="AS89" s="237"/>
      <c r="AT89" s="179"/>
      <c r="AU89" s="143"/>
      <c r="AV89" s="947"/>
      <c r="AW89" s="948"/>
      <c r="AX89" s="949"/>
      <c r="AY89" s="950"/>
    </row>
    <row r="90" spans="1:51" s="46" customFormat="1" ht="20.100000000000001" customHeight="1">
      <c r="A90" s="457" t="s">
        <v>247</v>
      </c>
      <c r="B90" s="458"/>
      <c r="C90" s="928"/>
      <c r="D90" s="928"/>
      <c r="E90" s="928"/>
      <c r="F90" s="928"/>
      <c r="G90" s="928"/>
      <c r="H90" s="928"/>
      <c r="I90" s="928"/>
      <c r="J90" s="459"/>
      <c r="K90" s="460"/>
      <c r="L90" s="412" t="s">
        <v>56</v>
      </c>
      <c r="M90" s="413"/>
      <c r="N90" s="413"/>
      <c r="O90" s="413"/>
      <c r="P90" s="422"/>
      <c r="Q90" s="414"/>
      <c r="R90" s="59"/>
      <c r="S90" s="170"/>
      <c r="T90" s="105"/>
      <c r="U90" s="182"/>
      <c r="V90" s="184"/>
      <c r="W90" s="53"/>
      <c r="X90" s="53"/>
      <c r="Y90" s="53"/>
      <c r="Z90" s="53"/>
      <c r="AA90" s="53"/>
      <c r="AB90" s="53"/>
      <c r="AC90" s="53"/>
      <c r="AD90" s="765"/>
      <c r="AE90" s="754"/>
      <c r="AF90" s="754"/>
      <c r="AG90" s="172"/>
      <c r="AH90" s="138"/>
      <c r="AI90" s="139"/>
      <c r="AJ90" s="139"/>
      <c r="AK90" s="94"/>
      <c r="AL90" s="94"/>
      <c r="AQ90" s="185"/>
      <c r="AR90" s="75"/>
      <c r="AS90" s="237"/>
      <c r="AT90" s="179"/>
      <c r="AU90" s="143"/>
      <c r="AV90" s="947"/>
      <c r="AW90" s="948"/>
      <c r="AX90" s="949"/>
      <c r="AY90" s="950"/>
    </row>
    <row r="91" spans="1:51" s="46" customFormat="1" ht="20.100000000000001" customHeight="1">
      <c r="A91" s="625" t="s">
        <v>280</v>
      </c>
      <c r="B91" s="626"/>
      <c r="C91" s="626"/>
      <c r="D91" s="626"/>
      <c r="E91" s="626"/>
      <c r="F91" s="626"/>
      <c r="G91" s="626"/>
      <c r="H91" s="626"/>
      <c r="I91" s="626"/>
      <c r="J91" s="632"/>
      <c r="K91" s="618"/>
      <c r="L91" s="465" t="s">
        <v>73</v>
      </c>
      <c r="M91" s="713"/>
      <c r="N91" s="713">
        <v>1</v>
      </c>
      <c r="O91" s="406"/>
      <c r="P91" s="416">
        <f>+N91*O91</f>
        <v>0</v>
      </c>
      <c r="Q91" s="416">
        <f>+P91</f>
        <v>0</v>
      </c>
      <c r="R91" s="59"/>
      <c r="S91" s="170"/>
      <c r="T91" s="105"/>
      <c r="U91" s="182"/>
      <c r="V91" s="184"/>
      <c r="W91" s="53"/>
      <c r="X91" s="53"/>
      <c r="Y91" s="53"/>
      <c r="Z91" s="53"/>
      <c r="AA91" s="53"/>
      <c r="AB91" s="53"/>
      <c r="AC91" s="53"/>
      <c r="AD91" s="977"/>
      <c r="AE91" s="977"/>
      <c r="AF91" s="977"/>
      <c r="AG91" s="977"/>
      <c r="AH91" s="977"/>
      <c r="AI91" s="977"/>
      <c r="AJ91" s="977"/>
      <c r="AK91" s="977"/>
      <c r="AL91" s="977"/>
      <c r="AQ91" s="188"/>
      <c r="AR91" s="189"/>
      <c r="AS91" s="118"/>
      <c r="AT91" s="174"/>
      <c r="AU91" s="154"/>
      <c r="AV91" s="929"/>
      <c r="AW91" s="930"/>
      <c r="AX91" s="949"/>
      <c r="AY91" s="950"/>
    </row>
    <row r="92" spans="1:51" s="46" customFormat="1" ht="20.100000000000001" customHeight="1">
      <c r="A92" s="625" t="s">
        <v>0</v>
      </c>
      <c r="B92" s="626"/>
      <c r="C92" s="626"/>
      <c r="D92" s="626"/>
      <c r="E92" s="626"/>
      <c r="F92" s="626"/>
      <c r="G92" s="626"/>
      <c r="H92" s="626"/>
      <c r="I92" s="626"/>
      <c r="J92" s="632"/>
      <c r="K92" s="618"/>
      <c r="L92" s="465" t="s">
        <v>142</v>
      </c>
      <c r="M92" s="713"/>
      <c r="N92" s="713">
        <v>1</v>
      </c>
      <c r="O92" s="406"/>
      <c r="P92" s="416">
        <f>+N92*O92</f>
        <v>0</v>
      </c>
      <c r="Q92" s="416">
        <f>+P92</f>
        <v>0</v>
      </c>
      <c r="R92" s="59"/>
      <c r="S92" s="170"/>
      <c r="T92" s="105"/>
      <c r="U92" s="182"/>
      <c r="V92" s="184"/>
      <c r="W92" s="53"/>
      <c r="X92" s="53"/>
      <c r="Y92" s="53"/>
      <c r="Z92" s="53"/>
      <c r="AA92" s="53"/>
      <c r="AB92" s="53"/>
      <c r="AC92" s="53"/>
      <c r="AD92" s="765"/>
      <c r="AE92" s="754"/>
      <c r="AF92" s="190"/>
      <c r="AG92" s="191"/>
      <c r="AH92" s="138"/>
      <c r="AI92" s="955"/>
      <c r="AJ92" s="955"/>
      <c r="AK92" s="951"/>
      <c r="AL92" s="951"/>
      <c r="AQ92" s="185"/>
      <c r="AR92" s="75"/>
      <c r="AS92" s="193"/>
      <c r="AT92" s="194"/>
      <c r="AU92" s="143"/>
      <c r="AV92" s="952"/>
      <c r="AW92" s="953"/>
      <c r="AX92" s="949"/>
      <c r="AY92" s="950"/>
    </row>
    <row r="93" spans="1:51" s="46" customFormat="1" ht="20.100000000000001" customHeight="1">
      <c r="A93" s="466" t="s">
        <v>158</v>
      </c>
      <c r="B93" s="982"/>
      <c r="C93" s="982"/>
      <c r="D93" s="982"/>
      <c r="E93" s="982"/>
      <c r="F93" s="982"/>
      <c r="G93" s="982"/>
      <c r="H93" s="982"/>
      <c r="I93" s="982"/>
      <c r="J93" s="463"/>
      <c r="K93" s="464"/>
      <c r="L93" s="465" t="s">
        <v>143</v>
      </c>
      <c r="M93" s="713"/>
      <c r="N93" s="713">
        <v>2</v>
      </c>
      <c r="O93" s="406"/>
      <c r="P93" s="416">
        <f>+N93*O93</f>
        <v>0</v>
      </c>
      <c r="Q93" s="416">
        <f>+P93</f>
        <v>0</v>
      </c>
      <c r="R93" s="59"/>
      <c r="S93" s="170"/>
      <c r="T93" s="105"/>
      <c r="U93" s="182"/>
      <c r="V93" s="184"/>
      <c r="W93" s="53"/>
      <c r="X93" s="53"/>
      <c r="Y93" s="53"/>
      <c r="Z93" s="53"/>
      <c r="AA93" s="53"/>
      <c r="AB93" s="53"/>
      <c r="AC93" s="53"/>
      <c r="AD93" s="765"/>
      <c r="AE93" s="754"/>
      <c r="AF93" s="190"/>
      <c r="AG93" s="191"/>
      <c r="AH93" s="138"/>
      <c r="AI93" s="955"/>
      <c r="AJ93" s="955"/>
      <c r="AK93" s="951"/>
      <c r="AL93" s="951"/>
      <c r="AQ93" s="197"/>
      <c r="AR93" s="75"/>
      <c r="AS93" s="193"/>
      <c r="AT93" s="194"/>
      <c r="AU93" s="143"/>
      <c r="AV93" s="952"/>
      <c r="AW93" s="953"/>
      <c r="AX93" s="949"/>
      <c r="AY93" s="950"/>
    </row>
    <row r="94" spans="1:51" s="46" customFormat="1" ht="20.100000000000001" customHeight="1">
      <c r="A94" s="625" t="s">
        <v>304</v>
      </c>
      <c r="B94" s="626"/>
      <c r="C94" s="626"/>
      <c r="D94" s="626"/>
      <c r="E94" s="626"/>
      <c r="F94" s="626"/>
      <c r="G94" s="626"/>
      <c r="H94" s="626"/>
      <c r="I94" s="626"/>
      <c r="J94" s="632"/>
      <c r="K94" s="464"/>
      <c r="L94" s="465" t="s">
        <v>144</v>
      </c>
      <c r="M94" s="713"/>
      <c r="N94" s="713">
        <v>2</v>
      </c>
      <c r="O94" s="406"/>
      <c r="P94" s="416">
        <f>+N94*O94</f>
        <v>0</v>
      </c>
      <c r="Q94" s="416">
        <f>+P94</f>
        <v>0</v>
      </c>
      <c r="R94" s="59"/>
      <c r="S94" s="170"/>
      <c r="T94" s="105"/>
      <c r="U94" s="182"/>
      <c r="V94" s="184"/>
      <c r="W94" s="53"/>
      <c r="X94" s="53"/>
      <c r="Y94" s="53"/>
      <c r="Z94" s="53"/>
      <c r="AA94" s="53"/>
      <c r="AB94" s="53"/>
      <c r="AC94" s="53"/>
      <c r="AD94" s="765"/>
      <c r="AE94" s="754"/>
      <c r="AF94" s="190"/>
      <c r="AG94" s="191"/>
      <c r="AH94" s="138"/>
      <c r="AI94" s="750"/>
      <c r="AJ94" s="750"/>
      <c r="AK94" s="753"/>
      <c r="AL94" s="753"/>
      <c r="AQ94" s="197"/>
      <c r="AR94" s="75"/>
      <c r="AS94" s="193"/>
      <c r="AT94" s="194"/>
      <c r="AU94" s="143"/>
      <c r="AV94" s="758"/>
      <c r="AW94" s="759"/>
      <c r="AX94" s="747"/>
      <c r="AY94" s="748"/>
    </row>
    <row r="95" spans="1:51" s="46" customFormat="1" ht="20.100000000000001" customHeight="1">
      <c r="A95" s="467"/>
      <c r="B95" s="468"/>
      <c r="C95" s="468"/>
      <c r="D95" s="468"/>
      <c r="E95" s="468"/>
      <c r="F95" s="468"/>
      <c r="G95" s="468"/>
      <c r="H95" s="468"/>
      <c r="I95" s="468"/>
      <c r="J95" s="469"/>
      <c r="K95" s="470"/>
      <c r="L95" s="471" t="s">
        <v>154</v>
      </c>
      <c r="M95" s="472"/>
      <c r="N95" s="472"/>
      <c r="O95" s="472"/>
      <c r="P95" s="472"/>
      <c r="Q95" s="473"/>
      <c r="R95" s="59"/>
      <c r="S95" s="170"/>
      <c r="T95" s="105"/>
      <c r="U95" s="182"/>
      <c r="V95" s="184"/>
      <c r="W95" s="53"/>
      <c r="X95" s="53"/>
      <c r="Y95" s="53"/>
      <c r="Z95" s="53"/>
      <c r="AA95" s="53"/>
      <c r="AB95" s="53"/>
      <c r="AC95" s="53"/>
      <c r="AD95" s="765"/>
      <c r="AE95" s="754"/>
      <c r="AF95" s="190"/>
      <c r="AG95" s="191"/>
      <c r="AH95" s="138"/>
      <c r="AI95" s="750"/>
      <c r="AJ95" s="750"/>
      <c r="AK95" s="753"/>
      <c r="AL95" s="753"/>
      <c r="AQ95" s="197"/>
      <c r="AR95" s="75"/>
      <c r="AS95" s="193"/>
      <c r="AT95" s="194"/>
      <c r="AU95" s="143"/>
      <c r="AV95" s="758"/>
      <c r="AW95" s="759"/>
      <c r="AX95" s="747"/>
      <c r="AY95" s="748"/>
    </row>
    <row r="96" spans="1:51" s="46" customFormat="1" ht="20.100000000000001" customHeight="1">
      <c r="A96" s="474" t="s">
        <v>159</v>
      </c>
      <c r="B96" s="475"/>
      <c r="C96" s="916" t="s">
        <v>223</v>
      </c>
      <c r="D96" s="916"/>
      <c r="E96" s="916"/>
      <c r="F96" s="916"/>
      <c r="G96" s="916"/>
      <c r="H96" s="916"/>
      <c r="I96" s="916"/>
      <c r="J96" s="463"/>
      <c r="K96" s="464"/>
      <c r="L96" s="465" t="s">
        <v>155</v>
      </c>
      <c r="M96" s="710"/>
      <c r="N96" s="710">
        <v>3</v>
      </c>
      <c r="O96" s="406">
        <v>95</v>
      </c>
      <c r="P96" s="476">
        <f>+N96*O96</f>
        <v>285</v>
      </c>
      <c r="Q96" s="477">
        <f>+P96+'D08'!Q96</f>
        <v>4275</v>
      </c>
      <c r="R96" s="59"/>
      <c r="S96" s="170"/>
      <c r="T96" s="105"/>
      <c r="U96" s="182"/>
      <c r="V96" s="55"/>
      <c r="W96" s="53"/>
      <c r="X96" s="53"/>
      <c r="Y96" s="53"/>
      <c r="Z96" s="53"/>
      <c r="AA96" s="53"/>
      <c r="AB96" s="53"/>
      <c r="AC96" s="53"/>
      <c r="AD96" s="765"/>
      <c r="AE96" s="754"/>
      <c r="AF96" s="190"/>
      <c r="AG96" s="191"/>
      <c r="AH96" s="138"/>
      <c r="AI96" s="749"/>
      <c r="AJ96" s="749"/>
      <c r="AK96" s="753"/>
      <c r="AL96" s="753"/>
      <c r="AQ96" s="197"/>
      <c r="AR96" s="75"/>
      <c r="AS96" s="193"/>
      <c r="AT96" s="194"/>
      <c r="AU96" s="143"/>
      <c r="AV96" s="952"/>
      <c r="AW96" s="953"/>
      <c r="AX96" s="949"/>
      <c r="AY96" s="950"/>
    </row>
    <row r="97" spans="1:51" s="46" customFormat="1" ht="20.100000000000001" customHeight="1">
      <c r="A97" s="616" t="s">
        <v>371</v>
      </c>
      <c r="B97" s="617"/>
      <c r="C97" s="617"/>
      <c r="D97" s="617"/>
      <c r="E97" s="478"/>
      <c r="F97" s="478"/>
      <c r="G97" s="478"/>
      <c r="H97" s="478"/>
      <c r="I97" s="478"/>
      <c r="J97" s="469"/>
      <c r="K97" s="470"/>
      <c r="L97" s="471" t="s">
        <v>57</v>
      </c>
      <c r="M97" s="472"/>
      <c r="N97" s="472"/>
      <c r="O97" s="472"/>
      <c r="P97" s="479"/>
      <c r="Q97" s="480"/>
      <c r="R97" s="59"/>
      <c r="S97" s="170"/>
      <c r="T97" s="199"/>
      <c r="U97" s="200"/>
      <c r="V97" s="184"/>
      <c r="W97" s="53"/>
      <c r="X97" s="53"/>
      <c r="Y97" s="53"/>
      <c r="Z97" s="53"/>
      <c r="AA97" s="53"/>
      <c r="AB97" s="53"/>
      <c r="AC97" s="53"/>
      <c r="AD97" s="765"/>
      <c r="AE97" s="754"/>
      <c r="AF97" s="190"/>
      <c r="AG97" s="191"/>
      <c r="AH97" s="138"/>
      <c r="AI97" s="749"/>
      <c r="AJ97" s="749"/>
      <c r="AK97" s="753"/>
      <c r="AL97" s="753"/>
      <c r="AQ97" s="197"/>
      <c r="AR97" s="75"/>
      <c r="AS97" s="193"/>
      <c r="AT97" s="194"/>
      <c r="AU97" s="143"/>
      <c r="AV97" s="751"/>
      <c r="AW97" s="752" t="s">
        <v>58</v>
      </c>
      <c r="AX97" s="747"/>
      <c r="AY97" s="748"/>
    </row>
    <row r="98" spans="1:51" s="46" customFormat="1" ht="20.100000000000001" customHeight="1">
      <c r="A98" s="481"/>
      <c r="B98" s="478"/>
      <c r="C98" s="478"/>
      <c r="D98" s="478"/>
      <c r="E98" s="478"/>
      <c r="F98" s="478"/>
      <c r="G98" s="478"/>
      <c r="H98" s="478"/>
      <c r="I98" s="478"/>
      <c r="J98" s="463"/>
      <c r="K98" s="464"/>
      <c r="L98" s="465" t="s">
        <v>156</v>
      </c>
      <c r="M98" s="710"/>
      <c r="N98" s="710">
        <v>0</v>
      </c>
      <c r="O98" s="406">
        <v>288.66000000000003</v>
      </c>
      <c r="P98" s="476">
        <f>+N98*O98</f>
        <v>0</v>
      </c>
      <c r="Q98" s="477">
        <f>+P98+'D08'!Q98</f>
        <v>0</v>
      </c>
      <c r="R98" s="59"/>
      <c r="S98" s="170"/>
      <c r="T98" s="199"/>
      <c r="U98" s="200"/>
      <c r="V98" s="184"/>
      <c r="W98" s="53"/>
      <c r="X98" s="53"/>
      <c r="Y98" s="53"/>
      <c r="Z98" s="53"/>
      <c r="AA98" s="53"/>
      <c r="AB98" s="53"/>
      <c r="AC98" s="53"/>
      <c r="AD98" s="765"/>
      <c r="AE98" s="754"/>
      <c r="AF98" s="190"/>
      <c r="AG98" s="191"/>
      <c r="AH98" s="138"/>
      <c r="AI98" s="954"/>
      <c r="AJ98" s="954"/>
      <c r="AK98" s="951"/>
      <c r="AL98" s="951"/>
      <c r="AQ98" s="197"/>
      <c r="AR98" s="75"/>
      <c r="AS98" s="193"/>
      <c r="AT98" s="194"/>
      <c r="AU98" s="143"/>
      <c r="AV98" s="751"/>
      <c r="AW98" s="752"/>
      <c r="AX98" s="747"/>
      <c r="AY98" s="748"/>
    </row>
    <row r="99" spans="1:51" s="46" customFormat="1" ht="20.100000000000001" customHeight="1">
      <c r="A99" s="481" t="s">
        <v>161</v>
      </c>
      <c r="B99" s="617" t="s">
        <v>0</v>
      </c>
      <c r="C99" s="617"/>
      <c r="D99" s="617"/>
      <c r="E99" s="617"/>
      <c r="F99" s="617"/>
      <c r="G99" s="617"/>
      <c r="H99" s="617"/>
      <c r="I99" s="617"/>
      <c r="J99" s="632"/>
      <c r="K99" s="618"/>
      <c r="L99" s="465" t="s">
        <v>163</v>
      </c>
      <c r="M99" s="710"/>
      <c r="N99" s="710">
        <v>1</v>
      </c>
      <c r="O99" s="406">
        <v>330</v>
      </c>
      <c r="P99" s="476">
        <f>+N99*O99</f>
        <v>330</v>
      </c>
      <c r="Q99" s="477">
        <f>+P99+'D08'!Q99</f>
        <v>2310</v>
      </c>
      <c r="R99" s="59"/>
      <c r="S99" s="170"/>
      <c r="T99" s="199"/>
      <c r="U99" s="200"/>
      <c r="V99" s="184"/>
      <c r="W99" s="53"/>
      <c r="X99" s="53"/>
      <c r="Y99" s="53"/>
      <c r="Z99" s="53"/>
      <c r="AA99" s="53"/>
      <c r="AB99" s="53"/>
      <c r="AC99" s="53"/>
      <c r="AD99" s="765"/>
      <c r="AE99" s="754"/>
      <c r="AF99" s="190"/>
      <c r="AG99" s="191"/>
      <c r="AH99" s="138"/>
      <c r="AI99" s="749"/>
      <c r="AJ99" s="749"/>
      <c r="AK99" s="753"/>
      <c r="AL99" s="753"/>
      <c r="AQ99" s="197"/>
      <c r="AR99" s="75"/>
      <c r="AS99" s="193"/>
      <c r="AT99" s="194"/>
      <c r="AU99" s="143"/>
      <c r="AV99" s="751"/>
      <c r="AW99" s="752"/>
      <c r="AX99" s="747"/>
      <c r="AY99" s="748"/>
    </row>
    <row r="100" spans="1:51" s="46" customFormat="1" ht="20.100000000000001" customHeight="1">
      <c r="A100" s="616" t="s">
        <v>353</v>
      </c>
      <c r="B100" s="617"/>
      <c r="C100" s="617"/>
      <c r="D100" s="617"/>
      <c r="E100" s="617"/>
      <c r="F100" s="617"/>
      <c r="G100" s="617"/>
      <c r="H100" s="617"/>
      <c r="I100" s="617"/>
      <c r="J100" s="632"/>
      <c r="K100" s="618"/>
      <c r="L100" s="465" t="s">
        <v>60</v>
      </c>
      <c r="M100" s="713"/>
      <c r="N100" s="713">
        <v>1</v>
      </c>
      <c r="O100" s="406">
        <v>384.66</v>
      </c>
      <c r="P100" s="476">
        <f>+N100*O100</f>
        <v>384.66</v>
      </c>
      <c r="Q100" s="477">
        <f>+P100+'D08'!Q100</f>
        <v>3846.5999999999995</v>
      </c>
      <c r="R100" s="59"/>
      <c r="S100" s="170"/>
      <c r="T100" s="238"/>
      <c r="U100" s="200"/>
      <c r="V100" s="184"/>
      <c r="W100" s="53"/>
      <c r="X100" s="53"/>
      <c r="Y100" s="53"/>
      <c r="Z100" s="53"/>
      <c r="AA100" s="53"/>
      <c r="AB100" s="53"/>
      <c r="AC100" s="53"/>
      <c r="AD100" s="765"/>
      <c r="AE100" s="754"/>
      <c r="AF100" s="190"/>
      <c r="AG100" s="191"/>
      <c r="AH100" s="138"/>
      <c r="AI100" s="954"/>
      <c r="AJ100" s="954"/>
      <c r="AK100" s="951"/>
      <c r="AL100" s="951"/>
      <c r="AQ100" s="197"/>
      <c r="AR100" s="75"/>
      <c r="AS100" s="193"/>
      <c r="AT100" s="194"/>
      <c r="AU100" s="143"/>
      <c r="AV100" s="947"/>
      <c r="AW100" s="948"/>
      <c r="AX100" s="949"/>
      <c r="AY100" s="950"/>
    </row>
    <row r="101" spans="1:51" s="46" customFormat="1" ht="20.100000000000001" customHeight="1" thickBot="1">
      <c r="A101" s="616"/>
      <c r="B101" s="617"/>
      <c r="C101" s="617"/>
      <c r="D101" s="617"/>
      <c r="E101" s="617"/>
      <c r="F101" s="617"/>
      <c r="G101" s="617"/>
      <c r="H101" s="617"/>
      <c r="I101" s="617"/>
      <c r="J101" s="633"/>
      <c r="K101" s="634"/>
      <c r="L101" s="471" t="s">
        <v>149</v>
      </c>
      <c r="M101" s="472"/>
      <c r="N101" s="472"/>
      <c r="O101" s="472"/>
      <c r="P101" s="479"/>
      <c r="Q101" s="480"/>
      <c r="R101" s="59"/>
      <c r="S101" s="170"/>
      <c r="T101" s="238"/>
      <c r="U101" s="201"/>
      <c r="V101" s="184"/>
      <c r="W101" s="53"/>
      <c r="X101" s="53"/>
      <c r="Y101" s="53"/>
      <c r="Z101" s="53"/>
      <c r="AA101" s="53"/>
      <c r="AB101" s="53"/>
      <c r="AC101" s="53"/>
      <c r="AD101" s="972"/>
      <c r="AE101" s="972"/>
      <c r="AF101" s="972"/>
      <c r="AG101" s="972"/>
      <c r="AH101" s="972"/>
      <c r="AI101" s="972"/>
      <c r="AJ101" s="972"/>
      <c r="AK101" s="972"/>
      <c r="AL101" s="972"/>
      <c r="AQ101" s="188"/>
      <c r="AR101" s="189"/>
      <c r="AS101" s="202"/>
      <c r="AT101" s="203"/>
      <c r="AU101" s="154"/>
      <c r="AV101" s="929"/>
      <c r="AW101" s="930"/>
      <c r="AX101" s="975"/>
      <c r="AY101" s="976"/>
    </row>
    <row r="102" spans="1:51" s="46" customFormat="1" ht="20.100000000000001" customHeight="1" thickBot="1">
      <c r="A102" s="616"/>
      <c r="B102" s="617"/>
      <c r="C102" s="617"/>
      <c r="D102" s="617"/>
      <c r="E102" s="617"/>
      <c r="F102" s="617"/>
      <c r="G102" s="617"/>
      <c r="H102" s="617"/>
      <c r="I102" s="617"/>
      <c r="J102" s="632"/>
      <c r="K102" s="618"/>
      <c r="L102" s="465" t="s">
        <v>259</v>
      </c>
      <c r="M102" s="713"/>
      <c r="N102" s="713">
        <v>0</v>
      </c>
      <c r="O102" s="406"/>
      <c r="P102" s="476">
        <f>+N102*O102</f>
        <v>0</v>
      </c>
      <c r="Q102" s="477">
        <f>+P102+'D08'!Q102</f>
        <v>0</v>
      </c>
      <c r="R102" s="59"/>
      <c r="S102" s="170"/>
      <c r="T102" s="238"/>
      <c r="U102" s="200"/>
      <c r="V102" s="184"/>
      <c r="W102" s="53"/>
      <c r="X102" s="53"/>
      <c r="Y102" s="53"/>
      <c r="Z102" s="53"/>
      <c r="AA102" s="53"/>
      <c r="AB102" s="53"/>
      <c r="AC102" s="53"/>
      <c r="AD102" s="956"/>
      <c r="AE102" s="956"/>
      <c r="AF102" s="956"/>
      <c r="AG102" s="956"/>
      <c r="AH102" s="956"/>
      <c r="AI102" s="956"/>
      <c r="AJ102" s="956"/>
      <c r="AK102" s="956"/>
      <c r="AL102" s="956"/>
      <c r="AQ102" s="978" t="s">
        <v>59</v>
      </c>
      <c r="AR102" s="979"/>
      <c r="AS102" s="979"/>
      <c r="AT102" s="979"/>
      <c r="AU102" s="979"/>
      <c r="AV102" s="979"/>
      <c r="AW102" s="979"/>
      <c r="AX102" s="979"/>
      <c r="AY102" s="980"/>
    </row>
    <row r="103" spans="1:51" s="46" customFormat="1" ht="20.100000000000001" customHeight="1" thickBot="1">
      <c r="A103" s="482"/>
      <c r="B103" s="483"/>
      <c r="C103" s="483"/>
      <c r="D103" s="483"/>
      <c r="E103" s="483"/>
      <c r="F103" s="483"/>
      <c r="G103" s="483"/>
      <c r="H103" s="483"/>
      <c r="I103" s="483"/>
      <c r="J103" s="484"/>
      <c r="K103" s="485"/>
      <c r="L103" s="486" t="s">
        <v>153</v>
      </c>
      <c r="M103" s="277"/>
      <c r="N103" s="277">
        <v>1</v>
      </c>
      <c r="O103" s="406">
        <f>3677.89</f>
        <v>3677.89</v>
      </c>
      <c r="P103" s="476">
        <f>+N103*O103</f>
        <v>3677.89</v>
      </c>
      <c r="Q103" s="477">
        <f>+P103+'D08'!Q103</f>
        <v>33101.01</v>
      </c>
      <c r="R103" s="59"/>
      <c r="S103" s="170"/>
      <c r="T103" s="238"/>
      <c r="U103" s="204"/>
      <c r="V103" s="184"/>
      <c r="W103" s="53"/>
      <c r="X103" s="53"/>
      <c r="Y103" s="53"/>
      <c r="Z103" s="53"/>
      <c r="AA103" s="53"/>
      <c r="AB103" s="53"/>
      <c r="AC103" s="53"/>
      <c r="AD103" s="765"/>
      <c r="AE103" s="754"/>
      <c r="AF103" s="205"/>
      <c r="AG103" s="191"/>
      <c r="AH103" s="67"/>
      <c r="AI103" s="954"/>
      <c r="AJ103" s="954"/>
      <c r="AK103" s="951"/>
      <c r="AL103" s="951"/>
      <c r="AQ103" s="965"/>
      <c r="AR103" s="966"/>
      <c r="AS103" s="966"/>
      <c r="AT103" s="966"/>
      <c r="AU103" s="966"/>
      <c r="AV103" s="966"/>
      <c r="AW103" s="966"/>
      <c r="AX103" s="966"/>
      <c r="AY103" s="967"/>
    </row>
    <row r="104" spans="1:51" s="46" customFormat="1" ht="20.100000000000001" customHeight="1" thickBot="1">
      <c r="A104" s="846" t="s">
        <v>104</v>
      </c>
      <c r="B104" s="895"/>
      <c r="C104" s="895"/>
      <c r="D104" s="895"/>
      <c r="E104" s="895"/>
      <c r="F104" s="895"/>
      <c r="G104" s="895"/>
      <c r="H104" s="895"/>
      <c r="I104" s="895"/>
      <c r="J104" s="895"/>
      <c r="K104" s="895"/>
      <c r="L104" s="895"/>
      <c r="M104" s="895"/>
      <c r="N104" s="895"/>
      <c r="O104" s="895"/>
      <c r="P104" s="895"/>
      <c r="Q104" s="835"/>
      <c r="R104" s="240">
        <f>3597.89</f>
        <v>3597.89</v>
      </c>
      <c r="S104" s="170"/>
      <c r="T104" s="238"/>
      <c r="U104" s="200"/>
      <c r="V104" s="184"/>
      <c r="W104" s="53"/>
      <c r="X104" s="53"/>
      <c r="Y104" s="53"/>
      <c r="Z104" s="53"/>
      <c r="AA104" s="53"/>
      <c r="AB104" s="53"/>
      <c r="AC104" s="53"/>
      <c r="AD104" s="765"/>
      <c r="AE104" s="754"/>
      <c r="AF104" s="206"/>
      <c r="AG104" s="191"/>
      <c r="AH104" s="67"/>
      <c r="AI104" s="954"/>
      <c r="AJ104" s="954"/>
      <c r="AK104" s="951"/>
      <c r="AL104" s="951"/>
      <c r="AQ104" s="185" t="s">
        <v>79</v>
      </c>
      <c r="AR104" s="75"/>
      <c r="AS104" s="207"/>
      <c r="AT104" s="194"/>
      <c r="AU104" s="208"/>
      <c r="AV104" s="947"/>
      <c r="AW104" s="948"/>
      <c r="AX104" s="949">
        <v>0</v>
      </c>
      <c r="AY104" s="950"/>
    </row>
    <row r="105" spans="1:51" s="46" customFormat="1" ht="20.100000000000001" customHeight="1">
      <c r="A105" s="896" t="s">
        <v>244</v>
      </c>
      <c r="B105" s="897"/>
      <c r="C105" s="959"/>
      <c r="D105" s="960"/>
      <c r="E105" s="896" t="s">
        <v>106</v>
      </c>
      <c r="F105" s="958"/>
      <c r="G105" s="897"/>
      <c r="H105" s="488"/>
      <c r="I105" s="489" t="s">
        <v>115</v>
      </c>
      <c r="J105" s="490"/>
      <c r="K105" s="490"/>
      <c r="L105" s="490"/>
      <c r="M105" s="490"/>
      <c r="N105" s="490"/>
      <c r="O105" s="491"/>
      <c r="P105" s="873">
        <f>SUM(P96,P98,P100,P102,P103,P99)</f>
        <v>4677.55</v>
      </c>
      <c r="Q105" s="874"/>
      <c r="R105" s="59"/>
      <c r="S105" s="170"/>
      <c r="T105" s="238"/>
      <c r="U105" s="200"/>
      <c r="V105" s="184"/>
      <c r="W105" s="53"/>
      <c r="X105" s="53"/>
      <c r="Y105" s="53"/>
      <c r="Z105" s="53"/>
      <c r="AA105" s="53"/>
      <c r="AB105" s="53"/>
      <c r="AC105" s="53"/>
      <c r="AD105" s="765"/>
      <c r="AE105" s="754"/>
      <c r="AF105" s="209"/>
      <c r="AG105" s="191"/>
      <c r="AH105" s="67"/>
      <c r="AI105" s="954"/>
      <c r="AJ105" s="954"/>
      <c r="AK105" s="951"/>
      <c r="AL105" s="951"/>
      <c r="AQ105" s="183" t="s">
        <v>80</v>
      </c>
      <c r="AR105" s="75"/>
      <c r="AS105" s="210"/>
      <c r="AT105" s="194"/>
      <c r="AU105" s="208"/>
      <c r="AV105" s="947"/>
      <c r="AW105" s="948"/>
      <c r="AX105" s="949">
        <v>0</v>
      </c>
      <c r="AY105" s="950"/>
    </row>
    <row r="106" spans="1:51" s="46" customFormat="1" ht="20.100000000000001" customHeight="1">
      <c r="A106" s="898" t="s">
        <v>245</v>
      </c>
      <c r="B106" s="899"/>
      <c r="C106" s="900"/>
      <c r="D106" s="901"/>
      <c r="E106" s="898" t="s">
        <v>105</v>
      </c>
      <c r="F106" s="902"/>
      <c r="G106" s="899"/>
      <c r="H106" s="493"/>
      <c r="I106" s="720"/>
      <c r="J106" s="768"/>
      <c r="K106" s="768"/>
      <c r="L106" s="768"/>
      <c r="M106" s="768"/>
      <c r="N106" s="768"/>
      <c r="O106" s="767"/>
      <c r="P106" s="893"/>
      <c r="Q106" s="894"/>
      <c r="R106" s="211"/>
      <c r="S106" s="170"/>
      <c r="T106" s="98"/>
      <c r="U106" s="212"/>
      <c r="V106" s="87"/>
      <c r="W106" s="53"/>
      <c r="X106" s="53"/>
      <c r="Y106" s="53"/>
      <c r="Z106" s="53"/>
      <c r="AA106" s="53"/>
      <c r="AB106" s="53"/>
      <c r="AC106" s="53"/>
      <c r="AD106" s="213"/>
      <c r="AE106" s="725"/>
      <c r="AF106" s="754"/>
      <c r="AG106" s="214"/>
      <c r="AH106" s="215"/>
      <c r="AI106" s="981"/>
      <c r="AJ106" s="981"/>
      <c r="AK106" s="951"/>
      <c r="AL106" s="951"/>
      <c r="AQ106" s="185"/>
      <c r="AR106" s="216"/>
      <c r="AS106" s="165"/>
      <c r="AT106" s="71"/>
      <c r="AU106" s="217"/>
      <c r="AV106" s="947"/>
      <c r="AW106" s="948"/>
      <c r="AX106" s="949">
        <v>0</v>
      </c>
      <c r="AY106" s="950"/>
    </row>
    <row r="107" spans="1:51" s="46" customFormat="1" ht="20.100000000000001" customHeight="1">
      <c r="A107" s="898" t="s">
        <v>246</v>
      </c>
      <c r="B107" s="899"/>
      <c r="C107" s="961"/>
      <c r="D107" s="962"/>
      <c r="E107" s="898" t="s">
        <v>107</v>
      </c>
      <c r="F107" s="902"/>
      <c r="G107" s="899"/>
      <c r="H107" s="493"/>
      <c r="I107" s="494" t="s">
        <v>157</v>
      </c>
      <c r="J107" s="495"/>
      <c r="K107" s="495"/>
      <c r="L107" s="495"/>
      <c r="M107" s="495"/>
      <c r="N107" s="495"/>
      <c r="O107" s="496"/>
      <c r="P107" s="970">
        <f>+P105+'D08'!P107:Q107</f>
        <v>43532.610000000008</v>
      </c>
      <c r="Q107" s="971"/>
      <c r="R107" s="218"/>
      <c r="S107" s="170"/>
      <c r="T107" s="105"/>
      <c r="U107" s="88"/>
      <c r="V107" s="219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Q107" s="220"/>
      <c r="AR107" s="74"/>
      <c r="AS107" s="237"/>
      <c r="AT107" s="221"/>
      <c r="AU107" s="222"/>
      <c r="AV107" s="973"/>
      <c r="AW107" s="974"/>
      <c r="AX107" s="949"/>
      <c r="AY107" s="950"/>
    </row>
    <row r="108" spans="1:51" s="46" customFormat="1" ht="20.100000000000001" customHeight="1" thickBot="1">
      <c r="A108" s="890"/>
      <c r="B108" s="891"/>
      <c r="C108" s="963"/>
      <c r="D108" s="964"/>
      <c r="E108" s="497"/>
      <c r="F108" s="498"/>
      <c r="G108" s="498"/>
      <c r="H108" s="499"/>
      <c r="I108" s="500"/>
      <c r="J108" s="498"/>
      <c r="K108" s="498"/>
      <c r="L108" s="498"/>
      <c r="M108" s="498"/>
      <c r="N108" s="498"/>
      <c r="O108" s="501"/>
      <c r="P108" s="892"/>
      <c r="Q108" s="892"/>
      <c r="R108" s="223"/>
      <c r="S108" s="50"/>
      <c r="T108" s="98"/>
      <c r="U108" s="88"/>
      <c r="V108" s="219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51" s="46" customFormat="1" ht="20.100000000000001" customHeight="1">
      <c r="A109" s="502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769"/>
      <c r="Q109" s="769"/>
      <c r="R109" s="224"/>
      <c r="S109" s="50"/>
      <c r="T109" s="105"/>
      <c r="U109" s="90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:51" s="46" customFormat="1" ht="20.100000000000001" customHeight="1">
      <c r="A110" s="502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  <c r="P110" s="769"/>
      <c r="Q110" s="769"/>
      <c r="R110" s="223"/>
      <c r="S110" s="50"/>
      <c r="T110" s="98"/>
      <c r="U110" s="225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:51" s="46" customFormat="1" ht="20.100000000000001" customHeight="1">
      <c r="A111" s="502"/>
      <c r="B111" s="503"/>
      <c r="C111" s="503"/>
      <c r="D111" s="503"/>
      <c r="E111" s="503"/>
      <c r="F111" s="503"/>
      <c r="G111" s="503"/>
      <c r="H111" s="503"/>
      <c r="I111" s="503"/>
      <c r="J111" s="478"/>
      <c r="K111" s="478"/>
      <c r="L111" s="503"/>
      <c r="M111" s="503"/>
      <c r="N111" s="503"/>
      <c r="O111" s="503"/>
      <c r="P111" s="769"/>
      <c r="Q111" s="769"/>
      <c r="R111" s="224"/>
      <c r="S111" s="226"/>
      <c r="T111" s="98"/>
      <c r="U111" s="225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51" s="46" customFormat="1" ht="20.100000000000001" customHeight="1">
      <c r="A112" s="502"/>
      <c r="B112" s="503"/>
      <c r="C112" s="503"/>
      <c r="D112" s="503"/>
      <c r="E112" s="478"/>
      <c r="F112" s="478"/>
      <c r="G112" s="478"/>
      <c r="H112" s="478"/>
      <c r="I112" s="478"/>
      <c r="J112" s="505"/>
      <c r="K112" s="505"/>
      <c r="L112" s="469"/>
      <c r="M112" s="469"/>
      <c r="N112" s="469"/>
      <c r="O112" s="503"/>
      <c r="P112" s="903"/>
      <c r="Q112" s="903"/>
      <c r="R112" s="224"/>
      <c r="S112" s="226"/>
      <c r="T112" s="98"/>
      <c r="U112" s="225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s="46" customFormat="1" ht="20.100000000000001" customHeight="1">
      <c r="A113" s="506" t="s">
        <v>150</v>
      </c>
      <c r="B113" s="507"/>
      <c r="C113" s="469"/>
      <c r="D113" s="503"/>
      <c r="E113" s="508"/>
      <c r="F113" s="889"/>
      <c r="G113" s="889"/>
      <c r="H113" s="969" t="s">
        <v>148</v>
      </c>
      <c r="I113" s="969"/>
      <c r="J113" s="889"/>
      <c r="K113" s="889"/>
      <c r="L113" s="503"/>
      <c r="M113" s="503"/>
      <c r="N113" s="503"/>
      <c r="O113" s="503"/>
      <c r="P113" s="888" t="s">
        <v>152</v>
      </c>
      <c r="Q113" s="888"/>
      <c r="R113" s="224"/>
      <c r="S113" s="226"/>
      <c r="T113" s="98"/>
      <c r="U113" s="225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:38" s="46" customFormat="1" ht="20.100000000000001" customHeight="1">
      <c r="A114" s="503"/>
      <c r="B114" s="503"/>
      <c r="C114" s="957"/>
      <c r="D114" s="957"/>
      <c r="E114" s="957"/>
      <c r="F114" s="957"/>
      <c r="G114" s="503"/>
      <c r="H114" s="503"/>
      <c r="I114" s="503"/>
      <c r="J114" s="755"/>
      <c r="K114" s="755"/>
      <c r="L114" s="503"/>
      <c r="M114" s="503"/>
      <c r="N114" s="503"/>
      <c r="O114" s="503"/>
      <c r="P114" s="503"/>
      <c r="Q114" s="503"/>
      <c r="R114" s="224"/>
      <c r="S114" s="226"/>
      <c r="T114" s="98"/>
      <c r="U114" s="225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:38" s="46" customFormat="1" ht="20.100000000000001" customHeight="1">
      <c r="A115" s="503"/>
      <c r="B115" s="503"/>
      <c r="C115" s="957"/>
      <c r="D115" s="957"/>
      <c r="E115" s="957"/>
      <c r="F115" s="957"/>
      <c r="G115" s="503"/>
      <c r="H115" s="755"/>
      <c r="I115" s="755"/>
      <c r="J115" s="503"/>
      <c r="K115" s="503"/>
      <c r="L115" s="503"/>
      <c r="M115" s="503"/>
      <c r="N115" s="503"/>
      <c r="O115" s="503"/>
      <c r="P115" s="503"/>
      <c r="Q115" s="503"/>
      <c r="R115" s="224"/>
      <c r="S115" s="226"/>
      <c r="T115" s="98"/>
      <c r="U115" s="225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:38" s="46" customFormat="1" ht="20.100000000000001" customHeight="1">
      <c r="A116" s="502"/>
      <c r="B116" s="503"/>
      <c r="C116" s="510" t="s">
        <v>146</v>
      </c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228"/>
      <c r="S116" s="50"/>
      <c r="T116" s="98"/>
      <c r="U116" s="229"/>
      <c r="V116" s="94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s="46" customFormat="1" ht="20.100000000000001" customHeight="1">
      <c r="A117" s="503"/>
      <c r="B117" s="503"/>
      <c r="C117" s="503"/>
      <c r="D117" s="511"/>
      <c r="E117" s="503"/>
      <c r="F117" s="503"/>
      <c r="G117" s="503"/>
      <c r="H117" s="503"/>
      <c r="I117" s="503"/>
      <c r="J117" s="503"/>
      <c r="K117" s="503"/>
      <c r="L117" s="503"/>
      <c r="M117" s="503"/>
      <c r="N117" s="503"/>
      <c r="O117" s="503"/>
      <c r="P117" s="512"/>
      <c r="Q117" s="503"/>
      <c r="S117" s="50"/>
      <c r="T117" s="98"/>
      <c r="U117" s="90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s="46" customFormat="1" ht="21" thickBot="1">
      <c r="A118" s="230">
        <f>SUM(Q96,U110:Y117,Q98:Q100,Q102,Q103)</f>
        <v>43532.61</v>
      </c>
      <c r="S118" s="50"/>
      <c r="T118" s="98"/>
      <c r="U118" s="90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:38" ht="15.75" thickTop="1">
      <c r="S119" s="34"/>
      <c r="T119" s="33"/>
      <c r="U119" s="9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>
      <c r="S120" s="34"/>
      <c r="T120" s="33"/>
      <c r="U120" s="9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>
      <c r="S121" s="34"/>
      <c r="T121" s="33"/>
      <c r="U121" s="9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>
      <c r="S122" s="34"/>
      <c r="T122" s="33"/>
      <c r="U122" s="9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>
      <c r="S123" s="34"/>
      <c r="T123" s="33"/>
      <c r="U123" s="9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>
      <c r="S124" s="34"/>
      <c r="T124" s="33"/>
      <c r="U124" s="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>
      <c r="S125" s="34"/>
      <c r="T125" s="33"/>
      <c r="U125" s="9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>
      <c r="S126" s="38"/>
      <c r="T126" s="33"/>
      <c r="U126" s="9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>
      <c r="S127" s="34"/>
      <c r="T127" s="33"/>
      <c r="U127" s="9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>
      <c r="S128" s="34"/>
      <c r="T128" s="33"/>
      <c r="U128" s="9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9:38">
      <c r="S129" s="34"/>
      <c r="T129" s="33"/>
      <c r="U129" s="9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9:38">
      <c r="S130" s="34"/>
      <c r="T130" s="33"/>
      <c r="U130" s="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9:38">
      <c r="S131" s="34"/>
      <c r="T131" s="33"/>
      <c r="U131" s="9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9:38">
      <c r="S132" s="34"/>
      <c r="T132" s="33"/>
      <c r="U132" s="9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9:38">
      <c r="S133" s="34"/>
      <c r="T133" s="33"/>
      <c r="U133" s="9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9:38">
      <c r="S134" s="34"/>
      <c r="T134" s="33"/>
      <c r="U134" s="9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9:38">
      <c r="S135" s="34"/>
      <c r="T135" s="33"/>
      <c r="U135" s="9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9:38">
      <c r="S136" s="34"/>
      <c r="T136" s="33"/>
      <c r="U136" s="9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</sheetData>
  <mergeCells count="350">
    <mergeCell ref="C114:F114"/>
    <mergeCell ref="C115:F115"/>
    <mergeCell ref="A108:B108"/>
    <mergeCell ref="C108:D108"/>
    <mergeCell ref="P108:Q108"/>
    <mergeCell ref="P112:Q112"/>
    <mergeCell ref="F113:G113"/>
    <mergeCell ref="H113:I113"/>
    <mergeCell ref="J113:K113"/>
    <mergeCell ref="P113:Q113"/>
    <mergeCell ref="AX106:AY106"/>
    <mergeCell ref="A107:B107"/>
    <mergeCell ref="C107:D107"/>
    <mergeCell ref="E107:G107"/>
    <mergeCell ref="P107:Q107"/>
    <mergeCell ref="AV107:AW107"/>
    <mergeCell ref="AX107:AY107"/>
    <mergeCell ref="AK105:AL105"/>
    <mergeCell ref="AV105:AW105"/>
    <mergeCell ref="AX105:AY105"/>
    <mergeCell ref="A106:B106"/>
    <mergeCell ref="C106:D106"/>
    <mergeCell ref="E106:G106"/>
    <mergeCell ref="P106:Q106"/>
    <mergeCell ref="AI106:AJ106"/>
    <mergeCell ref="AK106:AL106"/>
    <mergeCell ref="AV106:AW106"/>
    <mergeCell ref="A104:Q104"/>
    <mergeCell ref="AI104:AJ104"/>
    <mergeCell ref="AK104:AL104"/>
    <mergeCell ref="AV104:AW104"/>
    <mergeCell ref="AX104:AY104"/>
    <mergeCell ref="A105:B105"/>
    <mergeCell ref="C105:D105"/>
    <mergeCell ref="E105:G105"/>
    <mergeCell ref="P105:Q105"/>
    <mergeCell ref="AI105:AJ105"/>
    <mergeCell ref="AD101:AL101"/>
    <mergeCell ref="AV101:AW101"/>
    <mergeCell ref="AX101:AY101"/>
    <mergeCell ref="AD102:AL102"/>
    <mergeCell ref="AQ102:AY102"/>
    <mergeCell ref="AI103:AJ103"/>
    <mergeCell ref="AK103:AL103"/>
    <mergeCell ref="AQ103:AY103"/>
    <mergeCell ref="AI98:AJ98"/>
    <mergeCell ref="AK98:AL98"/>
    <mergeCell ref="AI100:AJ100"/>
    <mergeCell ref="AK100:AL100"/>
    <mergeCell ref="AV100:AW100"/>
    <mergeCell ref="AX100:AY100"/>
    <mergeCell ref="B93:I93"/>
    <mergeCell ref="AI93:AJ93"/>
    <mergeCell ref="AK93:AL93"/>
    <mergeCell ref="AV93:AW93"/>
    <mergeCell ref="AX93:AY93"/>
    <mergeCell ref="C96:I96"/>
    <mergeCell ref="AV96:AW96"/>
    <mergeCell ref="AX96:AY96"/>
    <mergeCell ref="AD91:AL91"/>
    <mergeCell ref="AV91:AW91"/>
    <mergeCell ref="AX91:AY91"/>
    <mergeCell ref="AI92:AJ92"/>
    <mergeCell ref="AK92:AL92"/>
    <mergeCell ref="AV92:AW92"/>
    <mergeCell ref="AX92:AY92"/>
    <mergeCell ref="B86:I86"/>
    <mergeCell ref="L87:M87"/>
    <mergeCell ref="AV89:AW89"/>
    <mergeCell ref="AX89:AY89"/>
    <mergeCell ref="C90:I90"/>
    <mergeCell ref="AV90:AW90"/>
    <mergeCell ref="AX90:AY90"/>
    <mergeCell ref="L80:M80"/>
    <mergeCell ref="V80:X80"/>
    <mergeCell ref="Y80:AB80"/>
    <mergeCell ref="L82:M82"/>
    <mergeCell ref="L83:M83"/>
    <mergeCell ref="A85:I85"/>
    <mergeCell ref="L85:M85"/>
    <mergeCell ref="L76:M76"/>
    <mergeCell ref="N76:N77"/>
    <mergeCell ref="O76:O77"/>
    <mergeCell ref="P76:P77"/>
    <mergeCell ref="Q76:Q77"/>
    <mergeCell ref="L77:M77"/>
    <mergeCell ref="T67:U67"/>
    <mergeCell ref="N69:N70"/>
    <mergeCell ref="O69:O70"/>
    <mergeCell ref="P69:P70"/>
    <mergeCell ref="Q69:Q70"/>
    <mergeCell ref="L74:M74"/>
    <mergeCell ref="A66:K66"/>
    <mergeCell ref="L66:Q66"/>
    <mergeCell ref="A67:A68"/>
    <mergeCell ref="B67:B68"/>
    <mergeCell ref="C67:F67"/>
    <mergeCell ref="G67:G68"/>
    <mergeCell ref="H67:H68"/>
    <mergeCell ref="K67:K68"/>
    <mergeCell ref="L67:M67"/>
    <mergeCell ref="J63:L63"/>
    <mergeCell ref="P63:Q63"/>
    <mergeCell ref="J64:L64"/>
    <mergeCell ref="P64:Q64"/>
    <mergeCell ref="B65:E65"/>
    <mergeCell ref="F65:G65"/>
    <mergeCell ref="H65:I65"/>
    <mergeCell ref="J65:L65"/>
    <mergeCell ref="N65:O65"/>
    <mergeCell ref="P65:Q65"/>
    <mergeCell ref="B62:E62"/>
    <mergeCell ref="F62:G62"/>
    <mergeCell ref="H62:I62"/>
    <mergeCell ref="J62:L62"/>
    <mergeCell ref="N62:O62"/>
    <mergeCell ref="P62:Q62"/>
    <mergeCell ref="B61:E61"/>
    <mergeCell ref="F61:G61"/>
    <mergeCell ref="H61:I61"/>
    <mergeCell ref="J61:L61"/>
    <mergeCell ref="N61:O61"/>
    <mergeCell ref="P61:Q61"/>
    <mergeCell ref="X59:AB59"/>
    <mergeCell ref="B60:E60"/>
    <mergeCell ref="F60:G60"/>
    <mergeCell ref="H60:I60"/>
    <mergeCell ref="J60:L60"/>
    <mergeCell ref="N60:O60"/>
    <mergeCell ref="P60:Q60"/>
    <mergeCell ref="B59:E59"/>
    <mergeCell ref="F59:G59"/>
    <mergeCell ref="H59:I59"/>
    <mergeCell ref="J59:L59"/>
    <mergeCell ref="N59:O59"/>
    <mergeCell ref="P59:Q59"/>
    <mergeCell ref="B58:E58"/>
    <mergeCell ref="F58:G58"/>
    <mergeCell ref="H58:I58"/>
    <mergeCell ref="J58:L58"/>
    <mergeCell ref="N58:O58"/>
    <mergeCell ref="P58:Q58"/>
    <mergeCell ref="J55:L55"/>
    <mergeCell ref="N55:O55"/>
    <mergeCell ref="J56:L56"/>
    <mergeCell ref="N56:O56"/>
    <mergeCell ref="X56:AB56"/>
    <mergeCell ref="A57:E57"/>
    <mergeCell ref="F57:I57"/>
    <mergeCell ref="J57:M57"/>
    <mergeCell ref="N57:Q57"/>
    <mergeCell ref="X57:AB57"/>
    <mergeCell ref="X53:AB53"/>
    <mergeCell ref="B54:C54"/>
    <mergeCell ref="D54:E54"/>
    <mergeCell ref="F54:G54"/>
    <mergeCell ref="H54:I54"/>
    <mergeCell ref="J54:L54"/>
    <mergeCell ref="N54:O54"/>
    <mergeCell ref="X54:AB54"/>
    <mergeCell ref="B53:C53"/>
    <mergeCell ref="D53:E53"/>
    <mergeCell ref="F53:G53"/>
    <mergeCell ref="H53:I53"/>
    <mergeCell ref="J53:L53"/>
    <mergeCell ref="N53:O53"/>
    <mergeCell ref="T51:AB51"/>
    <mergeCell ref="B52:C52"/>
    <mergeCell ref="D52:E52"/>
    <mergeCell ref="F52:G52"/>
    <mergeCell ref="H52:I52"/>
    <mergeCell ref="J52:L52"/>
    <mergeCell ref="N52:O52"/>
    <mergeCell ref="X52:AB52"/>
    <mergeCell ref="A50:I50"/>
    <mergeCell ref="J50:Q50"/>
    <mergeCell ref="B51:C51"/>
    <mergeCell ref="D51:E51"/>
    <mergeCell ref="F51:G51"/>
    <mergeCell ref="H51:I51"/>
    <mergeCell ref="J51:L51"/>
    <mergeCell ref="N51:O51"/>
    <mergeCell ref="B48:C48"/>
    <mergeCell ref="D48:E48"/>
    <mergeCell ref="J48:M48"/>
    <mergeCell ref="N48:O48"/>
    <mergeCell ref="P48:Q48"/>
    <mergeCell ref="B49:C49"/>
    <mergeCell ref="D49:E49"/>
    <mergeCell ref="J49:M49"/>
    <mergeCell ref="N49:O49"/>
    <mergeCell ref="P49:Q49"/>
    <mergeCell ref="B46:C46"/>
    <mergeCell ref="D46:E46"/>
    <mergeCell ref="J46:M46"/>
    <mergeCell ref="N46:O46"/>
    <mergeCell ref="P46:Q46"/>
    <mergeCell ref="B47:C47"/>
    <mergeCell ref="D47:E47"/>
    <mergeCell ref="J47:M47"/>
    <mergeCell ref="N47:O47"/>
    <mergeCell ref="P47:Q47"/>
    <mergeCell ref="B44:C44"/>
    <mergeCell ref="D44:E44"/>
    <mergeCell ref="J44:M44"/>
    <mergeCell ref="N44:O44"/>
    <mergeCell ref="P44:Q44"/>
    <mergeCell ref="B45:C45"/>
    <mergeCell ref="D45:E45"/>
    <mergeCell ref="J45:M45"/>
    <mergeCell ref="N45:O45"/>
    <mergeCell ref="P45:Q45"/>
    <mergeCell ref="F45:G45"/>
    <mergeCell ref="AT42:AX42"/>
    <mergeCell ref="B43:C43"/>
    <mergeCell ref="D43:E43"/>
    <mergeCell ref="J43:M43"/>
    <mergeCell ref="N43:O43"/>
    <mergeCell ref="P43:Q43"/>
    <mergeCell ref="B41:C41"/>
    <mergeCell ref="D41:E41"/>
    <mergeCell ref="J41:M41"/>
    <mergeCell ref="N41:O41"/>
    <mergeCell ref="P41:Q41"/>
    <mergeCell ref="B42:C42"/>
    <mergeCell ref="D42:E42"/>
    <mergeCell ref="J42:M42"/>
    <mergeCell ref="N42:O42"/>
    <mergeCell ref="P42:Q42"/>
    <mergeCell ref="B40:C40"/>
    <mergeCell ref="D40:E40"/>
    <mergeCell ref="F40:G40"/>
    <mergeCell ref="J40:M40"/>
    <mergeCell ref="N40:O40"/>
    <mergeCell ref="P40:Q40"/>
    <mergeCell ref="AP34:AX34"/>
    <mergeCell ref="AP35:AX35"/>
    <mergeCell ref="N38:O38"/>
    <mergeCell ref="A39:E39"/>
    <mergeCell ref="F39:I39"/>
    <mergeCell ref="J39:Q39"/>
    <mergeCell ref="A32:Q32"/>
    <mergeCell ref="A33:A34"/>
    <mergeCell ref="B33:H33"/>
    <mergeCell ref="I33:O33"/>
    <mergeCell ref="P33:P34"/>
    <mergeCell ref="Q33:Q34"/>
    <mergeCell ref="B31:C31"/>
    <mergeCell ref="D31:E31"/>
    <mergeCell ref="F31:G31"/>
    <mergeCell ref="J31:L31"/>
    <mergeCell ref="M31:O31"/>
    <mergeCell ref="P31:Q31"/>
    <mergeCell ref="P29:Q29"/>
    <mergeCell ref="B30:C30"/>
    <mergeCell ref="D30:E30"/>
    <mergeCell ref="F30:G30"/>
    <mergeCell ref="H30:I30"/>
    <mergeCell ref="J30:L30"/>
    <mergeCell ref="M30:O30"/>
    <mergeCell ref="P30:Q30"/>
    <mergeCell ref="B29:C29"/>
    <mergeCell ref="D29:E29"/>
    <mergeCell ref="F29:G29"/>
    <mergeCell ref="H29:I29"/>
    <mergeCell ref="J29:L29"/>
    <mergeCell ref="M29:O29"/>
    <mergeCell ref="P27:Q27"/>
    <mergeCell ref="B28:C28"/>
    <mergeCell ref="D28:E28"/>
    <mergeCell ref="F28:G28"/>
    <mergeCell ref="H28:I28"/>
    <mergeCell ref="J28:L28"/>
    <mergeCell ref="M28:O28"/>
    <mergeCell ref="P28:Q28"/>
    <mergeCell ref="B27:C27"/>
    <mergeCell ref="D27:E27"/>
    <mergeCell ref="F27:G27"/>
    <mergeCell ref="H27:I27"/>
    <mergeCell ref="J27:L27"/>
    <mergeCell ref="M27:O27"/>
    <mergeCell ref="AD24:AL24"/>
    <mergeCell ref="B25:G25"/>
    <mergeCell ref="H25:I25"/>
    <mergeCell ref="B26:C26"/>
    <mergeCell ref="D26:E26"/>
    <mergeCell ref="F26:G26"/>
    <mergeCell ref="H26:I26"/>
    <mergeCell ref="J26:L26"/>
    <mergeCell ref="M26:O26"/>
    <mergeCell ref="P26:Q26"/>
    <mergeCell ref="P23:Q23"/>
    <mergeCell ref="B24:C24"/>
    <mergeCell ref="D24:E24"/>
    <mergeCell ref="F24:G24"/>
    <mergeCell ref="H24:I24"/>
    <mergeCell ref="J24:L24"/>
    <mergeCell ref="M24:O24"/>
    <mergeCell ref="P24:Q24"/>
    <mergeCell ref="B23:C23"/>
    <mergeCell ref="D23:E23"/>
    <mergeCell ref="F23:G23"/>
    <mergeCell ref="H23:I23"/>
    <mergeCell ref="J23:L23"/>
    <mergeCell ref="M23:O23"/>
    <mergeCell ref="H21:I21"/>
    <mergeCell ref="J21:L21"/>
    <mergeCell ref="M21:O21"/>
    <mergeCell ref="H22:I22"/>
    <mergeCell ref="J22:L22"/>
    <mergeCell ref="M22:O22"/>
    <mergeCell ref="P17:Q17"/>
    <mergeCell ref="H19:I19"/>
    <mergeCell ref="J19:L19"/>
    <mergeCell ref="M19:O19"/>
    <mergeCell ref="H20:I20"/>
    <mergeCell ref="J20:L20"/>
    <mergeCell ref="M20:O20"/>
    <mergeCell ref="B17:C17"/>
    <mergeCell ref="D17:E17"/>
    <mergeCell ref="F17:G17"/>
    <mergeCell ref="H17:I17"/>
    <mergeCell ref="J17:L18"/>
    <mergeCell ref="M17:O18"/>
    <mergeCell ref="E13:F13"/>
    <mergeCell ref="V13:X13"/>
    <mergeCell ref="E14:F14"/>
    <mergeCell ref="A15:Q15"/>
    <mergeCell ref="A16:G16"/>
    <mergeCell ref="H16:Q16"/>
    <mergeCell ref="E11:F11"/>
    <mergeCell ref="E12:F12"/>
    <mergeCell ref="N5:Q5"/>
    <mergeCell ref="AP5:AX5"/>
    <mergeCell ref="C7:D7"/>
    <mergeCell ref="L7:M7"/>
    <mergeCell ref="A8:D8"/>
    <mergeCell ref="E8:H8"/>
    <mergeCell ref="I8:K8"/>
    <mergeCell ref="L8:Q8"/>
    <mergeCell ref="C1:M2"/>
    <mergeCell ref="N2:P2"/>
    <mergeCell ref="C3:M4"/>
    <mergeCell ref="N3:O3"/>
    <mergeCell ref="A4:B4"/>
    <mergeCell ref="N4:P4"/>
    <mergeCell ref="B9:D9"/>
    <mergeCell ref="E9:F9"/>
    <mergeCell ref="B10:D10"/>
    <mergeCell ref="E10:F10"/>
  </mergeCells>
  <conditionalFormatting sqref="J12:K12 I11 I9 B11:D12 B13">
    <cfRule type="cellIs" dxfId="1" priority="1" stopIfTrue="1" operator="lessThan">
      <formula>0</formula>
    </cfRule>
  </conditionalFormatting>
  <hyperlinks>
    <hyperlink ref="B12" r:id="rId1"/>
  </hyperlinks>
  <printOptions horizontalCentered="1" verticalCentered="1"/>
  <pageMargins left="0" right="0.02" top="0" bottom="0" header="0" footer="0"/>
  <pageSetup paperSize="9" scale="30" orientation="portrait" horizontalDpi="4294967293" verticalDpi="4294967293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D01</vt:lpstr>
      <vt:lpstr>D02</vt:lpstr>
      <vt:lpstr>D03</vt:lpstr>
      <vt:lpstr>D04</vt:lpstr>
      <vt:lpstr>D05</vt:lpstr>
      <vt:lpstr>D06</vt:lpstr>
      <vt:lpstr>D07</vt:lpstr>
      <vt:lpstr>D08</vt:lpstr>
      <vt:lpstr>D09</vt:lpstr>
      <vt:lpstr>D10</vt:lpstr>
      <vt:lpstr>'D01'!Print_Area</vt:lpstr>
      <vt:lpstr>'D02'!Print_Area</vt:lpstr>
      <vt:lpstr>'D03'!Print_Area</vt:lpstr>
      <vt:lpstr>'D04'!Print_Area</vt:lpstr>
      <vt:lpstr>'D05'!Print_Area</vt:lpstr>
      <vt:lpstr>'D06'!Print_Area</vt:lpstr>
      <vt:lpstr>'D07'!Print_Area</vt:lpstr>
      <vt:lpstr>'D08'!Print_Area</vt:lpstr>
      <vt:lpstr>'D09'!Print_Area</vt:lpstr>
      <vt:lpstr>'D10'!Print_Area</vt:lpstr>
    </vt:vector>
  </TitlesOfParts>
  <Company>Tuboscope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Vivianna Salman</dc:creator>
  <cp:lastModifiedBy>hraza</cp:lastModifiedBy>
  <cp:lastPrinted>2012-10-13T02:23:13Z</cp:lastPrinted>
  <dcterms:created xsi:type="dcterms:W3CDTF">2008-08-18T15:17:27Z</dcterms:created>
  <dcterms:modified xsi:type="dcterms:W3CDTF">2012-10-13T02:46:11Z</dcterms:modified>
</cp:coreProperties>
</file>