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60" windowHeight="10230" activeTab="3"/>
  </bookViews>
  <sheets>
    <sheet name="AUCA 86-D" sheetId="1" r:id="rId1"/>
    <sheet name="AUCA 79-D" sheetId="4" r:id="rId2"/>
    <sheet name="AUCA 80-D" sheetId="5" r:id="rId3"/>
    <sheet name="COMPARATIVOS" sheetId="6" r:id="rId4"/>
    <sheet name="Hoja2" sheetId="2" r:id="rId5"/>
    <sheet name="Hoja3" sheetId="3" r:id="rId6"/>
  </sheets>
  <calcPr calcId="144525"/>
</workbook>
</file>

<file path=xl/calcChain.xml><?xml version="1.0" encoding="utf-8"?>
<calcChain xmlns="http://schemas.openxmlformats.org/spreadsheetml/2006/main">
  <c r="X6" i="4" l="1"/>
  <c r="Y13" i="1"/>
  <c r="X28" i="1"/>
  <c r="Y37" i="1" s="1"/>
  <c r="X16" i="1"/>
  <c r="Y25" i="1" s="1"/>
  <c r="X49" i="1"/>
  <c r="X45" i="1"/>
  <c r="X37" i="1"/>
  <c r="X25" i="1"/>
  <c r="X13" i="1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C49" i="6"/>
  <c r="C48" i="6"/>
  <c r="C47" i="6"/>
  <c r="C46" i="6"/>
  <c r="C45" i="6"/>
  <c r="C44" i="6"/>
  <c r="C43" i="6"/>
  <c r="C42" i="6"/>
  <c r="C41" i="6"/>
  <c r="C40" i="6"/>
  <c r="Y7" i="5"/>
  <c r="Z7" i="5" s="1"/>
  <c r="Y39" i="5"/>
  <c r="Y38" i="5"/>
  <c r="Y37" i="5"/>
  <c r="Y36" i="5"/>
  <c r="Y35" i="5"/>
  <c r="Y34" i="5"/>
  <c r="Z34" i="5" s="1"/>
  <c r="Y33" i="5"/>
  <c r="Y32" i="5"/>
  <c r="Z32" i="5" s="1"/>
  <c r="Y31" i="5"/>
  <c r="Y30" i="5"/>
  <c r="Y18" i="5"/>
  <c r="Y6" i="5"/>
  <c r="Z6" i="5" s="1"/>
  <c r="Z36" i="5"/>
  <c r="Z35" i="5"/>
  <c r="Z33" i="5"/>
  <c r="Y27" i="5"/>
  <c r="Z27" i="5" s="1"/>
  <c r="Y26" i="5"/>
  <c r="Z26" i="5" s="1"/>
  <c r="Y25" i="5"/>
  <c r="Y24" i="5"/>
  <c r="Z24" i="5" s="1"/>
  <c r="Y23" i="5"/>
  <c r="Z23" i="5" s="1"/>
  <c r="Y22" i="5"/>
  <c r="Z22" i="5" s="1"/>
  <c r="Y21" i="5"/>
  <c r="Z21" i="5" s="1"/>
  <c r="Y20" i="5"/>
  <c r="Z20" i="5" s="1"/>
  <c r="Y19" i="5"/>
  <c r="Z19" i="5" s="1"/>
  <c r="Z18" i="5"/>
  <c r="Y15" i="5"/>
  <c r="Z15" i="5" s="1"/>
  <c r="Y14" i="5"/>
  <c r="Z14" i="5" s="1"/>
  <c r="Y13" i="5"/>
  <c r="Y12" i="5"/>
  <c r="Z12" i="5" s="1"/>
  <c r="Y11" i="5"/>
  <c r="Z11" i="5" s="1"/>
  <c r="Y10" i="5"/>
  <c r="Z10" i="5" s="1"/>
  <c r="Y9" i="5"/>
  <c r="Z9" i="5" s="1"/>
  <c r="Y8" i="5"/>
  <c r="Z8" i="5" s="1"/>
  <c r="V39" i="4"/>
  <c r="V38" i="4"/>
  <c r="V37" i="4"/>
  <c r="V36" i="4"/>
  <c r="W36" i="4" s="1"/>
  <c r="V35" i="4"/>
  <c r="W35" i="4" s="1"/>
  <c r="V34" i="4"/>
  <c r="W34" i="4" s="1"/>
  <c r="V33" i="4"/>
  <c r="W33" i="4" s="1"/>
  <c r="V32" i="4"/>
  <c r="W32" i="4" s="1"/>
  <c r="V31" i="4"/>
  <c r="W31" i="4" s="1"/>
  <c r="V30" i="4"/>
  <c r="W30" i="4" s="1"/>
  <c r="V27" i="4"/>
  <c r="W27" i="4" s="1"/>
  <c r="V26" i="4"/>
  <c r="W26" i="4" s="1"/>
  <c r="V25" i="4"/>
  <c r="V24" i="4"/>
  <c r="W24" i="4" s="1"/>
  <c r="V23" i="4"/>
  <c r="W23" i="4" s="1"/>
  <c r="V22" i="4"/>
  <c r="W22" i="4" s="1"/>
  <c r="V21" i="4"/>
  <c r="W21" i="4" s="1"/>
  <c r="V20" i="4"/>
  <c r="W20" i="4" s="1"/>
  <c r="V19" i="4"/>
  <c r="W19" i="4" s="1"/>
  <c r="V18" i="4"/>
  <c r="W18" i="4" s="1"/>
  <c r="V15" i="4"/>
  <c r="W15" i="4" s="1"/>
  <c r="V14" i="4"/>
  <c r="W14" i="4" s="1"/>
  <c r="V13" i="4"/>
  <c r="V12" i="4"/>
  <c r="W12" i="4" s="1"/>
  <c r="V11" i="4"/>
  <c r="W11" i="4" s="1"/>
  <c r="V10" i="4"/>
  <c r="W10" i="4" s="1"/>
  <c r="V9" i="4"/>
  <c r="W9" i="4" s="1"/>
  <c r="V8" i="4"/>
  <c r="W8" i="4" s="1"/>
  <c r="V7" i="4"/>
  <c r="W7" i="4" s="1"/>
  <c r="V6" i="4"/>
  <c r="W6" i="4" s="1"/>
  <c r="V27" i="1"/>
  <c r="V15" i="1"/>
  <c r="V30" i="1"/>
  <c r="W30" i="1" s="1"/>
  <c r="Y30" i="1" s="1"/>
  <c r="V26" i="1"/>
  <c r="V25" i="1"/>
  <c r="V24" i="1"/>
  <c r="V23" i="1"/>
  <c r="V22" i="1"/>
  <c r="V21" i="1"/>
  <c r="V20" i="1"/>
  <c r="V19" i="1"/>
  <c r="V18" i="1"/>
  <c r="V6" i="1"/>
  <c r="V39" i="1"/>
  <c r="W39" i="1" s="1"/>
  <c r="Y39" i="1" s="1"/>
  <c r="V38" i="1"/>
  <c r="W38" i="1" s="1"/>
  <c r="Y38" i="1" s="1"/>
  <c r="V37" i="1"/>
  <c r="V36" i="1"/>
  <c r="W36" i="1" s="1"/>
  <c r="Y36" i="1" s="1"/>
  <c r="V35" i="1"/>
  <c r="W35" i="1" s="1"/>
  <c r="Y35" i="1" s="1"/>
  <c r="V34" i="1"/>
  <c r="W34" i="1" s="1"/>
  <c r="Y34" i="1" s="1"/>
  <c r="V33" i="1"/>
  <c r="W33" i="1" s="1"/>
  <c r="Y33" i="1" s="1"/>
  <c r="V32" i="1"/>
  <c r="W32" i="1" s="1"/>
  <c r="Y32" i="1" s="1"/>
  <c r="V31" i="1"/>
  <c r="W31" i="1" s="1"/>
  <c r="Y31" i="1" s="1"/>
  <c r="W20" i="1"/>
  <c r="Y20" i="1" s="1"/>
  <c r="W18" i="1"/>
  <c r="Y18" i="1" s="1"/>
  <c r="W27" i="1"/>
  <c r="Y27" i="1" s="1"/>
  <c r="W26" i="1"/>
  <c r="Y26" i="1" s="1"/>
  <c r="W24" i="1"/>
  <c r="Y24" i="1" s="1"/>
  <c r="W23" i="1"/>
  <c r="Y23" i="1" s="1"/>
  <c r="W22" i="1"/>
  <c r="Y22" i="1" s="1"/>
  <c r="W21" i="1"/>
  <c r="Y21" i="1" s="1"/>
  <c r="W19" i="1"/>
  <c r="Y19" i="1" s="1"/>
  <c r="W15" i="1"/>
  <c r="Y15" i="1" s="1"/>
  <c r="V14" i="1"/>
  <c r="W14" i="1" s="1"/>
  <c r="Y14" i="1" s="1"/>
  <c r="V13" i="1"/>
  <c r="V12" i="1"/>
  <c r="W12" i="1" s="1"/>
  <c r="Y12" i="1" s="1"/>
  <c r="V11" i="1"/>
  <c r="W11" i="1" s="1"/>
  <c r="Y11" i="1" s="1"/>
  <c r="V10" i="1"/>
  <c r="W10" i="1" s="1"/>
  <c r="Y10" i="1" s="1"/>
  <c r="V9" i="1"/>
  <c r="W9" i="1" s="1"/>
  <c r="Y9" i="1" s="1"/>
  <c r="V8" i="1"/>
  <c r="W8" i="1" s="1"/>
  <c r="Y8" i="1" s="1"/>
  <c r="V7" i="1"/>
  <c r="W7" i="1" s="1"/>
  <c r="Y7" i="1" s="1"/>
  <c r="W6" i="1"/>
  <c r="Y6" i="1" s="1"/>
  <c r="X6" i="1" l="1"/>
  <c r="X8" i="1"/>
  <c r="X10" i="1"/>
  <c r="X12" i="1"/>
  <c r="X14" i="1"/>
  <c r="X18" i="1"/>
  <c r="X20" i="1"/>
  <c r="X22" i="1"/>
  <c r="X24" i="1"/>
  <c r="X26" i="1"/>
  <c r="X30" i="1"/>
  <c r="X32" i="1"/>
  <c r="X34" i="1"/>
  <c r="X36" i="1"/>
  <c r="X38" i="1"/>
  <c r="X41" i="1"/>
  <c r="X7" i="1"/>
  <c r="X9" i="1"/>
  <c r="X11" i="1"/>
  <c r="X15" i="1"/>
  <c r="X19" i="1"/>
  <c r="X21" i="1"/>
  <c r="X23" i="1"/>
  <c r="X27" i="1"/>
  <c r="X31" i="1"/>
  <c r="X33" i="1"/>
  <c r="X35" i="1"/>
  <c r="X39" i="1"/>
  <c r="Y42" i="5"/>
  <c r="Z42" i="5" s="1"/>
  <c r="Y44" i="5"/>
  <c r="Z44" i="5" s="1"/>
  <c r="Y45" i="5"/>
  <c r="Y46" i="5"/>
  <c r="Z46" i="5" s="1"/>
  <c r="Y47" i="5"/>
  <c r="Z47" i="5" s="1"/>
  <c r="Y48" i="5"/>
  <c r="Z48" i="5" s="1"/>
  <c r="Y49" i="5"/>
  <c r="Y51" i="5"/>
  <c r="Z51" i="5" s="1"/>
  <c r="Y43" i="5"/>
  <c r="Z43" i="5" s="1"/>
  <c r="Y50" i="5"/>
  <c r="Z50" i="5" s="1"/>
  <c r="Z38" i="5"/>
  <c r="Z39" i="5"/>
  <c r="Z30" i="5"/>
  <c r="Z31" i="5"/>
  <c r="V42" i="4"/>
  <c r="W42" i="4" s="1"/>
  <c r="V43" i="4"/>
  <c r="W43" i="4" s="1"/>
  <c r="V44" i="4"/>
  <c r="W44" i="4" s="1"/>
  <c r="V45" i="4"/>
  <c r="V46" i="4"/>
  <c r="W46" i="4" s="1"/>
  <c r="V47" i="4"/>
  <c r="W47" i="4" s="1"/>
  <c r="V48" i="4"/>
  <c r="W48" i="4" s="1"/>
  <c r="V49" i="4"/>
  <c r="V51" i="4"/>
  <c r="W51" i="4" s="1"/>
  <c r="V50" i="4"/>
  <c r="W50" i="4" s="1"/>
  <c r="W38" i="4"/>
  <c r="W39" i="4"/>
  <c r="V49" i="1"/>
  <c r="V42" i="1"/>
  <c r="W42" i="1" s="1"/>
  <c r="V44" i="1"/>
  <c r="W44" i="1" s="1"/>
  <c r="V46" i="1"/>
  <c r="W46" i="1" s="1"/>
  <c r="V48" i="1"/>
  <c r="W48" i="1" s="1"/>
  <c r="V50" i="1"/>
  <c r="W50" i="1" s="1"/>
  <c r="V43" i="1"/>
  <c r="W43" i="1" s="1"/>
  <c r="V45" i="1"/>
  <c r="V47" i="1"/>
  <c r="W47" i="1" s="1"/>
  <c r="V51" i="1"/>
  <c r="W51" i="1" s="1"/>
  <c r="Y50" i="1" l="1"/>
  <c r="X50" i="1"/>
  <c r="Y46" i="1"/>
  <c r="X46" i="1"/>
  <c r="Y42" i="1"/>
  <c r="X42" i="1"/>
  <c r="Y49" i="1"/>
  <c r="Y45" i="1"/>
  <c r="X51" i="1"/>
  <c r="Y51" i="1"/>
  <c r="X47" i="1"/>
  <c r="Y47" i="1"/>
  <c r="X43" i="1"/>
  <c r="Y43" i="1"/>
  <c r="Y48" i="1"/>
  <c r="X48" i="1"/>
  <c r="Y44" i="1"/>
  <c r="X44" i="1"/>
</calcChain>
</file>

<file path=xl/comments1.xml><?xml version="1.0" encoding="utf-8"?>
<comments xmlns="http://schemas.openxmlformats.org/spreadsheetml/2006/main">
  <authors>
    <author>GERENCIA OPERACIONES</author>
  </authors>
  <commentList>
    <comment ref="Q32" authorId="0">
      <text>
        <r>
          <rPr>
            <b/>
            <sz val="8"/>
            <color indexed="81"/>
            <rFont val="Tahoma"/>
            <family val="2"/>
          </rPr>
          <t>GERENCIA OPERACIONES:</t>
        </r>
        <r>
          <rPr>
            <sz val="8"/>
            <color indexed="81"/>
            <rFont val="Tahoma"/>
            <family val="2"/>
          </rPr>
          <t xml:space="preserve">
EN INFORME COMO RECIBIDOS
</t>
        </r>
      </text>
    </comment>
    <comment ref="S32" authorId="0">
      <text>
        <r>
          <rPr>
            <b/>
            <sz val="8"/>
            <color indexed="81"/>
            <rFont val="Tahoma"/>
            <family val="2"/>
          </rPr>
          <t>GERENCIA OPERACIONES:</t>
        </r>
        <r>
          <rPr>
            <sz val="8"/>
            <color indexed="81"/>
            <rFont val="Tahoma"/>
            <family val="2"/>
          </rPr>
          <t xml:space="preserve">
EN INFORME COMO RECIBIDOS
</t>
        </r>
      </text>
    </comment>
    <comment ref="S34" authorId="0">
      <text>
        <r>
          <rPr>
            <b/>
            <sz val="8"/>
            <color indexed="81"/>
            <rFont val="Tahoma"/>
            <family val="2"/>
          </rPr>
          <t>GERENCIA OPERACIONES:</t>
        </r>
        <r>
          <rPr>
            <sz val="8"/>
            <color indexed="81"/>
            <rFont val="Tahoma"/>
            <family val="2"/>
          </rPr>
          <t xml:space="preserve">
EN INFORME COMO RECIBIDOS
</t>
        </r>
      </text>
    </comment>
  </commentList>
</comments>
</file>

<file path=xl/sharedStrings.xml><?xml version="1.0" encoding="utf-8"?>
<sst xmlns="http://schemas.openxmlformats.org/spreadsheetml/2006/main" count="244" uniqueCount="28">
  <si>
    <t>POLIMERO 1569A</t>
  </si>
  <si>
    <t>POLIMERO 1550A</t>
  </si>
  <si>
    <t>SULFATO DE ALUMINIO</t>
  </si>
  <si>
    <t>HIPOCLORITO DE CALCIO</t>
  </si>
  <si>
    <t>CAL HIDRATADA</t>
  </si>
  <si>
    <t>SILICATO 40, 25 Kg</t>
  </si>
  <si>
    <t>SILICATO 40, 50 Kg</t>
  </si>
  <si>
    <t>ACIDO  FOSFÓRICO</t>
  </si>
  <si>
    <t>ALLI ALPA</t>
  </si>
  <si>
    <t>POLICLORURO DE ALUMINIO</t>
  </si>
  <si>
    <t>SUBTOTAL</t>
  </si>
  <si>
    <t>SUBTOTAL kg</t>
  </si>
  <si>
    <t>TOTALES</t>
  </si>
  <si>
    <t>CONDUCTOR Y PRIMERA SECCION DE 16"</t>
  </si>
  <si>
    <t>SEGUNDA SECCIÓN DE 12 1/4"</t>
  </si>
  <si>
    <t>TERCERA SECCIÓN DE 8 1/2"</t>
  </si>
  <si>
    <t>PRODUCTO QUÍMICO</t>
  </si>
  <si>
    <t>AUCA 86-D</t>
  </si>
  <si>
    <t>AUCA 79-D</t>
  </si>
  <si>
    <t>AUCA 80-D</t>
  </si>
  <si>
    <t>PROMEDIO DIARIO</t>
  </si>
  <si>
    <t>kg/pie</t>
  </si>
  <si>
    <t>pies</t>
  </si>
  <si>
    <t>PROYECTO SINOPEC 127</t>
  </si>
  <si>
    <t>POZO AUCA 86-D</t>
  </si>
  <si>
    <t>EP PETROECUADOR</t>
  </si>
  <si>
    <t>POZO AUCA 79-D</t>
  </si>
  <si>
    <t>PRECIO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</si>
</sst>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0" fillId="4" borderId="0" xfId="0" applyFill="1"/>
    <xf numFmtId="0" fontId="0" fillId="3" borderId="0" xfId="0" applyFill="1"/>
    <xf numFmtId="0" fontId="5" fillId="2" borderId="3" xfId="1" applyFont="1" applyFill="1" applyBorder="1" applyAlignment="1">
      <alignment vertical="center"/>
    </xf>
    <xf numFmtId="0" fontId="0" fillId="0" borderId="2" xfId="0" applyBorder="1"/>
    <xf numFmtId="0" fontId="0" fillId="0" borderId="2" xfId="0" applyFill="1" applyBorder="1"/>
    <xf numFmtId="0" fontId="0" fillId="5" borderId="2" xfId="0" applyFill="1" applyBorder="1"/>
    <xf numFmtId="0" fontId="4" fillId="2" borderId="3" xfId="1" applyFont="1" applyFill="1" applyBorder="1" applyAlignment="1">
      <alignment vertical="center"/>
    </xf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2" xfId="0" applyFont="1" applyBorder="1"/>
    <xf numFmtId="0" fontId="0" fillId="3" borderId="6" xfId="0" applyFill="1" applyBorder="1" applyAlignment="1"/>
    <xf numFmtId="0" fontId="0" fillId="4" borderId="4" xfId="0" applyFill="1" applyBorder="1" applyAlignment="1"/>
    <xf numFmtId="0" fontId="0" fillId="7" borderId="4" xfId="0" applyFill="1" applyBorder="1" applyAlignment="1"/>
    <xf numFmtId="2" fontId="0" fillId="0" borderId="2" xfId="0" applyNumberFormat="1" applyBorder="1"/>
    <xf numFmtId="164" fontId="0" fillId="0" borderId="2" xfId="0" applyNumberFormat="1" applyBorder="1"/>
    <xf numFmtId="0" fontId="0" fillId="7" borderId="0" xfId="0" applyFill="1"/>
    <xf numFmtId="2" fontId="0" fillId="4" borderId="0" xfId="0" applyNumberFormat="1" applyFill="1"/>
    <xf numFmtId="2" fontId="0" fillId="7" borderId="0" xfId="0" applyNumberFormat="1" applyFill="1"/>
    <xf numFmtId="2" fontId="0" fillId="0" borderId="3" xfId="0" applyNumberFormat="1" applyBorder="1"/>
    <xf numFmtId="2" fontId="0" fillId="3" borderId="0" xfId="0" applyNumberFormat="1" applyFill="1"/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</cellXfs>
  <cellStyles count="5">
    <cellStyle name="Euro" xfId="2"/>
    <cellStyle name="Euro 2" xfId="3"/>
    <cellStyle name="Normal" xfId="0" builtinId="0"/>
    <cellStyle name="Normal 2" xfId="4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COMPARATIVO CONSUMOS TOTALES DE QUIMICO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6378957636388389E-2"/>
          <c:y val="0.103131272193917"/>
          <c:w val="0.9249496185845667"/>
          <c:h val="0.635181411147136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COMPARATIVOS!$C$1</c:f>
              <c:strCache>
                <c:ptCount val="1"/>
                <c:pt idx="0">
                  <c:v>AUCA 86-D</c:v>
                </c:pt>
              </c:strCache>
            </c:strRef>
          </c:tx>
          <c:invertIfNegative val="0"/>
          <c:dLbls>
            <c:txPr>
              <a:bodyPr rot="0" vert="horz"/>
              <a:lstStyle/>
              <a:p>
                <a:pPr>
                  <a:defRPr sz="1200" b="1"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COMPARATIVOS!$A$40:$A$49</c:f>
              <c:strCache>
                <c:ptCount val="10"/>
                <c:pt idx="0">
                  <c:v>POLIMERO 1569A</c:v>
                </c:pt>
                <c:pt idx="1">
                  <c:v>POLIMERO 1550A</c:v>
                </c:pt>
                <c:pt idx="2">
                  <c:v>SULFATO DE ALUMINIO</c:v>
                </c:pt>
                <c:pt idx="3">
                  <c:v>HIPOCLORITO DE CALCIO</c:v>
                </c:pt>
                <c:pt idx="4">
                  <c:v>CAL HIDRATADA</c:v>
                </c:pt>
                <c:pt idx="5">
                  <c:v>SILICATO 40, 25 Kg</c:v>
                </c:pt>
                <c:pt idx="6">
                  <c:v>SILICATO 40, 50 Kg</c:v>
                </c:pt>
                <c:pt idx="7">
                  <c:v>ACIDO  FOSFÓRICO</c:v>
                </c:pt>
                <c:pt idx="8">
                  <c:v>ALLI ALPA</c:v>
                </c:pt>
                <c:pt idx="9">
                  <c:v>POLICLORURO DE ALUMINIO</c:v>
                </c:pt>
              </c:strCache>
            </c:strRef>
          </c:cat>
          <c:val>
            <c:numRef>
              <c:f>COMPARATIVOS!$C$40:$C$49</c:f>
              <c:numCache>
                <c:formatCode>General</c:formatCode>
                <c:ptCount val="10"/>
                <c:pt idx="0">
                  <c:v>875</c:v>
                </c:pt>
                <c:pt idx="1">
                  <c:v>2100</c:v>
                </c:pt>
                <c:pt idx="2">
                  <c:v>6800</c:v>
                </c:pt>
                <c:pt idx="3">
                  <c:v>25</c:v>
                </c:pt>
                <c:pt idx="4">
                  <c:v>1075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2125</c:v>
                </c:pt>
                <c:pt idx="9">
                  <c:v>1025</c:v>
                </c:pt>
              </c:numCache>
            </c:numRef>
          </c:val>
        </c:ser>
        <c:ser>
          <c:idx val="1"/>
          <c:order val="1"/>
          <c:tx>
            <c:strRef>
              <c:f>COMPARATIVOS!$D$1</c:f>
              <c:strCache>
                <c:ptCount val="1"/>
                <c:pt idx="0">
                  <c:v>AUCA 79-D</c:v>
                </c:pt>
              </c:strCache>
            </c:strRef>
          </c:tx>
          <c:invertIfNegative val="0"/>
          <c:dLbls>
            <c:txPr>
              <a:bodyPr rot="0" vert="horz" anchor="ctr" anchorCtr="1"/>
              <a:lstStyle/>
              <a:p>
                <a:pPr>
                  <a:defRPr sz="1200" b="1"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COMPARATIVOS!$A$40:$A$49</c:f>
              <c:strCache>
                <c:ptCount val="10"/>
                <c:pt idx="0">
                  <c:v>POLIMERO 1569A</c:v>
                </c:pt>
                <c:pt idx="1">
                  <c:v>POLIMERO 1550A</c:v>
                </c:pt>
                <c:pt idx="2">
                  <c:v>SULFATO DE ALUMINIO</c:v>
                </c:pt>
                <c:pt idx="3">
                  <c:v>HIPOCLORITO DE CALCIO</c:v>
                </c:pt>
                <c:pt idx="4">
                  <c:v>CAL HIDRATADA</c:v>
                </c:pt>
                <c:pt idx="5">
                  <c:v>SILICATO 40, 25 Kg</c:v>
                </c:pt>
                <c:pt idx="6">
                  <c:v>SILICATO 40, 50 Kg</c:v>
                </c:pt>
                <c:pt idx="7">
                  <c:v>ACIDO  FOSFÓRICO</c:v>
                </c:pt>
                <c:pt idx="8">
                  <c:v>ALLI ALPA</c:v>
                </c:pt>
                <c:pt idx="9">
                  <c:v>POLICLORURO DE ALUMINIO</c:v>
                </c:pt>
              </c:strCache>
            </c:strRef>
          </c:cat>
          <c:val>
            <c:numRef>
              <c:f>COMPARATIVOS!$D$40:$D$49</c:f>
              <c:numCache>
                <c:formatCode>General</c:formatCode>
                <c:ptCount val="10"/>
                <c:pt idx="0">
                  <c:v>275</c:v>
                </c:pt>
                <c:pt idx="1">
                  <c:v>1800</c:v>
                </c:pt>
                <c:pt idx="2">
                  <c:v>5800</c:v>
                </c:pt>
                <c:pt idx="3">
                  <c:v>0</c:v>
                </c:pt>
                <c:pt idx="4">
                  <c:v>900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2750</c:v>
                </c:pt>
                <c:pt idx="9">
                  <c:v>825</c:v>
                </c:pt>
              </c:numCache>
            </c:numRef>
          </c:val>
        </c:ser>
        <c:ser>
          <c:idx val="2"/>
          <c:order val="2"/>
          <c:tx>
            <c:strRef>
              <c:f>COMPARATIVOS!$E$1</c:f>
              <c:strCache>
                <c:ptCount val="1"/>
                <c:pt idx="0">
                  <c:v>AUCA 80-D</c:v>
                </c:pt>
              </c:strCache>
            </c:strRef>
          </c:tx>
          <c:invertIfNegative val="0"/>
          <c:dLbls>
            <c:txPr>
              <a:bodyPr rot="0" vert="horz"/>
              <a:lstStyle/>
              <a:p>
                <a:pPr>
                  <a:defRPr sz="1200" b="1"/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COMPARATIVOS!$A$40:$A$49</c:f>
              <c:strCache>
                <c:ptCount val="10"/>
                <c:pt idx="0">
                  <c:v>POLIMERO 1569A</c:v>
                </c:pt>
                <c:pt idx="1">
                  <c:v>POLIMERO 1550A</c:v>
                </c:pt>
                <c:pt idx="2">
                  <c:v>SULFATO DE ALUMINIO</c:v>
                </c:pt>
                <c:pt idx="3">
                  <c:v>HIPOCLORITO DE CALCIO</c:v>
                </c:pt>
                <c:pt idx="4">
                  <c:v>CAL HIDRATADA</c:v>
                </c:pt>
                <c:pt idx="5">
                  <c:v>SILICATO 40, 25 Kg</c:v>
                </c:pt>
                <c:pt idx="6">
                  <c:v>SILICATO 40, 50 Kg</c:v>
                </c:pt>
                <c:pt idx="7">
                  <c:v>ACIDO  FOSFÓRICO</c:v>
                </c:pt>
                <c:pt idx="8">
                  <c:v>ALLI ALPA</c:v>
                </c:pt>
                <c:pt idx="9">
                  <c:v>POLICLORURO DE ALUMINIO</c:v>
                </c:pt>
              </c:strCache>
            </c:strRef>
          </c:cat>
          <c:val>
            <c:numRef>
              <c:f>COMPARATIVOS!$E$40:$E$49</c:f>
              <c:numCache>
                <c:formatCode>General</c:formatCode>
                <c:ptCount val="10"/>
                <c:pt idx="0">
                  <c:v>225</c:v>
                </c:pt>
                <c:pt idx="1">
                  <c:v>2450</c:v>
                </c:pt>
                <c:pt idx="2">
                  <c:v>8600</c:v>
                </c:pt>
                <c:pt idx="3">
                  <c:v>0</c:v>
                </c:pt>
                <c:pt idx="4">
                  <c:v>1550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1425</c:v>
                </c:pt>
                <c:pt idx="9">
                  <c:v>1025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655360"/>
        <c:axId val="70669440"/>
        <c:axId val="0"/>
      </c:bar3DChart>
      <c:catAx>
        <c:axId val="70655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70669440"/>
        <c:crosses val="autoZero"/>
        <c:auto val="1"/>
        <c:lblAlgn val="ctr"/>
        <c:lblOffset val="100"/>
        <c:noMultiLvlLbl val="0"/>
      </c:catAx>
      <c:valAx>
        <c:axId val="70669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0655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318203764399161"/>
          <c:y val="0.82441948432916479"/>
          <c:w val="9.6545060361921092E-2"/>
          <c:h val="0.1329625984251969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18</xdr:row>
      <xdr:rowOff>57150</xdr:rowOff>
    </xdr:from>
    <xdr:to>
      <xdr:col>25</xdr:col>
      <xdr:colOff>714375</xdr:colOff>
      <xdr:row>45</xdr:row>
      <xdr:rowOff>95250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V44" sqref="V44"/>
    </sheetView>
  </sheetViews>
  <sheetFormatPr baseColWidth="10" defaultRowHeight="15" x14ac:dyDescent="0.25"/>
  <cols>
    <col min="1" max="1" width="32.85546875" bestFit="1" customWidth="1"/>
    <col min="2" max="8" width="3" bestFit="1" customWidth="1"/>
    <col min="9" max="9" width="3.140625" customWidth="1"/>
    <col min="10" max="13" width="3" bestFit="1" customWidth="1"/>
    <col min="14" max="21" width="3" customWidth="1"/>
    <col min="22" max="22" width="10" bestFit="1" customWidth="1"/>
    <col min="23" max="23" width="12.42578125" bestFit="1" customWidth="1"/>
    <col min="24" max="24" width="17.5703125" bestFit="1" customWidth="1"/>
    <col min="25" max="25" width="11.5703125" bestFit="1" customWidth="1"/>
  </cols>
  <sheetData>
    <row r="1" spans="1:25" ht="18.75" x14ac:dyDescent="0.3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5">
      <c r="A2" s="28" t="s">
        <v>24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5">
      <c r="A3" s="28" t="s">
        <v>25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x14ac:dyDescent="0.25">
      <c r="A4" s="23" t="s">
        <v>13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1">
        <v>6483</v>
      </c>
      <c r="Y4" s="2" t="s">
        <v>22</v>
      </c>
    </row>
    <row r="5" spans="1:25" x14ac:dyDescent="0.25">
      <c r="A5" s="6" t="s">
        <v>16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  <c r="L5" s="6">
        <v>11</v>
      </c>
      <c r="M5" s="6">
        <v>12</v>
      </c>
      <c r="N5" s="6"/>
      <c r="O5" s="6"/>
      <c r="P5" s="6"/>
      <c r="Q5" s="6"/>
      <c r="R5" s="6"/>
      <c r="S5" s="6"/>
      <c r="T5" s="6"/>
      <c r="U5" s="6"/>
      <c r="V5" s="6" t="s">
        <v>10</v>
      </c>
      <c r="W5" s="6" t="s">
        <v>11</v>
      </c>
      <c r="X5" s="6" t="s">
        <v>20</v>
      </c>
      <c r="Y5" s="6" t="s">
        <v>21</v>
      </c>
    </row>
    <row r="6" spans="1:25" x14ac:dyDescent="0.25">
      <c r="A6" s="7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>
        <v>1</v>
      </c>
      <c r="N6" s="4"/>
      <c r="O6" s="4"/>
      <c r="P6" s="4"/>
      <c r="Q6" s="4"/>
      <c r="R6" s="4"/>
      <c r="S6" s="4"/>
      <c r="T6" s="4"/>
      <c r="U6" s="4"/>
      <c r="V6" s="4">
        <f>SUM(B6:M6)</f>
        <v>1</v>
      </c>
      <c r="W6" s="4">
        <f>+V6*25</f>
        <v>25</v>
      </c>
      <c r="X6" s="15">
        <f>+W6/$M$5</f>
        <v>2.0833333333333335</v>
      </c>
      <c r="Y6" s="16">
        <f>+W6/$X$4</f>
        <v>3.8562393953416626E-3</v>
      </c>
    </row>
    <row r="7" spans="1:25" x14ac:dyDescent="0.25">
      <c r="A7" s="7" t="s">
        <v>1</v>
      </c>
      <c r="B7" s="4">
        <v>1</v>
      </c>
      <c r="C7" s="4">
        <v>3</v>
      </c>
      <c r="D7" s="4">
        <v>9</v>
      </c>
      <c r="E7" s="4">
        <v>11</v>
      </c>
      <c r="F7" s="4">
        <v>8</v>
      </c>
      <c r="G7" s="4">
        <v>5</v>
      </c>
      <c r="H7" s="4">
        <v>8</v>
      </c>
      <c r="I7" s="4">
        <v>1</v>
      </c>
      <c r="J7" s="4">
        <v>4</v>
      </c>
      <c r="K7" s="4"/>
      <c r="L7" s="4">
        <v>3</v>
      </c>
      <c r="M7" s="4">
        <v>6</v>
      </c>
      <c r="N7" s="4"/>
      <c r="O7" s="4"/>
      <c r="P7" s="4"/>
      <c r="Q7" s="4"/>
      <c r="R7" s="4"/>
      <c r="S7" s="4"/>
      <c r="T7" s="4"/>
      <c r="U7" s="4"/>
      <c r="V7" s="4">
        <f t="shared" ref="V7:V14" si="0">SUM(B7:M7)</f>
        <v>59</v>
      </c>
      <c r="W7" s="4">
        <f t="shared" ref="W7:W12" si="1">+V7*25</f>
        <v>1475</v>
      </c>
      <c r="X7" s="15">
        <f t="shared" ref="X7:X15" si="2">+W7/$M$5</f>
        <v>122.91666666666667</v>
      </c>
      <c r="Y7" s="16">
        <f t="shared" ref="Y7:Y15" si="3">+W7/$X$4</f>
        <v>0.22751812432515811</v>
      </c>
    </row>
    <row r="8" spans="1:25" x14ac:dyDescent="0.25">
      <c r="A8" s="7" t="s">
        <v>2</v>
      </c>
      <c r="B8" s="4"/>
      <c r="C8" s="4"/>
      <c r="D8" s="4"/>
      <c r="E8" s="4"/>
      <c r="F8" s="4">
        <v>5</v>
      </c>
      <c r="G8" s="4">
        <v>1</v>
      </c>
      <c r="H8" s="4">
        <v>6</v>
      </c>
      <c r="I8" s="4"/>
      <c r="J8" s="4">
        <v>7</v>
      </c>
      <c r="K8" s="4">
        <v>14</v>
      </c>
      <c r="L8" s="4">
        <v>12</v>
      </c>
      <c r="M8" s="4">
        <v>2</v>
      </c>
      <c r="N8" s="4"/>
      <c r="O8" s="4"/>
      <c r="P8" s="4"/>
      <c r="Q8" s="4"/>
      <c r="R8" s="4"/>
      <c r="S8" s="4"/>
      <c r="T8" s="4"/>
      <c r="U8" s="4"/>
      <c r="V8" s="4">
        <f t="shared" si="0"/>
        <v>47</v>
      </c>
      <c r="W8" s="4">
        <f t="shared" si="1"/>
        <v>1175</v>
      </c>
      <c r="X8" s="15">
        <f t="shared" si="2"/>
        <v>97.916666666666671</v>
      </c>
      <c r="Y8" s="16">
        <f t="shared" si="3"/>
        <v>0.18124325158105814</v>
      </c>
    </row>
    <row r="9" spans="1:25" x14ac:dyDescent="0.25">
      <c r="A9" s="7" t="s">
        <v>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>
        <f t="shared" si="0"/>
        <v>0</v>
      </c>
      <c r="W9" s="4">
        <f t="shared" si="1"/>
        <v>0</v>
      </c>
      <c r="X9" s="15">
        <f t="shared" si="2"/>
        <v>0</v>
      </c>
      <c r="Y9" s="16">
        <f t="shared" si="3"/>
        <v>0</v>
      </c>
    </row>
    <row r="10" spans="1:25" x14ac:dyDescent="0.25">
      <c r="A10" s="7" t="s">
        <v>4</v>
      </c>
      <c r="B10" s="4"/>
      <c r="C10" s="4"/>
      <c r="D10" s="4"/>
      <c r="E10" s="4"/>
      <c r="F10" s="4"/>
      <c r="G10" s="4"/>
      <c r="H10" s="4">
        <v>6</v>
      </c>
      <c r="I10" s="4">
        <v>1</v>
      </c>
      <c r="J10" s="4">
        <v>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f t="shared" si="0"/>
        <v>13</v>
      </c>
      <c r="W10" s="4">
        <f t="shared" si="1"/>
        <v>325</v>
      </c>
      <c r="X10" s="15">
        <f t="shared" si="2"/>
        <v>27.083333333333332</v>
      </c>
      <c r="Y10" s="16">
        <f t="shared" si="3"/>
        <v>5.0131112139441616E-2</v>
      </c>
    </row>
    <row r="11" spans="1:25" x14ac:dyDescent="0.25">
      <c r="A11" s="7" t="s">
        <v>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f t="shared" si="0"/>
        <v>0</v>
      </c>
      <c r="W11" s="4">
        <f t="shared" si="1"/>
        <v>0</v>
      </c>
      <c r="X11" s="15">
        <f t="shared" si="2"/>
        <v>0</v>
      </c>
      <c r="Y11" s="16">
        <f t="shared" si="3"/>
        <v>0</v>
      </c>
    </row>
    <row r="12" spans="1:25" x14ac:dyDescent="0.25">
      <c r="A12" s="7" t="s">
        <v>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f t="shared" si="0"/>
        <v>0</v>
      </c>
      <c r="W12" s="4">
        <f t="shared" si="1"/>
        <v>0</v>
      </c>
      <c r="X12" s="15">
        <f t="shared" si="2"/>
        <v>0</v>
      </c>
      <c r="Y12" s="16">
        <f t="shared" si="3"/>
        <v>0</v>
      </c>
    </row>
    <row r="13" spans="1:25" x14ac:dyDescent="0.25">
      <c r="A13" s="7" t="s">
        <v>7</v>
      </c>
      <c r="B13" s="4"/>
      <c r="C13" s="4"/>
      <c r="D13" s="4"/>
      <c r="E13" s="4"/>
      <c r="F13" s="4"/>
      <c r="G13" s="4"/>
      <c r="H13" s="4">
        <v>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f t="shared" si="0"/>
        <v>1</v>
      </c>
      <c r="W13" s="4"/>
      <c r="X13" s="15">
        <f t="shared" si="2"/>
        <v>0</v>
      </c>
      <c r="Y13" s="16">
        <f t="shared" si="3"/>
        <v>0</v>
      </c>
    </row>
    <row r="14" spans="1:25" x14ac:dyDescent="0.25">
      <c r="A14" s="7" t="s">
        <v>8</v>
      </c>
      <c r="B14" s="4"/>
      <c r="C14" s="4"/>
      <c r="D14" s="4"/>
      <c r="E14" s="4"/>
      <c r="F14" s="4">
        <v>23</v>
      </c>
      <c r="G14" s="4">
        <v>4</v>
      </c>
      <c r="H14" s="4">
        <v>26</v>
      </c>
      <c r="I14" s="4"/>
      <c r="J14" s="4">
        <v>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f t="shared" si="0"/>
        <v>55</v>
      </c>
      <c r="W14" s="4">
        <f t="shared" ref="W14:W15" si="4">+V14*25</f>
        <v>1375</v>
      </c>
      <c r="X14" s="15">
        <f t="shared" si="2"/>
        <v>114.58333333333333</v>
      </c>
      <c r="Y14" s="16">
        <f t="shared" si="3"/>
        <v>0.21209316674379144</v>
      </c>
    </row>
    <row r="15" spans="1:25" x14ac:dyDescent="0.25">
      <c r="A15" s="7" t="s">
        <v>9</v>
      </c>
      <c r="B15" s="4"/>
      <c r="C15" s="4"/>
      <c r="D15" s="4"/>
      <c r="E15" s="4"/>
      <c r="F15" s="4"/>
      <c r="G15" s="4"/>
      <c r="H15" s="4">
        <v>5</v>
      </c>
      <c r="I15" s="4"/>
      <c r="J15" s="4">
        <v>3</v>
      </c>
      <c r="K15" s="4"/>
      <c r="L15" s="4"/>
      <c r="M15" s="4">
        <v>2</v>
      </c>
      <c r="N15" s="4"/>
      <c r="O15" s="4"/>
      <c r="P15" s="4"/>
      <c r="Q15" s="4"/>
      <c r="R15" s="4"/>
      <c r="S15" s="4"/>
      <c r="T15" s="4"/>
      <c r="U15" s="4"/>
      <c r="V15" s="4">
        <f>SUM(B15:M15)</f>
        <v>10</v>
      </c>
      <c r="W15" s="4">
        <f t="shared" si="4"/>
        <v>250</v>
      </c>
      <c r="X15" s="15">
        <f t="shared" si="2"/>
        <v>20.833333333333332</v>
      </c>
      <c r="Y15" s="16">
        <f t="shared" si="3"/>
        <v>3.8562393953416631E-2</v>
      </c>
    </row>
    <row r="16" spans="1:25" x14ac:dyDescent="0.25">
      <c r="A16" s="24" t="s">
        <v>14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18">
        <f>10192-6483</f>
        <v>3709</v>
      </c>
      <c r="Y16" s="1" t="s">
        <v>22</v>
      </c>
    </row>
    <row r="17" spans="1:25" x14ac:dyDescent="0.25">
      <c r="A17" s="6" t="s">
        <v>16</v>
      </c>
      <c r="B17" s="6">
        <v>13</v>
      </c>
      <c r="C17" s="6">
        <v>14</v>
      </c>
      <c r="D17" s="6">
        <v>15</v>
      </c>
      <c r="E17" s="6">
        <v>16</v>
      </c>
      <c r="F17" s="6">
        <v>17</v>
      </c>
      <c r="G17" s="6">
        <v>18</v>
      </c>
      <c r="H17" s="6">
        <v>19</v>
      </c>
      <c r="I17" s="6">
        <v>20</v>
      </c>
      <c r="J17" s="6">
        <v>21</v>
      </c>
      <c r="K17" s="6">
        <v>22</v>
      </c>
      <c r="L17" s="6">
        <v>23</v>
      </c>
      <c r="M17" s="6">
        <v>24</v>
      </c>
      <c r="N17" s="6">
        <v>25</v>
      </c>
      <c r="O17" s="6">
        <v>26</v>
      </c>
      <c r="P17" s="6">
        <v>27</v>
      </c>
      <c r="Q17" s="6">
        <v>28</v>
      </c>
      <c r="R17" s="6">
        <v>29</v>
      </c>
      <c r="S17" s="6">
        <v>30</v>
      </c>
      <c r="T17" s="6">
        <v>31</v>
      </c>
      <c r="U17" s="6">
        <v>32</v>
      </c>
      <c r="V17" s="6" t="s">
        <v>10</v>
      </c>
      <c r="W17" s="6" t="s">
        <v>11</v>
      </c>
      <c r="X17" s="6" t="s">
        <v>20</v>
      </c>
      <c r="Y17" s="6" t="s">
        <v>21</v>
      </c>
    </row>
    <row r="18" spans="1:25" x14ac:dyDescent="0.25">
      <c r="A18" s="7" t="s">
        <v>0</v>
      </c>
      <c r="B18" s="4">
        <v>1</v>
      </c>
      <c r="C18" s="4">
        <v>1</v>
      </c>
      <c r="D18" s="4">
        <v>2</v>
      </c>
      <c r="E18" s="4">
        <v>1</v>
      </c>
      <c r="F18" s="4">
        <v>1</v>
      </c>
      <c r="G18" s="4"/>
      <c r="H18" s="4"/>
      <c r="I18" s="4">
        <v>1</v>
      </c>
      <c r="J18" s="4">
        <v>1</v>
      </c>
      <c r="K18" s="4">
        <v>1</v>
      </c>
      <c r="L18" s="4"/>
      <c r="M18" s="4"/>
      <c r="N18" s="4">
        <v>1</v>
      </c>
      <c r="O18" s="4">
        <v>1</v>
      </c>
      <c r="P18" s="4"/>
      <c r="Q18" s="4"/>
      <c r="R18" s="4"/>
      <c r="S18" s="4"/>
      <c r="T18" s="4"/>
      <c r="U18" s="4">
        <v>1</v>
      </c>
      <c r="V18" s="4">
        <f>SUM(B18:U18)</f>
        <v>12</v>
      </c>
      <c r="W18" s="4">
        <f>+V18*25</f>
        <v>300</v>
      </c>
      <c r="X18" s="15">
        <f>+W18/20</f>
        <v>15</v>
      </c>
      <c r="Y18" s="16">
        <f>+W18/$X$16</f>
        <v>8.0884335400377455E-2</v>
      </c>
    </row>
    <row r="19" spans="1:25" x14ac:dyDescent="0.25">
      <c r="A19" s="7" t="s">
        <v>1</v>
      </c>
      <c r="B19" s="4">
        <v>1</v>
      </c>
      <c r="C19" s="4">
        <v>2</v>
      </c>
      <c r="D19" s="4"/>
      <c r="E19" s="4"/>
      <c r="F19" s="4"/>
      <c r="G19" s="4"/>
      <c r="H19" s="4"/>
      <c r="I19" s="4"/>
      <c r="J19" s="4"/>
      <c r="K19" s="4">
        <v>1</v>
      </c>
      <c r="L19" s="4"/>
      <c r="M19" s="4"/>
      <c r="N19" s="4">
        <v>1</v>
      </c>
      <c r="O19" s="4">
        <v>1</v>
      </c>
      <c r="P19" s="4">
        <v>1</v>
      </c>
      <c r="Q19" s="4"/>
      <c r="R19" s="4">
        <v>8</v>
      </c>
      <c r="S19" s="4">
        <v>3</v>
      </c>
      <c r="T19" s="4">
        <v>4</v>
      </c>
      <c r="U19" s="4"/>
      <c r="V19" s="4">
        <f t="shared" ref="V19:V26" si="5">SUM(B19:U19)</f>
        <v>22</v>
      </c>
      <c r="W19" s="4">
        <f t="shared" ref="W19:W24" si="6">+V19*25</f>
        <v>550</v>
      </c>
      <c r="X19" s="15">
        <f t="shared" ref="X19:X27" si="7">+W19/20</f>
        <v>27.5</v>
      </c>
      <c r="Y19" s="16">
        <f t="shared" ref="Y19:Y27" si="8">+W19/$X$16</f>
        <v>0.14828794823402536</v>
      </c>
    </row>
    <row r="20" spans="1:25" x14ac:dyDescent="0.25">
      <c r="A20" s="7" t="s">
        <v>2</v>
      </c>
      <c r="B20" s="4">
        <v>2</v>
      </c>
      <c r="C20" s="4">
        <v>3</v>
      </c>
      <c r="D20" s="4">
        <v>17</v>
      </c>
      <c r="E20" s="4">
        <v>3</v>
      </c>
      <c r="F20" s="4">
        <v>3</v>
      </c>
      <c r="G20" s="4">
        <v>14</v>
      </c>
      <c r="H20" s="4">
        <v>14</v>
      </c>
      <c r="I20" s="4">
        <v>1</v>
      </c>
      <c r="J20" s="4">
        <v>12</v>
      </c>
      <c r="K20" s="4">
        <v>2</v>
      </c>
      <c r="L20" s="4">
        <v>3</v>
      </c>
      <c r="M20" s="4">
        <v>2</v>
      </c>
      <c r="N20" s="4">
        <v>6</v>
      </c>
      <c r="O20" s="4">
        <v>11</v>
      </c>
      <c r="P20" s="4">
        <v>5</v>
      </c>
      <c r="Q20" s="4">
        <v>10</v>
      </c>
      <c r="R20" s="4">
        <v>17</v>
      </c>
      <c r="S20" s="4">
        <v>13</v>
      </c>
      <c r="T20" s="4">
        <v>15</v>
      </c>
      <c r="U20" s="4">
        <v>6</v>
      </c>
      <c r="V20" s="4">
        <f t="shared" si="5"/>
        <v>159</v>
      </c>
      <c r="W20" s="4">
        <f t="shared" si="6"/>
        <v>3975</v>
      </c>
      <c r="X20" s="15">
        <f t="shared" si="7"/>
        <v>198.75</v>
      </c>
      <c r="Y20" s="16">
        <f t="shared" si="8"/>
        <v>1.0717174440550012</v>
      </c>
    </row>
    <row r="21" spans="1:25" x14ac:dyDescent="0.25">
      <c r="A21" s="7" t="s">
        <v>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</v>
      </c>
      <c r="S21" s="4"/>
      <c r="T21" s="4"/>
      <c r="U21" s="4"/>
      <c r="V21" s="4">
        <f t="shared" si="5"/>
        <v>1</v>
      </c>
      <c r="W21" s="4">
        <f t="shared" si="6"/>
        <v>25</v>
      </c>
      <c r="X21" s="15">
        <f t="shared" si="7"/>
        <v>1.25</v>
      </c>
      <c r="Y21" s="16">
        <f t="shared" si="8"/>
        <v>6.7403612833647885E-3</v>
      </c>
    </row>
    <row r="22" spans="1:25" x14ac:dyDescent="0.25">
      <c r="A22" s="7" t="s">
        <v>4</v>
      </c>
      <c r="B22" s="4"/>
      <c r="C22" s="4"/>
      <c r="D22" s="4"/>
      <c r="E22" s="4"/>
      <c r="F22" s="4"/>
      <c r="G22" s="4">
        <v>4</v>
      </c>
      <c r="H22" s="4"/>
      <c r="I22" s="4">
        <v>3</v>
      </c>
      <c r="J22" s="4">
        <v>4</v>
      </c>
      <c r="K22" s="4"/>
      <c r="L22" s="4">
        <v>1</v>
      </c>
      <c r="M22" s="4"/>
      <c r="N22" s="4"/>
      <c r="O22" s="4"/>
      <c r="P22" s="4"/>
      <c r="Q22" s="4">
        <v>1</v>
      </c>
      <c r="R22" s="4">
        <v>2</v>
      </c>
      <c r="S22" s="4">
        <v>1</v>
      </c>
      <c r="T22" s="4"/>
      <c r="U22" s="4"/>
      <c r="V22" s="4">
        <f t="shared" si="5"/>
        <v>16</v>
      </c>
      <c r="W22" s="4">
        <f t="shared" si="6"/>
        <v>400</v>
      </c>
      <c r="X22" s="15">
        <f t="shared" si="7"/>
        <v>20</v>
      </c>
      <c r="Y22" s="16">
        <f t="shared" si="8"/>
        <v>0.10784578053383662</v>
      </c>
    </row>
    <row r="23" spans="1:25" x14ac:dyDescent="0.25">
      <c r="A23" s="7" t="s">
        <v>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 t="shared" si="5"/>
        <v>0</v>
      </c>
      <c r="W23" s="4">
        <f t="shared" si="6"/>
        <v>0</v>
      </c>
      <c r="X23" s="15">
        <f t="shared" si="7"/>
        <v>0</v>
      </c>
      <c r="Y23" s="16">
        <f t="shared" si="8"/>
        <v>0</v>
      </c>
    </row>
    <row r="24" spans="1:25" x14ac:dyDescent="0.25">
      <c r="A24" s="7" t="s">
        <v>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 t="shared" si="5"/>
        <v>0</v>
      </c>
      <c r="W24" s="4">
        <f t="shared" si="6"/>
        <v>0</v>
      </c>
      <c r="X24" s="15">
        <f t="shared" si="7"/>
        <v>0</v>
      </c>
      <c r="Y24" s="16">
        <f t="shared" si="8"/>
        <v>0</v>
      </c>
    </row>
    <row r="25" spans="1:25" x14ac:dyDescent="0.25">
      <c r="A25" s="7" t="s">
        <v>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v>2</v>
      </c>
      <c r="Q25" s="4"/>
      <c r="R25" s="4"/>
      <c r="S25" s="4"/>
      <c r="T25" s="4"/>
      <c r="U25" s="4"/>
      <c r="V25" s="4">
        <f t="shared" si="5"/>
        <v>2</v>
      </c>
      <c r="W25" s="4"/>
      <c r="X25" s="15">
        <f t="shared" si="7"/>
        <v>0</v>
      </c>
      <c r="Y25" s="16">
        <f t="shared" si="8"/>
        <v>0</v>
      </c>
    </row>
    <row r="26" spans="1:25" x14ac:dyDescent="0.25">
      <c r="A26" s="7" t="s">
        <v>8</v>
      </c>
      <c r="B26" s="4"/>
      <c r="C26" s="4"/>
      <c r="D26" s="4"/>
      <c r="E26" s="4"/>
      <c r="F26" s="4"/>
      <c r="G26" s="4"/>
      <c r="H26" s="4"/>
      <c r="I26" s="4"/>
      <c r="J26" s="4">
        <v>4</v>
      </c>
      <c r="K26" s="4"/>
      <c r="L26" s="4"/>
      <c r="M26" s="4"/>
      <c r="N26" s="4"/>
      <c r="O26" s="4">
        <v>7</v>
      </c>
      <c r="P26" s="4"/>
      <c r="Q26" s="4">
        <v>2</v>
      </c>
      <c r="R26" s="4"/>
      <c r="S26" s="4">
        <v>2</v>
      </c>
      <c r="T26" s="4"/>
      <c r="U26" s="4">
        <v>5</v>
      </c>
      <c r="V26" s="4">
        <f t="shared" si="5"/>
        <v>20</v>
      </c>
      <c r="W26" s="4">
        <f t="shared" ref="W26:W27" si="9">+V26*25</f>
        <v>500</v>
      </c>
      <c r="X26" s="15">
        <f t="shared" si="7"/>
        <v>25</v>
      </c>
      <c r="Y26" s="16">
        <f t="shared" si="8"/>
        <v>0.13480722566729578</v>
      </c>
    </row>
    <row r="27" spans="1:25" x14ac:dyDescent="0.25">
      <c r="A27" s="7" t="s">
        <v>9</v>
      </c>
      <c r="B27" s="4">
        <v>2</v>
      </c>
      <c r="C27" s="4">
        <v>1</v>
      </c>
      <c r="D27" s="4">
        <v>1</v>
      </c>
      <c r="E27" s="4">
        <v>1</v>
      </c>
      <c r="F27" s="4">
        <v>1</v>
      </c>
      <c r="G27" s="4"/>
      <c r="H27" s="4"/>
      <c r="I27" s="4"/>
      <c r="J27" s="4">
        <v>3</v>
      </c>
      <c r="K27" s="4"/>
      <c r="L27" s="4">
        <v>5</v>
      </c>
      <c r="M27" s="4"/>
      <c r="N27" s="4">
        <v>5</v>
      </c>
      <c r="O27" s="4"/>
      <c r="P27" s="4"/>
      <c r="Q27" s="4">
        <v>2</v>
      </c>
      <c r="R27" s="4"/>
      <c r="S27" s="4">
        <v>2</v>
      </c>
      <c r="T27" s="4">
        <v>3</v>
      </c>
      <c r="U27" s="4">
        <v>1</v>
      </c>
      <c r="V27" s="4">
        <f>SUM(B27:U27)</f>
        <v>27</v>
      </c>
      <c r="W27" s="4">
        <f t="shared" si="9"/>
        <v>675</v>
      </c>
      <c r="X27" s="15">
        <f t="shared" si="7"/>
        <v>33.75</v>
      </c>
      <c r="Y27" s="16">
        <f t="shared" si="8"/>
        <v>0.18198975465084929</v>
      </c>
    </row>
    <row r="28" spans="1:25" x14ac:dyDescent="0.25">
      <c r="A28" s="25" t="s">
        <v>15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19">
        <f>10923-10192</f>
        <v>731</v>
      </c>
      <c r="Y28" s="17" t="s">
        <v>22</v>
      </c>
    </row>
    <row r="29" spans="1:25" x14ac:dyDescent="0.25">
      <c r="A29" s="6" t="s">
        <v>16</v>
      </c>
      <c r="B29" s="6">
        <v>33</v>
      </c>
      <c r="C29" s="6">
        <v>34</v>
      </c>
      <c r="D29" s="6">
        <v>35</v>
      </c>
      <c r="E29" s="6">
        <v>36</v>
      </c>
      <c r="F29" s="6">
        <v>37</v>
      </c>
      <c r="G29" s="6">
        <v>38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 t="s">
        <v>10</v>
      </c>
      <c r="W29" s="6" t="s">
        <v>11</v>
      </c>
      <c r="X29" s="6" t="s">
        <v>20</v>
      </c>
      <c r="Y29" s="6" t="s">
        <v>21</v>
      </c>
    </row>
    <row r="30" spans="1:25" x14ac:dyDescent="0.25">
      <c r="A30" s="7" t="s">
        <v>0</v>
      </c>
      <c r="B30" s="4"/>
      <c r="C30" s="4">
        <v>2</v>
      </c>
      <c r="D30" s="4">
        <v>10</v>
      </c>
      <c r="E30" s="4">
        <v>10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f>SUM(B30:O30)</f>
        <v>22</v>
      </c>
      <c r="W30" s="4">
        <f>+V30*25</f>
        <v>550</v>
      </c>
      <c r="X30" s="15">
        <f>+W30/4</f>
        <v>137.5</v>
      </c>
      <c r="Y30" s="16">
        <f>+W30/$X$28</f>
        <v>0.75239398084815323</v>
      </c>
    </row>
    <row r="31" spans="1:25" x14ac:dyDescent="0.25">
      <c r="A31" s="7" t="s">
        <v>1</v>
      </c>
      <c r="B31" s="4">
        <v>2</v>
      </c>
      <c r="C31" s="4">
        <v>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f>SUM(B31:M31)</f>
        <v>3</v>
      </c>
      <c r="W31" s="4">
        <f t="shared" ref="W31:W36" si="10">+V31*25</f>
        <v>75</v>
      </c>
      <c r="X31" s="15">
        <f t="shared" ref="X31:X39" si="11">+W31/4</f>
        <v>18.75</v>
      </c>
      <c r="Y31" s="16">
        <f t="shared" ref="Y31:Y39" si="12">+W31/$X$28</f>
        <v>0.10259917920656635</v>
      </c>
    </row>
    <row r="32" spans="1:25" x14ac:dyDescent="0.25">
      <c r="A32" s="7" t="s">
        <v>2</v>
      </c>
      <c r="B32" s="4">
        <v>4</v>
      </c>
      <c r="C32" s="4">
        <v>14</v>
      </c>
      <c r="D32" s="4">
        <v>24</v>
      </c>
      <c r="E32" s="4">
        <v>24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>
        <f>SUM(B32:U32)</f>
        <v>66</v>
      </c>
      <c r="W32" s="4">
        <f t="shared" si="10"/>
        <v>1650</v>
      </c>
      <c r="X32" s="15">
        <f t="shared" si="11"/>
        <v>412.5</v>
      </c>
      <c r="Y32" s="16">
        <f t="shared" si="12"/>
        <v>2.2571819425444595</v>
      </c>
    </row>
    <row r="33" spans="1:25" x14ac:dyDescent="0.25">
      <c r="A33" s="7" t="s">
        <v>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>
        <f t="shared" ref="V33:V39" si="13">SUM(B33:M33)</f>
        <v>0</v>
      </c>
      <c r="W33" s="4">
        <f t="shared" si="10"/>
        <v>0</v>
      </c>
      <c r="X33" s="15">
        <f t="shared" si="11"/>
        <v>0</v>
      </c>
      <c r="Y33" s="16">
        <f t="shared" si="12"/>
        <v>0</v>
      </c>
    </row>
    <row r="34" spans="1:25" x14ac:dyDescent="0.25">
      <c r="A34" s="7" t="s">
        <v>4</v>
      </c>
      <c r="B34" s="4">
        <v>4</v>
      </c>
      <c r="C34" s="4">
        <v>10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>
        <f t="shared" si="13"/>
        <v>14</v>
      </c>
      <c r="W34" s="4">
        <f t="shared" si="10"/>
        <v>350</v>
      </c>
      <c r="X34" s="15">
        <f t="shared" si="11"/>
        <v>87.5</v>
      </c>
      <c r="Y34" s="16">
        <f t="shared" si="12"/>
        <v>0.47879616963064298</v>
      </c>
    </row>
    <row r="35" spans="1:25" x14ac:dyDescent="0.25">
      <c r="A35" s="7" t="s">
        <v>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>
        <f t="shared" si="13"/>
        <v>0</v>
      </c>
      <c r="W35" s="4">
        <f t="shared" si="10"/>
        <v>0</v>
      </c>
      <c r="X35" s="15">
        <f t="shared" si="11"/>
        <v>0</v>
      </c>
      <c r="Y35" s="16">
        <f t="shared" si="12"/>
        <v>0</v>
      </c>
    </row>
    <row r="36" spans="1:25" x14ac:dyDescent="0.25">
      <c r="A36" s="7" t="s">
        <v>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>
        <f t="shared" si="13"/>
        <v>0</v>
      </c>
      <c r="W36" s="4">
        <f t="shared" si="10"/>
        <v>0</v>
      </c>
      <c r="X36" s="15">
        <f t="shared" si="11"/>
        <v>0</v>
      </c>
      <c r="Y36" s="16">
        <f t="shared" si="12"/>
        <v>0</v>
      </c>
    </row>
    <row r="37" spans="1:25" x14ac:dyDescent="0.25">
      <c r="A37" s="7" t="s">
        <v>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>
        <f t="shared" si="13"/>
        <v>0</v>
      </c>
      <c r="W37" s="4"/>
      <c r="X37" s="15">
        <f t="shared" si="11"/>
        <v>0</v>
      </c>
      <c r="Y37" s="16">
        <f t="shared" si="12"/>
        <v>0</v>
      </c>
    </row>
    <row r="38" spans="1:25" x14ac:dyDescent="0.25">
      <c r="A38" s="7" t="s">
        <v>8</v>
      </c>
      <c r="B38" s="4"/>
      <c r="C38" s="4"/>
      <c r="D38" s="4">
        <v>5</v>
      </c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f t="shared" si="13"/>
        <v>10</v>
      </c>
      <c r="W38" s="4">
        <f t="shared" ref="W38:W39" si="14">+V38*25</f>
        <v>250</v>
      </c>
      <c r="X38" s="15">
        <f t="shared" si="11"/>
        <v>62.5</v>
      </c>
      <c r="Y38" s="16">
        <f t="shared" si="12"/>
        <v>0.34199726402188785</v>
      </c>
    </row>
    <row r="39" spans="1:25" x14ac:dyDescent="0.25">
      <c r="A39" s="7" t="s">
        <v>9</v>
      </c>
      <c r="B39" s="4"/>
      <c r="C39" s="4">
        <v>2</v>
      </c>
      <c r="D39" s="4">
        <v>1</v>
      </c>
      <c r="E39" s="4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>
        <f t="shared" si="13"/>
        <v>4</v>
      </c>
      <c r="W39" s="4">
        <f t="shared" si="14"/>
        <v>100</v>
      </c>
      <c r="X39" s="15">
        <f t="shared" si="11"/>
        <v>25</v>
      </c>
      <c r="Y39" s="16">
        <f t="shared" si="12"/>
        <v>0.13679890560875513</v>
      </c>
    </row>
    <row r="41" spans="1:25" x14ac:dyDescent="0.25">
      <c r="A41" s="26" t="s">
        <v>12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0">
        <f>+X28+X16+X4</f>
        <v>10923</v>
      </c>
      <c r="Y41" s="9" t="s">
        <v>22</v>
      </c>
    </row>
    <row r="42" spans="1:25" x14ac:dyDescent="0.25">
      <c r="A42" s="3" t="s">
        <v>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9"/>
      <c r="V42" s="5">
        <f>+V30+V18+V6</f>
        <v>35</v>
      </c>
      <c r="W42" s="4">
        <f>+V42*25</f>
        <v>875</v>
      </c>
      <c r="X42" s="15">
        <f>+W42/36</f>
        <v>24.305555555555557</v>
      </c>
      <c r="Y42" s="16">
        <f>+W42/$X$41</f>
        <v>8.0106197930971346E-2</v>
      </c>
    </row>
    <row r="43" spans="1:25" x14ac:dyDescent="0.25">
      <c r="A43" s="3" t="s">
        <v>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9"/>
      <c r="V43" s="5">
        <f t="shared" ref="V43:V51" si="15">+V31+V19+V7</f>
        <v>84</v>
      </c>
      <c r="W43" s="4">
        <f t="shared" ref="W43:W44" si="16">+V43*25</f>
        <v>2100</v>
      </c>
      <c r="X43" s="15">
        <f t="shared" ref="X43:X51" si="17">+W43/36</f>
        <v>58.333333333333336</v>
      </c>
      <c r="Y43" s="16">
        <f t="shared" ref="Y43:Y51" si="18">+W43/$X$41</f>
        <v>0.19225487503433122</v>
      </c>
    </row>
    <row r="44" spans="1:25" x14ac:dyDescent="0.25">
      <c r="A44" s="3" t="s">
        <v>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9"/>
      <c r="V44" s="4">
        <f t="shared" si="15"/>
        <v>272</v>
      </c>
      <c r="W44" s="4">
        <f t="shared" si="16"/>
        <v>6800</v>
      </c>
      <c r="X44" s="15">
        <f t="shared" si="17"/>
        <v>188.88888888888889</v>
      </c>
      <c r="Y44" s="16">
        <f t="shared" si="18"/>
        <v>0.62253959534926306</v>
      </c>
    </row>
    <row r="45" spans="1:25" x14ac:dyDescent="0.25">
      <c r="A45" s="3" t="s">
        <v>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9"/>
      <c r="V45" s="5">
        <f t="shared" si="15"/>
        <v>1</v>
      </c>
      <c r="W45" s="4"/>
      <c r="X45" s="15">
        <f t="shared" si="17"/>
        <v>0</v>
      </c>
      <c r="Y45" s="16">
        <f t="shared" si="18"/>
        <v>0</v>
      </c>
    </row>
    <row r="46" spans="1:25" x14ac:dyDescent="0.25">
      <c r="A46" s="3" t="s">
        <v>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9"/>
      <c r="V46" s="5">
        <f t="shared" si="15"/>
        <v>43</v>
      </c>
      <c r="W46" s="4">
        <f t="shared" ref="W46:W48" si="19">+V46*25</f>
        <v>1075</v>
      </c>
      <c r="X46" s="15">
        <f t="shared" si="17"/>
        <v>29.861111111111111</v>
      </c>
      <c r="Y46" s="16">
        <f t="shared" si="18"/>
        <v>9.8416186029479075E-2</v>
      </c>
    </row>
    <row r="47" spans="1:25" x14ac:dyDescent="0.25">
      <c r="A47" s="3" t="s">
        <v>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9"/>
      <c r="V47" s="4">
        <f t="shared" si="15"/>
        <v>0</v>
      </c>
      <c r="W47" s="4">
        <f t="shared" si="19"/>
        <v>0</v>
      </c>
      <c r="X47" s="15">
        <f t="shared" si="17"/>
        <v>0</v>
      </c>
      <c r="Y47" s="16">
        <f t="shared" si="18"/>
        <v>0</v>
      </c>
    </row>
    <row r="48" spans="1:25" x14ac:dyDescent="0.25">
      <c r="A48" s="3" t="s">
        <v>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9"/>
      <c r="V48" s="4">
        <f t="shared" si="15"/>
        <v>0</v>
      </c>
      <c r="W48" s="4">
        <f t="shared" si="19"/>
        <v>0</v>
      </c>
      <c r="X48" s="15">
        <f t="shared" si="17"/>
        <v>0</v>
      </c>
      <c r="Y48" s="16">
        <f t="shared" si="18"/>
        <v>0</v>
      </c>
    </row>
    <row r="49" spans="1:25" x14ac:dyDescent="0.25">
      <c r="A49" s="3" t="s">
        <v>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9"/>
      <c r="V49" s="5">
        <f t="shared" si="15"/>
        <v>3</v>
      </c>
      <c r="W49" s="4"/>
      <c r="X49" s="15">
        <f t="shared" si="17"/>
        <v>0</v>
      </c>
      <c r="Y49" s="16">
        <f t="shared" si="18"/>
        <v>0</v>
      </c>
    </row>
    <row r="50" spans="1:25" x14ac:dyDescent="0.25">
      <c r="A50" s="3" t="s">
        <v>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9"/>
      <c r="V50" s="5">
        <f t="shared" si="15"/>
        <v>85</v>
      </c>
      <c r="W50" s="4">
        <f t="shared" ref="W50:W51" si="20">+V50*25</f>
        <v>2125</v>
      </c>
      <c r="X50" s="15">
        <f t="shared" si="17"/>
        <v>59.027777777777779</v>
      </c>
      <c r="Y50" s="16">
        <f t="shared" si="18"/>
        <v>0.1945436235466447</v>
      </c>
    </row>
    <row r="51" spans="1:25" x14ac:dyDescent="0.25">
      <c r="A51" s="3" t="s">
        <v>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9"/>
      <c r="V51" s="5">
        <f t="shared" si="15"/>
        <v>41</v>
      </c>
      <c r="W51" s="4">
        <f t="shared" si="20"/>
        <v>1025</v>
      </c>
      <c r="X51" s="15">
        <f t="shared" si="17"/>
        <v>28.472222222222221</v>
      </c>
      <c r="Y51" s="16">
        <f t="shared" si="18"/>
        <v>9.3838689004852149E-2</v>
      </c>
    </row>
  </sheetData>
  <mergeCells count="7">
    <mergeCell ref="A4:W4"/>
    <mergeCell ref="A16:W16"/>
    <mergeCell ref="A28:W28"/>
    <mergeCell ref="A41:W41"/>
    <mergeCell ref="A1:Y1"/>
    <mergeCell ref="A2:Y2"/>
    <mergeCell ref="A3:Y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A26" sqref="A26"/>
    </sheetView>
  </sheetViews>
  <sheetFormatPr baseColWidth="10" defaultRowHeight="15" x14ac:dyDescent="0.25"/>
  <cols>
    <col min="1" max="1" width="32.85546875" bestFit="1" customWidth="1"/>
    <col min="2" max="8" width="3" bestFit="1" customWidth="1"/>
    <col min="9" max="9" width="3.140625" customWidth="1"/>
    <col min="10" max="13" width="3" bestFit="1" customWidth="1"/>
    <col min="14" max="21" width="3" customWidth="1"/>
    <col min="22" max="22" width="10" bestFit="1" customWidth="1"/>
    <col min="23" max="23" width="12.42578125" bestFit="1" customWidth="1"/>
  </cols>
  <sheetData>
    <row r="1" spans="1:25" ht="18.75" x14ac:dyDescent="0.3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x14ac:dyDescent="0.25">
      <c r="A2" s="28" t="s">
        <v>26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5">
      <c r="A3" s="28" t="s">
        <v>25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x14ac:dyDescent="0.25">
      <c r="A4" s="23" t="s">
        <v>13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spans="1:25" x14ac:dyDescent="0.25">
      <c r="A5" s="6" t="s">
        <v>16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 t="s">
        <v>10</v>
      </c>
      <c r="W5" s="6" t="s">
        <v>11</v>
      </c>
      <c r="X5" s="6" t="s">
        <v>20</v>
      </c>
      <c r="Y5" s="6" t="s">
        <v>21</v>
      </c>
    </row>
    <row r="6" spans="1:25" x14ac:dyDescent="0.25">
      <c r="A6" s="7" t="s">
        <v>0</v>
      </c>
      <c r="B6" s="4"/>
      <c r="C6" s="4"/>
      <c r="D6" s="4"/>
      <c r="E6" s="4"/>
      <c r="F6" s="4"/>
      <c r="G6" s="4"/>
      <c r="H6" s="4"/>
      <c r="I6" s="4"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>
        <f>SUM(B6:M6)</f>
        <v>1</v>
      </c>
      <c r="W6" s="4">
        <f>+V6*25</f>
        <v>25</v>
      </c>
      <c r="X6">
        <f>+Y14</f>
        <v>0</v>
      </c>
    </row>
    <row r="7" spans="1:25" x14ac:dyDescent="0.25">
      <c r="A7" s="7" t="s">
        <v>1</v>
      </c>
      <c r="B7" s="4"/>
      <c r="C7" s="4"/>
      <c r="D7" s="4">
        <v>4</v>
      </c>
      <c r="E7" s="4">
        <v>8</v>
      </c>
      <c r="F7" s="4">
        <v>8</v>
      </c>
      <c r="G7" s="4">
        <v>11</v>
      </c>
      <c r="H7" s="4">
        <v>4</v>
      </c>
      <c r="I7" s="4">
        <v>3</v>
      </c>
      <c r="J7" s="4">
        <v>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>
        <f t="shared" ref="V7:V14" si="0">SUM(B7:M7)</f>
        <v>44</v>
      </c>
      <c r="W7" s="4">
        <f t="shared" ref="W7:W12" si="1">+V7*25</f>
        <v>1100</v>
      </c>
    </row>
    <row r="8" spans="1:25" x14ac:dyDescent="0.25">
      <c r="A8" s="7" t="s">
        <v>2</v>
      </c>
      <c r="B8" s="4"/>
      <c r="C8" s="4"/>
      <c r="D8" s="4"/>
      <c r="E8" s="4">
        <v>10</v>
      </c>
      <c r="F8" s="4"/>
      <c r="G8" s="4">
        <v>4</v>
      </c>
      <c r="H8" s="4"/>
      <c r="I8" s="4">
        <v>9</v>
      </c>
      <c r="J8" s="4">
        <v>14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>
        <f t="shared" si="0"/>
        <v>37</v>
      </c>
      <c r="W8" s="4">
        <f t="shared" si="1"/>
        <v>925</v>
      </c>
    </row>
    <row r="9" spans="1:25" x14ac:dyDescent="0.25">
      <c r="A9" s="7" t="s">
        <v>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>
        <f t="shared" si="0"/>
        <v>0</v>
      </c>
      <c r="W9" s="4">
        <f t="shared" si="1"/>
        <v>0</v>
      </c>
    </row>
    <row r="10" spans="1:25" x14ac:dyDescent="0.25">
      <c r="A10" s="7" t="s">
        <v>4</v>
      </c>
      <c r="B10" s="4"/>
      <c r="C10" s="4"/>
      <c r="D10" s="4"/>
      <c r="E10" s="4"/>
      <c r="F10" s="4"/>
      <c r="G10" s="4">
        <v>1</v>
      </c>
      <c r="H10" s="4"/>
      <c r="I10" s="4"/>
      <c r="J10" s="4">
        <v>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f t="shared" si="0"/>
        <v>5</v>
      </c>
      <c r="W10" s="4">
        <f t="shared" si="1"/>
        <v>125</v>
      </c>
    </row>
    <row r="11" spans="1:25" x14ac:dyDescent="0.25">
      <c r="A11" s="7" t="s">
        <v>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f t="shared" si="0"/>
        <v>0</v>
      </c>
      <c r="W11" s="4">
        <f t="shared" si="1"/>
        <v>0</v>
      </c>
    </row>
    <row r="12" spans="1:25" x14ac:dyDescent="0.25">
      <c r="A12" s="7" t="s">
        <v>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>
        <f t="shared" si="0"/>
        <v>0</v>
      </c>
      <c r="W12" s="4">
        <f t="shared" si="1"/>
        <v>0</v>
      </c>
    </row>
    <row r="13" spans="1:25" x14ac:dyDescent="0.25">
      <c r="A13" s="7" t="s">
        <v>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f t="shared" si="0"/>
        <v>0</v>
      </c>
      <c r="W13" s="4"/>
    </row>
    <row r="14" spans="1:25" x14ac:dyDescent="0.25">
      <c r="A14" s="7" t="s">
        <v>8</v>
      </c>
      <c r="B14" s="4"/>
      <c r="C14" s="4"/>
      <c r="D14" s="4"/>
      <c r="E14" s="4">
        <v>2</v>
      </c>
      <c r="F14" s="4"/>
      <c r="G14" s="4"/>
      <c r="H14" s="4"/>
      <c r="I14" s="4">
        <v>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f t="shared" si="0"/>
        <v>6</v>
      </c>
      <c r="W14" s="4">
        <f t="shared" ref="W14:W15" si="2">+V14*25</f>
        <v>150</v>
      </c>
    </row>
    <row r="15" spans="1:25" x14ac:dyDescent="0.25">
      <c r="A15" s="7" t="s">
        <v>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>
        <f>SUM(B15:M15)</f>
        <v>0</v>
      </c>
      <c r="W15" s="4">
        <f t="shared" si="2"/>
        <v>0</v>
      </c>
    </row>
    <row r="16" spans="1:25" x14ac:dyDescent="0.25">
      <c r="A16" s="24" t="s">
        <v>14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5" x14ac:dyDescent="0.25">
      <c r="A17" s="6" t="s">
        <v>16</v>
      </c>
      <c r="B17" s="6">
        <v>10</v>
      </c>
      <c r="C17" s="6">
        <v>11</v>
      </c>
      <c r="D17" s="6">
        <v>12</v>
      </c>
      <c r="E17" s="6">
        <v>13</v>
      </c>
      <c r="F17" s="6">
        <v>14</v>
      </c>
      <c r="G17" s="6">
        <v>15</v>
      </c>
      <c r="H17" s="6">
        <v>16</v>
      </c>
      <c r="I17" s="6">
        <v>17</v>
      </c>
      <c r="J17" s="6">
        <v>18</v>
      </c>
      <c r="K17" s="6">
        <v>19</v>
      </c>
      <c r="L17" s="6">
        <v>20</v>
      </c>
      <c r="M17" s="6">
        <v>21</v>
      </c>
      <c r="N17" s="6">
        <v>22</v>
      </c>
      <c r="O17" s="6">
        <v>23</v>
      </c>
      <c r="P17" s="6"/>
      <c r="Q17" s="6"/>
      <c r="R17" s="6"/>
      <c r="S17" s="6"/>
      <c r="T17" s="6"/>
      <c r="U17" s="6"/>
      <c r="V17" s="6" t="s">
        <v>10</v>
      </c>
      <c r="W17" s="6" t="s">
        <v>11</v>
      </c>
      <c r="X17" s="6" t="s">
        <v>20</v>
      </c>
      <c r="Y17" s="6" t="s">
        <v>21</v>
      </c>
    </row>
    <row r="18" spans="1:25" x14ac:dyDescent="0.25">
      <c r="A18" s="7" t="s">
        <v>0</v>
      </c>
      <c r="B18" s="4"/>
      <c r="C18" s="4"/>
      <c r="D18" s="4">
        <v>1</v>
      </c>
      <c r="E18" s="4"/>
      <c r="F18" s="4">
        <v>1</v>
      </c>
      <c r="G18" s="4"/>
      <c r="H18" s="4"/>
      <c r="I18" s="4">
        <v>2</v>
      </c>
      <c r="J18" s="4"/>
      <c r="K18" s="4"/>
      <c r="L18" s="4"/>
      <c r="M18" s="4"/>
      <c r="N18" s="4">
        <v>1</v>
      </c>
      <c r="O18" s="4"/>
      <c r="P18" s="4"/>
      <c r="Q18" s="4"/>
      <c r="R18" s="4"/>
      <c r="S18" s="4"/>
      <c r="T18" s="4"/>
      <c r="U18" s="4"/>
      <c r="V18" s="4">
        <f>SUM(B18:U18)</f>
        <v>5</v>
      </c>
      <c r="W18" s="4">
        <f>+V18*25</f>
        <v>125</v>
      </c>
    </row>
    <row r="19" spans="1:25" x14ac:dyDescent="0.25">
      <c r="A19" s="7" t="s">
        <v>1</v>
      </c>
      <c r="B19" s="4">
        <v>3</v>
      </c>
      <c r="C19" s="4">
        <v>5</v>
      </c>
      <c r="D19" s="4"/>
      <c r="E19" s="4"/>
      <c r="F19" s="4">
        <v>1</v>
      </c>
      <c r="G19" s="4"/>
      <c r="H19" s="4"/>
      <c r="I19" s="4"/>
      <c r="J19" s="4"/>
      <c r="K19" s="4"/>
      <c r="L19" s="4"/>
      <c r="M19" s="4">
        <v>2</v>
      </c>
      <c r="N19" s="4">
        <v>2</v>
      </c>
      <c r="O19" s="4">
        <v>7</v>
      </c>
      <c r="P19" s="4"/>
      <c r="Q19" s="4"/>
      <c r="R19" s="4"/>
      <c r="S19" s="4"/>
      <c r="T19" s="4"/>
      <c r="U19" s="4"/>
      <c r="V19" s="4">
        <f t="shared" ref="V19:V26" si="3">SUM(B19:U19)</f>
        <v>20</v>
      </c>
      <c r="W19" s="4">
        <f t="shared" ref="W19:W24" si="4">+V19*25</f>
        <v>500</v>
      </c>
    </row>
    <row r="20" spans="1:25" x14ac:dyDescent="0.25">
      <c r="A20" s="7" t="s">
        <v>2</v>
      </c>
      <c r="B20" s="4">
        <v>2</v>
      </c>
      <c r="C20" s="4">
        <v>6</v>
      </c>
      <c r="D20" s="4">
        <v>2</v>
      </c>
      <c r="E20" s="4"/>
      <c r="F20" s="4">
        <v>18</v>
      </c>
      <c r="G20" s="4">
        <v>12</v>
      </c>
      <c r="H20" s="4"/>
      <c r="I20" s="4"/>
      <c r="J20" s="4">
        <v>5</v>
      </c>
      <c r="K20" s="4">
        <v>4</v>
      </c>
      <c r="L20" s="4">
        <v>12</v>
      </c>
      <c r="M20" s="4"/>
      <c r="N20" s="4">
        <v>8</v>
      </c>
      <c r="O20" s="4"/>
      <c r="P20" s="4"/>
      <c r="Q20" s="4"/>
      <c r="R20" s="4"/>
      <c r="S20" s="4"/>
      <c r="T20" s="4"/>
      <c r="U20" s="4"/>
      <c r="V20" s="4">
        <f t="shared" si="3"/>
        <v>69</v>
      </c>
      <c r="W20" s="4">
        <f t="shared" si="4"/>
        <v>1725</v>
      </c>
    </row>
    <row r="21" spans="1:25" x14ac:dyDescent="0.25">
      <c r="A21" s="7" t="s">
        <v>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f t="shared" si="3"/>
        <v>0</v>
      </c>
      <c r="W21" s="4">
        <f t="shared" si="4"/>
        <v>0</v>
      </c>
    </row>
    <row r="22" spans="1:25" x14ac:dyDescent="0.25">
      <c r="A22" s="7" t="s">
        <v>4</v>
      </c>
      <c r="B22" s="4"/>
      <c r="C22" s="4">
        <v>1</v>
      </c>
      <c r="D22" s="4">
        <v>4</v>
      </c>
      <c r="E22" s="4"/>
      <c r="F22" s="4">
        <v>2</v>
      </c>
      <c r="G22" s="4"/>
      <c r="H22" s="4"/>
      <c r="I22" s="4"/>
      <c r="J22" s="4">
        <v>1</v>
      </c>
      <c r="K22" s="4">
        <v>1</v>
      </c>
      <c r="L22" s="4">
        <v>1</v>
      </c>
      <c r="M22" s="4"/>
      <c r="N22" s="4">
        <v>3</v>
      </c>
      <c r="O22" s="4"/>
      <c r="P22" s="4"/>
      <c r="Q22" s="4"/>
      <c r="R22" s="4"/>
      <c r="S22" s="4"/>
      <c r="T22" s="4"/>
      <c r="U22" s="4"/>
      <c r="V22" s="4">
        <f t="shared" si="3"/>
        <v>13</v>
      </c>
      <c r="W22" s="4">
        <f t="shared" si="4"/>
        <v>325</v>
      </c>
    </row>
    <row r="23" spans="1:25" x14ac:dyDescent="0.25">
      <c r="A23" s="7" t="s">
        <v>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 t="shared" si="3"/>
        <v>0</v>
      </c>
      <c r="W23" s="4">
        <f t="shared" si="4"/>
        <v>0</v>
      </c>
    </row>
    <row r="24" spans="1:25" x14ac:dyDescent="0.25">
      <c r="A24" s="7" t="s">
        <v>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 t="shared" si="3"/>
        <v>0</v>
      </c>
      <c r="W24" s="4">
        <f t="shared" si="4"/>
        <v>0</v>
      </c>
    </row>
    <row r="25" spans="1:25" x14ac:dyDescent="0.25">
      <c r="A25" s="7" t="s">
        <v>7</v>
      </c>
      <c r="B25" s="4"/>
      <c r="C25" s="4">
        <v>1</v>
      </c>
      <c r="D25" s="4"/>
      <c r="E25" s="4">
        <v>2</v>
      </c>
      <c r="F25" s="4">
        <v>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>
        <f t="shared" si="3"/>
        <v>6</v>
      </c>
      <c r="W25" s="4"/>
    </row>
    <row r="26" spans="1:25" x14ac:dyDescent="0.25">
      <c r="A26" s="7" t="s">
        <v>8</v>
      </c>
      <c r="B26" s="4"/>
      <c r="C26" s="4">
        <v>8</v>
      </c>
      <c r="D26" s="4"/>
      <c r="E26" s="4"/>
      <c r="F26" s="4"/>
      <c r="G26" s="4"/>
      <c r="H26" s="4"/>
      <c r="I26" s="4"/>
      <c r="J26" s="4"/>
      <c r="K26" s="4">
        <v>16</v>
      </c>
      <c r="L26" s="4">
        <v>5</v>
      </c>
      <c r="M26" s="4"/>
      <c r="N26" s="4">
        <v>10</v>
      </c>
      <c r="O26" s="4">
        <v>40</v>
      </c>
      <c r="P26" s="4"/>
      <c r="Q26" s="4"/>
      <c r="R26" s="4"/>
      <c r="S26" s="4"/>
      <c r="T26" s="4"/>
      <c r="U26" s="4"/>
      <c r="V26" s="4">
        <f t="shared" si="3"/>
        <v>79</v>
      </c>
      <c r="W26" s="4">
        <f t="shared" ref="W26:W27" si="5">+V26*25</f>
        <v>1975</v>
      </c>
    </row>
    <row r="27" spans="1:25" x14ac:dyDescent="0.25">
      <c r="A27" s="7" t="s">
        <v>9</v>
      </c>
      <c r="B27" s="4"/>
      <c r="C27" s="4">
        <v>6</v>
      </c>
      <c r="D27" s="4">
        <v>6</v>
      </c>
      <c r="E27" s="4"/>
      <c r="F27" s="4"/>
      <c r="G27" s="4">
        <v>2</v>
      </c>
      <c r="H27" s="4">
        <v>2</v>
      </c>
      <c r="I27" s="4">
        <v>3</v>
      </c>
      <c r="J27" s="4">
        <v>4</v>
      </c>
      <c r="K27" s="4"/>
      <c r="L27" s="4"/>
      <c r="M27" s="4">
        <v>2</v>
      </c>
      <c r="N27" s="4"/>
      <c r="O27" s="4"/>
      <c r="P27" s="4"/>
      <c r="Q27" s="4"/>
      <c r="R27" s="4"/>
      <c r="S27" s="4"/>
      <c r="T27" s="4"/>
      <c r="U27" s="4"/>
      <c r="V27" s="4">
        <f>SUM(B27:U27)</f>
        <v>25</v>
      </c>
      <c r="W27" s="4">
        <f t="shared" si="5"/>
        <v>625</v>
      </c>
    </row>
    <row r="28" spans="1:25" x14ac:dyDescent="0.25">
      <c r="A28" s="25" t="s">
        <v>15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5" x14ac:dyDescent="0.25">
      <c r="A29" s="6" t="s">
        <v>16</v>
      </c>
      <c r="B29" s="6">
        <v>24</v>
      </c>
      <c r="C29" s="6">
        <v>25</v>
      </c>
      <c r="D29" s="6">
        <v>26</v>
      </c>
      <c r="E29" s="6">
        <v>27</v>
      </c>
      <c r="F29" s="6">
        <v>28</v>
      </c>
      <c r="G29" s="6">
        <v>29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 t="s">
        <v>10</v>
      </c>
      <c r="W29" s="6" t="s">
        <v>11</v>
      </c>
      <c r="X29" s="6" t="s">
        <v>20</v>
      </c>
      <c r="Y29" s="6" t="s">
        <v>21</v>
      </c>
    </row>
    <row r="30" spans="1:25" x14ac:dyDescent="0.25">
      <c r="A30" s="7" t="s">
        <v>0</v>
      </c>
      <c r="B30" s="4">
        <v>1</v>
      </c>
      <c r="C30" s="4"/>
      <c r="D30" s="4"/>
      <c r="E30" s="4">
        <v>1</v>
      </c>
      <c r="F30" s="4">
        <v>1</v>
      </c>
      <c r="G30" s="4">
        <v>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f>SUM(B30:O30)</f>
        <v>5</v>
      </c>
      <c r="W30" s="4">
        <f>+V30*25</f>
        <v>125</v>
      </c>
    </row>
    <row r="31" spans="1:25" x14ac:dyDescent="0.25">
      <c r="A31" s="7" t="s">
        <v>1</v>
      </c>
      <c r="B31" s="4">
        <v>4</v>
      </c>
      <c r="C31" s="4"/>
      <c r="D31" s="4"/>
      <c r="E31" s="4">
        <v>2</v>
      </c>
      <c r="F31" s="4">
        <v>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>
        <f>SUM(B31:M31)</f>
        <v>8</v>
      </c>
      <c r="W31" s="4">
        <f t="shared" ref="W31:W36" si="6">+V31*25</f>
        <v>200</v>
      </c>
    </row>
    <row r="32" spans="1:25" x14ac:dyDescent="0.25">
      <c r="A32" s="7" t="s">
        <v>2</v>
      </c>
      <c r="B32" s="4">
        <v>17</v>
      </c>
      <c r="C32" s="4">
        <v>16</v>
      </c>
      <c r="D32" s="4">
        <v>18</v>
      </c>
      <c r="E32" s="4">
        <v>25</v>
      </c>
      <c r="F32" s="4">
        <v>25</v>
      </c>
      <c r="G32" s="4">
        <v>25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>
        <f>SUM(B32:U32)</f>
        <v>126</v>
      </c>
      <c r="W32" s="4">
        <f t="shared" si="6"/>
        <v>3150</v>
      </c>
    </row>
    <row r="33" spans="1:23" x14ac:dyDescent="0.25">
      <c r="A33" s="7" t="s">
        <v>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>
        <f t="shared" ref="V33:V39" si="7">SUM(B33:M33)</f>
        <v>0</v>
      </c>
      <c r="W33" s="4">
        <f t="shared" si="6"/>
        <v>0</v>
      </c>
    </row>
    <row r="34" spans="1:23" x14ac:dyDescent="0.25">
      <c r="A34" s="7" t="s">
        <v>4</v>
      </c>
      <c r="B34" s="4">
        <v>3</v>
      </c>
      <c r="C34" s="4">
        <v>3</v>
      </c>
      <c r="D34" s="4">
        <v>3</v>
      </c>
      <c r="E34" s="4">
        <v>3</v>
      </c>
      <c r="F34" s="4">
        <v>3</v>
      </c>
      <c r="G34" s="4">
        <v>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>
        <f t="shared" si="7"/>
        <v>18</v>
      </c>
      <c r="W34" s="4">
        <f t="shared" si="6"/>
        <v>450</v>
      </c>
    </row>
    <row r="35" spans="1:23" x14ac:dyDescent="0.25">
      <c r="A35" s="7" t="s">
        <v>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>
        <f t="shared" si="7"/>
        <v>0</v>
      </c>
      <c r="W35" s="4">
        <f t="shared" si="6"/>
        <v>0</v>
      </c>
    </row>
    <row r="36" spans="1:23" x14ac:dyDescent="0.25">
      <c r="A36" s="7" t="s">
        <v>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>
        <f t="shared" si="7"/>
        <v>0</v>
      </c>
      <c r="W36" s="4">
        <f t="shared" si="6"/>
        <v>0</v>
      </c>
    </row>
    <row r="37" spans="1:23" x14ac:dyDescent="0.25">
      <c r="A37" s="7" t="s">
        <v>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>
        <f t="shared" si="7"/>
        <v>0</v>
      </c>
      <c r="W37" s="4"/>
    </row>
    <row r="38" spans="1:23" x14ac:dyDescent="0.25">
      <c r="A38" s="7" t="s">
        <v>8</v>
      </c>
      <c r="B38" s="4">
        <v>20</v>
      </c>
      <c r="C38" s="4"/>
      <c r="D38" s="4">
        <v>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f t="shared" si="7"/>
        <v>25</v>
      </c>
      <c r="W38" s="4">
        <f t="shared" ref="W38:W39" si="8">+V38*25</f>
        <v>625</v>
      </c>
    </row>
    <row r="39" spans="1:23" x14ac:dyDescent="0.25">
      <c r="A39" s="7" t="s">
        <v>9</v>
      </c>
      <c r="B39" s="4"/>
      <c r="C39" s="4"/>
      <c r="D39" s="4">
        <v>2</v>
      </c>
      <c r="E39" s="4">
        <v>2</v>
      </c>
      <c r="F39" s="4">
        <v>2</v>
      </c>
      <c r="G39" s="4">
        <v>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>
        <f t="shared" si="7"/>
        <v>8</v>
      </c>
      <c r="W39" s="4">
        <f t="shared" si="8"/>
        <v>200</v>
      </c>
    </row>
    <row r="41" spans="1:23" x14ac:dyDescent="0.25">
      <c r="A41" s="26" t="s">
        <v>12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1:23" x14ac:dyDescent="0.25">
      <c r="A42" s="3" t="s">
        <v>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9"/>
      <c r="V42" s="5">
        <f>+V30+V18+V6</f>
        <v>11</v>
      </c>
      <c r="W42" s="4">
        <f>+V42*25</f>
        <v>275</v>
      </c>
    </row>
    <row r="43" spans="1:23" x14ac:dyDescent="0.25">
      <c r="A43" s="3" t="s">
        <v>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9"/>
      <c r="V43" s="5">
        <f t="shared" ref="V43:V51" si="9">+V31+V19+V7</f>
        <v>72</v>
      </c>
      <c r="W43" s="4">
        <f t="shared" ref="W43:W44" si="10">+V43*25</f>
        <v>1800</v>
      </c>
    </row>
    <row r="44" spans="1:23" x14ac:dyDescent="0.25">
      <c r="A44" s="3" t="s">
        <v>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9"/>
      <c r="V44" s="4">
        <f t="shared" si="9"/>
        <v>232</v>
      </c>
      <c r="W44" s="4">
        <f t="shared" si="10"/>
        <v>5800</v>
      </c>
    </row>
    <row r="45" spans="1:23" x14ac:dyDescent="0.25">
      <c r="A45" s="3" t="s">
        <v>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9"/>
      <c r="V45" s="5">
        <f t="shared" si="9"/>
        <v>0</v>
      </c>
      <c r="W45" s="4"/>
    </row>
    <row r="46" spans="1:23" x14ac:dyDescent="0.25">
      <c r="A46" s="3" t="s">
        <v>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9"/>
      <c r="V46" s="5">
        <f t="shared" si="9"/>
        <v>36</v>
      </c>
      <c r="W46" s="4">
        <f t="shared" ref="W46:W48" si="11">+V46*25</f>
        <v>900</v>
      </c>
    </row>
    <row r="47" spans="1:23" x14ac:dyDescent="0.25">
      <c r="A47" s="3" t="s">
        <v>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9"/>
      <c r="V47" s="4">
        <f t="shared" si="9"/>
        <v>0</v>
      </c>
      <c r="W47" s="4">
        <f t="shared" si="11"/>
        <v>0</v>
      </c>
    </row>
    <row r="48" spans="1:23" x14ac:dyDescent="0.25">
      <c r="A48" s="3" t="s">
        <v>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9"/>
      <c r="V48" s="4">
        <f t="shared" si="9"/>
        <v>0</v>
      </c>
      <c r="W48" s="4">
        <f t="shared" si="11"/>
        <v>0</v>
      </c>
    </row>
    <row r="49" spans="1:23" x14ac:dyDescent="0.25">
      <c r="A49" s="3" t="s">
        <v>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9"/>
      <c r="V49" s="5">
        <f t="shared" si="9"/>
        <v>6</v>
      </c>
      <c r="W49" s="4"/>
    </row>
    <row r="50" spans="1:23" x14ac:dyDescent="0.25">
      <c r="A50" s="3" t="s">
        <v>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9"/>
      <c r="V50" s="5">
        <f t="shared" si="9"/>
        <v>110</v>
      </c>
      <c r="W50" s="4">
        <f t="shared" ref="W50:W51" si="12">+V50*25</f>
        <v>2750</v>
      </c>
    </row>
    <row r="51" spans="1:23" x14ac:dyDescent="0.25">
      <c r="A51" s="3" t="s">
        <v>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9"/>
      <c r="V51" s="5">
        <f t="shared" si="9"/>
        <v>33</v>
      </c>
      <c r="W51" s="4">
        <f t="shared" si="12"/>
        <v>825</v>
      </c>
    </row>
  </sheetData>
  <mergeCells count="7">
    <mergeCell ref="A4:W4"/>
    <mergeCell ref="A16:W16"/>
    <mergeCell ref="A28:W28"/>
    <mergeCell ref="A41:W41"/>
    <mergeCell ref="A1:Y1"/>
    <mergeCell ref="A2:Y2"/>
    <mergeCell ref="A3:Y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1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sqref="A1:Y3"/>
    </sheetView>
  </sheetViews>
  <sheetFormatPr baseColWidth="10" defaultRowHeight="15" x14ac:dyDescent="0.25"/>
  <cols>
    <col min="1" max="1" width="32.85546875" bestFit="1" customWidth="1"/>
    <col min="2" max="8" width="3" bestFit="1" customWidth="1"/>
    <col min="9" max="9" width="3.140625" customWidth="1"/>
    <col min="10" max="13" width="3" bestFit="1" customWidth="1"/>
    <col min="14" max="24" width="3" customWidth="1"/>
    <col min="25" max="25" width="10" bestFit="1" customWidth="1"/>
    <col min="26" max="26" width="12.42578125" bestFit="1" customWidth="1"/>
  </cols>
  <sheetData>
    <row r="1" spans="1:26" ht="18.75" x14ac:dyDescent="0.3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6" x14ac:dyDescent="0.25">
      <c r="A2" s="28" t="s">
        <v>26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6" x14ac:dyDescent="0.25">
      <c r="A3" s="28" t="s">
        <v>25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6" x14ac:dyDescent="0.25">
      <c r="A4" s="23" t="s">
        <v>13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5">
      <c r="A5" s="6" t="s">
        <v>16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 t="s">
        <v>10</v>
      </c>
      <c r="Z5" s="6" t="s">
        <v>11</v>
      </c>
    </row>
    <row r="6" spans="1:26" x14ac:dyDescent="0.25">
      <c r="A6" s="7" t="s">
        <v>0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>
        <f>SUM(B6:M6)</f>
        <v>1</v>
      </c>
      <c r="Z6" s="4">
        <f>+Y6*25</f>
        <v>25</v>
      </c>
    </row>
    <row r="7" spans="1:26" x14ac:dyDescent="0.25">
      <c r="A7" s="7" t="s">
        <v>1</v>
      </c>
      <c r="B7" s="4">
        <v>1</v>
      </c>
      <c r="C7" s="4">
        <v>3</v>
      </c>
      <c r="D7" s="4">
        <v>15</v>
      </c>
      <c r="E7" s="4">
        <v>9</v>
      </c>
      <c r="F7" s="4">
        <v>12</v>
      </c>
      <c r="G7" s="4">
        <v>10</v>
      </c>
      <c r="H7" s="4">
        <v>5</v>
      </c>
      <c r="I7" s="4"/>
      <c r="J7" s="4">
        <v>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f>SUM(B7:M7)</f>
        <v>61</v>
      </c>
      <c r="Z7" s="4">
        <f t="shared" ref="Z7:Z12" si="0">+Y7*25</f>
        <v>1525</v>
      </c>
    </row>
    <row r="8" spans="1:26" x14ac:dyDescent="0.25">
      <c r="A8" s="7" t="s">
        <v>2</v>
      </c>
      <c r="B8" s="4"/>
      <c r="C8" s="4">
        <v>4</v>
      </c>
      <c r="D8" s="4"/>
      <c r="E8" s="4"/>
      <c r="F8" s="4"/>
      <c r="G8" s="4">
        <v>3</v>
      </c>
      <c r="H8" s="4">
        <v>13</v>
      </c>
      <c r="I8" s="4">
        <v>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f t="shared" ref="Y8:Y14" si="1">SUM(B8:M8)</f>
        <v>23</v>
      </c>
      <c r="Z8" s="4">
        <f t="shared" si="0"/>
        <v>575</v>
      </c>
    </row>
    <row r="9" spans="1:26" x14ac:dyDescent="0.25">
      <c r="A9" s="7" t="s">
        <v>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>
        <f t="shared" si="1"/>
        <v>0</v>
      </c>
      <c r="Z9" s="4">
        <f t="shared" si="0"/>
        <v>0</v>
      </c>
    </row>
    <row r="10" spans="1:26" x14ac:dyDescent="0.25">
      <c r="A10" s="7" t="s">
        <v>4</v>
      </c>
      <c r="B10" s="4">
        <v>8</v>
      </c>
      <c r="C10" s="4"/>
      <c r="D10" s="4">
        <v>1</v>
      </c>
      <c r="E10" s="4">
        <v>1</v>
      </c>
      <c r="F10" s="4"/>
      <c r="G10" s="4">
        <v>1</v>
      </c>
      <c r="H10" s="4">
        <v>1</v>
      </c>
      <c r="I10" s="4"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f t="shared" si="1"/>
        <v>13</v>
      </c>
      <c r="Z10" s="4">
        <f t="shared" si="0"/>
        <v>325</v>
      </c>
    </row>
    <row r="11" spans="1:26" x14ac:dyDescent="0.25">
      <c r="A11" s="7" t="s">
        <v>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f t="shared" si="1"/>
        <v>0</v>
      </c>
      <c r="Z11" s="4">
        <f t="shared" si="0"/>
        <v>0</v>
      </c>
    </row>
    <row r="12" spans="1:26" x14ac:dyDescent="0.25">
      <c r="A12" s="7" t="s">
        <v>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f t="shared" si="1"/>
        <v>0</v>
      </c>
      <c r="Z12" s="4">
        <f t="shared" si="0"/>
        <v>0</v>
      </c>
    </row>
    <row r="13" spans="1:26" x14ac:dyDescent="0.25">
      <c r="A13" s="7" t="s">
        <v>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f t="shared" si="1"/>
        <v>0</v>
      </c>
      <c r="Z13" s="4"/>
    </row>
    <row r="14" spans="1:26" x14ac:dyDescent="0.25">
      <c r="A14" s="7" t="s">
        <v>8</v>
      </c>
      <c r="B14" s="4">
        <v>4</v>
      </c>
      <c r="C14" s="4"/>
      <c r="D14" s="4"/>
      <c r="E14" s="4"/>
      <c r="F14" s="4"/>
      <c r="G14" s="4"/>
      <c r="H14" s="4"/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1"/>
        <v>5</v>
      </c>
      <c r="Z14" s="4">
        <f t="shared" ref="Z14:Z15" si="2">+Y14*25</f>
        <v>125</v>
      </c>
    </row>
    <row r="15" spans="1:26" x14ac:dyDescent="0.25">
      <c r="A15" s="7" t="s">
        <v>9</v>
      </c>
      <c r="B15" s="4">
        <v>29</v>
      </c>
      <c r="C15" s="4">
        <v>3</v>
      </c>
      <c r="D15" s="4">
        <v>3</v>
      </c>
      <c r="E15" s="4"/>
      <c r="F15" s="4"/>
      <c r="G15" s="4"/>
      <c r="H15" s="4">
        <v>1</v>
      </c>
      <c r="I15" s="4"/>
      <c r="J15" s="4">
        <v>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>
        <f>SUM(B15:M15)</f>
        <v>37</v>
      </c>
      <c r="Z15" s="4">
        <f t="shared" si="2"/>
        <v>925</v>
      </c>
    </row>
    <row r="16" spans="1:26" x14ac:dyDescent="0.25">
      <c r="A16" s="24" t="s">
        <v>14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x14ac:dyDescent="0.25">
      <c r="A17" s="6" t="s">
        <v>16</v>
      </c>
      <c r="B17" s="6">
        <v>10</v>
      </c>
      <c r="C17" s="6">
        <v>11</v>
      </c>
      <c r="D17" s="6">
        <v>12</v>
      </c>
      <c r="E17" s="6">
        <v>13</v>
      </c>
      <c r="F17" s="6">
        <v>14</v>
      </c>
      <c r="G17" s="6">
        <v>15</v>
      </c>
      <c r="H17" s="6">
        <v>16</v>
      </c>
      <c r="I17" s="6">
        <v>17</v>
      </c>
      <c r="J17" s="6">
        <v>18</v>
      </c>
      <c r="K17" s="6">
        <v>19</v>
      </c>
      <c r="L17" s="6">
        <v>20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 t="s">
        <v>10</v>
      </c>
      <c r="Z17" s="6" t="s">
        <v>11</v>
      </c>
    </row>
    <row r="18" spans="1:26" x14ac:dyDescent="0.25">
      <c r="A18" s="7" t="s">
        <v>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>
        <f>SUM(B18:X18)</f>
        <v>0</v>
      </c>
      <c r="Z18" s="4">
        <f>+Y18*25</f>
        <v>0</v>
      </c>
    </row>
    <row r="19" spans="1:26" x14ac:dyDescent="0.25">
      <c r="A19" s="7" t="s">
        <v>1</v>
      </c>
      <c r="B19" s="4">
        <v>5</v>
      </c>
      <c r="C19" s="4">
        <v>1</v>
      </c>
      <c r="D19" s="4">
        <v>2</v>
      </c>
      <c r="E19" s="4">
        <v>1</v>
      </c>
      <c r="F19" s="4"/>
      <c r="G19" s="4">
        <v>1</v>
      </c>
      <c r="H19" s="4"/>
      <c r="I19" s="4"/>
      <c r="J19" s="4">
        <v>2</v>
      </c>
      <c r="K19" s="4"/>
      <c r="L19" s="4">
        <v>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>
        <f t="shared" ref="Y19:Y26" si="3">SUM(B19:X19)</f>
        <v>21</v>
      </c>
      <c r="Z19" s="4">
        <f t="shared" ref="Z19:Z24" si="4">+Y19*25</f>
        <v>525</v>
      </c>
    </row>
    <row r="20" spans="1:26" x14ac:dyDescent="0.25">
      <c r="A20" s="7" t="s">
        <v>2</v>
      </c>
      <c r="B20" s="4"/>
      <c r="C20" s="4">
        <v>7</v>
      </c>
      <c r="D20" s="4">
        <v>19</v>
      </c>
      <c r="E20" s="4">
        <v>10</v>
      </c>
      <c r="F20" s="4"/>
      <c r="G20" s="4">
        <v>4</v>
      </c>
      <c r="H20" s="4">
        <v>10</v>
      </c>
      <c r="I20" s="4">
        <v>1</v>
      </c>
      <c r="J20" s="4">
        <v>17</v>
      </c>
      <c r="K20" s="4">
        <v>18</v>
      </c>
      <c r="L20" s="4">
        <v>16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>
        <f t="shared" si="3"/>
        <v>102</v>
      </c>
      <c r="Z20" s="4">
        <f t="shared" si="4"/>
        <v>2550</v>
      </c>
    </row>
    <row r="21" spans="1:26" x14ac:dyDescent="0.25">
      <c r="A21" s="7" t="s">
        <v>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>
        <f t="shared" si="3"/>
        <v>0</v>
      </c>
      <c r="Z21" s="4">
        <f t="shared" si="4"/>
        <v>0</v>
      </c>
    </row>
    <row r="22" spans="1:26" x14ac:dyDescent="0.25">
      <c r="A22" s="7" t="s">
        <v>4</v>
      </c>
      <c r="B22" s="4">
        <v>1</v>
      </c>
      <c r="C22" s="4"/>
      <c r="D22" s="4">
        <v>2</v>
      </c>
      <c r="E22" s="4">
        <v>1</v>
      </c>
      <c r="F22" s="4"/>
      <c r="G22" s="4"/>
      <c r="H22" s="4">
        <v>2</v>
      </c>
      <c r="I22" s="4"/>
      <c r="J22" s="4">
        <v>5</v>
      </c>
      <c r="K22" s="4">
        <v>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>
        <f t="shared" si="3"/>
        <v>16</v>
      </c>
      <c r="Z22" s="4">
        <f t="shared" si="4"/>
        <v>400</v>
      </c>
    </row>
    <row r="23" spans="1:26" x14ac:dyDescent="0.25">
      <c r="A23" s="7" t="s">
        <v>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>
        <f t="shared" si="3"/>
        <v>0</v>
      </c>
      <c r="Z23" s="4">
        <f t="shared" si="4"/>
        <v>0</v>
      </c>
    </row>
    <row r="24" spans="1:26" x14ac:dyDescent="0.25">
      <c r="A24" s="7" t="s">
        <v>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>
        <f t="shared" si="3"/>
        <v>0</v>
      </c>
      <c r="Z24" s="4">
        <f t="shared" si="4"/>
        <v>0</v>
      </c>
    </row>
    <row r="25" spans="1:26" x14ac:dyDescent="0.25">
      <c r="A25" s="7" t="s">
        <v>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f t="shared" si="3"/>
        <v>0</v>
      </c>
      <c r="Z25" s="4"/>
    </row>
    <row r="26" spans="1:26" x14ac:dyDescent="0.25">
      <c r="A26" s="7" t="s">
        <v>8</v>
      </c>
      <c r="B26" s="4"/>
      <c r="C26" s="4"/>
      <c r="D26" s="4"/>
      <c r="E26" s="4"/>
      <c r="F26" s="4"/>
      <c r="G26" s="4"/>
      <c r="H26" s="4"/>
      <c r="I26" s="4"/>
      <c r="J26" s="4">
        <v>10</v>
      </c>
      <c r="K26" s="4">
        <v>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>
        <f t="shared" si="3"/>
        <v>15</v>
      </c>
      <c r="Z26" s="4">
        <f t="shared" ref="Z26:Z27" si="5">+Y26*25</f>
        <v>375</v>
      </c>
    </row>
    <row r="27" spans="1:26" x14ac:dyDescent="0.25">
      <c r="A27" s="7" t="s">
        <v>9</v>
      </c>
      <c r="B27" s="4">
        <v>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f>SUM(B27:X27)</f>
        <v>4</v>
      </c>
      <c r="Z27" s="4">
        <f t="shared" si="5"/>
        <v>100</v>
      </c>
    </row>
    <row r="28" spans="1:26" x14ac:dyDescent="0.25">
      <c r="A28" s="25" t="s">
        <v>15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6" t="s">
        <v>16</v>
      </c>
      <c r="B29" s="6">
        <v>21</v>
      </c>
      <c r="C29" s="6">
        <v>22</v>
      </c>
      <c r="D29" s="6">
        <v>23</v>
      </c>
      <c r="E29" s="6">
        <v>24</v>
      </c>
      <c r="F29" s="6">
        <v>25</v>
      </c>
      <c r="G29" s="6">
        <v>26</v>
      </c>
      <c r="H29" s="6">
        <v>27</v>
      </c>
      <c r="I29" s="6">
        <v>28</v>
      </c>
      <c r="J29" s="6">
        <v>29</v>
      </c>
      <c r="K29" s="6">
        <v>30</v>
      </c>
      <c r="L29" s="6">
        <v>31</v>
      </c>
      <c r="M29" s="6">
        <v>32</v>
      </c>
      <c r="N29" s="6">
        <v>33</v>
      </c>
      <c r="O29" s="6">
        <v>34</v>
      </c>
      <c r="P29" s="6">
        <v>35</v>
      </c>
      <c r="Q29" s="6">
        <v>36</v>
      </c>
      <c r="R29" s="6">
        <v>37</v>
      </c>
      <c r="S29" s="6">
        <v>38</v>
      </c>
      <c r="T29" s="6">
        <v>39</v>
      </c>
      <c r="U29" s="6">
        <v>40</v>
      </c>
      <c r="V29" s="6">
        <v>41</v>
      </c>
      <c r="W29" s="6">
        <v>42</v>
      </c>
      <c r="X29" s="6">
        <v>43</v>
      </c>
      <c r="Y29" s="6" t="s">
        <v>10</v>
      </c>
      <c r="Z29" s="6" t="s">
        <v>11</v>
      </c>
    </row>
    <row r="30" spans="1:26" x14ac:dyDescent="0.25">
      <c r="A30" s="7" t="s">
        <v>0</v>
      </c>
      <c r="B30" s="4"/>
      <c r="C30" s="4"/>
      <c r="D30" s="4"/>
      <c r="E30" s="4">
        <v>2</v>
      </c>
      <c r="F30" s="4">
        <v>1</v>
      </c>
      <c r="G30" s="4"/>
      <c r="H30" s="4">
        <v>1</v>
      </c>
      <c r="I30" s="4">
        <v>3</v>
      </c>
      <c r="J30" s="4">
        <v>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SUM(B30:X30)</f>
        <v>8</v>
      </c>
      <c r="Z30" s="4">
        <f>+Y30*25</f>
        <v>200</v>
      </c>
    </row>
    <row r="31" spans="1:26" x14ac:dyDescent="0.25">
      <c r="A31" s="7" t="s">
        <v>1</v>
      </c>
      <c r="B31" s="4">
        <v>7</v>
      </c>
      <c r="C31" s="4"/>
      <c r="D31" s="4"/>
      <c r="E31" s="4"/>
      <c r="F31" s="4"/>
      <c r="G31" s="4"/>
      <c r="H31" s="4"/>
      <c r="I31" s="4">
        <v>1</v>
      </c>
      <c r="J31" s="4">
        <v>7</v>
      </c>
      <c r="K31" s="4">
        <v>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>
        <f t="shared" ref="Y31:Y39" si="6">SUM(B31:X31)</f>
        <v>16</v>
      </c>
      <c r="Z31" s="4">
        <f t="shared" ref="Z31:Z36" si="7">+Y31*25</f>
        <v>400</v>
      </c>
    </row>
    <row r="32" spans="1:26" x14ac:dyDescent="0.25">
      <c r="A32" s="7" t="s">
        <v>2</v>
      </c>
      <c r="B32" s="4">
        <v>36</v>
      </c>
      <c r="C32" s="4">
        <v>9</v>
      </c>
      <c r="D32" s="4">
        <v>13</v>
      </c>
      <c r="E32" s="4">
        <v>7</v>
      </c>
      <c r="F32" s="4">
        <v>10</v>
      </c>
      <c r="G32" s="4">
        <v>6</v>
      </c>
      <c r="H32" s="4">
        <v>2</v>
      </c>
      <c r="I32" s="4">
        <v>6</v>
      </c>
      <c r="J32" s="4">
        <v>49</v>
      </c>
      <c r="K32" s="4">
        <v>50</v>
      </c>
      <c r="L32" s="4">
        <v>12</v>
      </c>
      <c r="M32" s="4">
        <v>11</v>
      </c>
      <c r="N32" s="4">
        <v>4</v>
      </c>
      <c r="O32" s="4">
        <v>4</v>
      </c>
      <c r="P32" s="4"/>
      <c r="Q32" s="11"/>
      <c r="R32" s="4"/>
      <c r="S32" s="11"/>
      <c r="T32" s="4"/>
      <c r="U32" s="4"/>
      <c r="V32" s="4"/>
      <c r="W32" s="4"/>
      <c r="X32" s="4"/>
      <c r="Y32" s="4">
        <f t="shared" si="6"/>
        <v>219</v>
      </c>
      <c r="Z32" s="4">
        <f t="shared" si="7"/>
        <v>5475</v>
      </c>
    </row>
    <row r="33" spans="1:26" x14ac:dyDescent="0.25">
      <c r="A33" s="7" t="s">
        <v>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>
        <f t="shared" si="6"/>
        <v>0</v>
      </c>
      <c r="Z33" s="4">
        <f t="shared" si="7"/>
        <v>0</v>
      </c>
    </row>
    <row r="34" spans="1:26" x14ac:dyDescent="0.25">
      <c r="A34" s="7" t="s">
        <v>4</v>
      </c>
      <c r="B34" s="4"/>
      <c r="C34" s="4"/>
      <c r="D34" s="4">
        <v>5</v>
      </c>
      <c r="E34" s="4"/>
      <c r="F34" s="4">
        <v>5</v>
      </c>
      <c r="G34" s="4">
        <v>4</v>
      </c>
      <c r="H34" s="4"/>
      <c r="I34" s="4">
        <v>2</v>
      </c>
      <c r="J34" s="4">
        <v>5</v>
      </c>
      <c r="K34" s="4">
        <v>4</v>
      </c>
      <c r="L34" s="4">
        <v>3</v>
      </c>
      <c r="M34" s="4">
        <v>3</v>
      </c>
      <c r="N34" s="4">
        <v>1</v>
      </c>
      <c r="O34" s="4">
        <v>1</v>
      </c>
      <c r="P34" s="4"/>
      <c r="Q34" s="4"/>
      <c r="R34" s="4"/>
      <c r="S34" s="11"/>
      <c r="T34" s="4"/>
      <c r="U34" s="4"/>
      <c r="V34" s="4"/>
      <c r="W34" s="4"/>
      <c r="X34" s="4"/>
      <c r="Y34" s="4">
        <f t="shared" si="6"/>
        <v>33</v>
      </c>
      <c r="Z34" s="4">
        <f t="shared" si="7"/>
        <v>825</v>
      </c>
    </row>
    <row r="35" spans="1:26" x14ac:dyDescent="0.25">
      <c r="A35" s="7" t="s">
        <v>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f t="shared" si="6"/>
        <v>0</v>
      </c>
      <c r="Z35" s="4">
        <f t="shared" si="7"/>
        <v>0</v>
      </c>
    </row>
    <row r="36" spans="1:26" x14ac:dyDescent="0.25">
      <c r="A36" s="7" t="s">
        <v>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>
        <f t="shared" si="6"/>
        <v>0</v>
      </c>
      <c r="Z36" s="4">
        <f t="shared" si="7"/>
        <v>0</v>
      </c>
    </row>
    <row r="37" spans="1:26" x14ac:dyDescent="0.25">
      <c r="A37" s="7" t="s">
        <v>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>
        <f t="shared" si="6"/>
        <v>0</v>
      </c>
      <c r="Z37" s="4"/>
    </row>
    <row r="38" spans="1:26" x14ac:dyDescent="0.25">
      <c r="A38" s="7" t="s">
        <v>8</v>
      </c>
      <c r="B38" s="4">
        <v>12</v>
      </c>
      <c r="C38" s="4">
        <v>5</v>
      </c>
      <c r="D38" s="4"/>
      <c r="E38" s="4"/>
      <c r="F38" s="4"/>
      <c r="G38" s="4"/>
      <c r="H38" s="4"/>
      <c r="I38" s="4"/>
      <c r="J38" s="4"/>
      <c r="K38" s="4">
        <v>20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>
        <f t="shared" si="6"/>
        <v>37</v>
      </c>
      <c r="Z38" s="4">
        <f t="shared" ref="Z38:Z39" si="8">+Y38*25</f>
        <v>925</v>
      </c>
    </row>
    <row r="39" spans="1:26" x14ac:dyDescent="0.25">
      <c r="A39" s="7" t="s">
        <v>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>
        <f t="shared" si="6"/>
        <v>0</v>
      </c>
      <c r="Z39" s="4">
        <f t="shared" si="8"/>
        <v>0</v>
      </c>
    </row>
    <row r="41" spans="1:26" x14ac:dyDescent="0.25">
      <c r="A41" s="26" t="s">
        <v>12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x14ac:dyDescent="0.25">
      <c r="A42" s="3" t="s">
        <v>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9"/>
      <c r="Y42" s="5">
        <f>+Y30+Y18+Y6</f>
        <v>9</v>
      </c>
      <c r="Z42" s="4">
        <f>+Y42*25</f>
        <v>225</v>
      </c>
    </row>
    <row r="43" spans="1:26" x14ac:dyDescent="0.25">
      <c r="A43" s="3" t="s">
        <v>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9"/>
      <c r="Y43" s="5">
        <f t="shared" ref="Y43:Y51" si="9">+Y31+Y19+Y7</f>
        <v>98</v>
      </c>
      <c r="Z43" s="4">
        <f t="shared" ref="Z43:Z44" si="10">+Y43*25</f>
        <v>2450</v>
      </c>
    </row>
    <row r="44" spans="1:26" x14ac:dyDescent="0.25">
      <c r="A44" s="3" t="s">
        <v>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9"/>
      <c r="Y44" s="5">
        <f t="shared" si="9"/>
        <v>344</v>
      </c>
      <c r="Z44" s="4">
        <f t="shared" si="10"/>
        <v>8600</v>
      </c>
    </row>
    <row r="45" spans="1:26" x14ac:dyDescent="0.25">
      <c r="A45" s="3" t="s">
        <v>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9"/>
      <c r="Y45" s="5">
        <f t="shared" si="9"/>
        <v>0</v>
      </c>
      <c r="Z45" s="4"/>
    </row>
    <row r="46" spans="1:26" x14ac:dyDescent="0.25">
      <c r="A46" s="3" t="s">
        <v>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9"/>
      <c r="Y46" s="5">
        <f t="shared" si="9"/>
        <v>62</v>
      </c>
      <c r="Z46" s="4">
        <f t="shared" ref="Z46:Z48" si="11">+Y46*25</f>
        <v>1550</v>
      </c>
    </row>
    <row r="47" spans="1:26" x14ac:dyDescent="0.25">
      <c r="A47" s="3" t="s">
        <v>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9"/>
      <c r="Y47" s="4">
        <f t="shared" si="9"/>
        <v>0</v>
      </c>
      <c r="Z47" s="4">
        <f t="shared" si="11"/>
        <v>0</v>
      </c>
    </row>
    <row r="48" spans="1:26" x14ac:dyDescent="0.25">
      <c r="A48" s="3" t="s">
        <v>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9"/>
      <c r="Y48" s="4">
        <f t="shared" si="9"/>
        <v>0</v>
      </c>
      <c r="Z48" s="4">
        <f t="shared" si="11"/>
        <v>0</v>
      </c>
    </row>
    <row r="49" spans="1:26" x14ac:dyDescent="0.25">
      <c r="A49" s="3" t="s">
        <v>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9"/>
      <c r="Y49" s="5">
        <f t="shared" si="9"/>
        <v>0</v>
      </c>
      <c r="Z49" s="4"/>
    </row>
    <row r="50" spans="1:26" x14ac:dyDescent="0.25">
      <c r="A50" s="3" t="s">
        <v>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9"/>
      <c r="Y50" s="5">
        <f t="shared" si="9"/>
        <v>57</v>
      </c>
      <c r="Z50" s="4">
        <f t="shared" ref="Z50:Z51" si="12">+Y50*25</f>
        <v>1425</v>
      </c>
    </row>
    <row r="51" spans="1:26" x14ac:dyDescent="0.25">
      <c r="A51" s="3" t="s">
        <v>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9"/>
      <c r="Y51" s="5">
        <f t="shared" si="9"/>
        <v>41</v>
      </c>
      <c r="Z51" s="4">
        <f t="shared" si="12"/>
        <v>1025</v>
      </c>
    </row>
  </sheetData>
  <mergeCells count="7">
    <mergeCell ref="A4:Z4"/>
    <mergeCell ref="A16:Z16"/>
    <mergeCell ref="A28:Z28"/>
    <mergeCell ref="A41:Z41"/>
    <mergeCell ref="A1:Y1"/>
    <mergeCell ref="A2:Y2"/>
    <mergeCell ref="A3:Y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32" workbookViewId="0">
      <selection activeCell="F50" sqref="F50"/>
    </sheetView>
  </sheetViews>
  <sheetFormatPr baseColWidth="10" defaultRowHeight="15" x14ac:dyDescent="0.25"/>
  <cols>
    <col min="1" max="1" width="32.85546875" bestFit="1" customWidth="1"/>
    <col min="2" max="2" width="11.85546875" customWidth="1"/>
    <col min="3" max="5" width="12.42578125" bestFit="1" customWidth="1"/>
  </cols>
  <sheetData>
    <row r="1" spans="1:9" x14ac:dyDescent="0.25">
      <c r="C1" s="10" t="s">
        <v>17</v>
      </c>
      <c r="D1" s="10" t="s">
        <v>18</v>
      </c>
      <c r="E1" s="10" t="s">
        <v>19</v>
      </c>
      <c r="G1" s="22"/>
      <c r="H1" s="22"/>
      <c r="I1" s="22"/>
    </row>
    <row r="2" spans="1:9" x14ac:dyDescent="0.25">
      <c r="A2" s="12" t="s">
        <v>13</v>
      </c>
      <c r="B2" s="12" t="s">
        <v>27</v>
      </c>
      <c r="C2" s="12"/>
      <c r="D2" s="12"/>
      <c r="E2" s="12"/>
    </row>
    <row r="3" spans="1:9" x14ac:dyDescent="0.25">
      <c r="A3" s="6" t="s">
        <v>16</v>
      </c>
      <c r="B3" s="6"/>
      <c r="C3" s="6" t="s">
        <v>11</v>
      </c>
      <c r="D3" s="6" t="s">
        <v>11</v>
      </c>
      <c r="E3" s="6" t="s">
        <v>11</v>
      </c>
    </row>
    <row r="4" spans="1:9" x14ac:dyDescent="0.25">
      <c r="A4" s="7" t="s">
        <v>0</v>
      </c>
      <c r="B4" s="7"/>
      <c r="C4" s="4">
        <v>25</v>
      </c>
      <c r="D4" s="4">
        <v>25</v>
      </c>
      <c r="E4" s="4">
        <v>25</v>
      </c>
    </row>
    <row r="5" spans="1:9" x14ac:dyDescent="0.25">
      <c r="A5" s="7" t="s">
        <v>1</v>
      </c>
      <c r="B5" s="7"/>
      <c r="C5" s="4">
        <v>1475</v>
      </c>
      <c r="D5" s="4">
        <v>1100</v>
      </c>
      <c r="E5" s="4">
        <v>1525</v>
      </c>
    </row>
    <row r="6" spans="1:9" x14ac:dyDescent="0.25">
      <c r="A6" s="7" t="s">
        <v>2</v>
      </c>
      <c r="B6" s="7"/>
      <c r="C6" s="4">
        <v>1175</v>
      </c>
      <c r="D6" s="4">
        <v>925</v>
      </c>
      <c r="E6" s="4">
        <v>575</v>
      </c>
    </row>
    <row r="7" spans="1:9" x14ac:dyDescent="0.25">
      <c r="A7" s="7" t="s">
        <v>3</v>
      </c>
      <c r="B7" s="7"/>
      <c r="C7" s="4">
        <v>0</v>
      </c>
      <c r="D7" s="4">
        <v>0</v>
      </c>
      <c r="E7" s="4">
        <v>0</v>
      </c>
    </row>
    <row r="8" spans="1:9" x14ac:dyDescent="0.25">
      <c r="A8" s="7" t="s">
        <v>4</v>
      </c>
      <c r="B8" s="7"/>
      <c r="C8" s="4">
        <v>325</v>
      </c>
      <c r="D8" s="4">
        <v>125</v>
      </c>
      <c r="E8" s="4">
        <v>325</v>
      </c>
    </row>
    <row r="9" spans="1:9" x14ac:dyDescent="0.25">
      <c r="A9" s="7" t="s">
        <v>5</v>
      </c>
      <c r="B9" s="7"/>
      <c r="C9" s="4">
        <v>0</v>
      </c>
      <c r="D9" s="4">
        <v>0</v>
      </c>
      <c r="E9" s="4">
        <v>0</v>
      </c>
    </row>
    <row r="10" spans="1:9" x14ac:dyDescent="0.25">
      <c r="A10" s="7" t="s">
        <v>6</v>
      </c>
      <c r="B10" s="7"/>
      <c r="C10" s="4">
        <v>0</v>
      </c>
      <c r="D10" s="4">
        <v>0</v>
      </c>
      <c r="E10" s="4">
        <v>0</v>
      </c>
    </row>
    <row r="11" spans="1:9" x14ac:dyDescent="0.25">
      <c r="A11" s="7" t="s">
        <v>7</v>
      </c>
      <c r="B11" s="7"/>
      <c r="C11" s="4"/>
      <c r="D11" s="4"/>
      <c r="E11" s="4"/>
    </row>
    <row r="12" spans="1:9" x14ac:dyDescent="0.25">
      <c r="A12" s="7" t="s">
        <v>8</v>
      </c>
      <c r="B12" s="7"/>
      <c r="C12" s="4">
        <v>1375</v>
      </c>
      <c r="D12" s="4">
        <v>150</v>
      </c>
      <c r="E12" s="4">
        <v>125</v>
      </c>
    </row>
    <row r="13" spans="1:9" x14ac:dyDescent="0.25">
      <c r="A13" s="7" t="s">
        <v>9</v>
      </c>
      <c r="B13" s="7"/>
      <c r="C13" s="4">
        <v>250</v>
      </c>
      <c r="D13" s="4">
        <v>0</v>
      </c>
      <c r="E13" s="4">
        <v>925</v>
      </c>
    </row>
    <row r="14" spans="1:9" x14ac:dyDescent="0.25">
      <c r="A14" s="13" t="s">
        <v>14</v>
      </c>
      <c r="B14" s="13"/>
      <c r="C14" s="13"/>
      <c r="D14" s="13"/>
      <c r="E14" s="13"/>
    </row>
    <row r="15" spans="1:9" x14ac:dyDescent="0.25">
      <c r="A15" s="6" t="s">
        <v>16</v>
      </c>
      <c r="B15" s="6"/>
      <c r="C15" s="6" t="s">
        <v>11</v>
      </c>
      <c r="D15" s="6" t="s">
        <v>11</v>
      </c>
      <c r="E15" s="6" t="s">
        <v>11</v>
      </c>
    </row>
    <row r="16" spans="1:9" x14ac:dyDescent="0.25">
      <c r="A16" s="7" t="s">
        <v>0</v>
      </c>
      <c r="B16" s="7"/>
      <c r="C16" s="4">
        <v>300</v>
      </c>
      <c r="D16" s="4">
        <v>125</v>
      </c>
      <c r="E16" s="4">
        <v>0</v>
      </c>
    </row>
    <row r="17" spans="1:5" x14ac:dyDescent="0.25">
      <c r="A17" s="7" t="s">
        <v>1</v>
      </c>
      <c r="B17" s="7"/>
      <c r="C17" s="4">
        <v>550</v>
      </c>
      <c r="D17" s="4">
        <v>500</v>
      </c>
      <c r="E17" s="4">
        <v>525</v>
      </c>
    </row>
    <row r="18" spans="1:5" x14ac:dyDescent="0.25">
      <c r="A18" s="7" t="s">
        <v>2</v>
      </c>
      <c r="B18" s="7"/>
      <c r="C18" s="4">
        <v>3975</v>
      </c>
      <c r="D18" s="4">
        <v>1725</v>
      </c>
      <c r="E18" s="4">
        <v>2550</v>
      </c>
    </row>
    <row r="19" spans="1:5" x14ac:dyDescent="0.25">
      <c r="A19" s="7" t="s">
        <v>3</v>
      </c>
      <c r="B19" s="7"/>
      <c r="C19" s="4">
        <v>25</v>
      </c>
      <c r="D19" s="4">
        <v>0</v>
      </c>
      <c r="E19" s="4">
        <v>0</v>
      </c>
    </row>
    <row r="20" spans="1:5" x14ac:dyDescent="0.25">
      <c r="A20" s="7" t="s">
        <v>4</v>
      </c>
      <c r="B20" s="7"/>
      <c r="C20" s="4">
        <v>400</v>
      </c>
      <c r="D20" s="4">
        <v>325</v>
      </c>
      <c r="E20" s="4">
        <v>400</v>
      </c>
    </row>
    <row r="21" spans="1:5" x14ac:dyDescent="0.25">
      <c r="A21" s="7" t="s">
        <v>5</v>
      </c>
      <c r="B21" s="7"/>
      <c r="C21" s="4">
        <v>0</v>
      </c>
      <c r="D21" s="4">
        <v>0</v>
      </c>
      <c r="E21" s="4">
        <v>0</v>
      </c>
    </row>
    <row r="22" spans="1:5" x14ac:dyDescent="0.25">
      <c r="A22" s="7" t="s">
        <v>6</v>
      </c>
      <c r="B22" s="7"/>
      <c r="C22" s="4">
        <v>0</v>
      </c>
      <c r="D22" s="4">
        <v>0</v>
      </c>
      <c r="E22" s="4">
        <v>0</v>
      </c>
    </row>
    <row r="23" spans="1:5" x14ac:dyDescent="0.25">
      <c r="A23" s="7" t="s">
        <v>7</v>
      </c>
      <c r="B23" s="7"/>
      <c r="C23" s="4"/>
      <c r="D23" s="4"/>
      <c r="E23" s="4"/>
    </row>
    <row r="24" spans="1:5" x14ac:dyDescent="0.25">
      <c r="A24" s="7" t="s">
        <v>8</v>
      </c>
      <c r="B24" s="7"/>
      <c r="C24" s="4">
        <v>500</v>
      </c>
      <c r="D24" s="4">
        <v>1975</v>
      </c>
      <c r="E24" s="4">
        <v>375</v>
      </c>
    </row>
    <row r="25" spans="1:5" x14ac:dyDescent="0.25">
      <c r="A25" s="7" t="s">
        <v>9</v>
      </c>
      <c r="B25" s="7"/>
      <c r="C25" s="4">
        <v>675</v>
      </c>
      <c r="D25" s="4">
        <v>625</v>
      </c>
      <c r="E25" s="4">
        <v>100</v>
      </c>
    </row>
    <row r="26" spans="1:5" x14ac:dyDescent="0.25">
      <c r="A26" s="14" t="s">
        <v>15</v>
      </c>
      <c r="B26" s="14"/>
      <c r="C26" s="14"/>
      <c r="D26" s="14"/>
      <c r="E26" s="14"/>
    </row>
    <row r="27" spans="1:5" x14ac:dyDescent="0.25">
      <c r="A27" s="6" t="s">
        <v>16</v>
      </c>
      <c r="B27" s="6"/>
      <c r="C27" s="6" t="s">
        <v>11</v>
      </c>
      <c r="D27" s="6" t="s">
        <v>11</v>
      </c>
      <c r="E27" s="6" t="s">
        <v>11</v>
      </c>
    </row>
    <row r="28" spans="1:5" x14ac:dyDescent="0.25">
      <c r="A28" s="7" t="s">
        <v>0</v>
      </c>
      <c r="B28" s="7"/>
      <c r="C28" s="4">
        <v>550</v>
      </c>
      <c r="D28" s="4">
        <v>125</v>
      </c>
      <c r="E28" s="4">
        <v>200</v>
      </c>
    </row>
    <row r="29" spans="1:5" x14ac:dyDescent="0.25">
      <c r="A29" s="7" t="s">
        <v>1</v>
      </c>
      <c r="B29" s="7"/>
      <c r="C29" s="4">
        <v>75</v>
      </c>
      <c r="D29" s="4">
        <v>200</v>
      </c>
      <c r="E29" s="4">
        <v>400</v>
      </c>
    </row>
    <row r="30" spans="1:5" x14ac:dyDescent="0.25">
      <c r="A30" s="7" t="s">
        <v>2</v>
      </c>
      <c r="B30" s="7"/>
      <c r="C30" s="4">
        <v>1650</v>
      </c>
      <c r="D30" s="4">
        <v>3150</v>
      </c>
      <c r="E30" s="4">
        <v>5475</v>
      </c>
    </row>
    <row r="31" spans="1:5" x14ac:dyDescent="0.25">
      <c r="A31" s="7" t="s">
        <v>3</v>
      </c>
      <c r="B31" s="7"/>
      <c r="C31" s="4">
        <v>0</v>
      </c>
      <c r="D31" s="4">
        <v>0</v>
      </c>
      <c r="E31" s="4">
        <v>0</v>
      </c>
    </row>
    <row r="32" spans="1:5" x14ac:dyDescent="0.25">
      <c r="A32" s="7" t="s">
        <v>4</v>
      </c>
      <c r="B32" s="7"/>
      <c r="C32" s="4">
        <v>350</v>
      </c>
      <c r="D32" s="4">
        <v>450</v>
      </c>
      <c r="E32" s="4">
        <v>825</v>
      </c>
    </row>
    <row r="33" spans="1:5" x14ac:dyDescent="0.25">
      <c r="A33" s="7" t="s">
        <v>5</v>
      </c>
      <c r="B33" s="7"/>
      <c r="C33" s="4">
        <v>0</v>
      </c>
      <c r="D33" s="4">
        <v>0</v>
      </c>
      <c r="E33" s="4">
        <v>0</v>
      </c>
    </row>
    <row r="34" spans="1:5" x14ac:dyDescent="0.25">
      <c r="A34" s="7" t="s">
        <v>6</v>
      </c>
      <c r="B34" s="7"/>
      <c r="C34" s="4">
        <v>0</v>
      </c>
      <c r="D34" s="4">
        <v>0</v>
      </c>
      <c r="E34" s="4">
        <v>0</v>
      </c>
    </row>
    <row r="35" spans="1:5" x14ac:dyDescent="0.25">
      <c r="A35" s="7" t="s">
        <v>7</v>
      </c>
      <c r="B35" s="7"/>
      <c r="C35" s="4"/>
      <c r="D35" s="4"/>
      <c r="E35" s="4"/>
    </row>
    <row r="36" spans="1:5" x14ac:dyDescent="0.25">
      <c r="A36" s="7" t="s">
        <v>8</v>
      </c>
      <c r="B36" s="7"/>
      <c r="C36" s="4">
        <v>250</v>
      </c>
      <c r="D36" s="4">
        <v>625</v>
      </c>
      <c r="E36" s="4">
        <v>925</v>
      </c>
    </row>
    <row r="37" spans="1:5" x14ac:dyDescent="0.25">
      <c r="A37" s="7" t="s">
        <v>9</v>
      </c>
      <c r="B37" s="7"/>
      <c r="C37" s="4">
        <v>100</v>
      </c>
      <c r="D37" s="4">
        <v>200</v>
      </c>
      <c r="E37" s="4">
        <v>0</v>
      </c>
    </row>
    <row r="39" spans="1:5" x14ac:dyDescent="0.25">
      <c r="A39" s="29" t="s">
        <v>12</v>
      </c>
      <c r="B39" s="29"/>
      <c r="C39" s="29"/>
      <c r="D39" s="29"/>
      <c r="E39" s="29"/>
    </row>
    <row r="40" spans="1:5" x14ac:dyDescent="0.25">
      <c r="A40" s="3" t="s">
        <v>0</v>
      </c>
      <c r="B40" s="7"/>
      <c r="C40" s="4">
        <f>+C28+C16+C4</f>
        <v>875</v>
      </c>
      <c r="D40" s="4">
        <f t="shared" ref="D40:E40" si="0">+D28+D16+D4</f>
        <v>275</v>
      </c>
      <c r="E40" s="4">
        <f t="shared" si="0"/>
        <v>225</v>
      </c>
    </row>
    <row r="41" spans="1:5" x14ac:dyDescent="0.25">
      <c r="A41" s="3" t="s">
        <v>1</v>
      </c>
      <c r="B41" s="7"/>
      <c r="C41" s="4">
        <f t="shared" ref="C41:E49" si="1">+C29+C17+C5</f>
        <v>2100</v>
      </c>
      <c r="D41" s="4">
        <f t="shared" si="1"/>
        <v>1800</v>
      </c>
      <c r="E41" s="4">
        <f t="shared" si="1"/>
        <v>2450</v>
      </c>
    </row>
    <row r="42" spans="1:5" x14ac:dyDescent="0.25">
      <c r="A42" s="3" t="s">
        <v>2</v>
      </c>
      <c r="B42" s="7"/>
      <c r="C42" s="4">
        <f t="shared" si="1"/>
        <v>6800</v>
      </c>
      <c r="D42" s="4">
        <f t="shared" si="1"/>
        <v>5800</v>
      </c>
      <c r="E42" s="4">
        <f t="shared" si="1"/>
        <v>8600</v>
      </c>
    </row>
    <row r="43" spans="1:5" x14ac:dyDescent="0.25">
      <c r="A43" s="3" t="s">
        <v>3</v>
      </c>
      <c r="B43" s="7"/>
      <c r="C43" s="4">
        <f t="shared" si="1"/>
        <v>25</v>
      </c>
      <c r="D43" s="4">
        <f t="shared" si="1"/>
        <v>0</v>
      </c>
      <c r="E43" s="4">
        <f t="shared" si="1"/>
        <v>0</v>
      </c>
    </row>
    <row r="44" spans="1:5" x14ac:dyDescent="0.25">
      <c r="A44" s="3" t="s">
        <v>4</v>
      </c>
      <c r="B44" s="7"/>
      <c r="C44" s="4">
        <f t="shared" si="1"/>
        <v>1075</v>
      </c>
      <c r="D44" s="4">
        <f t="shared" si="1"/>
        <v>900</v>
      </c>
      <c r="E44" s="4">
        <f t="shared" si="1"/>
        <v>1550</v>
      </c>
    </row>
    <row r="45" spans="1:5" x14ac:dyDescent="0.25">
      <c r="A45" s="3" t="s">
        <v>5</v>
      </c>
      <c r="B45" s="7"/>
      <c r="C45" s="4">
        <f t="shared" si="1"/>
        <v>0</v>
      </c>
      <c r="D45" s="4">
        <f t="shared" si="1"/>
        <v>0</v>
      </c>
      <c r="E45" s="4">
        <f t="shared" si="1"/>
        <v>0</v>
      </c>
    </row>
    <row r="46" spans="1:5" x14ac:dyDescent="0.25">
      <c r="A46" s="3" t="s">
        <v>6</v>
      </c>
      <c r="B46" s="7"/>
      <c r="C46" s="4">
        <f t="shared" si="1"/>
        <v>0</v>
      </c>
      <c r="D46" s="4">
        <f t="shared" si="1"/>
        <v>0</v>
      </c>
      <c r="E46" s="4">
        <f t="shared" si="1"/>
        <v>0</v>
      </c>
    </row>
    <row r="47" spans="1:5" x14ac:dyDescent="0.25">
      <c r="A47" s="3" t="s">
        <v>7</v>
      </c>
      <c r="B47" s="7"/>
      <c r="C47" s="4">
        <f t="shared" si="1"/>
        <v>0</v>
      </c>
      <c r="D47" s="4">
        <f t="shared" si="1"/>
        <v>0</v>
      </c>
      <c r="E47" s="4">
        <f t="shared" si="1"/>
        <v>0</v>
      </c>
    </row>
    <row r="48" spans="1:5" x14ac:dyDescent="0.25">
      <c r="A48" s="3" t="s">
        <v>8</v>
      </c>
      <c r="B48" s="7"/>
      <c r="C48" s="4">
        <f t="shared" si="1"/>
        <v>2125</v>
      </c>
      <c r="D48" s="4">
        <f t="shared" si="1"/>
        <v>2750</v>
      </c>
      <c r="E48" s="4">
        <f t="shared" si="1"/>
        <v>1425</v>
      </c>
    </row>
    <row r="49" spans="1:5" x14ac:dyDescent="0.25">
      <c r="A49" s="3" t="s">
        <v>9</v>
      </c>
      <c r="B49" s="7"/>
      <c r="C49" s="4">
        <f t="shared" si="1"/>
        <v>1025</v>
      </c>
      <c r="D49" s="4">
        <f t="shared" si="1"/>
        <v>825</v>
      </c>
      <c r="E49" s="4">
        <f t="shared" si="1"/>
        <v>1025</v>
      </c>
    </row>
  </sheetData>
  <mergeCells count="1">
    <mergeCell ref="A39:E3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AUCA 86-D</vt:lpstr>
      <vt:lpstr>AUCA 79-D</vt:lpstr>
      <vt:lpstr>AUCA 80-D</vt:lpstr>
      <vt:lpstr>COMPARATIVOS</vt:lpstr>
      <vt:lpstr>Hoja2</vt:lpstr>
      <vt:lpstr>Hoja3</vt:lpstr>
    </vt:vector>
  </TitlesOfParts>
  <Company>procuserve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 OPERACIONES</dc:creator>
  <cp:lastModifiedBy>Marco</cp:lastModifiedBy>
  <cp:lastPrinted>2011-09-19T18:03:08Z</cp:lastPrinted>
  <dcterms:created xsi:type="dcterms:W3CDTF">2011-09-19T14:15:21Z</dcterms:created>
  <dcterms:modified xsi:type="dcterms:W3CDTF">2011-10-27T23:54:36Z</dcterms:modified>
</cp:coreProperties>
</file>